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X:\1 - FLUXOGRAMA\1 - INTERVENÇOES - OBRAS e ORÇAMENTOS\UBS's\UBS MACHADINHO 2026- NOVO LEVANTAMENTO\OBRA Reforma da UBS DO MACHADINHO 27 05 2026\01 - Doc. Téc.  UBS MACHADINHO\"/>
    </mc:Choice>
  </mc:AlternateContent>
  <xr:revisionPtr revIDLastSave="0" documentId="13_ncr:1_{D87CB328-6FFA-4F4B-BACA-2E2B2745F727}" xr6:coauthVersionLast="47" xr6:coauthVersionMax="47" xr10:uidLastSave="{00000000-0000-0000-0000-000000000000}"/>
  <bookViews>
    <workbookView xWindow="-120" yWindow="-120" windowWidth="29040" windowHeight="15720" firstSheet="1" activeTab="2" xr2:uid="{3C6D159C-3412-4ACD-9762-9EDD716DBE75}"/>
  </bookViews>
  <sheets>
    <sheet name="Memória de calculo" sheetId="51" state="hidden" r:id="rId1"/>
    <sheet name="PLANILHA " sheetId="59" r:id="rId2"/>
    <sheet name="MEMORIA DE CALCULO" sheetId="62" r:id="rId3"/>
    <sheet name="COTAÇÃO-001" sheetId="29" state="hidden" r:id="rId4"/>
    <sheet name="INCC" sheetId="14" state="hidden" r:id="rId5"/>
    <sheet name="LARGURA DE VALA" sheetId="15" state="hidden" r:id="rId6"/>
    <sheet name="BDI SERVIÇOS" sheetId="34" r:id="rId7"/>
    <sheet name="BDI MATERIAIS" sheetId="35" state="hidden" r:id="rId8"/>
    <sheet name="REF. CUSTO" sheetId="46" r:id="rId9"/>
    <sheet name="CRONOGRAMA" sheetId="6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0" localSheetId="7">#REF!</definedName>
    <definedName name="\0" localSheetId="4">#REF!</definedName>
    <definedName name="\0" localSheetId="5">#REF!</definedName>
    <definedName name="\0" localSheetId="0">#REF!</definedName>
    <definedName name="\0">#REF!</definedName>
    <definedName name="\a" localSheetId="7">#REF!</definedName>
    <definedName name="\a" localSheetId="4">#REF!</definedName>
    <definedName name="\a" localSheetId="5">#REF!</definedName>
    <definedName name="\a" localSheetId="0">#REF!</definedName>
    <definedName name="\a">#REF!</definedName>
    <definedName name="\c" localSheetId="7">[1]PLMUSEU!#REF!</definedName>
    <definedName name="\c" localSheetId="4">[1]PLMUSEU!#REF!</definedName>
    <definedName name="\c" localSheetId="5">[1]PLMUSEU!#REF!</definedName>
    <definedName name="\c" localSheetId="0">[1]PLMUSEU!#REF!</definedName>
    <definedName name="\c">[1]PLMUSEU!#REF!</definedName>
    <definedName name="\d" localSheetId="7">'[2]Bm 8'!#REF!</definedName>
    <definedName name="\d" localSheetId="4">'[2]Bm 8'!#REF!</definedName>
    <definedName name="\d" localSheetId="5">'[2]Bm 8'!#REF!</definedName>
    <definedName name="\d" localSheetId="0">'[2]Bm 8'!#REF!</definedName>
    <definedName name="\d">'[2]Bm 8'!#REF!</definedName>
    <definedName name="\f">#N/A</definedName>
    <definedName name="\I" localSheetId="7">#REF!</definedName>
    <definedName name="\I" localSheetId="4">#REF!</definedName>
    <definedName name="\I" localSheetId="5">#REF!</definedName>
    <definedName name="\I" localSheetId="0">#REF!</definedName>
    <definedName name="\I">#REF!</definedName>
    <definedName name="\p">#N/A</definedName>
    <definedName name="\q" localSheetId="7">'[2]Bm 8'!#REF!</definedName>
    <definedName name="\q" localSheetId="4">'[2]Bm 8'!#REF!</definedName>
    <definedName name="\q" localSheetId="5">'[2]Bm 8'!#REF!</definedName>
    <definedName name="\q" localSheetId="0">'[2]Bm 8'!#REF!</definedName>
    <definedName name="\q">'[2]Bm 8'!#REF!</definedName>
    <definedName name="\S" localSheetId="7">[3]COMPOS1!#REF!</definedName>
    <definedName name="\S" localSheetId="4">[3]COMPOS1!#REF!</definedName>
    <definedName name="\S" localSheetId="5">[3]COMPOS1!#REF!</definedName>
    <definedName name="\S" localSheetId="0">[3]COMPOS1!#REF!</definedName>
    <definedName name="\S">[3]COMPOS1!#REF!</definedName>
    <definedName name="\x" localSheetId="7">[1]PLMUSEU!#REF!</definedName>
    <definedName name="\x" localSheetId="4">[1]PLMUSEU!#REF!</definedName>
    <definedName name="\x" localSheetId="5">[1]PLMUSEU!#REF!</definedName>
    <definedName name="\x" localSheetId="0">[1]PLMUSEU!#REF!</definedName>
    <definedName name="\x">[1]PLMUSEU!#REF!</definedName>
    <definedName name="\z" localSheetId="7">[1]PLMUSEU!#REF!</definedName>
    <definedName name="\z" localSheetId="4">[1]PLMUSEU!#REF!</definedName>
    <definedName name="\z" localSheetId="5">[1]PLMUSEU!#REF!</definedName>
    <definedName name="\z" localSheetId="0">[1]PLMUSEU!#REF!</definedName>
    <definedName name="\z">[1]PLMUSEU!#REF!</definedName>
    <definedName name="________pn20" localSheetId="7" hidden="1">{#N/A,#N/A,TRUE,"CAPA";#N/A,#N/A,TRUE,"S7-300";#N/A,#N/A,TRUE,"S7-400";#N/A,#N/A,TRUE,"ET200";#N/A,#N/A,TRUE,"C7";#N/A,#N/A,TRUE,"SW";#N/A,#N/A,TRUE,"PG"}</definedName>
    <definedName name="________pn20" localSheetId="6" hidden="1">{#N/A,#N/A,TRUE,"CAPA";#N/A,#N/A,TRUE,"S7-300";#N/A,#N/A,TRUE,"S7-400";#N/A,#N/A,TRUE,"ET200";#N/A,#N/A,TRUE,"C7";#N/A,#N/A,TRUE,"SW";#N/A,#N/A,TRUE,"PG"}</definedName>
    <definedName name="________pn20" localSheetId="3" hidden="1">{#N/A,#N/A,TRUE,"CAPA";#N/A,#N/A,TRUE,"S7-300";#N/A,#N/A,TRUE,"S7-400";#N/A,#N/A,TRUE,"ET200";#N/A,#N/A,TRUE,"C7";#N/A,#N/A,TRUE,"SW";#N/A,#N/A,TRUE,"PG"}</definedName>
    <definedName name="________pn20" localSheetId="4" hidden="1">{#N/A,#N/A,TRUE,"CAPA";#N/A,#N/A,TRUE,"S7-300";#N/A,#N/A,TRUE,"S7-400";#N/A,#N/A,TRUE,"ET200";#N/A,#N/A,TRUE,"C7";#N/A,#N/A,TRUE,"SW";#N/A,#N/A,TRUE,"PG"}</definedName>
    <definedName name="________pn20" localSheetId="5" hidden="1">{#N/A,#N/A,TRUE,"CAPA";#N/A,#N/A,TRUE,"S7-300";#N/A,#N/A,TRUE,"S7-400";#N/A,#N/A,TRUE,"ET200";#N/A,#N/A,TRUE,"C7";#N/A,#N/A,TRUE,"SW";#N/A,#N/A,TRUE,"PG"}</definedName>
    <definedName name="________pn20" hidden="1">{#N/A,#N/A,TRUE,"CAPA";#N/A,#N/A,TRUE,"S7-300";#N/A,#N/A,TRUE,"S7-400";#N/A,#N/A,TRUE,"ET200";#N/A,#N/A,TRUE,"C7";#N/A,#N/A,TRUE,"SW";#N/A,#N/A,TRUE,"PG"}</definedName>
    <definedName name="________wrn1" localSheetId="7" hidden="1">{#N/A,#N/A,TRUE,"CAPA";#N/A,#N/A,TRUE,"S7-300";#N/A,#N/A,TRUE,"S7-400";#N/A,#N/A,TRUE,"ET200";#N/A,#N/A,TRUE,"C7";#N/A,#N/A,TRUE,"SW";#N/A,#N/A,TRUE,"PG"}</definedName>
    <definedName name="________wrn1" localSheetId="6" hidden="1">{#N/A,#N/A,TRUE,"CAPA";#N/A,#N/A,TRUE,"S7-300";#N/A,#N/A,TRUE,"S7-400";#N/A,#N/A,TRUE,"ET200";#N/A,#N/A,TRUE,"C7";#N/A,#N/A,TRUE,"SW";#N/A,#N/A,TRUE,"PG"}</definedName>
    <definedName name="________wrn1" localSheetId="3" hidden="1">{#N/A,#N/A,TRUE,"CAPA";#N/A,#N/A,TRUE,"S7-300";#N/A,#N/A,TRUE,"S7-400";#N/A,#N/A,TRUE,"ET200";#N/A,#N/A,TRUE,"C7";#N/A,#N/A,TRUE,"SW";#N/A,#N/A,TRUE,"PG"}</definedName>
    <definedName name="________wrn1" localSheetId="4" hidden="1">{#N/A,#N/A,TRUE,"CAPA";#N/A,#N/A,TRUE,"S7-300";#N/A,#N/A,TRUE,"S7-400";#N/A,#N/A,TRUE,"ET200";#N/A,#N/A,TRUE,"C7";#N/A,#N/A,TRUE,"SW";#N/A,#N/A,TRUE,"PG"}</definedName>
    <definedName name="________wrn1" localSheetId="5" hidden="1">{#N/A,#N/A,TRUE,"CAPA";#N/A,#N/A,TRUE,"S7-300";#N/A,#N/A,TRUE,"S7-400";#N/A,#N/A,TRUE,"ET200";#N/A,#N/A,TRUE,"C7";#N/A,#N/A,TRUE,"SW";#N/A,#N/A,TRUE,"PG"}</definedName>
    <definedName name="________wrn1" hidden="1">{#N/A,#N/A,TRUE,"CAPA";#N/A,#N/A,TRUE,"S7-300";#N/A,#N/A,TRUE,"S7-400";#N/A,#N/A,TRUE,"ET200";#N/A,#N/A,TRUE,"C7";#N/A,#N/A,TRUE,"SW";#N/A,#N/A,TRUE,"PG"}</definedName>
    <definedName name="________wrn3" localSheetId="7" hidden="1">{#N/A,#N/A,TRUE,"CAPA";#N/A,#N/A,TRUE,"S7-300";#N/A,#N/A,TRUE,"S7-400";#N/A,#N/A,TRUE,"ET200";#N/A,#N/A,TRUE,"C7";#N/A,#N/A,TRUE,"SW";#N/A,#N/A,TRUE,"PG"}</definedName>
    <definedName name="________wrn3" localSheetId="6" hidden="1">{#N/A,#N/A,TRUE,"CAPA";#N/A,#N/A,TRUE,"S7-300";#N/A,#N/A,TRUE,"S7-400";#N/A,#N/A,TRUE,"ET200";#N/A,#N/A,TRUE,"C7";#N/A,#N/A,TRUE,"SW";#N/A,#N/A,TRUE,"PG"}</definedName>
    <definedName name="________wrn3" localSheetId="3" hidden="1">{#N/A,#N/A,TRUE,"CAPA";#N/A,#N/A,TRUE,"S7-300";#N/A,#N/A,TRUE,"S7-400";#N/A,#N/A,TRUE,"ET200";#N/A,#N/A,TRUE,"C7";#N/A,#N/A,TRUE,"SW";#N/A,#N/A,TRUE,"PG"}</definedName>
    <definedName name="________wrn3" localSheetId="4" hidden="1">{#N/A,#N/A,TRUE,"CAPA";#N/A,#N/A,TRUE,"S7-300";#N/A,#N/A,TRUE,"S7-400";#N/A,#N/A,TRUE,"ET200";#N/A,#N/A,TRUE,"C7";#N/A,#N/A,TRUE,"SW";#N/A,#N/A,TRUE,"PG"}</definedName>
    <definedName name="________wrn3" localSheetId="5" hidden="1">{#N/A,#N/A,TRUE,"CAPA";#N/A,#N/A,TRUE,"S7-300";#N/A,#N/A,TRUE,"S7-400";#N/A,#N/A,TRUE,"ET200";#N/A,#N/A,TRUE,"C7";#N/A,#N/A,TRUE,"SW";#N/A,#N/A,TRUE,"PG"}</definedName>
    <definedName name="________wrn3" hidden="1">{#N/A,#N/A,TRUE,"CAPA";#N/A,#N/A,TRUE,"S7-300";#N/A,#N/A,TRUE,"S7-400";#N/A,#N/A,TRUE,"ET200";#N/A,#N/A,TRUE,"C7";#N/A,#N/A,TRUE,"SW";#N/A,#N/A,TRUE,"PG"}</definedName>
    <definedName name="______BOR1" localSheetId="7">'[2]Bm 8'!#REF!</definedName>
    <definedName name="______BOR1" localSheetId="4">'[2]Bm 8'!#REF!</definedName>
    <definedName name="______BOR1" localSheetId="5">'[2]Bm 8'!#REF!</definedName>
    <definedName name="______BOR1" localSheetId="0">'[2]Bm 8'!#REF!</definedName>
    <definedName name="______BOR1">'[2]Bm 8'!#REF!</definedName>
    <definedName name="____Ele200502" localSheetId="7">#REF!</definedName>
    <definedName name="____Ele200502" localSheetId="4">#REF!</definedName>
    <definedName name="____Ele200502" localSheetId="5">#REF!</definedName>
    <definedName name="____Ele200502" localSheetId="0">#REF!</definedName>
    <definedName name="____Ele200502">#REF!</definedName>
    <definedName name="____Ele200609" localSheetId="7">#REF!</definedName>
    <definedName name="____Ele200609" localSheetId="4">#REF!</definedName>
    <definedName name="____Ele200609" localSheetId="5">#REF!</definedName>
    <definedName name="____Ele200609" localSheetId="0">#REF!</definedName>
    <definedName name="____Ele200609">#REF!</definedName>
    <definedName name="____pv2" localSheetId="7">#REF!</definedName>
    <definedName name="____pv2" localSheetId="4">#REF!</definedName>
    <definedName name="____pv2" localSheetId="5">#REF!</definedName>
    <definedName name="____pv2" localSheetId="0">#REF!</definedName>
    <definedName name="____pv2">#REF!</definedName>
    <definedName name="____pv3" localSheetId="7">#REF!</definedName>
    <definedName name="____pv3" localSheetId="4">#REF!</definedName>
    <definedName name="____pv3" localSheetId="5">#REF!</definedName>
    <definedName name="____pv3" localSheetId="0">#REF!</definedName>
    <definedName name="____pv3">#REF!</definedName>
    <definedName name="____REV5" localSheetId="7">#REF!</definedName>
    <definedName name="____REV5" localSheetId="4">#REF!</definedName>
    <definedName name="____REV5" localSheetId="5">#REF!</definedName>
    <definedName name="____REV5" localSheetId="0">#REF!</definedName>
    <definedName name="____REV5">#REF!</definedName>
    <definedName name="____Ser200506" localSheetId="7">#REF!</definedName>
    <definedName name="____Ser200506" localSheetId="4">#REF!</definedName>
    <definedName name="____Ser200506" localSheetId="5">#REF!</definedName>
    <definedName name="____Ser200506" localSheetId="0">#REF!</definedName>
    <definedName name="____Ser200506">#REF!</definedName>
    <definedName name="____Ser200705" localSheetId="7">#REF!</definedName>
    <definedName name="____Ser200705" localSheetId="4">#REF!</definedName>
    <definedName name="____Ser200705" localSheetId="5">#REF!</definedName>
    <definedName name="____Ser200705" localSheetId="0">#REF!</definedName>
    <definedName name="____Ser200705">#REF!</definedName>
    <definedName name="____Ser200712" localSheetId="7">#REF!</definedName>
    <definedName name="____Ser200712" localSheetId="4">#REF!</definedName>
    <definedName name="____Ser200712" localSheetId="5">#REF!</definedName>
    <definedName name="____Ser200712" localSheetId="0">#REF!</definedName>
    <definedName name="____Ser200712">#REF!</definedName>
    <definedName name="____Ser201104" localSheetId="7">#REF!</definedName>
    <definedName name="____Ser201104" localSheetId="4">#REF!</definedName>
    <definedName name="____Ser201104" localSheetId="5">#REF!</definedName>
    <definedName name="____Ser201104" localSheetId="0">#REF!</definedName>
    <definedName name="____Ser201104">#REF!</definedName>
    <definedName name="____TR2" localSheetId="7">#REF!</definedName>
    <definedName name="____TR2" localSheetId="4">#REF!</definedName>
    <definedName name="____TR2" localSheetId="5">#REF!</definedName>
    <definedName name="____TR2" localSheetId="0">#REF!</definedName>
    <definedName name="____TR2">#REF!</definedName>
    <definedName name="____TR5" localSheetId="7">#REF!</definedName>
    <definedName name="____TR5" localSheetId="4">#REF!</definedName>
    <definedName name="____TR5" localSheetId="5">#REF!</definedName>
    <definedName name="____TR5" localSheetId="0">#REF!</definedName>
    <definedName name="____TR5">#REF!</definedName>
    <definedName name="___BOR1" localSheetId="7">'[2]Bm 8'!#REF!</definedName>
    <definedName name="___BOR1" localSheetId="4">'[2]Bm 8'!#REF!</definedName>
    <definedName name="___BOR1" localSheetId="5">'[2]Bm 8'!#REF!</definedName>
    <definedName name="___BOR1" localSheetId="0">'[2]Bm 8'!#REF!</definedName>
    <definedName name="___BOR1">'[2]Bm 8'!#REF!</definedName>
    <definedName name="___Ele200502" localSheetId="7">#REF!</definedName>
    <definedName name="___Ele200502" localSheetId="4">#REF!</definedName>
    <definedName name="___Ele200502" localSheetId="5">#REF!</definedName>
    <definedName name="___Ele200502" localSheetId="0">#REF!</definedName>
    <definedName name="___Ele200502">#REF!</definedName>
    <definedName name="___Ele200609" localSheetId="7">#REF!</definedName>
    <definedName name="___Ele200609" localSheetId="4">#REF!</definedName>
    <definedName name="___Ele200609" localSheetId="5">#REF!</definedName>
    <definedName name="___Ele200609" localSheetId="0">#REF!</definedName>
    <definedName name="___Ele200609">#REF!</definedName>
    <definedName name="___pv2" localSheetId="7">#REF!</definedName>
    <definedName name="___pv2" localSheetId="4">#REF!</definedName>
    <definedName name="___pv2" localSheetId="5">#REF!</definedName>
    <definedName name="___pv2" localSheetId="0">#REF!</definedName>
    <definedName name="___pv2">#REF!</definedName>
    <definedName name="___pv3" localSheetId="7">#REF!</definedName>
    <definedName name="___pv3" localSheetId="4">#REF!</definedName>
    <definedName name="___pv3" localSheetId="5">#REF!</definedName>
    <definedName name="___pv3" localSheetId="0">#REF!</definedName>
    <definedName name="___pv3">#REF!</definedName>
    <definedName name="___REV5" localSheetId="7">#REF!</definedName>
    <definedName name="___REV5" localSheetId="4">#REF!</definedName>
    <definedName name="___REV5" localSheetId="5">#REF!</definedName>
    <definedName name="___REV5" localSheetId="0">#REF!</definedName>
    <definedName name="___REV5">#REF!</definedName>
    <definedName name="___Ser200506" localSheetId="7">#REF!</definedName>
    <definedName name="___Ser200506" localSheetId="4">#REF!</definedName>
    <definedName name="___Ser200506" localSheetId="5">#REF!</definedName>
    <definedName name="___Ser200506" localSheetId="0">#REF!</definedName>
    <definedName name="___Ser200506">#REF!</definedName>
    <definedName name="___Ser200705" localSheetId="7">#REF!</definedName>
    <definedName name="___Ser200705" localSheetId="4">#REF!</definedName>
    <definedName name="___Ser200705" localSheetId="5">#REF!</definedName>
    <definedName name="___Ser200705" localSheetId="0">#REF!</definedName>
    <definedName name="___Ser200705">#REF!</definedName>
    <definedName name="___Ser200712" localSheetId="7">#REF!</definedName>
    <definedName name="___Ser200712" localSheetId="4">#REF!</definedName>
    <definedName name="___Ser200712" localSheetId="5">#REF!</definedName>
    <definedName name="___Ser200712" localSheetId="0">#REF!</definedName>
    <definedName name="___Ser200712">#REF!</definedName>
    <definedName name="___Ser201104" localSheetId="7">#REF!</definedName>
    <definedName name="___Ser201104" localSheetId="4">#REF!</definedName>
    <definedName name="___Ser201104" localSheetId="5">#REF!</definedName>
    <definedName name="___Ser201104" localSheetId="0">#REF!</definedName>
    <definedName name="___Ser201104">#REF!</definedName>
    <definedName name="___TR2" localSheetId="7">#REF!</definedName>
    <definedName name="___TR2" localSheetId="4">#REF!</definedName>
    <definedName name="___TR2" localSheetId="5">#REF!</definedName>
    <definedName name="___TR2" localSheetId="0">#REF!</definedName>
    <definedName name="___TR2">#REF!</definedName>
    <definedName name="___TR5" localSheetId="7">#REF!</definedName>
    <definedName name="___TR5" localSheetId="4">#REF!</definedName>
    <definedName name="___TR5" localSheetId="5">#REF!</definedName>
    <definedName name="___TR5" localSheetId="0">#REF!</definedName>
    <definedName name="___TR5">#REF!</definedName>
    <definedName name="__123Graph_A" localSheetId="7" hidden="1">#REF!</definedName>
    <definedName name="__123Graph_A" localSheetId="4" hidden="1">#REF!</definedName>
    <definedName name="__123Graph_A" localSheetId="5" hidden="1">#REF!</definedName>
    <definedName name="__123Graph_A" localSheetId="0" hidden="1">#REF!</definedName>
    <definedName name="__123Graph_A" hidden="1">#REF!</definedName>
    <definedName name="__123Graph_B" localSheetId="7" hidden="1">#REF!</definedName>
    <definedName name="__123Graph_B" localSheetId="4" hidden="1">#REF!</definedName>
    <definedName name="__123Graph_B" localSheetId="5" hidden="1">#REF!</definedName>
    <definedName name="__123Graph_B" localSheetId="0" hidden="1">#REF!</definedName>
    <definedName name="__123Graph_B" hidden="1">#REF!</definedName>
    <definedName name="__123Graph_C" localSheetId="7" hidden="1">#REF!</definedName>
    <definedName name="__123Graph_C" localSheetId="4" hidden="1">#REF!</definedName>
    <definedName name="__123Graph_C" localSheetId="5" hidden="1">#REF!</definedName>
    <definedName name="__123Graph_C" localSheetId="0" hidden="1">#REF!</definedName>
    <definedName name="__123Graph_C" hidden="1">#REF!</definedName>
    <definedName name="__123Graph_D" hidden="1">'[4]Etapa Única'!$C$125:$C$134</definedName>
    <definedName name="__123Graph_E" hidden="1">'[4]Etapa Única'!$E$125:$E$134</definedName>
    <definedName name="__123Graph_X" localSheetId="7" hidden="1">#REF!</definedName>
    <definedName name="__123Graph_X" localSheetId="4" hidden="1">#REF!</definedName>
    <definedName name="__123Graph_X" localSheetId="5" hidden="1">#REF!</definedName>
    <definedName name="__123Graph_X" localSheetId="0" hidden="1">#REF!</definedName>
    <definedName name="__123Graph_X" hidden="1">#REF!</definedName>
    <definedName name="__BOR1" localSheetId="7">'[2]Bm 8'!#REF!</definedName>
    <definedName name="__BOR1" localSheetId="4">'[2]Bm 8'!#REF!</definedName>
    <definedName name="__BOR1" localSheetId="5">'[2]Bm 8'!#REF!</definedName>
    <definedName name="__BOR1" localSheetId="0">'[2]Bm 8'!#REF!</definedName>
    <definedName name="__BOR1">'[2]Bm 8'!#REF!</definedName>
    <definedName name="__Ele200502" localSheetId="7">#REF!</definedName>
    <definedName name="__Ele200502" localSheetId="4">#REF!</definedName>
    <definedName name="__Ele200502" localSheetId="5">#REF!</definedName>
    <definedName name="__Ele200502" localSheetId="0">#REF!</definedName>
    <definedName name="__Ele200502">#REF!</definedName>
    <definedName name="__Ele200609" localSheetId="7">#REF!</definedName>
    <definedName name="__Ele200609" localSheetId="4">#REF!</definedName>
    <definedName name="__Ele200609" localSheetId="5">#REF!</definedName>
    <definedName name="__Ele200609" localSheetId="0">#REF!</definedName>
    <definedName name="__Ele200609">#REF!</definedName>
    <definedName name="__pv2" localSheetId="7">#REF!</definedName>
    <definedName name="__pv2" localSheetId="4">#REF!</definedName>
    <definedName name="__pv2" localSheetId="5">#REF!</definedName>
    <definedName name="__pv2" localSheetId="0">#REF!</definedName>
    <definedName name="__pv2">#REF!</definedName>
    <definedName name="__pv3" localSheetId="7">#REF!</definedName>
    <definedName name="__pv3" localSheetId="4">#REF!</definedName>
    <definedName name="__pv3" localSheetId="5">#REF!</definedName>
    <definedName name="__pv3" localSheetId="0">#REF!</definedName>
    <definedName name="__pv3">#REF!</definedName>
    <definedName name="__REV5" localSheetId="7">#REF!</definedName>
    <definedName name="__REV5" localSheetId="4">#REF!</definedName>
    <definedName name="__REV5" localSheetId="5">#REF!</definedName>
    <definedName name="__REV5" localSheetId="0">#REF!</definedName>
    <definedName name="__REV5">#REF!</definedName>
    <definedName name="__Ser200506" localSheetId="7">#REF!</definedName>
    <definedName name="__Ser200506" localSheetId="4">#REF!</definedName>
    <definedName name="__Ser200506" localSheetId="5">#REF!</definedName>
    <definedName name="__Ser200506" localSheetId="0">#REF!</definedName>
    <definedName name="__Ser200506">#REF!</definedName>
    <definedName name="__Ser200705" localSheetId="7">#REF!</definedName>
    <definedName name="__Ser200705" localSheetId="4">#REF!</definedName>
    <definedName name="__Ser200705" localSheetId="5">#REF!</definedName>
    <definedName name="__Ser200705" localSheetId="0">#REF!</definedName>
    <definedName name="__Ser200705">#REF!</definedName>
    <definedName name="__Ser200712" localSheetId="7">#REF!</definedName>
    <definedName name="__Ser200712" localSheetId="4">#REF!</definedName>
    <definedName name="__Ser200712" localSheetId="5">#REF!</definedName>
    <definedName name="__Ser200712" localSheetId="0">#REF!</definedName>
    <definedName name="__Ser200712">#REF!</definedName>
    <definedName name="__Ser201104" localSheetId="7">#REF!</definedName>
    <definedName name="__Ser201104" localSheetId="4">#REF!</definedName>
    <definedName name="__Ser201104" localSheetId="5">#REF!</definedName>
    <definedName name="__Ser201104" localSheetId="0">#REF!</definedName>
    <definedName name="__Ser201104">#REF!</definedName>
    <definedName name="__TR2" localSheetId="7">#REF!</definedName>
    <definedName name="__TR2" localSheetId="4">#REF!</definedName>
    <definedName name="__TR2" localSheetId="5">#REF!</definedName>
    <definedName name="__TR2" localSheetId="0">#REF!</definedName>
    <definedName name="__TR2">#REF!</definedName>
    <definedName name="__TR5" localSheetId="7">#REF!</definedName>
    <definedName name="__TR5" localSheetId="4">#REF!</definedName>
    <definedName name="__TR5" localSheetId="5">#REF!</definedName>
    <definedName name="__TR5" localSheetId="0">#REF!</definedName>
    <definedName name="__TR5">#REF!</definedName>
    <definedName name="_01_09_96" localSheetId="7">#REF!</definedName>
    <definedName name="_01_09_96" localSheetId="4">#REF!</definedName>
    <definedName name="_01_09_96" localSheetId="5">#REF!</definedName>
    <definedName name="_01_09_96" localSheetId="0">#REF!</definedName>
    <definedName name="_01_09_96">#REF!</definedName>
    <definedName name="_1_Excel_BuiltIn_Print_Area_1_1" localSheetId="7">#REF!</definedName>
    <definedName name="_1_Excel_BuiltIn_Print_Area_1_1" localSheetId="4">#REF!</definedName>
    <definedName name="_1_Excel_BuiltIn_Print_Area_1_1" localSheetId="5">#REF!</definedName>
    <definedName name="_1_Excel_BuiltIn_Print_Area_1_1" localSheetId="0">#REF!</definedName>
    <definedName name="_1_Excel_BuiltIn_Print_Area_1_1">#REF!</definedName>
    <definedName name="_1Excel_BuiltIn_Print_Area_1_1" localSheetId="7">#REF!</definedName>
    <definedName name="_1Excel_BuiltIn_Print_Area_1_1" localSheetId="4">#REF!</definedName>
    <definedName name="_1Excel_BuiltIn_Print_Area_1_1" localSheetId="5">#REF!</definedName>
    <definedName name="_1Excel_BuiltIn_Print_Area_1_1" localSheetId="0">#REF!</definedName>
    <definedName name="_1Excel_BuiltIn_Print_Area_1_1">#REF!</definedName>
    <definedName name="_1Excel_BuiltIn_Print_Area_5_1" localSheetId="7">#REF!</definedName>
    <definedName name="_1Excel_BuiltIn_Print_Area_5_1" localSheetId="4">#REF!</definedName>
    <definedName name="_1Excel_BuiltIn_Print_Area_5_1" localSheetId="5">#REF!</definedName>
    <definedName name="_1Excel_BuiltIn_Print_Area_5_1" localSheetId="0">#REF!</definedName>
    <definedName name="_1Excel_BuiltIn_Print_Area_5_1">#REF!</definedName>
    <definedName name="_aaa01" localSheetId="7">#REF!</definedName>
    <definedName name="_aaa01" localSheetId="4">#REF!</definedName>
    <definedName name="_aaa01" localSheetId="5">#REF!</definedName>
    <definedName name="_aaa01" localSheetId="0">#REF!</definedName>
    <definedName name="_aaa01">#REF!</definedName>
    <definedName name="_abc10" localSheetId="7">#REF!</definedName>
    <definedName name="_abc10" localSheetId="4">#REF!</definedName>
    <definedName name="_abc10" localSheetId="5">#REF!</definedName>
    <definedName name="_abc10" localSheetId="0">#REF!</definedName>
    <definedName name="_abc10">#REF!</definedName>
    <definedName name="_abc100000" localSheetId="7">#REF!</definedName>
    <definedName name="_abc100000" localSheetId="4">#REF!</definedName>
    <definedName name="_abc100000" localSheetId="5">#REF!</definedName>
    <definedName name="_abc100000" localSheetId="0">#REF!</definedName>
    <definedName name="_abc100000">#REF!</definedName>
    <definedName name="_abc1111" localSheetId="7">#REF!</definedName>
    <definedName name="_abc1111" localSheetId="4">#REF!</definedName>
    <definedName name="_abc1111" localSheetId="5">#REF!</definedName>
    <definedName name="_abc1111" localSheetId="0">#REF!</definedName>
    <definedName name="_abc1111">#REF!</definedName>
    <definedName name="_abc2" localSheetId="7">#REF!</definedName>
    <definedName name="_abc2" localSheetId="4">#REF!</definedName>
    <definedName name="_abc2" localSheetId="5">#REF!</definedName>
    <definedName name="_abc2" localSheetId="0">#REF!</definedName>
    <definedName name="_abc2">#REF!</definedName>
    <definedName name="_bbb1" localSheetId="7">#REF!</definedName>
    <definedName name="_bbb1" localSheetId="4">#REF!</definedName>
    <definedName name="_bbb1" localSheetId="5">#REF!</definedName>
    <definedName name="_bbb1" localSheetId="0">#REF!</definedName>
    <definedName name="_bbb1">#REF!</definedName>
    <definedName name="_BOR1" localSheetId="7">'[2]Bm 8'!#REF!</definedName>
    <definedName name="_BOR1" localSheetId="4">'[2]Bm 8'!#REF!</definedName>
    <definedName name="_BOR1" localSheetId="5">'[2]Bm 8'!#REF!</definedName>
    <definedName name="_BOR1" localSheetId="0">'[2]Bm 8'!#REF!</definedName>
    <definedName name="_BOR1">'[2]Bm 8'!#REF!</definedName>
    <definedName name="_cab0120" localSheetId="7">#REF!</definedName>
    <definedName name="_cab0120" localSheetId="4">#REF!</definedName>
    <definedName name="_cab0120" localSheetId="5">#REF!</definedName>
    <definedName name="_cab0120" localSheetId="0">#REF!</definedName>
    <definedName name="_cab0120">#REF!</definedName>
    <definedName name="_ccc01" localSheetId="7">#REF!</definedName>
    <definedName name="_ccc01" localSheetId="4">#REF!</definedName>
    <definedName name="_ccc01" localSheetId="5">#REF!</definedName>
    <definedName name="_ccc01" localSheetId="0">#REF!</definedName>
    <definedName name="_ccc01">#REF!</definedName>
    <definedName name="_ccc1" localSheetId="7">#REF!</definedName>
    <definedName name="_ccc1" localSheetId="4">#REF!</definedName>
    <definedName name="_ccc1" localSheetId="5">#REF!</definedName>
    <definedName name="_ccc1" localSheetId="0">#REF!</definedName>
    <definedName name="_ccc1">#REF!</definedName>
    <definedName name="_cre006" localSheetId="7">#REF!</definedName>
    <definedName name="_cre006" localSheetId="4">#REF!</definedName>
    <definedName name="_cre006" localSheetId="5">#REF!</definedName>
    <definedName name="_cre006" localSheetId="0">#REF!</definedName>
    <definedName name="_cre006">#REF!</definedName>
    <definedName name="_d" localSheetId="7">#REF!</definedName>
    <definedName name="_d" localSheetId="4">#REF!</definedName>
    <definedName name="_d" localSheetId="5">#REF!</definedName>
    <definedName name="_d" localSheetId="0">#REF!</definedName>
    <definedName name="_d">#REF!</definedName>
    <definedName name="_DAT1" localSheetId="7">#REF!</definedName>
    <definedName name="_DAT1" localSheetId="4">#REF!</definedName>
    <definedName name="_DAT1" localSheetId="5">#REF!</definedName>
    <definedName name="_DAT1" localSheetId="0">#REF!</definedName>
    <definedName name="_DAT1">#REF!</definedName>
    <definedName name="_DAT2" localSheetId="7">#REF!</definedName>
    <definedName name="_DAT2" localSheetId="4">#REF!</definedName>
    <definedName name="_DAT2" localSheetId="5">#REF!</definedName>
    <definedName name="_DAT2" localSheetId="0">#REF!</definedName>
    <definedName name="_DAT2">#REF!</definedName>
    <definedName name="_DAT3" localSheetId="7">#REF!</definedName>
    <definedName name="_DAT3" localSheetId="4">#REF!</definedName>
    <definedName name="_DAT3" localSheetId="5">#REF!</definedName>
    <definedName name="_DAT3" localSheetId="0">#REF!</definedName>
    <definedName name="_DAT3">#REF!</definedName>
    <definedName name="_DAT4" localSheetId="7">#REF!</definedName>
    <definedName name="_DAT4" localSheetId="4">#REF!</definedName>
    <definedName name="_DAT4" localSheetId="5">#REF!</definedName>
    <definedName name="_DAT4" localSheetId="0">#REF!</definedName>
    <definedName name="_DAT4">#REF!</definedName>
    <definedName name="_DAT5" localSheetId="7">#REF!</definedName>
    <definedName name="_DAT5" localSheetId="4">#REF!</definedName>
    <definedName name="_DAT5" localSheetId="5">#REF!</definedName>
    <definedName name="_DAT5" localSheetId="0">#REF!</definedName>
    <definedName name="_DAT5">#REF!</definedName>
    <definedName name="_DAT6" localSheetId="7">#REF!</definedName>
    <definedName name="_DAT6" localSheetId="4">#REF!</definedName>
    <definedName name="_DAT6" localSheetId="5">#REF!</definedName>
    <definedName name="_DAT6" localSheetId="0">#REF!</definedName>
    <definedName name="_DAT6">#REF!</definedName>
    <definedName name="_DAT7" localSheetId="7">#REF!</definedName>
    <definedName name="_DAT7" localSheetId="4">#REF!</definedName>
    <definedName name="_DAT7" localSheetId="5">#REF!</definedName>
    <definedName name="_DAT7" localSheetId="0">#REF!</definedName>
    <definedName name="_DAT7">#REF!</definedName>
    <definedName name="_DAT8" localSheetId="7">#REF!</definedName>
    <definedName name="_DAT8" localSheetId="4">#REF!</definedName>
    <definedName name="_DAT8" localSheetId="5">#REF!</definedName>
    <definedName name="_DAT8" localSheetId="0">#REF!</definedName>
    <definedName name="_DAT8">#REF!</definedName>
    <definedName name="_dia01" localSheetId="7">#REF!</definedName>
    <definedName name="_dia01" localSheetId="4">#REF!</definedName>
    <definedName name="_dia01" localSheetId="5">#REF!</definedName>
    <definedName name="_dia01" localSheetId="0">#REF!</definedName>
    <definedName name="_dia01">#REF!</definedName>
    <definedName name="_Ele200502" localSheetId="7">#REF!</definedName>
    <definedName name="_Ele200502" localSheetId="4">#REF!</definedName>
    <definedName name="_Ele200502" localSheetId="5">#REF!</definedName>
    <definedName name="_Ele200502" localSheetId="0">#REF!</definedName>
    <definedName name="_Ele200502">#REF!</definedName>
    <definedName name="_Ele200609" localSheetId="7">#REF!</definedName>
    <definedName name="_Ele200609" localSheetId="4">#REF!</definedName>
    <definedName name="_Ele200609" localSheetId="5">#REF!</definedName>
    <definedName name="_Ele200609" localSheetId="0">#REF!</definedName>
    <definedName name="_Ele200609">#REF!</definedName>
    <definedName name="_f" localSheetId="7">#REF!</definedName>
    <definedName name="_f" localSheetId="4">#REF!</definedName>
    <definedName name="_f" localSheetId="5">#REF!</definedName>
    <definedName name="_f" localSheetId="0">#REF!</definedName>
    <definedName name="_f">#REF!</definedName>
    <definedName name="_Fill" localSheetId="7" hidden="1">#REF!</definedName>
    <definedName name="_Fill" localSheetId="4" hidden="1">#REF!</definedName>
    <definedName name="_Fill" localSheetId="5" hidden="1">#REF!</definedName>
    <definedName name="_Fill" localSheetId="0" hidden="1">#REF!</definedName>
    <definedName name="_Fill" hidden="1">#REF!</definedName>
    <definedName name="_xlnm._FilterDatabase" localSheetId="0" hidden="1">'Memória de calculo'!$A$5:$F$108</definedName>
    <definedName name="_xlnm._FilterDatabase" localSheetId="8" hidden="1">'REF. CUSTO'!$A$1:$D$22274</definedName>
    <definedName name="_fim01" localSheetId="7">#REF!</definedName>
    <definedName name="_fim01" localSheetId="4">#REF!</definedName>
    <definedName name="_fim01" localSheetId="5">#REF!</definedName>
    <definedName name="_fim01" localSheetId="0">#REF!</definedName>
    <definedName name="_fim01">#REF!</definedName>
    <definedName name="_fim10" localSheetId="7">#REF!</definedName>
    <definedName name="_fim10" localSheetId="4">#REF!</definedName>
    <definedName name="_fim10" localSheetId="5">#REF!</definedName>
    <definedName name="_fim10" localSheetId="0">#REF!</definedName>
    <definedName name="_fim10">#REF!</definedName>
    <definedName name="_kkk23" localSheetId="7">#REF!</definedName>
    <definedName name="_kkk23" localSheetId="4">#REF!</definedName>
    <definedName name="_kkk23" localSheetId="5">#REF!</definedName>
    <definedName name="_kkk23" localSheetId="0">#REF!</definedName>
    <definedName name="_kkk23">#REF!</definedName>
    <definedName name="_lll01" localSheetId="7">#REF!</definedName>
    <definedName name="_lll01" localSheetId="4">#REF!</definedName>
    <definedName name="_lll01" localSheetId="5">#REF!</definedName>
    <definedName name="_lll01" localSheetId="0">#REF!</definedName>
    <definedName name="_lll01">#REF!</definedName>
    <definedName name="_MM" localSheetId="7" hidden="1">#REF!</definedName>
    <definedName name="_MM" localSheetId="4" hidden="1">#REF!</definedName>
    <definedName name="_MM" localSheetId="5" hidden="1">#REF!</definedName>
    <definedName name="_MM" localSheetId="0" hidden="1">#REF!</definedName>
    <definedName name="_MM" hidden="1">#REF!</definedName>
    <definedName name="_mm01" localSheetId="7">#REF!</definedName>
    <definedName name="_mm01" localSheetId="4">#REF!</definedName>
    <definedName name="_mm01" localSheetId="5">#REF!</definedName>
    <definedName name="_mm01" localSheetId="0">#REF!</definedName>
    <definedName name="_mm01">#REF!</definedName>
    <definedName name="_na222" localSheetId="7">#REF!</definedName>
    <definedName name="_na222" localSheetId="4">#REF!</definedName>
    <definedName name="_na222" localSheetId="5">#REF!</definedName>
    <definedName name="_na222" localSheetId="0">#REF!</definedName>
    <definedName name="_na222">#REF!</definedName>
    <definedName name="_nn01" localSheetId="7">#REF!</definedName>
    <definedName name="_nn01" localSheetId="4">#REF!</definedName>
    <definedName name="_nn01" localSheetId="5">#REF!</definedName>
    <definedName name="_nn01" localSheetId="0">#REF!</definedName>
    <definedName name="_nn01">#REF!</definedName>
    <definedName name="_oo01" localSheetId="7">#REF!</definedName>
    <definedName name="_oo01" localSheetId="4">#REF!</definedName>
    <definedName name="_oo01" localSheetId="5">#REF!</definedName>
    <definedName name="_oo01" localSheetId="0">#REF!</definedName>
    <definedName name="_oo01">#REF!</definedName>
    <definedName name="_Order1" hidden="1">255</definedName>
    <definedName name="_p" localSheetId="7">#REF!</definedName>
    <definedName name="_p" localSheetId="4">#REF!</definedName>
    <definedName name="_p" localSheetId="5">#REF!</definedName>
    <definedName name="_p" localSheetId="0">#REF!</definedName>
    <definedName name="_p">#REF!</definedName>
    <definedName name="_pan98" localSheetId="7">#REF!</definedName>
    <definedName name="_pan98" localSheetId="4">#REF!</definedName>
    <definedName name="_pan98" localSheetId="5">#REF!</definedName>
    <definedName name="_pan98" localSheetId="0">#REF!</definedName>
    <definedName name="_pan98">#REF!</definedName>
    <definedName name="_pb345" localSheetId="7">#REF!</definedName>
    <definedName name="_pb345" localSheetId="4">#REF!</definedName>
    <definedName name="_pb345" localSheetId="5">#REF!</definedName>
    <definedName name="_pb345" localSheetId="0">#REF!</definedName>
    <definedName name="_pb345">#REF!</definedName>
    <definedName name="_pbc005" localSheetId="7">#REF!</definedName>
    <definedName name="_pbc005" localSheetId="4">#REF!</definedName>
    <definedName name="_pbc005" localSheetId="5">#REF!</definedName>
    <definedName name="_pbc005" localSheetId="0">#REF!</definedName>
    <definedName name="_pbc005">#REF!</definedName>
    <definedName name="_pg900" localSheetId="7">#REF!</definedName>
    <definedName name="_pg900" localSheetId="4">#REF!</definedName>
    <definedName name="_pg900" localSheetId="5">#REF!</definedName>
    <definedName name="_pg900" localSheetId="0">#REF!</definedName>
    <definedName name="_pg900">#REF!</definedName>
    <definedName name="_PL1" localSheetId="7">#REF!</definedName>
    <definedName name="_PL1" localSheetId="4">#REF!</definedName>
    <definedName name="_PL1" localSheetId="5">#REF!</definedName>
    <definedName name="_PL1" localSheetId="0">#REF!</definedName>
    <definedName name="_PL1">#REF!</definedName>
    <definedName name="_pp01" localSheetId="7">#REF!</definedName>
    <definedName name="_pp01" localSheetId="4">#REF!</definedName>
    <definedName name="_pp01" localSheetId="5">#REF!</definedName>
    <definedName name="_pp01" localSheetId="0">#REF!</definedName>
    <definedName name="_pp01">#REF!</definedName>
    <definedName name="_pv2" localSheetId="7">#REF!</definedName>
    <definedName name="_pv2" localSheetId="4">#REF!</definedName>
    <definedName name="_pv2" localSheetId="5">#REF!</definedName>
    <definedName name="_pv2" localSheetId="0">#REF!</definedName>
    <definedName name="_pv2">#REF!</definedName>
    <definedName name="_pv3" localSheetId="7">#REF!</definedName>
    <definedName name="_pv3" localSheetId="4">#REF!</definedName>
    <definedName name="_pv3" localSheetId="5">#REF!</definedName>
    <definedName name="_pv3" localSheetId="0">#REF!</definedName>
    <definedName name="_pv3">#REF!</definedName>
    <definedName name="_qq01" localSheetId="7">#REF!</definedName>
    <definedName name="_qq01" localSheetId="4">#REF!</definedName>
    <definedName name="_qq01" localSheetId="5">#REF!</definedName>
    <definedName name="_qq01" localSheetId="0">#REF!</definedName>
    <definedName name="_qq01">#REF!</definedName>
    <definedName name="_r" localSheetId="7">#REF!</definedName>
    <definedName name="_r" localSheetId="4">#REF!</definedName>
    <definedName name="_r" localSheetId="5">#REF!</definedName>
    <definedName name="_r" localSheetId="0">#REF!</definedName>
    <definedName name="_r">#REF!</definedName>
    <definedName name="_REV5" localSheetId="7">#REF!</definedName>
    <definedName name="_REV5" localSheetId="4">#REF!</definedName>
    <definedName name="_REV5" localSheetId="5">#REF!</definedName>
    <definedName name="_REV5" localSheetId="0">#REF!</definedName>
    <definedName name="_REV5">#REF!</definedName>
    <definedName name="_rp304" localSheetId="7">#REF!</definedName>
    <definedName name="_rp304" localSheetId="4">#REF!</definedName>
    <definedName name="_rp304" localSheetId="5">#REF!</definedName>
    <definedName name="_rp304" localSheetId="0">#REF!</definedName>
    <definedName name="_rp304">#REF!</definedName>
    <definedName name="_rr01" localSheetId="7">#REF!</definedName>
    <definedName name="_rr01" localSheetId="4">#REF!</definedName>
    <definedName name="_rr01" localSheetId="5">#REF!</definedName>
    <definedName name="_rr01" localSheetId="0">#REF!</definedName>
    <definedName name="_rr01">#REF!</definedName>
    <definedName name="_Sam" localSheetId="7" hidden="1">#REF!</definedName>
    <definedName name="_Sam" localSheetId="4" hidden="1">#REF!</definedName>
    <definedName name="_Sam" localSheetId="5" hidden="1">#REF!</definedName>
    <definedName name="_Sam" localSheetId="0" hidden="1">#REF!</definedName>
    <definedName name="_Sam" hidden="1">#REF!</definedName>
    <definedName name="_sd34" localSheetId="7">#REF!</definedName>
    <definedName name="_sd34" localSheetId="4">#REF!</definedName>
    <definedName name="_sd34" localSheetId="5">#REF!</definedName>
    <definedName name="_sd34" localSheetId="0">#REF!</definedName>
    <definedName name="_sd34">#REF!</definedName>
    <definedName name="_Ser200506" localSheetId="7">#REF!</definedName>
    <definedName name="_Ser200506" localSheetId="4">#REF!</definedName>
    <definedName name="_Ser200506" localSheetId="5">#REF!</definedName>
    <definedName name="_Ser200506" localSheetId="0">#REF!</definedName>
    <definedName name="_Ser200506">#REF!</definedName>
    <definedName name="_Ser200705" localSheetId="7">#REF!</definedName>
    <definedName name="_Ser200705" localSheetId="4">#REF!</definedName>
    <definedName name="_Ser200705" localSheetId="5">#REF!</definedName>
    <definedName name="_Ser200705" localSheetId="0">#REF!</definedName>
    <definedName name="_Ser200705">#REF!</definedName>
    <definedName name="_Ser200712" localSheetId="7">#REF!</definedName>
    <definedName name="_Ser200712" localSheetId="4">#REF!</definedName>
    <definedName name="_Ser200712" localSheetId="5">#REF!</definedName>
    <definedName name="_Ser200712" localSheetId="0">#REF!</definedName>
    <definedName name="_Ser200712">#REF!</definedName>
    <definedName name="_Ser201104" localSheetId="7">#REF!</definedName>
    <definedName name="_Ser201104" localSheetId="4">#REF!</definedName>
    <definedName name="_Ser201104" localSheetId="5">#REF!</definedName>
    <definedName name="_Ser201104" localSheetId="0">#REF!</definedName>
    <definedName name="_Ser201104">#REF!</definedName>
    <definedName name="_ss01" localSheetId="7">#REF!</definedName>
    <definedName name="_ss01" localSheetId="4">#REF!</definedName>
    <definedName name="_ss01" localSheetId="5">#REF!</definedName>
    <definedName name="_ss01" localSheetId="0">#REF!</definedName>
    <definedName name="_ss01">#REF!</definedName>
    <definedName name="_sss01" localSheetId="7">#REF!</definedName>
    <definedName name="_sss01" localSheetId="4">#REF!</definedName>
    <definedName name="_sss01" localSheetId="5">#REF!</definedName>
    <definedName name="_sss01" localSheetId="0">#REF!</definedName>
    <definedName name="_sss01">#REF!</definedName>
    <definedName name="_TR2" localSheetId="7">#REF!</definedName>
    <definedName name="_TR2" localSheetId="4">#REF!</definedName>
    <definedName name="_TR2" localSheetId="5">#REF!</definedName>
    <definedName name="_TR2" localSheetId="0">#REF!</definedName>
    <definedName name="_TR2">#REF!</definedName>
    <definedName name="_TR5" localSheetId="7">#REF!</definedName>
    <definedName name="_TR5" localSheetId="4">#REF!</definedName>
    <definedName name="_TR5" localSheetId="5">#REF!</definedName>
    <definedName name="_TR5" localSheetId="0">#REF!</definedName>
    <definedName name="_TR5">#REF!</definedName>
    <definedName name="_tt01" localSheetId="7">#REF!</definedName>
    <definedName name="_tt01" localSheetId="4">#REF!</definedName>
    <definedName name="_tt01" localSheetId="5">#REF!</definedName>
    <definedName name="_tt01" localSheetId="0">#REF!</definedName>
    <definedName name="_tt01">#REF!</definedName>
    <definedName name="_ttt98" localSheetId="7">#REF!</definedName>
    <definedName name="_ttt98" localSheetId="4">#REF!</definedName>
    <definedName name="_ttt98" localSheetId="5">#REF!</definedName>
    <definedName name="_ttt98" localSheetId="0">#REF!</definedName>
    <definedName name="_ttt98">#REF!</definedName>
    <definedName name="_tv01" localSheetId="7">#REF!</definedName>
    <definedName name="_tv01" localSheetId="4">#REF!</definedName>
    <definedName name="_tv01" localSheetId="5">#REF!</definedName>
    <definedName name="_tv01" localSheetId="0">#REF!</definedName>
    <definedName name="_tv01">#REF!</definedName>
    <definedName name="_uu01" localSheetId="7">#REF!</definedName>
    <definedName name="_uu01" localSheetId="4">#REF!</definedName>
    <definedName name="_uu01" localSheetId="5">#REF!</definedName>
    <definedName name="_uu01" localSheetId="0">#REF!</definedName>
    <definedName name="_uu01">#REF!</definedName>
    <definedName name="_vv01" localSheetId="7">#REF!</definedName>
    <definedName name="_vv01" localSheetId="4">#REF!</definedName>
    <definedName name="_vv01" localSheetId="5">#REF!</definedName>
    <definedName name="_vv01" localSheetId="0">#REF!</definedName>
    <definedName name="_vv01">#REF!</definedName>
    <definedName name="_xx01" localSheetId="7">#REF!</definedName>
    <definedName name="_xx01" localSheetId="4">#REF!</definedName>
    <definedName name="_xx01" localSheetId="5">#REF!</definedName>
    <definedName name="_xx01" localSheetId="0">#REF!</definedName>
    <definedName name="_xx01">#REF!</definedName>
    <definedName name="_zz020" localSheetId="7">#REF!</definedName>
    <definedName name="_zz020" localSheetId="4">#REF!</definedName>
    <definedName name="_zz020" localSheetId="5">#REF!</definedName>
    <definedName name="_zz020" localSheetId="0">#REF!</definedName>
    <definedName name="_zz020">#REF!</definedName>
    <definedName name="a" localSheetId="7">#REF!</definedName>
    <definedName name="a" localSheetId="6">#REF!</definedName>
    <definedName name="a" localSheetId="3">#REF!</definedName>
    <definedName name="a" localSheetId="4">#REF!</definedName>
    <definedName name="a" localSheetId="5">#REF!</definedName>
    <definedName name="a" localSheetId="0">#REF!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 localSheetId="7">#REF!</definedName>
    <definedName name="A1.5.9.1" localSheetId="4">#REF!</definedName>
    <definedName name="A1.5.9.1" localSheetId="5">#REF!</definedName>
    <definedName name="A1.5.9.1" localSheetId="0">#REF!</definedName>
    <definedName name="A1.5.9.1">#REF!</definedName>
    <definedName name="a12121212" localSheetId="7">#REF!</definedName>
    <definedName name="a12121212" localSheetId="4">#REF!</definedName>
    <definedName name="a12121212" localSheetId="5">#REF!</definedName>
    <definedName name="a12121212" localSheetId="0">#REF!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 localSheetId="7">#REF!</definedName>
    <definedName name="aaa" localSheetId="4">#REF!</definedName>
    <definedName name="aaa" localSheetId="5">#REF!</definedName>
    <definedName name="aaa" localSheetId="0">#REF!</definedName>
    <definedName name="aaa">#REF!</definedName>
    <definedName name="aaa9.1" localSheetId="7">#REF!</definedName>
    <definedName name="aaa9.1" localSheetId="4">#REF!</definedName>
    <definedName name="aaa9.1" localSheetId="5">#REF!</definedName>
    <definedName name="aaa9.1" localSheetId="0">#REF!</definedName>
    <definedName name="aaa9.1">#REF!</definedName>
    <definedName name="aaa9.2" localSheetId="7">#REF!</definedName>
    <definedName name="aaa9.2" localSheetId="4">#REF!</definedName>
    <definedName name="aaa9.2" localSheetId="5">#REF!</definedName>
    <definedName name="aaa9.2" localSheetId="0">#REF!</definedName>
    <definedName name="aaa9.2">#REF!</definedName>
    <definedName name="aaaaaaaaaaaaah" localSheetId="7">#REF!</definedName>
    <definedName name="aaaaaaaaaaaaah" localSheetId="4">#REF!</definedName>
    <definedName name="aaaaaaaaaaaaah" localSheetId="5">#REF!</definedName>
    <definedName name="aaaaaaaaaaaaah" localSheetId="0">#REF!</definedName>
    <definedName name="aaaaaaaaaaaaah">#REF!</definedName>
    <definedName name="abc" localSheetId="7">#REF!</definedName>
    <definedName name="abc" localSheetId="4">#REF!</definedName>
    <definedName name="abc" localSheetId="5">#REF!</definedName>
    <definedName name="abc" localSheetId="0">#REF!</definedName>
    <definedName name="abc">#REF!</definedName>
    <definedName name="abc9.3" localSheetId="7">#REF!</definedName>
    <definedName name="abc9.3" localSheetId="4">#REF!</definedName>
    <definedName name="abc9.3" localSheetId="5">#REF!</definedName>
    <definedName name="abc9.3" localSheetId="0">#REF!</definedName>
    <definedName name="abc9.3">#REF!</definedName>
    <definedName name="abc9.5" localSheetId="7">#REF!</definedName>
    <definedName name="abc9.5" localSheetId="4">#REF!</definedName>
    <definedName name="abc9.5" localSheetId="5">#REF!</definedName>
    <definedName name="abc9.5" localSheetId="0">#REF!</definedName>
    <definedName name="abc9.5">#REF!</definedName>
    <definedName name="abcd" localSheetId="7">#REF!</definedName>
    <definedName name="abcd" localSheetId="4">#REF!</definedName>
    <definedName name="abcd" localSheetId="5">#REF!</definedName>
    <definedName name="abcd" localSheetId="0">#REF!</definedName>
    <definedName name="abcd">#REF!</definedName>
    <definedName name="Abrigo_moto_gerador_consulta" localSheetId="7">#REF!</definedName>
    <definedName name="Abrigo_moto_gerador_consulta" localSheetId="4">#REF!</definedName>
    <definedName name="Abrigo_moto_gerador_consulta" localSheetId="5">#REF!</definedName>
    <definedName name="Abrigo_moto_gerador_consulta" localSheetId="0">#REF!</definedName>
    <definedName name="Abrigo_moto_gerador_consulta">#REF!</definedName>
    <definedName name="AccessDatabase" hidden="1">"D:\Arquivos do excel\Planilha modelo1.mdb"</definedName>
    <definedName name="Acesso_Estacao_01" localSheetId="7">#REF!</definedName>
    <definedName name="Acesso_Estacao_01" localSheetId="4">#REF!</definedName>
    <definedName name="Acesso_Estacao_01" localSheetId="5">#REF!</definedName>
    <definedName name="Acesso_Estacao_01" localSheetId="0">#REF!</definedName>
    <definedName name="Acesso_Estacao_01">#REF!</definedName>
    <definedName name="acha.coluna" localSheetId="7">#REF!</definedName>
    <definedName name="acha.coluna" localSheetId="4">#REF!</definedName>
    <definedName name="acha.coluna" localSheetId="5">#REF!</definedName>
    <definedName name="acha.coluna" localSheetId="0">#REF!</definedName>
    <definedName name="acha.coluna">#REF!</definedName>
    <definedName name="acha.dados" localSheetId="7">#REF!</definedName>
    <definedName name="acha.dados" localSheetId="4">#REF!</definedName>
    <definedName name="acha.dados" localSheetId="5">#REF!</definedName>
    <definedName name="acha.dados" localSheetId="0">#REF!</definedName>
    <definedName name="acha.dados">#REF!</definedName>
    <definedName name="acha.linha" localSheetId="7">#REF!</definedName>
    <definedName name="acha.linha" localSheetId="4">#REF!</definedName>
    <definedName name="acha.linha" localSheetId="5">#REF!</definedName>
    <definedName name="acha.linha" localSheetId="0">#REF!</definedName>
    <definedName name="acha.linha">#REF!</definedName>
    <definedName name="Acréscimo" localSheetId="7">#REF!</definedName>
    <definedName name="Acréscimo" localSheetId="4">#REF!</definedName>
    <definedName name="Acréscimo" localSheetId="5">#REF!</definedName>
    <definedName name="Acréscimo" localSheetId="0">#REF!</definedName>
    <definedName name="Acréscimo">#REF!</definedName>
    <definedName name="adfv" localSheetId="7">#REF!</definedName>
    <definedName name="adfv" localSheetId="4">#REF!</definedName>
    <definedName name="adfv" localSheetId="5">#REF!</definedName>
    <definedName name="adfv" localSheetId="0">#REF!</definedName>
    <definedName name="adfv">#REF!</definedName>
    <definedName name="Administração" localSheetId="7">#REF!</definedName>
    <definedName name="Administração" localSheetId="4">#REF!</definedName>
    <definedName name="Administração" localSheetId="5">#REF!</definedName>
    <definedName name="Administração" localSheetId="0">#REF!</definedName>
    <definedName name="Administração">#REF!</definedName>
    <definedName name="ADSRFWSTWESGJKL" localSheetId="7">'[7]Planilha PROJETISTA'!#REF!</definedName>
    <definedName name="ADSRFWSTWESGJKL" localSheetId="4">'[7]Planilha PROJETISTA'!#REF!</definedName>
    <definedName name="ADSRFWSTWESGJKL" localSheetId="5">'[7]Planilha PROJETISTA'!#REF!</definedName>
    <definedName name="ADSRFWSTWESGJKL" localSheetId="0">'[7]Planilha PROJETISTA'!#REF!</definedName>
    <definedName name="ADSRFWSTWESGJKL">'[7]Planilha PROJETISTA'!#REF!</definedName>
    <definedName name="af">#REF!</definedName>
    <definedName name="ag">#REF!</definedName>
    <definedName name="agora" localSheetId="7">#REF!</definedName>
    <definedName name="agora" localSheetId="4">#REF!</definedName>
    <definedName name="agora" localSheetId="5">#REF!</definedName>
    <definedName name="agora" localSheetId="0">#REF!</definedName>
    <definedName name="agora">#REF!</definedName>
    <definedName name="ÁGUA" localSheetId="7">#REF!</definedName>
    <definedName name="ÁGUA" localSheetId="4">#REF!</definedName>
    <definedName name="ÁGUA" localSheetId="5">#REF!</definedName>
    <definedName name="ÁGUA" localSheetId="0">#REF!</definedName>
    <definedName name="ÁGUA">#REF!</definedName>
    <definedName name="aguentar" localSheetId="7">#REF!</definedName>
    <definedName name="aguentar" localSheetId="4">#REF!</definedName>
    <definedName name="aguentar" localSheetId="5">#REF!</definedName>
    <definedName name="aguentar" localSheetId="0">#REF!</definedName>
    <definedName name="aguentar">#REF!</definedName>
    <definedName name="ALA" localSheetId="7">#REF!</definedName>
    <definedName name="ALA" localSheetId="4">#REF!</definedName>
    <definedName name="ALA" localSheetId="5">#REF!</definedName>
    <definedName name="ALA" localSheetId="0">#REF!</definedName>
    <definedName name="ALA">#REF!</definedName>
    <definedName name="alfaia" localSheetId="7">#REF!</definedName>
    <definedName name="alfaia" localSheetId="4">#REF!</definedName>
    <definedName name="alfaia" localSheetId="5">#REF!</definedName>
    <definedName name="alfaia" localSheetId="0">#REF!</definedName>
    <definedName name="alfaia">#REF!</definedName>
    <definedName name="ALTA" localSheetId="7">'[8]PRO-08'!#REF!</definedName>
    <definedName name="ALTA" localSheetId="4">'[8]PRO-08'!#REF!</definedName>
    <definedName name="ALTA" localSheetId="5">'[8]PRO-08'!#REF!</definedName>
    <definedName name="ALTA" localSheetId="0">'[8]PRO-08'!#REF!</definedName>
    <definedName name="ALTA">'[8]PRO-08'!#REF!</definedName>
    <definedName name="alturadocorte">'[5]DADOS COLETATO'!$G$9</definedName>
    <definedName name="amamamamamamam" localSheetId="7">#REF!</definedName>
    <definedName name="amamamamamamam" localSheetId="4">#REF!</definedName>
    <definedName name="amamamamamamam" localSheetId="5">#REF!</definedName>
    <definedName name="amamamamamamam" localSheetId="0">#REF!</definedName>
    <definedName name="amamamamamamam">#REF!</definedName>
    <definedName name="amarela" localSheetId="7">#REF!</definedName>
    <definedName name="amarela" localSheetId="4">#REF!</definedName>
    <definedName name="amarela" localSheetId="5">#REF!</definedName>
    <definedName name="amarela" localSheetId="0">#REF!</definedName>
    <definedName name="amarela">#REF!</definedName>
    <definedName name="amor01" localSheetId="7">#REF!</definedName>
    <definedName name="amor01" localSheetId="4">#REF!</definedName>
    <definedName name="amor01" localSheetId="5">#REF!</definedName>
    <definedName name="amor01" localSheetId="0">#REF!</definedName>
    <definedName name="amor01">#REF!</definedName>
    <definedName name="AnalisarAterro" localSheetId="7">[9]Plan1!#REF!</definedName>
    <definedName name="AnalisarAterro" localSheetId="4">[9]Plan1!#REF!</definedName>
    <definedName name="AnalisarAterro" localSheetId="5">[9]Plan1!#REF!</definedName>
    <definedName name="AnalisarAterro" localSheetId="0">[9]Plan1!#REF!</definedName>
    <definedName name="AnalisarAterro">[9]Plan1!#REF!</definedName>
    <definedName name="AnalisarCorte" localSheetId="7">[9]Plan1!#REF!</definedName>
    <definedName name="AnalisarCorte" localSheetId="4">[9]Plan1!#REF!</definedName>
    <definedName name="AnalisarCorte" localSheetId="5">[9]Plan1!#REF!</definedName>
    <definedName name="AnalisarCorte" localSheetId="0">[9]Plan1!#REF!</definedName>
    <definedName name="AnalisarCorte">[9]Plan1!#REF!</definedName>
    <definedName name="ao" localSheetId="7">#REF!</definedName>
    <definedName name="ao" localSheetId="4">#REF!</definedName>
    <definedName name="ao" localSheetId="5">#REF!</definedName>
    <definedName name="ao" localSheetId="0">#REF!</definedName>
    <definedName name="ao">#REF!</definedName>
    <definedName name="_xlnm.Print_Area" localSheetId="7">'BDI MATERIAIS'!$A$1:$H$32</definedName>
    <definedName name="_xlnm.Print_Area" localSheetId="6">'BDI SERVIÇOS'!$A$1:$H$31</definedName>
    <definedName name="_xlnm.Print_Area" localSheetId="3">[10]Plan1!#REF!</definedName>
    <definedName name="_xlnm.Print_Area" localSheetId="9">CRONOGRAMA!$A$1:$G$28</definedName>
    <definedName name="_xlnm.Print_Area" localSheetId="4">INCC!$A$1:$J$53</definedName>
    <definedName name="_xlnm.Print_Area" localSheetId="5">'LARGURA DE VALA'!$E$10:$J$67</definedName>
    <definedName name="_xlnm.Print_Area" localSheetId="2">'MEMORIA DE CALCULO'!$B$2:$G$345</definedName>
    <definedName name="_xlnm.Print_Area" localSheetId="1">'PLANILHA '!$B$4:$K$176</definedName>
    <definedName name="_xlnm.Print_Area">[10]Plan1!#REF!</definedName>
    <definedName name="Área_impressão_IM" localSheetId="7">#REF!</definedName>
    <definedName name="Área_impressão_IM" localSheetId="4">#REF!</definedName>
    <definedName name="Área_impressão_IM" localSheetId="5">#REF!</definedName>
    <definedName name="Área_impressão_IM" localSheetId="0">#REF!</definedName>
    <definedName name="Área_impressão_IM">#REF!</definedName>
    <definedName name="ÁreaTotal">'[11]Quadro Geral'!$A$1:$H$65536</definedName>
    <definedName name="as" localSheetId="7">'[12]Planilha PROJETISTA'!#REF!</definedName>
    <definedName name="as" localSheetId="4">'[12]Planilha PROJETISTA'!#REF!</definedName>
    <definedName name="as" localSheetId="5">'[12]Planilha PROJETISTA'!#REF!</definedName>
    <definedName name="as" localSheetId="0">'[12]Planilha PROJETISTA'!#REF!</definedName>
    <definedName name="as">'[12]Planilha PROJETISTA'!#REF!</definedName>
    <definedName name="ASDQWEASDA" localSheetId="7">#REF!</definedName>
    <definedName name="ASDQWEASDA" localSheetId="4">#REF!</definedName>
    <definedName name="ASDQWEASDA" localSheetId="5">#REF!</definedName>
    <definedName name="ASDQWEASDA" localSheetId="0">#REF!</definedName>
    <definedName name="ASDQWEASDA">#REF!</definedName>
    <definedName name="ass" localSheetId="7">[13]RESUMO!#REF!</definedName>
    <definedName name="ass" localSheetId="4">[13]RESUMO!#REF!</definedName>
    <definedName name="ass" localSheetId="5">[13]RESUMO!#REF!</definedName>
    <definedName name="ass" localSheetId="0">[13]RESUMO!#REF!</definedName>
    <definedName name="ass">[13]RESUMO!#REF!</definedName>
    <definedName name="atual" localSheetId="7">#REF!</definedName>
    <definedName name="atual" localSheetId="4">#REF!</definedName>
    <definedName name="atual" localSheetId="5">#REF!</definedName>
    <definedName name="atual" localSheetId="0">#REF!</definedName>
    <definedName name="atual">#REF!</definedName>
    <definedName name="Aut_original" localSheetId="7">[14]PROJETO!#REF!</definedName>
    <definedName name="Aut_original" localSheetId="4">[14]PROJETO!#REF!</definedName>
    <definedName name="Aut_original" localSheetId="5">[14]PROJETO!#REF!</definedName>
    <definedName name="Aut_original" localSheetId="0">[14]PROJETO!#REF!</definedName>
    <definedName name="Aut_original">[14]PROJETO!#REF!</definedName>
    <definedName name="Aut_resumo" localSheetId="7">[15]RESUMO_AUT1!#REF!</definedName>
    <definedName name="Aut_resumo" localSheetId="4">[15]RESUMO_AUT1!#REF!</definedName>
    <definedName name="Aut_resumo" localSheetId="5">[15]RESUMO_AUT1!#REF!</definedName>
    <definedName name="Aut_resumo" localSheetId="0">[15]RESUMO_AUT1!#REF!</definedName>
    <definedName name="Aut_resumo">[15]RESUMO_AUT1!#REF!</definedName>
    <definedName name="AUXILIAR">#N/A</definedName>
    <definedName name="AUXILIARES" localSheetId="7">#REF!</definedName>
    <definedName name="AUXILIARES" localSheetId="4">#REF!</definedName>
    <definedName name="AUXILIARES" localSheetId="5">#REF!</definedName>
    <definedName name="AUXILIARES" localSheetId="0">#REF!</definedName>
    <definedName name="AUXILIARES">#REF!</definedName>
    <definedName name="azul" localSheetId="7">#REF!</definedName>
    <definedName name="azul" localSheetId="4">#REF!</definedName>
    <definedName name="azul" localSheetId="5">#REF!</definedName>
    <definedName name="azul" localSheetId="0">#REF!</definedName>
    <definedName name="azul">#REF!</definedName>
    <definedName name="AZULSINAL" localSheetId="7">#REF!</definedName>
    <definedName name="AZULSINAL" localSheetId="4">#REF!</definedName>
    <definedName name="AZULSINAL" localSheetId="5">#REF!</definedName>
    <definedName name="AZULSINAL" localSheetId="0">#REF!</definedName>
    <definedName name="AZULSINAL">#REF!</definedName>
    <definedName name="b" localSheetId="7">#REF!</definedName>
    <definedName name="b" localSheetId="4">#REF!</definedName>
    <definedName name="b" localSheetId="5">#REF!</definedName>
    <definedName name="b" localSheetId="0">#REF!</definedName>
    <definedName name="b">#REF!</definedName>
    <definedName name="BALTO">#REF!</definedName>
    <definedName name="banana" localSheetId="7">#REF!</definedName>
    <definedName name="banana" localSheetId="4">#REF!</definedName>
    <definedName name="banana" localSheetId="5">#REF!</definedName>
    <definedName name="banana" localSheetId="0">#REF!</definedName>
    <definedName name="banana">#REF!</definedName>
    <definedName name="_xlnm.Database" localSheetId="7">#REF!</definedName>
    <definedName name="_xlnm.Database" localSheetId="4">#REF!</definedName>
    <definedName name="_xlnm.Database" localSheetId="5">#REF!</definedName>
    <definedName name="_xlnm.Database" localSheetId="0">#REF!</definedName>
    <definedName name="_xlnm.Database">#REF!</definedName>
    <definedName name="banco_de_dados1" localSheetId="7">#REF!</definedName>
    <definedName name="banco_de_dados1" localSheetId="4">#REF!</definedName>
    <definedName name="banco_de_dados1" localSheetId="5">#REF!</definedName>
    <definedName name="banco_de_dados1" localSheetId="0">#REF!</definedName>
    <definedName name="banco_de_dados1">#REF!</definedName>
    <definedName name="BASICO" localSheetId="7">#REF!</definedName>
    <definedName name="BASICO" localSheetId="4">#REF!</definedName>
    <definedName name="BASICO" localSheetId="5">#REF!</definedName>
    <definedName name="BASICO" localSheetId="0">#REF!</definedName>
    <definedName name="BASICO">#REF!</definedName>
    <definedName name="bbbb02" localSheetId="7">#REF!</definedName>
    <definedName name="bbbb02" localSheetId="4">#REF!</definedName>
    <definedName name="bbbb02" localSheetId="5">#REF!</definedName>
    <definedName name="bbbb02" localSheetId="0">#REF!</definedName>
    <definedName name="bbbb02">#REF!</definedName>
    <definedName name="BDI" localSheetId="4">[16]CONTROLE!$D$5</definedName>
    <definedName name="BDI" localSheetId="5">[17]CONTROLE!$D$5</definedName>
    <definedName name="BDI">[16]CONTROLE!$D$5</definedName>
    <definedName name="BDI_1" localSheetId="7">[18]RESUMO!#REF!</definedName>
    <definedName name="BDI_1" localSheetId="4">[18]RESUMO!#REF!</definedName>
    <definedName name="BDI_1" localSheetId="5">[18]RESUMO!#REF!</definedName>
    <definedName name="BDI_1" localSheetId="0">[18]RESUMO!#REF!</definedName>
    <definedName name="BDI_1">[18]RESUMO!#REF!</definedName>
    <definedName name="BDI_27" localSheetId="7">#REF!</definedName>
    <definedName name="BDI_27" localSheetId="4">#REF!</definedName>
    <definedName name="BDI_27" localSheetId="5">#REF!</definedName>
    <definedName name="BDI_27" localSheetId="0">#REF!</definedName>
    <definedName name="BDI_27">#REF!</definedName>
    <definedName name="BG" localSheetId="7">#REF!</definedName>
    <definedName name="BG" localSheetId="4">#REF!</definedName>
    <definedName name="BG" localSheetId="5">#REF!</definedName>
    <definedName name="BG" localSheetId="0">#REF!</definedName>
    <definedName name="BG">#REF!</definedName>
    <definedName name="BGU" localSheetId="7">#REF!</definedName>
    <definedName name="BGU" localSheetId="4">#REF!</definedName>
    <definedName name="BGU" localSheetId="5">#REF!</definedName>
    <definedName name="BGU" localSheetId="0">#REF!</definedName>
    <definedName name="BGU">#REF!</definedName>
    <definedName name="bonificação" localSheetId="7">#REF!</definedName>
    <definedName name="bonificação" localSheetId="4">#REF!</definedName>
    <definedName name="bonificação" localSheetId="5">#REF!</definedName>
    <definedName name="bonificação" localSheetId="0">#REF!</definedName>
    <definedName name="bonificação">#REF!</definedName>
    <definedName name="botafora">'[5]DADOS COLETATO'!$C$40</definedName>
    <definedName name="brasilia" localSheetId="7">#REF!</definedName>
    <definedName name="brasilia" localSheetId="4">#REF!</definedName>
    <definedName name="brasilia" localSheetId="5">#REF!</definedName>
    <definedName name="brasilia" localSheetId="0">#REF!</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 localSheetId="7">#REF!</definedName>
    <definedName name="C_" localSheetId="4">#REF!</definedName>
    <definedName name="C_" localSheetId="5">#REF!</definedName>
    <definedName name="C_" localSheetId="0">#REF!</definedName>
    <definedName name="C_">#REF!</definedName>
    <definedName name="CABEC" localSheetId="7">#REF!</definedName>
    <definedName name="CABEC" localSheetId="4">#REF!</definedName>
    <definedName name="CABEC" localSheetId="5">#REF!</definedName>
    <definedName name="CABEC" localSheetId="0">#REF!</definedName>
    <definedName name="CABEC">#REF!</definedName>
    <definedName name="caderno" localSheetId="7">#REF!</definedName>
    <definedName name="caderno" localSheetId="4">#REF!</definedName>
    <definedName name="caderno" localSheetId="5">#REF!</definedName>
    <definedName name="caderno" localSheetId="0">#REF!</definedName>
    <definedName name="caderno">#REF!</definedName>
    <definedName name="caixadecentro">'[5]DADOS COLETATO'!$C$28</definedName>
    <definedName name="CalcularAgora" localSheetId="7">#REF!</definedName>
    <definedName name="CalcularAgora" localSheetId="4">#REF!</definedName>
    <definedName name="CalcularAgora" localSheetId="5">#REF!</definedName>
    <definedName name="CalcularAgora" localSheetId="0">#REF!</definedName>
    <definedName name="CalcularAgora">#REF!</definedName>
    <definedName name="calculista" localSheetId="7">#REF!</definedName>
    <definedName name="calculista" localSheetId="4">#REF!</definedName>
    <definedName name="calculista" localSheetId="5">#REF!</definedName>
    <definedName name="calculista" localSheetId="0">#REF!</definedName>
    <definedName name="calculista">#REF!</definedName>
    <definedName name="calsaslalal" localSheetId="7">#REF!</definedName>
    <definedName name="calsaslalal" localSheetId="4">#REF!</definedName>
    <definedName name="calsaslalal" localSheetId="5">#REF!</definedName>
    <definedName name="calsaslalal" localSheetId="0">#REF!</definedName>
    <definedName name="calsaslalal">#REF!</definedName>
    <definedName name="caminho01" localSheetId="7">#REF!</definedName>
    <definedName name="caminho01" localSheetId="4">#REF!</definedName>
    <definedName name="caminho01" localSheetId="5">#REF!</definedName>
    <definedName name="caminho01" localSheetId="0">#REF!</definedName>
    <definedName name="caminho01">#REF!</definedName>
    <definedName name="campo04" localSheetId="7">#REF!</definedName>
    <definedName name="campo04" localSheetId="4">#REF!</definedName>
    <definedName name="campo04" localSheetId="5">#REF!</definedName>
    <definedName name="campo04" localSheetId="0">#REF!</definedName>
    <definedName name="campo04">#REF!</definedName>
    <definedName name="caneta" localSheetId="7">#REF!</definedName>
    <definedName name="caneta" localSheetId="4">#REF!</definedName>
    <definedName name="caneta" localSheetId="5">#REF!</definedName>
    <definedName name="caneta" localSheetId="0">#REF!</definedName>
    <definedName name="caneta">#REF!</definedName>
    <definedName name="canoa" localSheetId="7">#REF!</definedName>
    <definedName name="canoa" localSheetId="4">#REF!</definedName>
    <definedName name="canoa" localSheetId="5">#REF!</definedName>
    <definedName name="canoa" localSheetId="0">#REF!</definedName>
    <definedName name="canoa">#REF!</definedName>
    <definedName name="cari04" localSheetId="7">#REF!</definedName>
    <definedName name="cari04" localSheetId="4">#REF!</definedName>
    <definedName name="cari04" localSheetId="5">#REF!</definedName>
    <definedName name="cari04" localSheetId="0">#REF!</definedName>
    <definedName name="cari04">#REF!</definedName>
    <definedName name="carla01" localSheetId="7">#REF!</definedName>
    <definedName name="carla01" localSheetId="4">#REF!</definedName>
    <definedName name="carla01" localSheetId="5">#REF!</definedName>
    <definedName name="carla01" localSheetId="0">#REF!</definedName>
    <definedName name="carla01">#REF!</definedName>
    <definedName name="carolina" localSheetId="7">#REF!</definedName>
    <definedName name="carolina" localSheetId="4">#REF!</definedName>
    <definedName name="carolina" localSheetId="5">#REF!</definedName>
    <definedName name="carolina" localSheetId="0">#REF!</definedName>
    <definedName name="carolina">#REF!</definedName>
    <definedName name="carro" localSheetId="7">#REF!</definedName>
    <definedName name="carro" localSheetId="4">#REF!</definedName>
    <definedName name="carro" localSheetId="5">#REF!</definedName>
    <definedName name="carro" localSheetId="0">#REF!</definedName>
    <definedName name="carro">#REF!</definedName>
    <definedName name="Casa_de_maquinas" localSheetId="7">#REF!</definedName>
    <definedName name="Casa_de_maquinas" localSheetId="4">#REF!</definedName>
    <definedName name="Casa_de_maquinas" localSheetId="5">#REF!</definedName>
    <definedName name="Casa_de_maquinas" localSheetId="0">#REF!</definedName>
    <definedName name="Casa_de_maquinas">#REF!</definedName>
    <definedName name="CBU" localSheetId="7">#REF!</definedName>
    <definedName name="CBU" localSheetId="4">#REF!</definedName>
    <definedName name="CBU" localSheetId="5">#REF!</definedName>
    <definedName name="CBU" localSheetId="0">#REF!</definedName>
    <definedName name="CBU">#REF!</definedName>
    <definedName name="CBUII" localSheetId="7">#REF!</definedName>
    <definedName name="CBUII" localSheetId="4">#REF!</definedName>
    <definedName name="CBUII" localSheetId="5">#REF!</definedName>
    <definedName name="CBUII" localSheetId="0">#REF!</definedName>
    <definedName name="CBUII">#REF!</definedName>
    <definedName name="CBUQB" localSheetId="7">#REF!</definedName>
    <definedName name="CBUQB" localSheetId="4">#REF!</definedName>
    <definedName name="CBUQB" localSheetId="5">#REF!</definedName>
    <definedName name="CBUQB" localSheetId="0">#REF!</definedName>
    <definedName name="CBUQB">#REF!</definedName>
    <definedName name="CBUQc" localSheetId="7">#REF!</definedName>
    <definedName name="CBUQc" localSheetId="4">#REF!</definedName>
    <definedName name="CBUQc" localSheetId="5">#REF!</definedName>
    <definedName name="CBUQc" localSheetId="0">#REF!</definedName>
    <definedName name="CBUQc">#REF!</definedName>
    <definedName name="cc0020340fakjgfjag" localSheetId="7">#REF!</definedName>
    <definedName name="cc0020340fakjgfjag" localSheetId="4">#REF!</definedName>
    <definedName name="cc0020340fakjgfjag" localSheetId="5">#REF!</definedName>
    <definedName name="cc0020340fakjgfjag" localSheetId="0">#REF!</definedName>
    <definedName name="cc0020340fakjgfjag">#REF!</definedName>
    <definedName name="ccccccccccccccccc" localSheetId="7">#REF!</definedName>
    <definedName name="ccccccccccccccccc" localSheetId="4">#REF!</definedName>
    <definedName name="ccccccccccccccccc" localSheetId="5">#REF!</definedName>
    <definedName name="ccccccccccccccccc" localSheetId="0">#REF!</definedName>
    <definedName name="ccccccccccccccccc">#REF!</definedName>
    <definedName name="ce">#REF!</definedName>
    <definedName name="cem" localSheetId="7">#REF!</definedName>
    <definedName name="cem" localSheetId="4">#REF!</definedName>
    <definedName name="cem" localSheetId="5">#REF!</definedName>
    <definedName name="cem" localSheetId="0">#REF!</definedName>
    <definedName name="cem">#REF!</definedName>
    <definedName name="CERCA" localSheetId="7">#REF!</definedName>
    <definedName name="CERCA" localSheetId="4">#REF!</definedName>
    <definedName name="CERCA" localSheetId="5">#REF!</definedName>
    <definedName name="CERCA" localSheetId="0">#REF!</definedName>
    <definedName name="CERCA">#REF!</definedName>
    <definedName name="chefe01" localSheetId="7">#REF!</definedName>
    <definedName name="chefe01" localSheetId="4">#REF!</definedName>
    <definedName name="chefe01" localSheetId="5">#REF!</definedName>
    <definedName name="chefe01" localSheetId="0">#REF!</definedName>
    <definedName name="chefe01">#REF!</definedName>
    <definedName name="cho">#REF!</definedName>
    <definedName name="chuva" localSheetId="7">#REF!</definedName>
    <definedName name="chuva" localSheetId="4">#REF!</definedName>
    <definedName name="chuva" localSheetId="5">#REF!</definedName>
    <definedName name="chuva" localSheetId="0">#REF!</definedName>
    <definedName name="chuva">#REF!</definedName>
    <definedName name="ci">#REF!</definedName>
    <definedName name="cimb01" localSheetId="7">#REF!</definedName>
    <definedName name="cimb01" localSheetId="4">#REF!</definedName>
    <definedName name="cimb01" localSheetId="5">#REF!</definedName>
    <definedName name="cimb01" localSheetId="0">#REF!</definedName>
    <definedName name="cimb01">#REF!</definedName>
    <definedName name="cimbamento03" localSheetId="7">#REF!</definedName>
    <definedName name="cimbamento03" localSheetId="4">#REF!</definedName>
    <definedName name="cimbamento03" localSheetId="5">#REF!</definedName>
    <definedName name="cimbamento03" localSheetId="0">#REF!</definedName>
    <definedName name="cimbamento03">#REF!</definedName>
    <definedName name="Cimbramento02" localSheetId="7">#REF!</definedName>
    <definedName name="Cimbramento02" localSheetId="4">#REF!</definedName>
    <definedName name="Cimbramento02" localSheetId="5">#REF!</definedName>
    <definedName name="Cimbramento02" localSheetId="0">#REF!</definedName>
    <definedName name="Cimbramento02">#REF!</definedName>
    <definedName name="cimbramento04" localSheetId="7">#REF!</definedName>
    <definedName name="cimbramento04" localSheetId="4">#REF!</definedName>
    <definedName name="cimbramento04" localSheetId="5">#REF!</definedName>
    <definedName name="cimbramento04" localSheetId="0">#REF!</definedName>
    <definedName name="cimbramento04">#REF!</definedName>
    <definedName name="CINTYA" localSheetId="5">[19]IDENTIFICACAO!$D$12</definedName>
    <definedName name="CINTYA">[19]IDENTIFICACAO!$D$12</definedName>
    <definedName name="Cisterna_e_Castelo_d_agua_Consulta" localSheetId="7">#REF!</definedName>
    <definedName name="Cisterna_e_Castelo_d_agua_Consulta" localSheetId="4">#REF!</definedName>
    <definedName name="Cisterna_e_Castelo_d_agua_Consulta" localSheetId="5">#REF!</definedName>
    <definedName name="Cisterna_e_Castelo_d_agua_Consulta" localSheetId="0">#REF!</definedName>
    <definedName name="Cisterna_e_Castelo_d_agua_Consulta">#REF!</definedName>
    <definedName name="class1" localSheetId="7">#REF!</definedName>
    <definedName name="class1" localSheetId="4">#REF!</definedName>
    <definedName name="class1" localSheetId="5">#REF!</definedName>
    <definedName name="class1" localSheetId="0">#REF!</definedName>
    <definedName name="class1">#REF!</definedName>
    <definedName name="class2" localSheetId="7">#REF!</definedName>
    <definedName name="class2" localSheetId="4">#REF!</definedName>
    <definedName name="class2" localSheetId="5">#REF!</definedName>
    <definedName name="class2" localSheetId="0">#REF!</definedName>
    <definedName name="class2">#REF!</definedName>
    <definedName name="CLIENTE" localSheetId="7">#REF!</definedName>
    <definedName name="CLIENTE" localSheetId="4">#REF!</definedName>
    <definedName name="CLIENTE" localSheetId="5">#REF!</definedName>
    <definedName name="CLIENTE" localSheetId="0">#REF!</definedName>
    <definedName name="CLIENTE">#REF!</definedName>
    <definedName name="CM02PkgDetail" localSheetId="7">#REF!</definedName>
    <definedName name="CM02PkgDetail" localSheetId="4">#REF!</definedName>
    <definedName name="CM02PkgDetail" localSheetId="5">#REF!</definedName>
    <definedName name="CM02PkgDetail" localSheetId="0">#REF!</definedName>
    <definedName name="CM02PkgDetail">#REF!</definedName>
    <definedName name="cmt" localSheetId="7">#REF!</definedName>
    <definedName name="cmt" localSheetId="4">#REF!</definedName>
    <definedName name="cmt" localSheetId="5">#REF!</definedName>
    <definedName name="cmt" localSheetId="0">#REF!</definedName>
    <definedName name="cmt">#REF!</definedName>
    <definedName name="Código" localSheetId="7">#REF!</definedName>
    <definedName name="Código" localSheetId="4">#REF!</definedName>
    <definedName name="Código" localSheetId="5">#REF!</definedName>
    <definedName name="Código" localSheetId="0">#REF!</definedName>
    <definedName name="Código">#REF!</definedName>
    <definedName name="Codigos" localSheetId="7">#REF!</definedName>
    <definedName name="Codigos" localSheetId="4">#REF!</definedName>
    <definedName name="Codigos" localSheetId="5">#REF!</definedName>
    <definedName name="Codigos" localSheetId="0">#REF!</definedName>
    <definedName name="Codigos">#REF!</definedName>
    <definedName name="COEF_LINEAR" localSheetId="7">#REF!</definedName>
    <definedName name="COEF_LINEAR" localSheetId="4">#REF!</definedName>
    <definedName name="COEF_LINEAR" localSheetId="5">#REF!</definedName>
    <definedName name="COEF_LINEAR" localSheetId="0">#REF!</definedName>
    <definedName name="COEF_LINEAR">#REF!</definedName>
    <definedName name="coleta" localSheetId="7">#REF!</definedName>
    <definedName name="coleta" localSheetId="4">#REF!</definedName>
    <definedName name="coleta" localSheetId="5">#REF!</definedName>
    <definedName name="coleta" localSheetId="0">#REF!</definedName>
    <definedName name="coleta">#REF!</definedName>
    <definedName name="COMP" localSheetId="7">#REF!</definedName>
    <definedName name="COMP" localSheetId="4">#REF!</definedName>
    <definedName name="COMP" localSheetId="5">#REF!</definedName>
    <definedName name="COMP" localSheetId="0">#REF!</definedName>
    <definedName name="COMP">#REF!</definedName>
    <definedName name="comp001101">'[20]assemblies A _ E'!$B$2108:$H$2111</definedName>
    <definedName name="comp001102">'[20]assemblies A _ E'!$B$2070:$H$2073</definedName>
    <definedName name="comp001103">'[21]assemblies L _ Q'!$B$633:$H$636</definedName>
    <definedName name="comp001201">'[21]assemblies L _ Q'!$B$426:$H$448</definedName>
    <definedName name="comp001202">'[21]assemblies L _ Q'!$B$450:$H$464</definedName>
    <definedName name="comp001301">'[21]assemblies L _ Q'!$B$466:$H$469</definedName>
    <definedName name="comp002201">'[22]assemblies R _ Z'!$B$834:$H$837</definedName>
    <definedName name="comp010102">'[21]assemblies L _ Q'!$B$2205:$H$2208</definedName>
    <definedName name="comp010103">'[21]assemblies L _ Q'!$B$2210:$H$2213</definedName>
    <definedName name="comp010104">'[21]assemblies L _ Q'!$B$2215:$H$2218</definedName>
    <definedName name="comp010105">'[21]assemblies L _ Q'!$B$2220:$H$2223</definedName>
    <definedName name="comp010111">'[21]assemblies L _ Q'!$B$1335:$H$1346</definedName>
    <definedName name="comp010113">'[21]assemblies L _ Q'!$B$1348:$H$1359</definedName>
    <definedName name="comp010121">'[22]assemblies R _ Z'!$B$940:$H$951</definedName>
    <definedName name="comp010151">'[21]assemblies L _ Q'!$B$490:$H$493</definedName>
    <definedName name="comp010152">'[20]assemblies A _ E'!$B$1696:$H$1699</definedName>
    <definedName name="comp010153">'[22]assemblies R _ Z'!$B$66:$H$69</definedName>
    <definedName name="comp010154">'[21]assemblies L _ Q'!$B$476:$H$479</definedName>
    <definedName name="comp010155">'[21]assemblies L _ Q'!$B$471:$H$474</definedName>
    <definedName name="comp010156">'[20]assemblies A _ E'!$B$1930:$H$1938</definedName>
    <definedName name="comp010157">'[22]assemblies R _ Z'!$B$667:$H$670</definedName>
    <definedName name="comp010158">'[20]assemblies A _ E'!$B$1945:$H$1948</definedName>
    <definedName name="comp010159">'[21]assemblies L _ Q'!$B$2265:$H$2268</definedName>
    <definedName name="comp010160">'[20]assemblies A _ E'!$B$345:$H$352</definedName>
    <definedName name="comp010161">'[21]assemblies L _ Q'!$B$481:$H$488</definedName>
    <definedName name="comp010201">'[20]assemblies A _ E'!$B$1783:$H$1787</definedName>
    <definedName name="comp010202">'[20]assemblies A _ E'!$B$1789:$H$1793</definedName>
    <definedName name="comp010203">'[20]assemblies A _ E'!$B$1812:$H$1816</definedName>
    <definedName name="comp010204">'[20]assemblies A _ E'!$B$1847:$H$1851</definedName>
    <definedName name="comp010205">'[20]assemblies A _ E'!$B$1818:$H$1827</definedName>
    <definedName name="comp010206">'[20]assemblies A _ E'!$B$1835:$H$1839</definedName>
    <definedName name="comp010207">'[20]assemblies A _ E'!$B$1841:$H$1845</definedName>
    <definedName name="comp010208">'[20]assemblies A _ E'!$B$1853:$H$1857</definedName>
    <definedName name="comp010209">'[20]assemblies A _ E'!$B$1859:$H$1863</definedName>
    <definedName name="comp010210">'[20]assemblies A _ E'!$B$1871:$H$1875</definedName>
    <definedName name="comp010211">'[20]assemblies A _ E'!$B$1877:$H$1880</definedName>
    <definedName name="comp010212">'[20]assemblies A _ E'!$B$1882:$H$1886</definedName>
    <definedName name="comp010213">'[20]assemblies A _ E'!$B$1888:$H$1892</definedName>
    <definedName name="comp010214">'[20]assemblies A _ E'!$B$1894:$H$1898</definedName>
    <definedName name="comp010215">'[20]assemblies A _ E'!$B$1900:$H$1904</definedName>
    <definedName name="comp010216">'[20]assemblies A _ E'!$B$1906:$H$1910</definedName>
    <definedName name="comp010217">'[20]assemblies A _ E'!$B$1912:$H$1916</definedName>
    <definedName name="comp010218">'[20]assemblies A _ E'!$B$1918:$H$1922</definedName>
    <definedName name="comp010219">'[20]assemblies A _ E'!$B$1924:$H$1928</definedName>
    <definedName name="comp010220">'[20]assemblies A _ E'!$B$1940:$H$1943</definedName>
    <definedName name="comp010221">'[20]assemblies A _ E'!$B$1775:$H$1781</definedName>
    <definedName name="comp010222">'[20]assemblies A _ E'!$B$1800:$H$1804</definedName>
    <definedName name="comp010223">'[20]assemblies A _ E'!$B$1795:$H$1798</definedName>
    <definedName name="comp010224">'[20]assemblies A _ E'!$B$1806:$H$1810</definedName>
    <definedName name="comp010225">'[20]assemblies A _ E'!$B$1829:$H$1833</definedName>
    <definedName name="comp010226">'[22]assemblies R _ Z'!$B$439:$H$442</definedName>
    <definedName name="comp010227">'[20]assemblies A _ E'!$B$1865:$H$1869</definedName>
    <definedName name="comp010228">'[22]assemblies R _ Z'!$B$444:$H$448</definedName>
    <definedName name="comp010301">'[21]assemblies L _ Q'!$B$516:$H$527</definedName>
    <definedName name="comp020001">'[20]assemblies A _ E'!$B$1980:$H$1983</definedName>
    <definedName name="comp020011">'[22]assemblies R _ Z'!$B$849:$H$861</definedName>
    <definedName name="comp020101">'[20]assemblies A _ E'!$B$2270:$H$2273</definedName>
    <definedName name="comp020102">'[20]assemblies A _ E'!$B$2275:$H$2278</definedName>
    <definedName name="comp020103">'[20]assemblies A _ E'!$B$2280:$H$2283</definedName>
    <definedName name="comp020104">'[20]assemblies A _ E'!$B$2285:$H$2288</definedName>
    <definedName name="comp020105">'[20]assemblies A _ E'!$B$2290:$H$2293</definedName>
    <definedName name="comp020106">'[20]assemblies A _ E'!$B$2295:$H$2298</definedName>
    <definedName name="comp020111">'[20]assemblies A _ E'!$B$2264:$H$2268</definedName>
    <definedName name="comp020121">'[20]assemblies A _ E'!$B$2491:$H$2502</definedName>
    <definedName name="comp020122">'[20]assemblies A _ E'!$B$2504:$H$2515</definedName>
    <definedName name="comp020125">'[20]assemblies A _ E'!$B$1585:$H$1588</definedName>
    <definedName name="comp020131">'[20]assemblies A _ E'!$B$2310:$H$2317</definedName>
    <definedName name="comp020132">'[20]assemblies A _ E'!$B$2319:$H$2326</definedName>
    <definedName name="comp020133">'[20]assemblies A _ E'!$B$2328:$H$2335</definedName>
    <definedName name="comp020134">'[20]assemblies A _ E'!$B$2337:$H$2344</definedName>
    <definedName name="comp020135">'[20]assemblies A _ E'!$B$2346:$H$2353</definedName>
    <definedName name="comp020136">'[20]assemblies A _ E'!$B$2355:$H$2362</definedName>
    <definedName name="comp020137">'[20]assemblies A _ E'!$B$2364:$H$2371</definedName>
    <definedName name="comp020138">'[20]assemblies A _ E'!$B$2373:$H$2393</definedName>
    <definedName name="comp020139">'[20]assemblies A _ E'!$B$2395:$H$2415</definedName>
    <definedName name="comp020140">'[20]assemblies A _ E'!$B$2417:$H$2437</definedName>
    <definedName name="comp020141">'[20]assemblies A _ E'!$B$2183:$H$2192</definedName>
    <definedName name="comp020142">'[20]assemblies A _ E'!$B$2305:$H$2308</definedName>
    <definedName name="comp020143">'[20]assemblies A _ E'!$B$2194:$H$2207</definedName>
    <definedName name="comp020144">'[20]assemblies A _ E'!$B$2222:$H$2232</definedName>
    <definedName name="comp020145">'[20]assemblies A _ E'!$B$2234:$H$2257</definedName>
    <definedName name="comp020146">'[20]assemblies A _ E'!$B$2300:$H$2303</definedName>
    <definedName name="comp020147">'[20]assemblies A _ E'!$B$2209:$H$2220</definedName>
    <definedName name="comp020151">'[22]assemblies R _ Z'!$B$1056:$H$1059</definedName>
    <definedName name="comp020152">'[22]assemblies R _ Z'!$B$1061:$H$1064</definedName>
    <definedName name="comp020153">'[22]assemblies R _ Z'!$B$1066:$H$1069</definedName>
    <definedName name="comp020154">'[22]assemblies R _ Z'!$B$1071:$H$1074</definedName>
    <definedName name="comp020155">'[22]assemblies R _ Z'!$B$1076:$H$1079</definedName>
    <definedName name="comp020156">'[21]assemblies L _ Q'!$B$638:$H$641</definedName>
    <definedName name="comp020161">'[20]assemblies A _ E'!$B$1394:$H$1402</definedName>
    <definedName name="comp020171">'[21]assemblies L _ Q'!$B$821:$H$824</definedName>
    <definedName name="comp020172">'[21]assemblies L _ Q'!$B$826:$H$829</definedName>
    <definedName name="comp020173">'[21]assemblies L _ Q'!$B$831:$H$834</definedName>
    <definedName name="comp020174">'[21]assemblies L _ Q'!$B$836:$H$839</definedName>
    <definedName name="comp020175">'[21]assemblies L _ Q'!$B$841:$H$844</definedName>
    <definedName name="comp020176">'[21]assemblies L _ Q'!$B$846:$H$849</definedName>
    <definedName name="comp020177">'[21]assemblies L _ Q'!$B$851:$H$854</definedName>
    <definedName name="comp020178">'[21]assemblies L _ Q'!$B$856:$H$859</definedName>
    <definedName name="comp020179">'[21]assemblies L _ Q'!$B$861:$H$864</definedName>
    <definedName name="comp020180">'[21]assemblies L _ Q'!$B$866:$H$869</definedName>
    <definedName name="comp020181">'[21]assemblies L _ Q'!$B$871:$H$874</definedName>
    <definedName name="comp020182">'[21]assemblies L _ Q'!$B$876:$H$879</definedName>
    <definedName name="comp020201">'[22]assemblies R _ Z'!$B$96:$H$100</definedName>
    <definedName name="comp020202">'[22]assemblies R _ Z'!$B$91:$H$94</definedName>
    <definedName name="comp020203">'[22]assemblies R _ Z'!$B$71:$H$78</definedName>
    <definedName name="comp020204">'[22]assemblies R _ Z'!$B$80:$H$84</definedName>
    <definedName name="comp020205">'[22]assemblies R _ Z'!$B$86:$H$89</definedName>
    <definedName name="comp020301">'[22]assemblies R _ Z'!$B$1050:$H$1054</definedName>
    <definedName name="comp020302">'[20]assemblies A _ E'!$B$647:$H$655</definedName>
    <definedName name="comp020303">'[20]assemblies A _ E'!$B$1580:$H$1583</definedName>
    <definedName name="comp020304">'[20]assemblies A _ E'!$B$680:$H$694</definedName>
    <definedName name="comp020305">'[20]assemblies A _ E'!$B$727:$H$737</definedName>
    <definedName name="comp020306">'[20]assemblies A _ E'!$B$657:$H$672</definedName>
    <definedName name="comp020307">'[20]assemblies A _ E'!$B$696:$H$715</definedName>
    <definedName name="comp020308">'[20]assemblies A _ E'!$B$674:$H$678</definedName>
    <definedName name="comp020309">'[20]assemblies A _ E'!$B$717:$H$725</definedName>
    <definedName name="comp020310">'[20]assemblies A _ E'!$B$1575:$H$1578</definedName>
    <definedName name="comp020321">'[22]assemblies R _ Z'!$B$422:$H$426</definedName>
    <definedName name="comp020331">'[22]assemblies R _ Z'!$B$637:$H$655</definedName>
    <definedName name="comp020341">'[20]assemblies A _ E'!$B$2113:$H$2137</definedName>
    <definedName name="comp020342">'[20]assemblies A _ E'!$B$2139:$H$2163</definedName>
    <definedName name="comp020351">'[20]assemblies A _ E'!$B$924:$H$942</definedName>
    <definedName name="comp020361">'[21]assemblies L _ Q'!$B$2225:$H$2233</definedName>
    <definedName name="comp020401">'[20]assemblies A _ E'!$B$153:$H$163</definedName>
    <definedName name="comp020402">'[20]assemblies A _ E'!$B$2040:$H$2051</definedName>
    <definedName name="comp020403">'[22]assemblies R _ Z'!$B$10:$H$28</definedName>
    <definedName name="comp020501">'[20]assemblies A _ E'!$B$1683:$H$1694</definedName>
    <definedName name="comp020502">'[20]assemblies A _ E'!$B$1665:$H$1681</definedName>
    <definedName name="comp020601">'[22]assemblies R _ Z'!$B$892:$H$904</definedName>
    <definedName name="comp020901">'[20]assemblies A _ E'!$B$969:$H$977</definedName>
    <definedName name="comp030101">'[23]assemblies F _ K'!$B$199:$H$211</definedName>
    <definedName name="comp030102">'[23]assemblies F _ K'!$B$213:$H$224</definedName>
    <definedName name="comp030103">'[23]assemblies F _ K'!$B$173:$H$186</definedName>
    <definedName name="comp030104">'[21]assemblies L _ Q'!$B$643:$H$647</definedName>
    <definedName name="comp030105">'[23]assemblies F _ K'!$B$262:$H$271</definedName>
    <definedName name="comp030106">'[23]assemblies F _ K'!$B$226:$H$236</definedName>
    <definedName name="comp030107">'[23]assemblies F _ K'!$B$188:$H$197</definedName>
    <definedName name="comp030108">'[23]assemblies F _ K'!$B$250:$H$260</definedName>
    <definedName name="comp030109">'[23]assemblies F _ K'!$B$238:$H$248</definedName>
    <definedName name="comp030204">'[20]assemblies A _ E'!$B$439:$H$448</definedName>
    <definedName name="comp030205">'[20]assemblies A _ E'!$B$461:$H$470</definedName>
    <definedName name="comp030206">'[20]assemblies A _ E'!$B$450:$H$459</definedName>
    <definedName name="comp030207">'[20]assemblies A _ E'!$B$472:$H$481</definedName>
    <definedName name="comp030209">'[20]assemblies A _ E'!$B$483:$H$491</definedName>
    <definedName name="comp030221">'[20]assemblies A _ E'!$B$336:$H$343</definedName>
    <definedName name="comp030301">'[21]assemblies L _ Q'!$B$1800:$H$1814</definedName>
    <definedName name="comp030302">'[21]assemblies L _ Q'!$B$1816:$H$1826</definedName>
    <definedName name="comp030303">'[21]assemblies L _ Q'!$B$1828:$H$1842</definedName>
    <definedName name="comp030304">'[21]assemblies L _ Q'!$B$1844:$H$1854</definedName>
    <definedName name="comp030305">'[21]assemblies L _ Q'!$B$1856:$H$1870</definedName>
    <definedName name="comp030306">'[21]assemblies L _ Q'!$B$1872:$H$1882</definedName>
    <definedName name="comp030307">'[21]assemblies L _ Q'!$B$1884:$H$1898</definedName>
    <definedName name="comp030308">'[21]assemblies L _ Q'!$B$1900:$H$1910</definedName>
    <definedName name="comp030309">'[21]assemblies L _ Q'!$B$1912:$H$1926</definedName>
    <definedName name="comp030310">'[21]assemblies L _ Q'!$B$1928:$H$1942</definedName>
    <definedName name="comp030311">'[21]assemblies L _ Q'!$B$1944:$H$1954</definedName>
    <definedName name="comp030312">'[21]assemblies L _ Q'!$B$1956:$H$1970</definedName>
    <definedName name="comp030313">'[21]assemblies L _ Q'!$B$1972:$H$1986</definedName>
    <definedName name="comp030314">'[21]assemblies L _ Q'!$B$1988:$H$2002</definedName>
    <definedName name="comp030315">'[21]assemblies L _ Q'!$B$2004:$H$2018</definedName>
    <definedName name="comp030321">'[21]assemblies L _ Q'!$B$2139:$H$2157</definedName>
    <definedName name="comp030322">'[21]assemblies L _ Q'!$B$2159:$H$2177</definedName>
    <definedName name="comp030323">'[21]assemblies L _ Q'!$B$2179:$H$2197</definedName>
    <definedName name="comp030331">'[21]assemblies L _ Q'!$B$2031:$H$2041</definedName>
    <definedName name="comp030332">'[21]assemblies L _ Q'!$B$2043:$H$2057</definedName>
    <definedName name="comp030333">'[21]assemblies L _ Q'!$B$2059:$H$2068</definedName>
    <definedName name="comp030334">'[21]assemblies L _ Q'!$B$2070:$H$2083</definedName>
    <definedName name="comp030335">'[21]assemblies L _ Q'!$B$2085:$H$2095</definedName>
    <definedName name="comp030336">'[21]assemblies L _ Q'!$B$2097:$H$2111</definedName>
    <definedName name="comp030337">'[21]assemblies L _ Q'!$B$2113:$H$2122</definedName>
    <definedName name="comp030338">'[21]assemblies L _ Q'!$B$2124:$H$2137</definedName>
    <definedName name="comp030341">'[21]assemblies L _ Q'!$B$2020:$H$2029</definedName>
    <definedName name="comp030401">'[21]assemblies L _ Q'!$B$64:$H$68</definedName>
    <definedName name="comp030402">'[21]assemblies L _ Q'!$B$52:$H$56</definedName>
    <definedName name="comp030403">'[21]assemblies L _ Q'!$B$58:$H$62</definedName>
    <definedName name="comp030410">'[20]assemblies A _ E'!$B$58:$H$66</definedName>
    <definedName name="comp030501">'[20]assemblies A _ E'!$B$2479:$H$2489</definedName>
    <definedName name="comp030502">'[21]assemblies L _ Q'!$B$10:$H$29</definedName>
    <definedName name="comp030503">'[21]assemblies L _ Q'!$B$31:$H$50</definedName>
    <definedName name="comp030601">'[21]assemblies L _ Q'!$B$921:$H$932</definedName>
    <definedName name="comp030611">'[21]assemblies L _ Q'!$B$900:$H$919</definedName>
    <definedName name="comp030621">'[20]assemblies A _ E'!$B$811:$H$832</definedName>
    <definedName name="comp040001">'[20]assemblies A _ E'!$B$359:$H$367</definedName>
    <definedName name="comp040002">'[20]assemblies A _ E'!$B$369:$H$377</definedName>
    <definedName name="comp040003">'[20]assemblies A _ E'!$B$379:$H$387</definedName>
    <definedName name="comp040004">'[20]assemblies A _ E'!$B$389:$H$397</definedName>
    <definedName name="comp040005">'[20]assemblies A _ E'!$B$399:$H$407</definedName>
    <definedName name="comp040006">'[20]assemblies A _ E'!$B$409:$H$417</definedName>
    <definedName name="comp040007">'[20]assemblies A _ E'!$B$419:$H$427</definedName>
    <definedName name="comp040008">'[20]assemblies A _ E'!$B$429:$H$437</definedName>
    <definedName name="comp040101">'[20]assemblies A _ E'!$B$264:$H$280</definedName>
    <definedName name="comp040102">'[20]assemblies A _ E'!$B$246:$H$262</definedName>
    <definedName name="comp040110">'[20]assemblies A _ E'!$B$318:$H$334</definedName>
    <definedName name="comp040111">'[20]assemblies A _ E'!$B$300:$H$316</definedName>
    <definedName name="comp040112">'[20]assemblies A _ E'!$B$282:$H$298</definedName>
    <definedName name="comp040121">'[20]assemblies A _ E'!$B$165:$H$177</definedName>
    <definedName name="comp040131">'[20]assemblies A _ E'!$B$205:$H$215</definedName>
    <definedName name="comp040132">'[20]assemblies A _ E'!$B$217:$H$244</definedName>
    <definedName name="comp040141">'[20]assemblies A _ E'!$B$192:$H$203</definedName>
    <definedName name="comp040201">'[20]assemblies A _ E'!$B$179:$H$190</definedName>
    <definedName name="comp040301">'[20]assemblies A _ E'!$B$1950:$H$1953</definedName>
    <definedName name="comp040302">'[20]assemblies A _ E'!$B$1955:$H$1958</definedName>
    <definedName name="comp040401">'[22]assemblies R _ Z'!$B$1392:$H$1404</definedName>
    <definedName name="comp040410">'[22]assemblies R _ Z'!$B$1406:$H$1418</definedName>
    <definedName name="comp050101">'[21]assemblies L _ Q'!$B$1486:$H$1501</definedName>
    <definedName name="comp050102">'[21]assemblies L _ Q'!$B$1503:$H$1518</definedName>
    <definedName name="comp050103">'[21]assemblies L _ Q'!$B$1520:$H$1535</definedName>
    <definedName name="comp050104">'[21]assemblies L _ Q'!$B$1537:$H$1552</definedName>
    <definedName name="comp050105">'[21]assemblies L _ Q'!$B$1554:$H$1569</definedName>
    <definedName name="comp050106">'[21]assemblies L _ Q'!$B$1571:$H$1586</definedName>
    <definedName name="comp050107">'[21]assemblies L _ Q'!$B$1588:$H$1603</definedName>
    <definedName name="comp050108">'[21]assemblies L _ Q'!$B$1605:$H$1620</definedName>
    <definedName name="comp050151">'[21]assemblies L _ Q'!$B$1622:$H$1637</definedName>
    <definedName name="comp050152">'[21]assemblies L _ Q'!$B$1639:$H$1654</definedName>
    <definedName name="comp050153">'[21]assemblies L _ Q'!$B$1656:$H$1671</definedName>
    <definedName name="comp050154">'[21]assemblies L _ Q'!$B$1673:$H$1688</definedName>
    <definedName name="comp050201">'[21]assemblies L _ Q'!$B$1459:$H$1471</definedName>
    <definedName name="comp050202">'[20]assemblies A _ E'!$B$944:$H$955</definedName>
    <definedName name="comp050203">'[23]assemblies F _ K'!$B$1709:$H$1717</definedName>
    <definedName name="comp050204">'[23]assemblies F _ K'!$B$143:$H$151</definedName>
    <definedName name="comp050205">'[23]assemblies F _ K'!$B$153:$H$161</definedName>
    <definedName name="comp050206">'[23]assemblies F _ K'!$B$163:$H$171</definedName>
    <definedName name="comp050207">'[22]assemblies R _ Z'!$B$455:$H$458</definedName>
    <definedName name="comp050208">'[22]assemblies R _ Z'!$B$460:$H$463</definedName>
    <definedName name="comp050210">'[21]assemblies L _ Q'!$B$1391:$H$1405</definedName>
    <definedName name="comp050211">'[21]assemblies L _ Q'!$B$1407:$H$1422</definedName>
    <definedName name="comp050212">'[21]assemblies L _ Q'!$B$1424:$H$1439</definedName>
    <definedName name="comp050213">'[21]assemblies L _ Q'!$B$1441:$H$1457</definedName>
    <definedName name="comp050301">'[23]assemblies F _ K'!$B$2951:$H$2963</definedName>
    <definedName name="comp050302">'[23]assemblies F _ K'!$B$2965:$H$2978</definedName>
    <definedName name="comp050310">'[23]assemblies F _ K'!$B$2869:$H$2883</definedName>
    <definedName name="comp050311">'[23]assemblies F _ K'!$B$2885:$H$2899</definedName>
    <definedName name="comp050312">'[23]assemblies F _ K'!$B$2901:$H$2916</definedName>
    <definedName name="comp050313">'[23]assemblies F _ K'!$B$2918:$H$2932</definedName>
    <definedName name="comp050314">'[23]assemblies F _ K'!$B$2934:$H$2949</definedName>
    <definedName name="comp050401">'[23]assemblies F _ K'!$B$36:$H$43</definedName>
    <definedName name="comp050402">'[23]assemblies F _ K'!$B$100:$H$110</definedName>
    <definedName name="comp050403">'[23]assemblies F _ K'!$B$112:$H$120</definedName>
    <definedName name="comp050410">'[23]assemblies F _ K'!$B$45:$H$53</definedName>
    <definedName name="comp050501">'[20]assemblies A _ E'!$B$881:$H$893</definedName>
    <definedName name="comp050601">'[21]assemblies L _ Q'!$B$1776:$H$1787</definedName>
    <definedName name="comp050602">'[21]assemblies L _ Q'!$B$1473:$H$1484</definedName>
    <definedName name="comp051101">'[20]assemblies A _ E'!$B$2527:$H$2538</definedName>
    <definedName name="comp051102">'[20]assemblies A _ E'!$B$2540:$H$2551</definedName>
    <definedName name="comp051103">'[20]assemblies A _ E'!$B$2553:$H$2564</definedName>
    <definedName name="comp051104">'[20]assemblies A _ E'!$B$2566:$H$2577</definedName>
    <definedName name="comp051110">'[21]assemblies L _ Q'!$B$1376:$H$1389</definedName>
    <definedName name="comp051201">'[20]assemblies A _ E'!$B$2584:$H$2587</definedName>
    <definedName name="comp051301">'[21]assemblies L _ Q'!$B$1695:$H$1705</definedName>
    <definedName name="comp051401">'[23]assemblies F _ K'!$B$1658:$H$1669</definedName>
    <definedName name="comp051501">'[23]assemblies F _ K'!$B$27:$H$34</definedName>
    <definedName name="comp051502">'[23]assemblies F _ K'!$B$60:$H$67</definedName>
    <definedName name="comp051503">'[23]assemblies F _ K'!$B$69:$H$77</definedName>
    <definedName name="comp051504">'[23]assemblies F _ K'!$B$79:$H$88</definedName>
    <definedName name="comp051505">'[23]assemblies F _ K'!$B$122:$H$130</definedName>
    <definedName name="comp051506">'[23]assemblies F _ K'!$B$132:$H$141</definedName>
    <definedName name="comp051601">'[23]assemblies F _ K'!$B$2851:$H$2862</definedName>
    <definedName name="comp060101">'[21]assemblies L _ Q'!$B$1371:$H$1374</definedName>
    <definedName name="comp060110">'[23]assemblies F _ K'!$B$55:$H$58</definedName>
    <definedName name="comp060201">'[20]assemblies A _ E'!$B$2579:$H$2582</definedName>
    <definedName name="comp060210">'[21]assemblies L _ Q'!$B$1690:$H$1693</definedName>
    <definedName name="comp060220">'[23]assemblies F _ K'!$B$2864:$H$2867</definedName>
    <definedName name="comp060301">'[21]assemblies L _ Q'!$B$1366:$H$1369</definedName>
    <definedName name="comp060310">'[23]assemblies F _ K'!$B$2846:$H$2849</definedName>
    <definedName name="comp060401">'[22]assemblies R _ Z'!$B$42:$H$52</definedName>
    <definedName name="comp060402">'[22]assemblies R _ Z'!$B$54:$H$64</definedName>
    <definedName name="comp070001">'[22]assemblies R _ Z'!$B$657:$H$665</definedName>
    <definedName name="comp070101">'[20]assemblies A _ E'!$B$2602:$H$2616</definedName>
    <definedName name="comp070102">'[20]assemblies A _ E'!$B$2618:$H$2628</definedName>
    <definedName name="comp070103">'[20]assemblies A _ E'!$B$2630:$H$2642</definedName>
    <definedName name="comp070104">'[20]assemblies A _ E'!$B$2644:$H$2657</definedName>
    <definedName name="comp070105">'[20]assemblies A _ E'!$B$2659:$H$2670</definedName>
    <definedName name="comp070106">'[20]assemblies A _ E'!$B$2672:$H$2685</definedName>
    <definedName name="comp070107">'[20]assemblies A _ E'!$B$2687:$H$2696</definedName>
    <definedName name="comp070108">'[20]assemblies A _ E'!$B$2698:$H$2709</definedName>
    <definedName name="comp070109">'[20]assemblies A _ E'!$B$2711:$H$2714</definedName>
    <definedName name="comp070201">'[23]assemblies F _ K'!$B$1757:$H$1764</definedName>
    <definedName name="comp070301">'[22]assemblies R _ Z'!$B$953:$H$961</definedName>
    <definedName name="comp070311">'[22]assemblies R _ Z'!$B$968:$H$977</definedName>
    <definedName name="comp070321">'[22]assemblies R _ Z'!$B$963:$H$966</definedName>
    <definedName name="comp070331">'[22]assemblies R _ Z'!$B$979:$H$982</definedName>
    <definedName name="comp070341">'[21]assemblies L _ Q'!$B$1361:$H$1364</definedName>
    <definedName name="comp070401">'[20]assemblies A _ E'!$B$1741:$H$1752</definedName>
    <definedName name="comp070411">'[20]assemblies A _ E'!$B$1754:$H$1762</definedName>
    <definedName name="comp070421">'[20]assemblies A _ E'!$B$46:$H$56</definedName>
    <definedName name="comp070431">'[20]assemblies A _ E'!$B$1239:$H$1242</definedName>
    <definedName name="comp080001">'[23]assemblies F _ K'!$B$2800:$H$2823</definedName>
    <definedName name="comp080102">'[23]assemblies F _ K'!$B$1972:$H$1987</definedName>
    <definedName name="comp080201">'[20]assemblies A _ E'!$B$10:$H$14</definedName>
    <definedName name="comp080202">'[20]assemblies A _ E'!$B$16:$H$20</definedName>
    <definedName name="comp080203">'[20]assemblies A _ E'!$B$22:$H$26</definedName>
    <definedName name="comp080204">'[20]assemblies A _ E'!$B$28:$H$32</definedName>
    <definedName name="comp080205">'[20]assemblies A _ E'!$B$34:$H$38</definedName>
    <definedName name="comp080206">'[20]assemblies A _ E'!$B$40:$H$44</definedName>
    <definedName name="comp080207">'[20]assemblies A _ E'!$B$2075:$H$2084</definedName>
    <definedName name="comp080208">'[20]assemblies A _ E'!$B$2086:$H$2095</definedName>
    <definedName name="comp080209">'[20]assemblies A _ E'!$B$2097:$H$2106</definedName>
    <definedName name="comp080341">'[23]assemblies F _ K'!$B$1294:$H$1303</definedName>
    <definedName name="comp080342">'[23]assemblies F _ K'!$B$1305:$H$1314</definedName>
    <definedName name="comp080343">'[23]assemblies F _ K'!$B$1316:$H$1325</definedName>
    <definedName name="comp080344">'[23]assemblies F _ K'!$B$1327:$H$1336</definedName>
    <definedName name="comp080345">'[23]assemblies F _ K'!$B$1338:$H$1347</definedName>
    <definedName name="comp080346">'[23]assemblies F _ K'!$B$1349:$H$1358</definedName>
    <definedName name="comp080347">'[23]assemblies F _ K'!$B$1360:$H$1369</definedName>
    <definedName name="comp080348">'[23]assemblies F _ K'!$B$1371:$H$1380</definedName>
    <definedName name="comp080351">'[23]assemblies F _ K'!$B$1382:$H$1392</definedName>
    <definedName name="comp080352">'[23]assemblies F _ K'!$B$1394:$H$1404</definedName>
    <definedName name="comp080353">'[23]assemblies F _ K'!$B$1406:$H$1416</definedName>
    <definedName name="comp080354">'[23]assemblies F _ K'!$B$1418:$H$1428</definedName>
    <definedName name="comp080355">'[23]assemblies F _ K'!$B$1430:$H$1440</definedName>
    <definedName name="comp080356">'[23]assemblies F _ K'!$B$1442:$H$1452</definedName>
    <definedName name="comp080357">'[23]assemblies F _ K'!$B$1454:$H$1464</definedName>
    <definedName name="comp080358">'[23]assemblies F _ K'!$B$1466:$H$1476</definedName>
    <definedName name="comp080361">'[23]assemblies F _ K'!$B$518:$H$528</definedName>
    <definedName name="comp080362">'[23]assemblies F _ K'!$B$530:$H$540</definedName>
    <definedName name="comp080363">'[23]assemblies F _ K'!$B$542:$H$552</definedName>
    <definedName name="comp080364">'[23]assemblies F _ K'!$B$554:$H$564</definedName>
    <definedName name="comp080365">'[23]assemblies F _ K'!$B$566:$H$576</definedName>
    <definedName name="comp080366">'[23]assemblies F _ K'!$B$578:$H$588</definedName>
    <definedName name="comp080367">'[23]assemblies F _ K'!$B$590:$H$600</definedName>
    <definedName name="comp080368">'[23]assemblies F _ K'!$B$602:$H$612</definedName>
    <definedName name="comp080371">'[23]assemblies F _ K'!$B$2453:$H$2463</definedName>
    <definedName name="comp080381">'[23]assemblies F _ K'!$B$674:$H$684</definedName>
    <definedName name="comp080382">'[23]assemblies F _ K'!$B$686:$H$696</definedName>
    <definedName name="comp080383">'[23]assemblies F _ K'!$B$698:$H$708</definedName>
    <definedName name="comp080384">'[23]assemblies F _ K'!$B$710:$H$720</definedName>
    <definedName name="comp080385">'[23]assemblies F _ K'!$B$722:$H$732</definedName>
    <definedName name="comp080386">'[23]assemblies F _ K'!$B$734:$H$744</definedName>
    <definedName name="comp080387">'[23]assemblies F _ K'!$B$746:$H$756</definedName>
    <definedName name="comp080388">'[23]assemblies F _ K'!$B$758:$H$768</definedName>
    <definedName name="comp080401">'[23]assemblies F _ K'!$B$1766:$H$1775</definedName>
    <definedName name="comp080411">'[23]assemblies F _ K'!$B$273:$H$283</definedName>
    <definedName name="comp080412">'[23]assemblies F _ K'!$B$285:$H$295</definedName>
    <definedName name="comp080413">'[23]assemblies F _ K'!$B$297:$H$307</definedName>
    <definedName name="comp080414">'[23]assemblies F _ K'!$B$309:$H$319</definedName>
    <definedName name="comp080415">'[23]assemblies F _ K'!$B$321:$H$331</definedName>
    <definedName name="comp080416">'[23]assemblies F _ K'!$B$333:$H$343</definedName>
    <definedName name="comp080417">'[23]assemblies F _ K'!$B$345:$H$355</definedName>
    <definedName name="comp080418">'[23]assemblies F _ K'!$B$357:$H$367</definedName>
    <definedName name="comp080420">'[22]assemblies R _ Z'!$B$314:$H$323</definedName>
    <definedName name="comp080431">'[22]assemblies R _ Z'!$B$171:$H$180</definedName>
    <definedName name="comp080432">'[22]assemblies R _ Z'!$B$182:$H$191</definedName>
    <definedName name="comp080433">'[22]assemblies R _ Z'!$B$193:$H$202</definedName>
    <definedName name="comp080434">'[22]assemblies R _ Z'!$B$204:$H$213</definedName>
    <definedName name="comp080435">'[22]assemblies R _ Z'!$B$215:$H$224</definedName>
    <definedName name="comp080436">'[22]assemblies R _ Z'!$B$226:$H$235</definedName>
    <definedName name="comp080437">'[22]assemblies R _ Z'!$B$237:$H$246</definedName>
    <definedName name="comp080441">'[22]assemblies R _ Z'!$B$1213:$H$1222</definedName>
    <definedName name="comp080442">'[22]assemblies R _ Z'!$B$1224:$H$1233</definedName>
    <definedName name="comp080443">'[22]assemblies R _ Z'!$B$1235:$H$1244</definedName>
    <definedName name="comp080444">'[22]assemblies R _ Z'!$B$1246:$H$1255</definedName>
    <definedName name="comp080445">'[22]assemblies R _ Z'!$B$1257:$H$1266</definedName>
    <definedName name="comp080446">'[22]assemblies R _ Z'!$B$1268:$H$1277</definedName>
    <definedName name="comp080447">'[22]assemblies R _ Z'!$B$1279:$H$1288</definedName>
    <definedName name="comp080451">'[22]assemblies R _ Z'!$B$1290:$H$1299</definedName>
    <definedName name="comp080452">'[22]assemblies R _ Z'!$B$1301:$H$1310</definedName>
    <definedName name="comp080453">'[22]assemblies R _ Z'!$B$1312:$H$1321</definedName>
    <definedName name="comp080454">'[22]assemblies R _ Z'!$B$1323:$H$1332</definedName>
    <definedName name="comp080455">'[22]assemblies R _ Z'!$B$1334:$H$1343</definedName>
    <definedName name="comp080456">'[22]assemblies R _ Z'!$B$1345:$H$1354</definedName>
    <definedName name="comp080457">'[22]assemblies R _ Z'!$B$1356:$H$1365</definedName>
    <definedName name="comp080461">'[22]assemblies R _ Z'!$B$1367:$H$1380</definedName>
    <definedName name="comp080501">'[23]assemblies F _ K'!$B$1989:$H$1997</definedName>
    <definedName name="comp080601">'[23]assemblies F _ K'!$B$1538:$H$1547</definedName>
    <definedName name="comp080602">'[23]assemblies F _ K'!$B$1549:$H$1558</definedName>
    <definedName name="comp080603">'[23]assemblies F _ K'!$B$1560:$H$1569</definedName>
    <definedName name="comp080604">'[23]assemblies F _ K'!$B$1571:$H$1580</definedName>
    <definedName name="comp080605">'[23]assemblies F _ K'!$B$1582:$H$1591</definedName>
    <definedName name="comp080606">'[23]assemblies F _ K'!$B$1593:$H$1602</definedName>
    <definedName name="comp080607">'[23]assemblies F _ K'!$B$1604:$H$1613</definedName>
    <definedName name="comp080608">'[23]assemblies F _ K'!$B$1615:$H$1624</definedName>
    <definedName name="comp081111">'[20]assemblies A _ E'!$B$1244:$H$1252</definedName>
    <definedName name="comp082001">'[23]assemblies F _ K'!$B$2825:$H$2844</definedName>
    <definedName name="comp082351">'[23]assemblies F _ K'!$B$1490:$H$1500</definedName>
    <definedName name="comp082352">'[23]assemblies F _ K'!$B$1502:$H$1512</definedName>
    <definedName name="comp082353">'[23]assemblies F _ K'!$B$1514:$H$1524</definedName>
    <definedName name="comp082354">'[23]assemblies F _ K'!$B$1526:$H$1536</definedName>
    <definedName name="comp082371">'[23]assemblies F _ K'!$B$470:$H$480</definedName>
    <definedName name="comp082372">'[23]assemblies F _ K'!$B$482:$H$492</definedName>
    <definedName name="comp082373">'[23]assemblies F _ K'!$B$494:$H$504</definedName>
    <definedName name="comp082374">'[23]assemblies F _ K'!$B$506:$H$516</definedName>
    <definedName name="comp082381">'[23]assemblies F _ K'!$B$614:$H$624</definedName>
    <definedName name="comp082382">'[23]assemblies F _ K'!$B$638:$H$648</definedName>
    <definedName name="comp082383">'[23]assemblies F _ K'!$B$650:$H$660</definedName>
    <definedName name="comp082384">'[23]assemblies F _ K'!$B$662:$H$672</definedName>
    <definedName name="comp082391">'[23]assemblies F _ K'!$B$626:$H$636</definedName>
    <definedName name="comp082401">'[20]assemblies A _ E'!$B$1112:$H$1120</definedName>
    <definedName name="comp082410">'[22]assemblies R _ Z'!$B$911:$H$922</definedName>
    <definedName name="comp083101">'[20]assemblies A _ E'!$B$796:$H$809</definedName>
    <definedName name="comp083102">'[20]assemblies A _ E'!$B$781:$H$794</definedName>
    <definedName name="comp083111">'[21]assemblies L _ Q'!$B$539:$H$548</definedName>
    <definedName name="comp083112">'[21]assemblies L _ Q'!$B$550:$H$559</definedName>
    <definedName name="comp083201">'[20]assemblies A _ E'!$B$1089:$H$1098</definedName>
    <definedName name="comp083202">'[22]assemblies R _ Z'!$B$1188:$H$1201</definedName>
    <definedName name="comp083301">'[21]assemblies L _ Q'!$B$412:$H$424</definedName>
    <definedName name="comp083302">'[21]assemblies L _ Q'!$B$398:$H$410</definedName>
    <definedName name="comp083310">'[21]assemblies L _ Q'!$B$934:$H$943</definedName>
    <definedName name="comp083311">'[21]assemblies L _ Q'!$B$945:$H$954</definedName>
    <definedName name="comp083320">'[20]assemblies A _ E'!$B$1701:$H$1708</definedName>
    <definedName name="comp083321">'[20]assemblies A _ E'!$B$1710:$H$1717</definedName>
    <definedName name="comp083322">'[20]assemblies A _ E'!$B$1719:$H$1728</definedName>
    <definedName name="comp083323">'[20]assemblies A _ E'!$B$1730:$H$1739</definedName>
    <definedName name="comp083330">'[20]assemblies A _ E'!$B$834:$H$844</definedName>
    <definedName name="comp083331">'[20]assemblies A _ E'!$B$846:$H$856</definedName>
    <definedName name="comp083341">'[22]assemblies R _ Z'!$B$929:$H$938</definedName>
    <definedName name="comp083401">'[20]assemblies A _ E'!$B$1553:$H$1562</definedName>
    <definedName name="comp083402">'[20]assemblies A _ E'!$B$1542:$H$1551</definedName>
    <definedName name="comp083403">'[20]assemblies A _ E'!$B$1564:$H$1573</definedName>
    <definedName name="comp083410">'[22]assemblies R _ Z'!$B$278:$H$288</definedName>
    <definedName name="comp083411">'[22]assemblies R _ Z'!$B$325:$H$335</definedName>
    <definedName name="comp083412">'[22]assemblies R _ Z'!$B$290:$H$300</definedName>
    <definedName name="comp083413">'[22]assemblies R _ Z'!$B$302:$H$312</definedName>
    <definedName name="comp083420">'[22]assemblies R _ Z'!$B$995:$H$1004</definedName>
    <definedName name="comp083421">'[22]assemblies R _ Z'!$B$1006:$H$1015</definedName>
    <definedName name="comp083422">'[22]assemblies R _ Z'!$B$1017:$H$1026</definedName>
    <definedName name="comp083423">'[22]assemblies R _ Z'!$B$984:$H$993</definedName>
    <definedName name="comp083424">'[22]assemblies R _ Z'!$B$1028:$H$1037</definedName>
    <definedName name="comp083425">'[22]assemblies R _ Z'!$B$1039:$H$1048</definedName>
    <definedName name="comp083431">'[20]assemblies A _ E'!$B$1985:$H$1994</definedName>
    <definedName name="comp083501">'[20]assemblies A _ E'!$B$1204:$H$1214</definedName>
    <definedName name="comp083502">'[20]assemblies A _ E'!$B$1100:$H$1110</definedName>
    <definedName name="comp083503">'[22]assemblies R _ Z'!$B$30:$H$40</definedName>
    <definedName name="comp083504">'[22]assemblies R _ Z'!$B$839:$H$847</definedName>
    <definedName name="comp083601">'[21]assemblies L _ Q'!$B$1728:$H$1738</definedName>
    <definedName name="comp083602">'[21]assemblies L _ Q'!$B$1707:$H$1717</definedName>
    <definedName name="comp083603">'[21]assemblies L _ Q'!$B$1719:$H$1726</definedName>
    <definedName name="comp083604">'[21]assemblies L _ Q'!$B$1767:$H$1774</definedName>
    <definedName name="comp083605">'[21]assemblies L _ Q'!$B$1740:$H$1747</definedName>
    <definedName name="comp083606">'[21]assemblies L _ Q'!$B$1758:$H$1765</definedName>
    <definedName name="comp083607">'[22]assemblies R _ Z'!$B$787:$H$797</definedName>
    <definedName name="comp083608">'[21]assemblies L _ Q'!$B$1749:$H$1756</definedName>
    <definedName name="comp083609">'[22]assemblies R _ Z'!$B$799:$H$806</definedName>
    <definedName name="comp083610">'[20]assemblies A _ E'!$B$995:$H$1005</definedName>
    <definedName name="comp083611">'[20]assemblies A _ E'!$B$1007:$H$1014</definedName>
    <definedName name="comp083612">'[20]assemblies A _ E'!$B$493:$H$503</definedName>
    <definedName name="comp083701">'[20]assemblies A _ E'!$B$957:$H$967</definedName>
    <definedName name="comp084101">'[20]assemblies A _ E'!$B$1016:$H$1019</definedName>
    <definedName name="comp084102">'[20]assemblies A _ E'!$B$1021:$H$1024</definedName>
    <definedName name="comp084103">'[20]assemblies A _ E'!$B$1026:$H$1029</definedName>
    <definedName name="comp084104">'[20]assemblies A _ E'!$B$1031:$H$1034</definedName>
    <definedName name="comp084105">'[20]assemblies A _ E'!$B$1036:$H$1039</definedName>
    <definedName name="comp084201">'[20]assemblies A _ E'!$B$1041:$H$1051</definedName>
    <definedName name="comp084202">'[20]assemblies A _ E'!$B$1053:$H$1063</definedName>
    <definedName name="comp084203">'[20]assemblies A _ E'!$B$1065:$H$1075</definedName>
    <definedName name="comp084204">'[20]assemblies A _ E'!$B$1077:$H$1087</definedName>
    <definedName name="comp085103">'[23]assemblies F _ K'!$B$1035:$H$1045</definedName>
    <definedName name="comp085104">'[23]assemblies F _ K'!$B$1047:$H$1057</definedName>
    <definedName name="comp085105">'[23]assemblies F _ K'!$B$1059:$H$1073</definedName>
    <definedName name="comp085106">'[23]assemblies F _ K'!$B$1075:$H$1089</definedName>
    <definedName name="comp085203">'[23]assemblies F _ K'!$B$939:$H$953</definedName>
    <definedName name="comp085204">'[23]assemblies F _ K'!$B$955:$H$969</definedName>
    <definedName name="comp085205">'[23]assemblies F _ K'!$B$971:$H$985</definedName>
    <definedName name="comp085206">'[23]assemblies F _ K'!$B$987:$H$1001</definedName>
    <definedName name="comp085208">'[23]assemblies F _ K'!$B$1003:$H$1017</definedName>
    <definedName name="comp085210">'[23]assemblies F _ K'!$B$1019:$H$1033</definedName>
    <definedName name="comp085221">'[23]assemblies F _ K'!$B$1091:$H$1101</definedName>
    <definedName name="comp085301">'[23]assemblies F _ K'!$B$1478:$H$1488</definedName>
    <definedName name="comp086101">'[23]assemblies F _ K'!$B$1224:$H$1236</definedName>
    <definedName name="comp086102">'[23]assemblies F _ K'!$B$1238:$H$1250</definedName>
    <definedName name="comp086103">'[23]assemblies F _ K'!$B$1252:$H$1264</definedName>
    <definedName name="comp086104">'[23]assemblies F _ K'!$B$1266:$H$1278</definedName>
    <definedName name="comp086105">'[23]assemblies F _ K'!$B$1280:$H$1292</definedName>
    <definedName name="comp086502">'[22]assemblies R _ Z'!$B$248:$H$256</definedName>
    <definedName name="comp086504">'[22]assemblies R _ Z'!$B$258:$H$266</definedName>
    <definedName name="comp086505">'[22]assemblies R _ Z'!$B$268:$H$276</definedName>
    <definedName name="comp086511">'[22]assemblies R _ Z'!$B$337:$H$345</definedName>
    <definedName name="comp086521">'[22]assemblies R _ Z'!$B$1382:$H$1390</definedName>
    <definedName name="comp086531">'[22]assemblies R _ Z'!$B$1203:$H$1211</definedName>
    <definedName name="comp086541">'[22]assemblies R _ Z'!$B$1173:$H$1186</definedName>
    <definedName name="comp086605">'[21]assemblies L _ Q'!$B$529:$H$537</definedName>
    <definedName name="comp086611">'[20]assemblies A _ E'!$B$551:$H$555</definedName>
    <definedName name="comp086621">'[23]assemblies F _ K'!$B$10:$H$25</definedName>
    <definedName name="comp086622">'[23]assemblies F _ K'!$B$922:$H$937</definedName>
    <definedName name="comp086701">'[22]assemblies R _ Z'!$B$924:$H$927</definedName>
    <definedName name="comp086711">'[23]assemblies F _ K'!$B$1694:$H$1697</definedName>
    <definedName name="comp087101">'[23]assemblies F _ K'!$B$1103:$H$1112</definedName>
    <definedName name="comp087102">'[23]assemblies F _ K'!$B$1114:$H$1123</definedName>
    <definedName name="comp087103">'[23]assemblies F _ K'!$B$1125:$H$1134</definedName>
    <definedName name="comp087104">'[23]assemblies F _ K'!$B$1136:$H$1145</definedName>
    <definedName name="comp087105">'[23]assemblies F _ K'!$B$1147:$H$1156</definedName>
    <definedName name="comp087106">'[23]assemblies F _ K'!$B$1158:$H$1167</definedName>
    <definedName name="comp087107">'[23]assemblies F _ K'!$B$1169:$H$1178</definedName>
    <definedName name="comp087108">'[23]assemblies F _ K'!$B$1180:$H$1189</definedName>
    <definedName name="comp087109">'[23]assemblies F _ K'!$B$1191:$H$1200</definedName>
    <definedName name="comp087112">'[23]assemblies F _ K'!$B$1202:$H$1211</definedName>
    <definedName name="comp087114">'[23]assemblies F _ K'!$B$1213:$H$1222</definedName>
    <definedName name="comp090001">'[23]assemblies F _ K'!$B$2763:$H$2778</definedName>
    <definedName name="comp090002">'[23]assemblies F _ K'!$B$2780:$H$2798</definedName>
    <definedName name="comp090101">'[22]assemblies R _ Z'!$B$906:$H$909</definedName>
    <definedName name="comp090201">'[23]assemblies F _ K'!$B$2261:$H$2281</definedName>
    <definedName name="comp090202">'[23]assemblies F _ K'!$B$2283:$H$2303</definedName>
    <definedName name="comp090211">'[23]assemblies F _ K'!$B$2691:$H$2699</definedName>
    <definedName name="comp090301">'[23]assemblies F _ K'!$B$2631:$H$2639</definedName>
    <definedName name="comp090302">'[23]assemblies F _ K'!$B$2641:$H$2649</definedName>
    <definedName name="comp090303">'[23]assemblies F _ K'!$B$2651:$H$2659</definedName>
    <definedName name="comp090304">'[23]assemblies F _ K'!$B$2661:$H$2669</definedName>
    <definedName name="comp090305">'[23]assemblies F _ K'!$B$2671:$H$2679</definedName>
    <definedName name="comp090306">'[23]assemblies F _ K'!$B$2681:$H$2689</definedName>
    <definedName name="comp090401">'[23]assemblies F _ K'!$B$792:$H$800</definedName>
    <definedName name="comp090402">'[23]assemblies F _ K'!$B$802:$H$810</definedName>
    <definedName name="comp090403">'[23]assemblies F _ K'!$B$812:$H$820</definedName>
    <definedName name="comp090404">'[23]assemblies F _ K'!$B$822:$H$830</definedName>
    <definedName name="comp090411">'[23]assemblies F _ K'!$B$832:$H$840</definedName>
    <definedName name="comp090412">'[23]assemblies F _ K'!$B$842:$H$850</definedName>
    <definedName name="comp090413">'[23]assemblies F _ K'!$B$852:$H$860</definedName>
    <definedName name="comp090414">'[23]assemblies F _ K'!$B$862:$H$870</definedName>
    <definedName name="comp090415">'[23]assemblies F _ K'!$B$872:$H$880</definedName>
    <definedName name="comp090416">'[23]assemblies F _ K'!$B$882:$H$890</definedName>
    <definedName name="comp090417">'[23]assemblies F _ K'!$B$892:$H$900</definedName>
    <definedName name="comp090418">'[23]assemblies F _ K'!$B$902:$H$910</definedName>
    <definedName name="comp090419">'[23]assemblies F _ K'!$B$912:$H$920</definedName>
    <definedName name="comp090421">'[23]assemblies F _ K'!$B$380:$H$388</definedName>
    <definedName name="comp090422">'[23]assemblies F _ K'!$B$390:$H$398</definedName>
    <definedName name="comp090423">'[23]assemblies F _ K'!$B$400:$H$408</definedName>
    <definedName name="comp090424">'[23]assemblies F _ K'!$B$410:$H$418</definedName>
    <definedName name="comp090425">'[23]assemblies F _ K'!$B$420:$H$428</definedName>
    <definedName name="comp090426">'[23]assemblies F _ K'!$B$430:$H$438</definedName>
    <definedName name="comp090427">'[23]assemblies F _ K'!$B$440:$H$448</definedName>
    <definedName name="comp090428">'[23]assemblies F _ K'!$B$450:$H$458</definedName>
    <definedName name="comp090429">'[23]assemblies F _ K'!$B$460:$H$468</definedName>
    <definedName name="comp090451">'[23]assemblies F _ K'!$B$369:$H$378</definedName>
    <definedName name="comp090461">'[20]assemblies A _ E'!$B$557:$H$561</definedName>
    <definedName name="comp090462">'[20]assemblies A _ E'!$B$563:$H$567</definedName>
    <definedName name="comp090463">'[20]assemblies A _ E'!$B$569:$H$573</definedName>
    <definedName name="comp090464">'[20]assemblies A _ E'!$B$575:$H$579</definedName>
    <definedName name="comp090471">'[20]assemblies A _ E'!$B$581:$H$585</definedName>
    <definedName name="comp090472">'[20]assemblies A _ E'!$B$587:$H$591</definedName>
    <definedName name="comp090473">'[20]assemblies A _ E'!$B$593:$H$597</definedName>
    <definedName name="comp090474">'[20]assemblies A _ E'!$B$599:$H$603</definedName>
    <definedName name="comp090475">'[20]assemblies A _ E'!$B$605:$H$609</definedName>
    <definedName name="comp090476">'[20]assemblies A _ E'!$B$611:$H$615</definedName>
    <definedName name="comp090477">'[20]assemblies A _ E'!$B$617:$H$621</definedName>
    <definedName name="comp090478">'[20]assemblies A _ E'!$B$623:$H$627</definedName>
    <definedName name="comp090479">'[20]assemblies A _ E'!$B$629:$H$633</definedName>
    <definedName name="comp090501">'[23]assemblies F _ K'!$B$2305:$H$2314</definedName>
    <definedName name="comp090502">'[23]assemblies F _ K'!$B$2316:$H$2325</definedName>
    <definedName name="comp090503">'[23]assemblies F _ K'!$B$2327:$H$2336</definedName>
    <definedName name="comp090504">'[23]assemblies F _ K'!$B$2338:$H$2347</definedName>
    <definedName name="comp090505">'[23]assemblies F _ K'!$B$2349:$H$2358</definedName>
    <definedName name="comp090506">'[23]assemblies F _ K'!$B$2360:$H$2369</definedName>
    <definedName name="comp090507">'[23]assemblies F _ K'!$B$2371:$H$2380</definedName>
    <definedName name="comp090508">'[23]assemblies F _ K'!$B$2382:$H$2391</definedName>
    <definedName name="comp090511">'[23]assemblies F _ K'!$B$1790:$H$1799</definedName>
    <definedName name="comp090512">'[23]assemblies F _ K'!$B$1801:$H$1810</definedName>
    <definedName name="comp090513">'[23]assemblies F _ K'!$B$1812:$H$1821</definedName>
    <definedName name="comp090514">'[23]assemblies F _ K'!$B$1823:$H$1832</definedName>
    <definedName name="comp090515">'[23]assemblies F _ K'!$B$1834:$H$1843</definedName>
    <definedName name="comp090516">'[23]assemblies F _ K'!$B$1845:$H$1854</definedName>
    <definedName name="comp090517">'[23]assemblies F _ K'!$B$1856:$H$1865</definedName>
    <definedName name="comp090518">'[23]assemblies F _ K'!$B$1867:$H$1876</definedName>
    <definedName name="comp090519">'[23]assemblies F _ K'!$B$1878:$H$1887</definedName>
    <definedName name="comp090520">'[23]assemblies F _ K'!$B$1889:$H$1898</definedName>
    <definedName name="comp090521">'[23]assemblies F _ K'!$B$1900:$H$1909</definedName>
    <definedName name="comp090522">'[23]assemblies F _ K'!$B$1911:$H$1920</definedName>
    <definedName name="comp090601">'[23]assemblies F _ K'!$B$2011:$H$2019</definedName>
    <definedName name="comp090602">'[23]assemblies F _ K'!$B$2021:$H$2029</definedName>
    <definedName name="comp090603">'[23]assemblies F _ K'!$B$2031:$H$2039</definedName>
    <definedName name="comp090611">'[23]assemblies F _ K'!$B$2041:$H$2049</definedName>
    <definedName name="comp090612">'[23]assemblies F _ K'!$B$2051:$H$2059</definedName>
    <definedName name="comp090613">'[23]assemblies F _ K'!$B$2061:$H$2069</definedName>
    <definedName name="comp090614">'[23]assemblies F _ K'!$B$2071:$H$2079</definedName>
    <definedName name="comp090615">'[23]assemblies F _ K'!$B$2081:$H$2089</definedName>
    <definedName name="comp090616">'[23]assemblies F _ K'!$B$2091:$H$2099</definedName>
    <definedName name="comp090617">'[23]assemblies F _ K'!$B$2101:$H$2109</definedName>
    <definedName name="comp090618">'[23]assemblies F _ K'!$B$2111:$H$2119</definedName>
    <definedName name="comp090619">'[23]assemblies F _ K'!$B$2121:$H$2129</definedName>
    <definedName name="comp090620">'[23]assemblies F _ K'!$B$2131:$H$2139</definedName>
    <definedName name="comp090621">'[23]assemblies F _ K'!$B$2141:$H$2149</definedName>
    <definedName name="comp090631">'[23]assemblies F _ K'!$B$2151:$H$2159</definedName>
    <definedName name="comp090632">'[23]assemblies F _ K'!$B$2161:$H$2169</definedName>
    <definedName name="comp090633">'[23]assemblies F _ K'!$B$2171:$H$2179</definedName>
    <definedName name="comp090634">'[23]assemblies F _ K'!$B$2181:$H$2189</definedName>
    <definedName name="comp090635">'[23]assemblies F _ K'!$B$2191:$H$2199</definedName>
    <definedName name="comp090636">'[23]assemblies F _ K'!$B$2201:$H$2209</definedName>
    <definedName name="comp090637">'[23]assemblies F _ K'!$B$2211:$H$2219</definedName>
    <definedName name="comp090638">'[23]assemblies F _ K'!$B$2221:$H$2229</definedName>
    <definedName name="comp090639">'[23]assemblies F _ K'!$B$2231:$H$2239</definedName>
    <definedName name="comp090640">'[23]assemblies F _ K'!$B$2241:$H$2249</definedName>
    <definedName name="comp090641">'[23]assemblies F _ K'!$B$2251:$H$2259</definedName>
    <definedName name="comp091001">'[23]assemblies F _ K'!$B$1922:$H$1930</definedName>
    <definedName name="comp091002">'[23]assemblies F _ K'!$B$1932:$H$1940</definedName>
    <definedName name="comp091003">'[23]assemblies F _ K'!$B$1942:$H$1950</definedName>
    <definedName name="comp091004">'[23]assemblies F _ K'!$B$1952:$H$1960</definedName>
    <definedName name="comp091101">'[23]assemblies F _ K'!$B$2621:$H$2629</definedName>
    <definedName name="comp091102">'[23]assemblies F _ K'!$B$2403:$H$2411</definedName>
    <definedName name="comp091103">'[23]assemblies F _ K'!$B$2413:$H$2421</definedName>
    <definedName name="comp091104">'[23]assemblies F _ K'!$B$2423:$H$2431</definedName>
    <definedName name="comp091105">'[23]assemblies F _ K'!$B$2433:$H$2441</definedName>
    <definedName name="comp091106">'[23]assemblies F _ K'!$B$2443:$H$2451</definedName>
    <definedName name="comp091201">'[23]assemblies F _ K'!$B$2712:$H$2720</definedName>
    <definedName name="comp091202">'[23]assemblies F _ K'!$B$2722:$H$2730</definedName>
    <definedName name="comp091203">'[23]assemblies F _ K'!$B$2732:$H$2740</definedName>
    <definedName name="comp091204">'[23]assemblies F _ K'!$B$2742:$H$2750</definedName>
    <definedName name="comp091301">'[23]assemblies F _ K'!$B$2569:$H$2577</definedName>
    <definedName name="comp091302">'[23]assemblies F _ K'!$B$2579:$H$2587</definedName>
    <definedName name="comp091401">'[23]assemblies F _ K'!$B$2465:$H$2473</definedName>
    <definedName name="comp091402">'[23]assemblies F _ K'!$B$2475:$H$2483</definedName>
    <definedName name="comp091403">'[23]assemblies F _ K'!$B$2485:$H$2493</definedName>
    <definedName name="comp091404">'[23]assemblies F _ K'!$B$2495:$H$2503</definedName>
    <definedName name="comp091405">'[23]assemblies F _ K'!$B$2516:$H$2525</definedName>
    <definedName name="comp091406">'[23]assemblies F _ K'!$B$2527:$H$2536</definedName>
    <definedName name="comp091407">'[23]assemblies F _ K'!$B$2505:$H$2514</definedName>
    <definedName name="comp091501">'[23]assemblies F _ K'!$B$2701:$H$2710</definedName>
    <definedName name="comp091510">'[23]assemblies F _ K'!$B$2589:$H$2603</definedName>
    <definedName name="comp091511">'[23]assemblies F _ K'!$B$2605:$H$2619</definedName>
    <definedName name="comp091601">'[23]assemblies F _ K'!$B$1962:$H$1970</definedName>
    <definedName name="comp091701">'[20]assemblies A _ E'!$B$1139:$H$1142</definedName>
    <definedName name="comp092101">'[23]assemblies F _ K'!$B$1777:$H$1788</definedName>
    <definedName name="comp092102">'[23]assemblies F _ K'!$B$2393:$H$2401</definedName>
    <definedName name="comp093101">'[23]assemblies F _ K'!$B$2549:$H$2557</definedName>
    <definedName name="comp093102">'[23]assemblies F _ K'!$B$2559:$H$2567</definedName>
    <definedName name="comp093110">'[23]assemblies F _ K'!$B$2538:$H$2547</definedName>
    <definedName name="comp093115">'[23]assemblies F _ K'!$B$1999:$H$2009</definedName>
    <definedName name="comp093119">'[23]assemblies F _ K'!$B$2752:$H$2761</definedName>
    <definedName name="comp094101">'[20]assemblies A _ E'!$B$1144:$H$1154</definedName>
    <definedName name="comp094102">'[20]assemblies A _ E'!$B$1156:$H$1166</definedName>
    <definedName name="comp094103">'[20]assemblies A _ E'!$B$1180:$H$1190</definedName>
    <definedName name="comp094104">'[20]assemblies A _ E'!$B$1168:$H$1178</definedName>
    <definedName name="comp094105">'[20]assemblies A _ E'!$B$1192:$H$1202</definedName>
    <definedName name="comp094201">'[20]assemblies A _ E'!$B$1122:$H$1137</definedName>
    <definedName name="comp100101">'[23]assemblies F _ K'!$B$1626:$H$1629</definedName>
    <definedName name="comp100201">'[23]assemblies F _ K'!$B$1631:$H$1634</definedName>
    <definedName name="comp100210">'[22]assemblies R _ Z'!$B$808:$H$811</definedName>
    <definedName name="comp100301">'[23]assemblies F _ K'!$B$1636:$H$1639</definedName>
    <definedName name="comp110101">'[23]assemblies F _ K'!$B$1728:$H$1736</definedName>
    <definedName name="comp110201">'[23]assemblies F _ K'!$B$1738:$H$1745</definedName>
    <definedName name="comp120101">'[20]assemblies A _ E'!$B$1526:$H$1540</definedName>
    <definedName name="comp120102">'[20]assemblies A _ E'!$B$1510:$H$1524</definedName>
    <definedName name="comp120201">'[20]assemblies A _ E'!$B$2053:$H$2068</definedName>
    <definedName name="comp120301">'[22]assemblies R _ Z'!$B$102:$H$117</definedName>
    <definedName name="comp120302">'[22]assemblies R _ Z'!$B$119:$H$134</definedName>
    <definedName name="comp120303">'[22]assemblies R _ Z'!$B$136:$H$151</definedName>
    <definedName name="comp120401">'[22]assemblies R _ Z'!$B$527:$H$541</definedName>
    <definedName name="comp120402">'[22]assemblies R _ Z'!$B$561:$H$577</definedName>
    <definedName name="comp120403">'[22]assemblies R _ Z'!$B$543:$H$559</definedName>
    <definedName name="comp120404">'[22]assemblies R _ Z'!$B$579:$H$595</definedName>
    <definedName name="comp120501">'[20]assemblies A _ E'!$B$739:$H$751</definedName>
    <definedName name="comp120502">'[20]assemblies A _ E'!$B$753:$H$765</definedName>
    <definedName name="comp120503">'[20]assemblies A _ E'!$B$767:$H$779</definedName>
    <definedName name="comp120511">'[22]assemblies R _ Z'!$B$485:$H$497</definedName>
    <definedName name="comp120512">'[22]assemblies R _ Z'!$B$499:$H$511</definedName>
    <definedName name="comp120513">'[22]assemblies R _ Z'!$B$513:$H$525</definedName>
    <definedName name="comp120521">'[22]assemblies R _ Z'!$B$597:$H$608</definedName>
    <definedName name="comp120531">'[22]assemblies R _ Z'!$B$610:$H$620</definedName>
    <definedName name="comp120541">'[21]assemblies L _ Q'!$B$1299:$H$1316</definedName>
    <definedName name="comp120542">'[21]assemblies L _ Q'!$B$1318:$H$1333</definedName>
    <definedName name="comp120601">'[20]assemblies A _ E'!$B$1464:$H$1467</definedName>
    <definedName name="comp121101">'[23]assemblies F _ K'!$B$770:$H$779</definedName>
    <definedName name="comp121102">'[23]assemblies F _ K'!$B$781:$H$790</definedName>
    <definedName name="comp130001">'[21]assemblies L _ Q'!$B$88:$H$100</definedName>
    <definedName name="comp130002">'[21]assemblies L _ Q'!$B$102:$H$118</definedName>
    <definedName name="comp130003">'[21]assemblies L _ Q'!$B$120:$H$131</definedName>
    <definedName name="comp130004">'[21]assemblies L _ Q'!$B$133:$H$148</definedName>
    <definedName name="comp130005">'[21]assemblies L _ Q'!$B$150:$H$162</definedName>
    <definedName name="comp130006">'[21]assemblies L _ Q'!$B$164:$H$180</definedName>
    <definedName name="comp130007">'[21]assemblies L _ Q'!$B$182:$H$194</definedName>
    <definedName name="comp130008">'[21]assemblies L _ Q'!$B$196:$H$212</definedName>
    <definedName name="comp130009">'[21]assemblies L _ Q'!$B$214:$H$226</definedName>
    <definedName name="comp130010">'[21]assemblies L _ Q'!$B$228:$H$244</definedName>
    <definedName name="comp130011">'[21]assemblies L _ Q'!$B$246:$H$258</definedName>
    <definedName name="comp130012">'[21]assemblies L _ Q'!$B$260:$H$276</definedName>
    <definedName name="comp130013">'[21]assemblies L _ Q'!$B$278:$H$289</definedName>
    <definedName name="comp130014">'[21]assemblies L _ Q'!$B$291:$H$306</definedName>
    <definedName name="comp130015">'[21]assemblies L _ Q'!$B$308:$H$319</definedName>
    <definedName name="comp130016">'[21]assemblies L _ Q'!$B$321:$H$336</definedName>
    <definedName name="comp130017">'[21]assemblies L _ Q'!$B$338:$H$349</definedName>
    <definedName name="comp130018">'[21]assemblies L _ Q'!$B$351:$H$366</definedName>
    <definedName name="comp130019">'[21]assemblies L _ Q'!$B$368:$H$379</definedName>
    <definedName name="comp130020">'[21]assemblies L _ Q'!$B$381:$H$396</definedName>
    <definedName name="comp130101">'[22]assemblies R _ Z'!$B$383:$H$393</definedName>
    <definedName name="comp130102">'[22]assemblies R _ Z'!$B$371:$H$381</definedName>
    <definedName name="comp130103">'[22]assemblies R _ Z'!$B$347:$H$357</definedName>
    <definedName name="comp130104">'[22]assemblies R _ Z'!$B$359:$H$369</definedName>
    <definedName name="comp130201">'[21]assemblies L _ Q'!$B$1182:$H$1196</definedName>
    <definedName name="comp130202">'[21]assemblies L _ Q'!$B$1198:$H$1213</definedName>
    <definedName name="comp130211">'[21]assemblies L _ Q'!$B$1294:$H$1297</definedName>
    <definedName name="comp130221">'[21]assemblies L _ Q'!$B$1169:$H$1180</definedName>
    <definedName name="comp130231">'[21]assemblies L _ Q'!$B$1215:$H$1230</definedName>
    <definedName name="comp130241">'[21]assemblies L _ Q'!$B$1232:$H$1235</definedName>
    <definedName name="comp130251">'[21]assemblies L _ Q'!$B$1255:$H$1270</definedName>
    <definedName name="comp130252">'[21]assemblies L _ Q'!$B$1272:$H$1287</definedName>
    <definedName name="comp130261">'[21]assemblies L _ Q'!$B$1237:$H$1253</definedName>
    <definedName name="comp130271">'[21]assemblies L _ Q'!$B$1289:$H$1292</definedName>
    <definedName name="comp130311">'[22]assemblies R _ Z'!$B$709:$H$712</definedName>
    <definedName name="comp130321">'[22]assemblies R _ Z'!$B$672:$H$683</definedName>
    <definedName name="comp130351">'[22]assemblies R _ Z'!$B$685:$H$695</definedName>
    <definedName name="comp130352">'[22]assemblies R _ Z'!$B$697:$H$707</definedName>
    <definedName name="comp130361">'[22]assemblies R _ Z'!$B$714:$H$725</definedName>
    <definedName name="comp130402">'[22]assemblies R _ Z'!$B$863:$H$873</definedName>
    <definedName name="comp130451">'[22]assemblies R _ Z'!$B$875:$H$890</definedName>
    <definedName name="comp130501">'[20]assemblies A _ E'!$B$1216:$H$1237</definedName>
    <definedName name="comp130601">'[22]assemblies R _ Z'!$B$153:$H$157</definedName>
    <definedName name="comp130602">'[22]assemblies R _ Z'!$B$159:$H$163</definedName>
    <definedName name="comp130603">'[22]assemblies R _ Z'!$B$165:$H$169</definedName>
    <definedName name="comp140101">'[22]assemblies R _ Z'!$B$1420:$H$1423</definedName>
    <definedName name="comp140201">'[22]assemblies R _ Z'!$B$1430:$H$1433</definedName>
    <definedName name="comp140301">'[22]assemblies R _ Z'!$B$1425:$H$1428</definedName>
    <definedName name="comp140401">'[22]assemblies R _ Z'!$B$1435:$H$1438</definedName>
    <definedName name="comp140501">'[20]assemblies A _ E'!$B$2522:$H$2525</definedName>
    <definedName name="comp150201">'[20]assemblies A _ E'!$B$1996:$H$2005</definedName>
    <definedName name="comp150202">'[20]assemblies A _ E'!$B$2007:$H$2016</definedName>
    <definedName name="comp150203">'[20]assemblies A _ E'!$B$2018:$H$2027</definedName>
    <definedName name="comp150204">'[20]assemblies A _ E'!$B$2029:$H$2038</definedName>
    <definedName name="comp150301">'[21]assemblies L _ Q'!$B$956:$H$966</definedName>
    <definedName name="comp150302">'[21]assemblies L _ Q'!$B$968:$H$979</definedName>
    <definedName name="comp150303">'[21]assemblies L _ Q'!$B$981:$H$993</definedName>
    <definedName name="comp150304">'[21]assemblies L _ Q'!$B$995:$H$1007</definedName>
    <definedName name="comp150305">'[21]assemblies L _ Q'!$B$1009:$H$1019</definedName>
    <definedName name="comp150306">'[21]assemblies L _ Q'!$B$1021:$H$1030</definedName>
    <definedName name="comp150307">'[21]assemblies L _ Q'!$B$1032:$H$1042</definedName>
    <definedName name="comp150308">'[21]assemblies L _ Q'!$B$1044:$H$1053</definedName>
    <definedName name="comp150309">'[21]assemblies L _ Q'!$B$1055:$H$1067</definedName>
    <definedName name="comp150310">'[21]assemblies L _ Q'!$B$1069:$H$1077</definedName>
    <definedName name="comp150311">'[21]assemblies L _ Q'!$B$1107:$H$1117</definedName>
    <definedName name="comp150312">'[21]assemblies L _ Q'!$B$1119:$H$1128</definedName>
    <definedName name="comp150313">'[21]assemblies L _ Q'!$B$1130:$H$1142</definedName>
    <definedName name="comp150314">'[21]assemblies L _ Q'!$B$1144:$H$1154</definedName>
    <definedName name="comp150315">'[21]assemblies L _ Q'!$B$1156:$H$1167</definedName>
    <definedName name="comp150316">'[21]assemblies L _ Q'!$B$1079:$H$1091</definedName>
    <definedName name="comp150317">'[21]assemblies L _ Q'!$B$1093:$H$1105</definedName>
    <definedName name="comp160101">'[20]assemblies A _ E'!$B$2175:$H$2181</definedName>
    <definedName name="comp160102">'[20]assemblies A _ E'!$B$2259:$H$2262</definedName>
    <definedName name="comp160103">'[20]assemblies A _ E'!$B$2517:$H$2520</definedName>
    <definedName name="comp160104">'[20]assemblies A _ E'!$B$1590:$H$1593</definedName>
    <definedName name="comp160105">'[20]assemblies A _ E'!$B$1595:$H$1598</definedName>
    <definedName name="comp160110">'[20]assemblies A _ E'!$B$979:$H$982</definedName>
    <definedName name="comp160111">'[20]assemblies A _ E'!$B$984:$H$988</definedName>
    <definedName name="comp160121">'[21]assemblies L _ Q'!$B$1789:$H$1798</definedName>
    <definedName name="comp160122">'[22]assemblies R _ Z'!$B$416:$H$420</definedName>
    <definedName name="comp160123">'[22]assemblies R _ Z'!$B$395:$H$414</definedName>
    <definedName name="comp160131">'[21]assemblies L _ Q'!$B$79:$H$86</definedName>
    <definedName name="comp160132">'[21]assemblies L _ Q'!$B$70:$H$77</definedName>
    <definedName name="comp160141">'[22]assemblies R _ Z'!$B$813:$H$832</definedName>
    <definedName name="comp160142">'[21]assemblies L _ Q'!$B$500:$H$514</definedName>
    <definedName name="comp160151">'[22]assemblies R _ Z'!$B$433:$H$437</definedName>
    <definedName name="comp160201">'[21]assemblies L _ Q'!$B$811:$H$819</definedName>
    <definedName name="comp160211">'[20]assemblies A _ E'!$B$522:$H$537</definedName>
    <definedName name="comp160212">'[21]assemblies L _ Q'!$B$615:$H$631</definedName>
    <definedName name="comp160213">'[21]assemblies L _ Q'!$B$561:$H$577</definedName>
    <definedName name="comp160214">'[20]assemblies A _ E'!$B$505:$H$520</definedName>
    <definedName name="comp160215">'[21]assemblies L _ Q'!$B$579:$H$595</definedName>
    <definedName name="comp160216">'[21]assemblies L _ Q'!$B$597:$H$613</definedName>
    <definedName name="comp160221">'[20]assemblies A _ E'!$B$539:$H$549</definedName>
    <definedName name="comp160222">'[21]assemblies L _ Q'!$B$798:$H$809</definedName>
    <definedName name="comp160223">'[21]assemblies L _ Q'!$B$701:$H$710</definedName>
    <definedName name="comp160224">'[21]assemblies L _ Q'!$B$712:$H$721</definedName>
    <definedName name="comp160225">'[21]assemblies L _ Q'!$B$723:$H$732</definedName>
    <definedName name="comp160226">'[21]assemblies L _ Q'!$B$734:$H$748</definedName>
    <definedName name="comp160227">'[21]assemblies L _ Q'!$B$750:$H$764</definedName>
    <definedName name="comp160228">'[21]assemblies L _ Q'!$B$766:$H$780</definedName>
    <definedName name="comp160229">'[21]assemblies L _ Q'!$B$782:$H$796</definedName>
    <definedName name="comp160241">'[21]assemblies L _ Q'!$B$649:$H$659</definedName>
    <definedName name="comp160301">'[23]assemblies F _ K'!$B$1747:$H$1750</definedName>
    <definedName name="comp160302">'[23]assemblies F _ K'!$B$1752:$H$1755</definedName>
    <definedName name="comp160310">'[22]assemblies R _ Z'!$B$622:$H$625</definedName>
    <definedName name="comp160311">'[22]assemblies R _ Z'!$B$627:$H$630</definedName>
    <definedName name="comp160312">'[22]assemblies R _ Z'!$B$632:$H$635</definedName>
    <definedName name="comp160401">'[20]assemblies A _ E'!$B$913:$H$922</definedName>
    <definedName name="comp170101">'[21]assemblies L _ Q'!$B$2199:$H$2203</definedName>
    <definedName name="comp170102">'[23]assemblies F _ K'!$B$1719:$H$1726</definedName>
    <definedName name="comp170103">'[20]assemblies A _ E'!$B$113:$H$131</definedName>
    <definedName name="comp170104">'[20]assemblies A _ E'!$B$895:$H$911</definedName>
    <definedName name="comp170105">'[20]assemblies A _ E'!$B$1764:$H$1773</definedName>
    <definedName name="comp170106">'[20]assemblies A _ E'!$B$2165:$H$2168</definedName>
    <definedName name="comp170107">'[20]assemblies A _ E'!$B$2170:$H$2173</definedName>
    <definedName name="comp170108">'[20]assemblies A _ E'!$B$93:$H$111</definedName>
    <definedName name="comp170109">'[20]assemblies A _ E'!$B$73:$H$91</definedName>
    <definedName name="comp170110">'[20]assemblies A _ E'!$B$133:$H$151</definedName>
    <definedName name="comp170111">'[20]assemblies A _ E'!$B$2716:$H$2725</definedName>
    <definedName name="comp170121">'[23]assemblies F _ K'!$B$1671:$H$1674</definedName>
    <definedName name="comp170201">'[20]assemblies A _ E'!$B$1474:$H$1489</definedName>
    <definedName name="comp170202">'[20]assemblies A _ E'!$B$1491:$H$1503</definedName>
    <definedName name="comp170211">'[20]assemblies A _ E'!$B$1469:$H$1472</definedName>
    <definedName name="comp170231">'[20]assemblies A _ E'!$B$354:$H$357</definedName>
    <definedName name="comp170232">'[20]assemblies A _ E'!$B$68:$H$71</definedName>
    <definedName name="comp170301">'[20]assemblies A _ E'!$B$858:$H$874</definedName>
    <definedName name="comp170311">'[20]assemblies A _ E'!$B$876:$H$879</definedName>
    <definedName name="comp170401">'[20]assemblies A _ E'!$B$1505:$H$1508</definedName>
    <definedName name="comp170402">'[23]assemblies F _ K'!$B$1676:$H$1692</definedName>
    <definedName name="comp170411">'[20]assemblies A _ E'!$B$1600:$H$1603</definedName>
    <definedName name="comp170421">'[20]assemblies A _ E'!$B$990:$H$993</definedName>
    <definedName name="comp170501">'[21]assemblies L _ Q'!$B$2235:$H$2263</definedName>
    <definedName name="comp170601">'[22]assemblies R _ Z'!$B$428:$H$431</definedName>
    <definedName name="comp170602">'[22]assemblies R _ Z'!$B$450:$H$453</definedName>
    <definedName name="comp170702">'[20]assemblies A _ E'!$B$635:$H$645</definedName>
    <definedName name="comp170801">'[20]assemblies A _ E'!$B$2589:$H$2600</definedName>
    <definedName name="comp170811">'[23]assemblies F _ K'!$B$1699:$H$1702</definedName>
    <definedName name="comp170812">'[23]assemblies F _ K'!$B$1704:$H$1707</definedName>
    <definedName name="comp171101">'[21]assemblies L _ Q'!$B$495:$H$498</definedName>
    <definedName name="comp203201">'[20]assemblies A _ E'!$B$1254:$H$1261</definedName>
    <definedName name="comp203202">'[20]assemblies A _ E'!$B$1263:$H$1272</definedName>
    <definedName name="comp203203">'[20]assemblies A _ E'!$B$1274:$H$1281</definedName>
    <definedName name="comp203204">'[20]assemblies A _ E'!$B$1283:$H$1292</definedName>
    <definedName name="comp203205">'[20]assemblies A _ E'!$B$1294:$H$1301</definedName>
    <definedName name="comp203206">'[20]assemblies A _ E'!$B$1303:$H$1312</definedName>
    <definedName name="comp203207">'[20]assemblies A _ E'!$B$1314:$H$1321</definedName>
    <definedName name="comp203208">'[20]assemblies A _ E'!$B$1323:$H$1332</definedName>
    <definedName name="comp203209">'[20]assemblies A _ E'!$B$1334:$H$1341</definedName>
    <definedName name="comp203210">'[20]assemblies A _ E'!$B$1343:$H$1352</definedName>
    <definedName name="comp203211">'[20]assemblies A _ E'!$B$1354:$H$1361</definedName>
    <definedName name="comp203212">'[20]assemblies A _ E'!$B$1363:$H$1372</definedName>
    <definedName name="comp203213">'[20]assemblies A _ E'!$B$1374:$H$1381</definedName>
    <definedName name="comp203214">'[20]assemblies A _ E'!$B$1383:$H$1392</definedName>
    <definedName name="comp203301">'[20]assemblies A _ E'!$B$1404:$H$1411</definedName>
    <definedName name="comp203302">'[20]assemblies A _ E'!$B$1413:$H$1422</definedName>
    <definedName name="comp203303">'[20]assemblies A _ E'!$B$1424:$H$1431</definedName>
    <definedName name="comp203304">'[20]assemblies A _ E'!$B$1433:$H$1442</definedName>
    <definedName name="comp203305">'[20]assemblies A _ E'!$B$1444:$H$1451</definedName>
    <definedName name="comp203306">'[20]assemblies A _ E'!$B$1453:$H$1462</definedName>
    <definedName name="comp203501">'[20]assemblies A _ E'!$B$1645:$H$1652</definedName>
    <definedName name="comp203502">'[20]assemblies A _ E'!$B$1654:$H$1663</definedName>
    <definedName name="comp203601">'[20]assemblies A _ E'!$B$1605:$H$1612</definedName>
    <definedName name="comp203602">'[20]assemblies A _ E'!$B$1614:$H$1623</definedName>
    <definedName name="comp203603">'[20]assemblies A _ E'!$B$1625:$H$1632</definedName>
    <definedName name="comp203604">'[20]assemblies A _ E'!$B$1634:$H$1643</definedName>
    <definedName name="comp204101">'[20]assemblies A _ E'!$B$1960:$H$1967</definedName>
    <definedName name="comp204102">'[20]assemblies A _ E'!$B$1969:$H$1978</definedName>
    <definedName name="comp205101">'[20]assemblies A _ E'!$B$2439:$H$2446</definedName>
    <definedName name="comp205102">'[20]assemblies A _ E'!$B$2448:$H$2457</definedName>
    <definedName name="comp205103">'[20]assemblies A _ E'!$B$2459:$H$2466</definedName>
    <definedName name="comp205104">'[20]assemblies A _ E'!$B$2468:$H$2477</definedName>
    <definedName name="comp207201">'[23]assemblies F _ K'!$B$1641:$H$1647</definedName>
    <definedName name="comp207202">'[23]assemblies F _ K'!$B$1649:$H$1656</definedName>
    <definedName name="comp212201">'[21]assemblies L _ Q'!$B$670:$H$679</definedName>
    <definedName name="comp212301">'[21]assemblies L _ Q'!$B$681:$H$688</definedName>
    <definedName name="comp212302">'[21]assemblies L _ Q'!$B$690:$H$699</definedName>
    <definedName name="comp215101">'[21]assemblies L _ Q'!$B$881:$H$888</definedName>
    <definedName name="comp215102">'[21]assemblies L _ Q'!$B$890:$H$898</definedName>
    <definedName name="comp217201">'[22]assemblies R _ Z'!$B$465:$H$472</definedName>
    <definedName name="comp217202">'[22]assemblies R _ Z'!$B$474:$H$483</definedName>
    <definedName name="comp217301">'[22]assemblies R _ Z'!$B$747:$H$754</definedName>
    <definedName name="comp217302">'[22]assemblies R _ Z'!$B$756:$H$765</definedName>
    <definedName name="comp217303">'[22]assemblies R _ Z'!$B$767:$H$774</definedName>
    <definedName name="comp217304">'[22]assemblies R _ Z'!$B$776:$H$785</definedName>
    <definedName name="comp217305">'[22]assemblies R _ Z'!$B$727:$H$734</definedName>
    <definedName name="comp217306">'[22]assemblies R _ Z'!$B$736:$H$745</definedName>
    <definedName name="comp219201">'[22]assemblies R _ Z'!$B$1081:$H$1088</definedName>
    <definedName name="comp219202">'[22]assemblies R _ Z'!$B$1090:$H$1099</definedName>
    <definedName name="comp219203">'[22]assemblies R _ Z'!$B$1101:$H$1108</definedName>
    <definedName name="comp219204">'[22]assemblies R _ Z'!$B$1110:$H$1119</definedName>
    <definedName name="comp219205">'[22]assemblies R _ Z'!$B$1121:$H$1125</definedName>
    <definedName name="comp219206">'[22]assemblies R _ Z'!$B$1127:$H$1131</definedName>
    <definedName name="comp219207">'[22]assemblies R _ Z'!$B$1133:$H$1140</definedName>
    <definedName name="comp219208">'[22]assemblies R _ Z'!$B$1142:$H$1151</definedName>
    <definedName name="comp219209">'[22]assemblies R _ Z'!$B$1153:$H$1160</definedName>
    <definedName name="comp219210">'[22]assemblies R _ Z'!$B$1162:$H$1171</definedName>
    <definedName name="COMPRA" localSheetId="7">#REF!</definedName>
    <definedName name="COMPRA" localSheetId="4">#REF!</definedName>
    <definedName name="COMPRA" localSheetId="5">#REF!</definedName>
    <definedName name="COMPRA" localSheetId="0">#REF!</definedName>
    <definedName name="COMPRA">#REF!</definedName>
    <definedName name="COMPRAS" localSheetId="7">#REF!</definedName>
    <definedName name="COMPRAS" localSheetId="4">#REF!</definedName>
    <definedName name="COMPRAS" localSheetId="5">#REF!</definedName>
    <definedName name="COMPRAS" localSheetId="0">#REF!</definedName>
    <definedName name="COMPRAS">#REF!</definedName>
    <definedName name="COMPRIM" localSheetId="7">#REF!</definedName>
    <definedName name="COMPRIM" localSheetId="4">#REF!</definedName>
    <definedName name="COMPRIM" localSheetId="5">#REF!</definedName>
    <definedName name="COMPRIM" localSheetId="0">#REF!</definedName>
    <definedName name="COMPRIM">#REF!</definedName>
    <definedName name="comprimento">'[5]DADOS COLETATO'!$E$11</definedName>
    <definedName name="Comprimento_Equivalente" localSheetId="7">#REF!</definedName>
    <definedName name="Comprimento_Equivalente" localSheetId="4">#REF!</definedName>
    <definedName name="Comprimento_Equivalente" localSheetId="5">#REF!</definedName>
    <definedName name="Comprimento_Equivalente" localSheetId="0">#REF!</definedName>
    <definedName name="Comprimento_Equivalente">#REF!</definedName>
    <definedName name="concreto" localSheetId="7">#REF!</definedName>
    <definedName name="concreto" localSheetId="4">#REF!</definedName>
    <definedName name="concreto" localSheetId="5">#REF!</definedName>
    <definedName name="concreto" localSheetId="0">#REF!</definedName>
    <definedName name="concreto">#REF!</definedName>
    <definedName name="Construcao_Casa_Maq_Plano_Inclinado" localSheetId="7">#REF!</definedName>
    <definedName name="Construcao_Casa_Maq_Plano_Inclinado" localSheetId="4">#REF!</definedName>
    <definedName name="Construcao_Casa_Maq_Plano_Inclinado" localSheetId="5">#REF!</definedName>
    <definedName name="Construcao_Casa_Maq_Plano_Inclinado" localSheetId="0">#REF!</definedName>
    <definedName name="Construcao_Casa_Maq_Plano_Inclinado">#REF!</definedName>
    <definedName name="Construcao_de_Acesso_a_Estacao_I">'[24]12.1'!$A$8:$F$105</definedName>
    <definedName name="Construcao_do_acesso_a_Estacao_I" localSheetId="7">#REF!</definedName>
    <definedName name="Construcao_do_acesso_a_Estacao_I" localSheetId="4">#REF!</definedName>
    <definedName name="Construcao_do_acesso_a_Estacao_I" localSheetId="5">#REF!</definedName>
    <definedName name="Construcao_do_acesso_a_Estacao_I" localSheetId="0">#REF!</definedName>
    <definedName name="Construcao_do_acesso_a_Estacao_I">#REF!</definedName>
    <definedName name="Construcao_Escadaria_Apoio" localSheetId="7">#REF!</definedName>
    <definedName name="Construcao_Escadaria_Apoio" localSheetId="4">#REF!</definedName>
    <definedName name="Construcao_Escadaria_Apoio" localSheetId="5">#REF!</definedName>
    <definedName name="Construcao_Escadaria_Apoio" localSheetId="0">#REF!</definedName>
    <definedName name="Construcao_Escadaria_Apoio">#REF!</definedName>
    <definedName name="contador" localSheetId="7">#REF!</definedName>
    <definedName name="contador" localSheetId="4">#REF!</definedName>
    <definedName name="contador" localSheetId="5">#REF!</definedName>
    <definedName name="contador" localSheetId="0">#REF!</definedName>
    <definedName name="contador">#REF!</definedName>
    <definedName name="Contencao" localSheetId="7">#REF!</definedName>
    <definedName name="Contencao" localSheetId="4">#REF!</definedName>
    <definedName name="Contencao" localSheetId="5">#REF!</definedName>
    <definedName name="Contencao" localSheetId="0">#REF!</definedName>
    <definedName name="Contencao">#REF!</definedName>
    <definedName name="Contencao_" localSheetId="7">#REF!</definedName>
    <definedName name="Contencao_" localSheetId="4">#REF!</definedName>
    <definedName name="Contencao_" localSheetId="5">#REF!</definedName>
    <definedName name="Contencao_" localSheetId="0">#REF!</definedName>
    <definedName name="Contencao_">#REF!</definedName>
    <definedName name="contratada" localSheetId="7">#REF!</definedName>
    <definedName name="contratada" localSheetId="4">#REF!</definedName>
    <definedName name="contratada" localSheetId="5">#REF!</definedName>
    <definedName name="contratada" localSheetId="0">#REF!</definedName>
    <definedName name="contratada">#REF!</definedName>
    <definedName name="COTAÇÕES" localSheetId="7">#REF!</definedName>
    <definedName name="COTAÇÕES" localSheetId="5">#REF!</definedName>
    <definedName name="COTAÇÕES" localSheetId="0">#REF!</definedName>
    <definedName name="COTAÇÕES">#REF!</definedName>
    <definedName name="COTAS" localSheetId="7">#REF!</definedName>
    <definedName name="COTAS" localSheetId="4">#REF!</definedName>
    <definedName name="COTAS" localSheetId="5">#REF!</definedName>
    <definedName name="COTAS" localSheetId="0">#REF!</definedName>
    <definedName name="COTAS">#REF!</definedName>
    <definedName name="cpu" localSheetId="7">[1]PLMUSEU!#REF!</definedName>
    <definedName name="cpu" localSheetId="4">[1]PLMUSEU!#REF!</definedName>
    <definedName name="cpu" localSheetId="5">[1]PLMUSEU!#REF!</definedName>
    <definedName name="cpu" localSheetId="0">[1]PLMUSEU!#REF!</definedName>
    <definedName name="cpu">[1]PLMUSEU!#REF!</definedName>
    <definedName name="CPU_021" localSheetId="7">#REF!</definedName>
    <definedName name="CPU_021" localSheetId="0">#REF!</definedName>
    <definedName name="CPU_021">#REF!</definedName>
    <definedName name="CPU111111111111" localSheetId="7">#REF!</definedName>
    <definedName name="CPU111111111111" localSheetId="4">#REF!</definedName>
    <definedName name="CPU111111111111" localSheetId="5">#REF!</definedName>
    <definedName name="CPU111111111111" localSheetId="0">#REF!</definedName>
    <definedName name="CPU111111111111">#REF!</definedName>
    <definedName name="cronomodificado" localSheetId="7">'[25]Planilha PROJETISTA'!#REF!</definedName>
    <definedName name="cronomodificado" localSheetId="4">'[25]Planilha PROJETISTA'!#REF!</definedName>
    <definedName name="cronomodificado" localSheetId="5">'[25]Planilha PROJETISTA'!#REF!</definedName>
    <definedName name="cronomodificado" localSheetId="0">'[25]Planilha PROJETISTA'!#REF!</definedName>
    <definedName name="cronomodificado">'[25]Planilha PROJETISTA'!#REF!</definedName>
    <definedName name="CS">'[26]CS#'!$A$3:$K$12</definedName>
    <definedName name="CURRENCY" localSheetId="7">#REF!</definedName>
    <definedName name="CURRENCY" localSheetId="4">#REF!</definedName>
    <definedName name="CURRENCY" localSheetId="5">#REF!</definedName>
    <definedName name="CURRENCY" localSheetId="0">#REF!</definedName>
    <definedName name="CURRENCY">#REF!</definedName>
    <definedName name="curva" localSheetId="7">#REF!</definedName>
    <definedName name="curva" localSheetId="4">#REF!</definedName>
    <definedName name="curva" localSheetId="5">#REF!</definedName>
    <definedName name="curva" localSheetId="0">#REF!</definedName>
    <definedName name="curva">#REF!</definedName>
    <definedName name="custo" localSheetId="7">#REF!</definedName>
    <definedName name="custo" localSheetId="4">#REF!</definedName>
    <definedName name="custo" localSheetId="5">#REF!</definedName>
    <definedName name="custo" localSheetId="0">#REF!</definedName>
    <definedName name="custo">#REF!</definedName>
    <definedName name="cvrd" localSheetId="7" hidden="1">{#N/A,#N/A,TRUE,"CAPA";#N/A,#N/A,TRUE,"S7-300";#N/A,#N/A,TRUE,"S7-400";#N/A,#N/A,TRUE,"ET200";#N/A,#N/A,TRUE,"C7";#N/A,#N/A,TRUE,"SW";#N/A,#N/A,TRUE,"PG"}</definedName>
    <definedName name="cvrd" localSheetId="6" hidden="1">{#N/A,#N/A,TRUE,"CAPA";#N/A,#N/A,TRUE,"S7-300";#N/A,#N/A,TRUE,"S7-400";#N/A,#N/A,TRUE,"ET200";#N/A,#N/A,TRUE,"C7";#N/A,#N/A,TRUE,"SW";#N/A,#N/A,TRUE,"PG"}</definedName>
    <definedName name="cvrd" localSheetId="3" hidden="1">{#N/A,#N/A,TRUE,"CAPA";#N/A,#N/A,TRUE,"S7-300";#N/A,#N/A,TRUE,"S7-400";#N/A,#N/A,TRUE,"ET200";#N/A,#N/A,TRUE,"C7";#N/A,#N/A,TRUE,"SW";#N/A,#N/A,TRUE,"PG"}</definedName>
    <definedName name="cvrd" localSheetId="4" hidden="1">{#N/A,#N/A,TRUE,"CAPA";#N/A,#N/A,TRUE,"S7-300";#N/A,#N/A,TRUE,"S7-400";#N/A,#N/A,TRUE,"ET200";#N/A,#N/A,TRUE,"C7";#N/A,#N/A,TRUE,"SW";#N/A,#N/A,TRUE,"PG"}</definedName>
    <definedName name="cvrd" localSheetId="5" hidden="1">{#N/A,#N/A,TRUE,"CAPA";#N/A,#N/A,TRUE,"S7-300";#N/A,#N/A,TRUE,"S7-400";#N/A,#N/A,TRUE,"ET200";#N/A,#N/A,TRUE,"C7";#N/A,#N/A,TRUE,"SW";#N/A,#N/A,TRUE,"PG"}</definedName>
    <definedName name="cvrd" hidden="1">{#N/A,#N/A,TRUE,"CAPA";#N/A,#N/A,TRUE,"S7-300";#N/A,#N/A,TRUE,"S7-400";#N/A,#N/A,TRUE,"ET200";#N/A,#N/A,TRUE,"C7";#N/A,#N/A,TRUE,"SW";#N/A,#N/A,TRUE,"PG"}</definedName>
    <definedName name="d" localSheetId="7">#REF!</definedName>
    <definedName name="d" localSheetId="4">#REF!</definedName>
    <definedName name="d" localSheetId="5">#REF!</definedName>
    <definedName name="d" localSheetId="0">#REF!</definedName>
    <definedName name="d">#REF!</definedName>
    <definedName name="DA" localSheetId="7" hidden="1">#REF!</definedName>
    <definedName name="DA" localSheetId="4" hidden="1">#REF!</definedName>
    <definedName name="DA" localSheetId="5" hidden="1">#REF!</definedName>
    <definedName name="DA" localSheetId="0" hidden="1">#REF!</definedName>
    <definedName name="DA" hidden="1">#REF!</definedName>
    <definedName name="dadinho" localSheetId="7">#REF!</definedName>
    <definedName name="dadinho" localSheetId="4">#REF!</definedName>
    <definedName name="dadinho" localSheetId="5">#REF!</definedName>
    <definedName name="dadinho" localSheetId="0">#REF!</definedName>
    <definedName name="dadinho">#REF!</definedName>
    <definedName name="dado008" localSheetId="7">#REF!</definedName>
    <definedName name="dado008" localSheetId="4">#REF!</definedName>
    <definedName name="dado008" localSheetId="5">#REF!</definedName>
    <definedName name="dado008" localSheetId="0">#REF!</definedName>
    <definedName name="dado008">#REF!</definedName>
    <definedName name="DADOS" localSheetId="7">#REF!</definedName>
    <definedName name="DADOS" localSheetId="4">#REF!</definedName>
    <definedName name="DADOS" localSheetId="5">#REF!</definedName>
    <definedName name="DADOS" localSheetId="0">#REF!</definedName>
    <definedName name="DADOS">#REF!</definedName>
    <definedName name="dados009" localSheetId="7">#REF!</definedName>
    <definedName name="dados009" localSheetId="4">#REF!</definedName>
    <definedName name="dados009" localSheetId="5">#REF!</definedName>
    <definedName name="dados009" localSheetId="0">#REF!</definedName>
    <definedName name="dados009">#REF!</definedName>
    <definedName name="DATA" localSheetId="7">#REF!</definedName>
    <definedName name="DATA" localSheetId="4">#REF!</definedName>
    <definedName name="DATA" localSheetId="5">#REF!</definedName>
    <definedName name="DATA" localSheetId="0">#REF!</definedName>
    <definedName name="DATA">#REF!</definedName>
    <definedName name="Data_Final" localSheetId="7">#REF!</definedName>
    <definedName name="Data_Final" localSheetId="4">#REF!</definedName>
    <definedName name="Data_Final" localSheetId="5">#REF!</definedName>
    <definedName name="Data_Final" localSheetId="0">#REF!</definedName>
    <definedName name="Data_Final">#REF!</definedName>
    <definedName name="Data_Início" localSheetId="7">#REF!</definedName>
    <definedName name="Data_Início" localSheetId="4">#REF!</definedName>
    <definedName name="Data_Início" localSheetId="5">#REF!</definedName>
    <definedName name="Data_Início" localSheetId="0">#REF!</definedName>
    <definedName name="Data_Início">#REF!</definedName>
    <definedName name="DDDDD" localSheetId="7">#REF!</definedName>
    <definedName name="DDDDD" localSheetId="4">#REF!</definedName>
    <definedName name="DDDDD" localSheetId="5">#REF!</definedName>
    <definedName name="DDDDD" localSheetId="0">#REF!</definedName>
    <definedName name="DDDDD">#REF!</definedName>
    <definedName name="definitivo" localSheetId="7">#REF!</definedName>
    <definedName name="definitivo" localSheetId="4">#REF!</definedName>
    <definedName name="definitivo" localSheetId="5">#REF!</definedName>
    <definedName name="definitivo" localSheetId="0">#REF!</definedName>
    <definedName name="definitivo">#REF!</definedName>
    <definedName name="Dem_Lavanderia" localSheetId="7">#REF!</definedName>
    <definedName name="Dem_Lavanderia" localSheetId="4">#REF!</definedName>
    <definedName name="Dem_Lavanderia" localSheetId="5">#REF!</definedName>
    <definedName name="Dem_Lavanderia" localSheetId="0">#REF!</definedName>
    <definedName name="Dem_Lavanderia">#REF!</definedName>
    <definedName name="Demolicao_de_Guarita_Consulta" localSheetId="7">#REF!</definedName>
    <definedName name="Demolicao_de_Guarita_Consulta" localSheetId="4">#REF!</definedName>
    <definedName name="Demolicao_de_Guarita_Consulta" localSheetId="5">#REF!</definedName>
    <definedName name="Demolicao_de_Guarita_Consulta" localSheetId="0">#REF!</definedName>
    <definedName name="Demolicao_de_Guarita_Consulta">#REF!</definedName>
    <definedName name="Demolicao_Lavanderia_Existente" localSheetId="7">#REF!</definedName>
    <definedName name="Demolicao_Lavanderia_Existente" localSheetId="4">#REF!</definedName>
    <definedName name="Demolicao_Lavanderia_Existente" localSheetId="5">#REF!</definedName>
    <definedName name="Demolicao_Lavanderia_Existente" localSheetId="0">#REF!</definedName>
    <definedName name="Demolicao_Lavanderia_Existente">#REF!</definedName>
    <definedName name="desarenador" localSheetId="7">#REF!</definedName>
    <definedName name="desarenador" localSheetId="4">#REF!</definedName>
    <definedName name="desarenador" localSheetId="5">#REF!</definedName>
    <definedName name="desarenador" localSheetId="0">#REF!</definedName>
    <definedName name="desarenador">#REF!</definedName>
    <definedName name="Descricao" localSheetId="7">#REF!</definedName>
    <definedName name="Descricao" localSheetId="4">#REF!</definedName>
    <definedName name="Descricao" localSheetId="5">#REF!</definedName>
    <definedName name="Descricao" localSheetId="0">#REF!</definedName>
    <definedName name="Descricao">#REF!</definedName>
    <definedName name="desejo" localSheetId="7">#REF!</definedName>
    <definedName name="desejo" localSheetId="4">#REF!</definedName>
    <definedName name="desejo" localSheetId="5">#REF!</definedName>
    <definedName name="desejo" localSheetId="0">#REF!</definedName>
    <definedName name="desejo">#REF!</definedName>
    <definedName name="desti" localSheetId="7">#REF!</definedName>
    <definedName name="desti" localSheetId="4">#REF!</definedName>
    <definedName name="desti" localSheetId="5">#REF!</definedName>
    <definedName name="desti" localSheetId="0">#REF!</definedName>
    <definedName name="desti">#REF!</definedName>
    <definedName name="destino" localSheetId="7">#REF!</definedName>
    <definedName name="destino" localSheetId="4">#REF!</definedName>
    <definedName name="destino" localSheetId="5">#REF!</definedName>
    <definedName name="destino" localSheetId="0">#REF!</definedName>
    <definedName name="destino">#REF!</definedName>
    <definedName name="DEZEMBRO06" localSheetId="7">#REF!</definedName>
    <definedName name="DEZEMBRO06" localSheetId="4">#REF!</definedName>
    <definedName name="DEZEMBRO06" localSheetId="5">#REF!</definedName>
    <definedName name="DEZEMBRO06" localSheetId="0">#REF!</definedName>
    <definedName name="DEZEMBRO06">#REF!</definedName>
    <definedName name="dfdfsdf">#REF!</definedName>
    <definedName name="DFH" localSheetId="7">#REF!</definedName>
    <definedName name="DFH" localSheetId="4">#REF!</definedName>
    <definedName name="DFH" localSheetId="5">#REF!</definedName>
    <definedName name="DFH" localSheetId="0">#REF!</definedName>
    <definedName name="DFH">#REF!</definedName>
    <definedName name="DFHG" localSheetId="7">#REF!</definedName>
    <definedName name="DFHG" localSheetId="4">#REF!</definedName>
    <definedName name="DFHG" localSheetId="5">#REF!</definedName>
    <definedName name="DFHG" localSheetId="0">#REF!</definedName>
    <definedName name="DFHG">#REF!</definedName>
    <definedName name="DFJO" localSheetId="7">#REF!</definedName>
    <definedName name="DFJO" localSheetId="4">#REF!</definedName>
    <definedName name="DFJO" localSheetId="5">#REF!</definedName>
    <definedName name="DFJO" localSheetId="0">#REF!</definedName>
    <definedName name="DFJO">#REF!</definedName>
    <definedName name="DFSGSG" localSheetId="7">#REF!</definedName>
    <definedName name="DFSGSG" localSheetId="4">#REF!</definedName>
    <definedName name="DFSGSG" localSheetId="5">#REF!</definedName>
    <definedName name="DFSGSG" localSheetId="0">#REF!</definedName>
    <definedName name="DFSGSG">#REF!</definedName>
    <definedName name="DGA" localSheetId="7">'[8]PRO-08'!#REF!</definedName>
    <definedName name="DGA" localSheetId="4">'[8]PRO-08'!#REF!</definedName>
    <definedName name="DGA" localSheetId="5">'[8]PRO-08'!#REF!</definedName>
    <definedName name="DGA" localSheetId="0">'[8]PRO-08'!#REF!</definedName>
    <definedName name="DGA">'[8]PRO-08'!#REF!</definedName>
    <definedName name="DGD" localSheetId="7">#REF!</definedName>
    <definedName name="DGD" localSheetId="0">#REF!</definedName>
    <definedName name="DGD">#REF!</definedName>
    <definedName name="dial01" localSheetId="7">#REF!</definedName>
    <definedName name="dial01" localSheetId="4">#REF!</definedName>
    <definedName name="dial01" localSheetId="5">#REF!</definedName>
    <definedName name="dial01" localSheetId="0">#REF!</definedName>
    <definedName name="dial01">#REF!</definedName>
    <definedName name="dialogo" localSheetId="7">#REF!</definedName>
    <definedName name="dialogo" localSheetId="4">#REF!</definedName>
    <definedName name="dialogo" localSheetId="5">#REF!</definedName>
    <definedName name="dialogo" localSheetId="0">#REF!</definedName>
    <definedName name="dialogo">#REF!</definedName>
    <definedName name="DIAMETRO" localSheetId="7">#REF!</definedName>
    <definedName name="DIAMETRO" localSheetId="4">#REF!</definedName>
    <definedName name="DIAMETRO" localSheetId="5">#REF!</definedName>
    <definedName name="DIAMETRO" localSheetId="0">#REF!</definedName>
    <definedName name="DIAMETRO">#REF!</definedName>
    <definedName name="dizer01" localSheetId="7">#REF!</definedName>
    <definedName name="dizer01" localSheetId="4">#REF!</definedName>
    <definedName name="dizer01" localSheetId="5">#REF!</definedName>
    <definedName name="dizer01" localSheetId="0">#REF!</definedName>
    <definedName name="dizer01">#REF!</definedName>
    <definedName name="DJ" localSheetId="7">#REF!</definedName>
    <definedName name="DJ" localSheetId="4">#REF!</definedName>
    <definedName name="DJ" localSheetId="5">#REF!</definedName>
    <definedName name="DJ" localSheetId="0">#REF!</definedName>
    <definedName name="DJ">#REF!</definedName>
    <definedName name="dnfgjkfdcnkb" localSheetId="7">#REF!</definedName>
    <definedName name="dnfgjkfdcnkb" localSheetId="4">#REF!</definedName>
    <definedName name="dnfgjkfdcnkb" localSheetId="5">#REF!</definedName>
    <definedName name="dnfgjkfdcnkb" localSheetId="0">#REF!</definedName>
    <definedName name="dnfgjkfdcnkb">#REF!</definedName>
    <definedName name="dois" localSheetId="7">#REF!</definedName>
    <definedName name="dois" localSheetId="4">#REF!</definedName>
    <definedName name="dois" localSheetId="5">#REF!</definedName>
    <definedName name="dois" localSheetId="0">#REF!</definedName>
    <definedName name="dois">#REF!</definedName>
    <definedName name="dp" localSheetId="7">#REF!</definedName>
    <definedName name="dp" localSheetId="4">#REF!</definedName>
    <definedName name="dp" localSheetId="5">#REF!</definedName>
    <definedName name="dp" localSheetId="0">#REF!</definedName>
    <definedName name="dp">#REF!</definedName>
    <definedName name="DRENAGEM" localSheetId="7">#REF!</definedName>
    <definedName name="DRENAGEM" localSheetId="4">#REF!</definedName>
    <definedName name="DRENAGEM" localSheetId="5">#REF!</definedName>
    <definedName name="DRENAGEM" localSheetId="0">#REF!</definedName>
    <definedName name="DRENAGEM">#REF!</definedName>
    <definedName name="DRRT111" localSheetId="7">#REF!</definedName>
    <definedName name="DRRT111" localSheetId="4">#REF!</definedName>
    <definedName name="DRRT111" localSheetId="5">#REF!</definedName>
    <definedName name="DRRT111" localSheetId="0">#REF!</definedName>
    <definedName name="DRRT111">#REF!</definedName>
    <definedName name="dsd" localSheetId="7">#REF!</definedName>
    <definedName name="dsd" localSheetId="4">#REF!</definedName>
    <definedName name="dsd" localSheetId="5">#REF!</definedName>
    <definedName name="dsd" localSheetId="0">#REF!</definedName>
    <definedName name="dsd">#REF!</definedName>
    <definedName name="DSG" localSheetId="7">#REF!</definedName>
    <definedName name="DSG" localSheetId="4">#REF!</definedName>
    <definedName name="DSG" localSheetId="5">#REF!</definedName>
    <definedName name="DSG" localSheetId="0">#REF!</definedName>
    <definedName name="DSG">#REF!</definedName>
    <definedName name="dsh" localSheetId="7">#REF!</definedName>
    <definedName name="dsh" localSheetId="4">#REF!</definedName>
    <definedName name="dsh" localSheetId="5">#REF!</definedName>
    <definedName name="dsh" localSheetId="0">#REF!</definedName>
    <definedName name="dsh">#REF!</definedName>
    <definedName name="DSRG" localSheetId="7">#REF!</definedName>
    <definedName name="DSRG" localSheetId="4">#REF!</definedName>
    <definedName name="DSRG" localSheetId="5">#REF!</definedName>
    <definedName name="DSRG" localSheetId="0">#REF!</definedName>
    <definedName name="DSRG">#REF!</definedName>
    <definedName name="DTEE" localSheetId="7">#REF!</definedName>
    <definedName name="DTEE" localSheetId="4">#REF!</definedName>
    <definedName name="DTEE" localSheetId="5">#REF!</definedName>
    <definedName name="DTEE" localSheetId="0">#REF!</definedName>
    <definedName name="DTEE">#REF!</definedName>
    <definedName name="DTEP" localSheetId="7">#REF!</definedName>
    <definedName name="DTEP" localSheetId="4">#REF!</definedName>
    <definedName name="DTEP" localSheetId="5">#REF!</definedName>
    <definedName name="DTEP" localSheetId="0">#REF!</definedName>
    <definedName name="DTEP">#REF!</definedName>
    <definedName name="DTET" localSheetId="7">#REF!</definedName>
    <definedName name="DTET" localSheetId="4">#REF!</definedName>
    <definedName name="DTET" localSheetId="5">#REF!</definedName>
    <definedName name="DTET" localSheetId="0">#REF!</definedName>
    <definedName name="DTET">#REF!</definedName>
    <definedName name="DTFE" localSheetId="7">#REF!</definedName>
    <definedName name="DTFE" localSheetId="4">#REF!</definedName>
    <definedName name="DTFE" localSheetId="5">#REF!</definedName>
    <definedName name="DTFE" localSheetId="0">#REF!</definedName>
    <definedName name="DTFE">#REF!</definedName>
    <definedName name="DTFM" localSheetId="7">#REF!</definedName>
    <definedName name="DTFM" localSheetId="4">#REF!</definedName>
    <definedName name="DTFM" localSheetId="5">#REF!</definedName>
    <definedName name="DTFM" localSheetId="0">#REF!</definedName>
    <definedName name="DTFM">#REF!</definedName>
    <definedName name="DTL" localSheetId="7">#REF!</definedName>
    <definedName name="DTL" localSheetId="4">#REF!</definedName>
    <definedName name="DTL" localSheetId="5">#REF!</definedName>
    <definedName name="DTL" localSheetId="0">#REF!</definedName>
    <definedName name="DTL">#REF!</definedName>
    <definedName name="E" localSheetId="7">#REF!</definedName>
    <definedName name="E" localSheetId="4">#REF!</definedName>
    <definedName name="E" localSheetId="5">#REF!</definedName>
    <definedName name="E" localSheetId="0">#REF!</definedName>
    <definedName name="E">#REF!</definedName>
    <definedName name="ECJ" localSheetId="7">#REF!</definedName>
    <definedName name="ECJ" localSheetId="4">#REF!</definedName>
    <definedName name="ECJ" localSheetId="5">#REF!</definedName>
    <definedName name="ECJ" localSheetId="0">#REF!</definedName>
    <definedName name="ECJ">#REF!</definedName>
    <definedName name="edital" localSheetId="7">#REF!</definedName>
    <definedName name="edital" localSheetId="4">#REF!</definedName>
    <definedName name="edital" localSheetId="5">#REF!</definedName>
    <definedName name="edital" localSheetId="0">#REF!</definedName>
    <definedName name="edital">#REF!</definedName>
    <definedName name="EER" localSheetId="7">#REF!</definedName>
    <definedName name="EER" localSheetId="4">#REF!</definedName>
    <definedName name="EER" localSheetId="5">#REF!</definedName>
    <definedName name="EER" localSheetId="0">#REF!</definedName>
    <definedName name="EER">#REF!</definedName>
    <definedName name="EJ" localSheetId="7">#REF!</definedName>
    <definedName name="EJ" localSheetId="4">#REF!</definedName>
    <definedName name="EJ" localSheetId="5">#REF!</definedName>
    <definedName name="EJ" localSheetId="0">#REF!</definedName>
    <definedName name="EJ">#REF!</definedName>
    <definedName name="ELEMVS07" localSheetId="7">#REF!</definedName>
    <definedName name="ELEMVS07" localSheetId="4">#REF!</definedName>
    <definedName name="ELEMVS07" localSheetId="5">#REF!</definedName>
    <definedName name="ELEMVS07" localSheetId="0">#REF!</definedName>
    <definedName name="ELEMVS07">#REF!</definedName>
    <definedName name="ELEVATÓRIAS" localSheetId="7">#REF!</definedName>
    <definedName name="ELEVATÓRIAS" localSheetId="4">#REF!</definedName>
    <definedName name="ELEVATÓRIAS" localSheetId="5">#REF!</definedName>
    <definedName name="ELEVATÓRIAS" localSheetId="0">#REF!</definedName>
    <definedName name="ELEVATÓRIAS">#REF!</definedName>
    <definedName name="EMBAL" localSheetId="7">#REF!</definedName>
    <definedName name="EMBAL" localSheetId="4">#REF!</definedName>
    <definedName name="EMBAL" localSheetId="5">#REF!</definedName>
    <definedName name="EMBAL" localSheetId="0">#REF!</definedName>
    <definedName name="EMBAL">#REF!</definedName>
    <definedName name="Embalagem" localSheetId="7">#REF!</definedName>
    <definedName name="Embalagem" localSheetId="4">#REF!</definedName>
    <definedName name="Embalagem" localSheetId="5">#REF!</definedName>
    <definedName name="Embalagem" localSheetId="0">#REF!</definedName>
    <definedName name="Embalagem">#REF!</definedName>
    <definedName name="empolamento">'[5]DADOS COLETATO'!$I$41</definedName>
    <definedName name="EMPRESA" localSheetId="4">[16]IDENTIFICACAO!$D$12</definedName>
    <definedName name="EMPRESA" localSheetId="5">[17]IDENTIFICACAO!$D$12</definedName>
    <definedName name="EMPRESA">[16]IDENTIFICACAO!$D$12</definedName>
    <definedName name="energia" localSheetId="7">#REF!</definedName>
    <definedName name="energia" localSheetId="4">#REF!</definedName>
    <definedName name="energia" localSheetId="5">#REF!</definedName>
    <definedName name="energia" localSheetId="0">#REF!</definedName>
    <definedName name="energia">#REF!</definedName>
    <definedName name="ENG" localSheetId="7">#REF!</definedName>
    <definedName name="ENG" localSheetId="4">#REF!</definedName>
    <definedName name="ENG" localSheetId="5">#REF!</definedName>
    <definedName name="ENG" localSheetId="0">#REF!</definedName>
    <definedName name="ENG">#REF!</definedName>
    <definedName name="engenharia" localSheetId="7">#REF!</definedName>
    <definedName name="engenharia" localSheetId="4">#REF!</definedName>
    <definedName name="engenharia" localSheetId="5">#REF!</definedName>
    <definedName name="engenharia" localSheetId="0">#REF!</definedName>
    <definedName name="engenharia">#REF!</definedName>
    <definedName name="equip" localSheetId="7">#REF!</definedName>
    <definedName name="equip" localSheetId="4">#REF!</definedName>
    <definedName name="equip" localSheetId="5">#REF!</definedName>
    <definedName name="equip" localSheetId="0">#REF!</definedName>
    <definedName name="equip">#REF!</definedName>
    <definedName name="ERERERERERE">#REF!</definedName>
    <definedName name="erica" localSheetId="7">#REF!</definedName>
    <definedName name="erica" localSheetId="4">#REF!</definedName>
    <definedName name="erica" localSheetId="5">#REF!</definedName>
    <definedName name="erica" localSheetId="0">#REF!</definedName>
    <definedName name="erica">#REF!</definedName>
    <definedName name="erro01" localSheetId="7">#REF!</definedName>
    <definedName name="erro01" localSheetId="4">#REF!</definedName>
    <definedName name="erro01" localSheetId="5">#REF!</definedName>
    <definedName name="erro01" localSheetId="0">#REF!</definedName>
    <definedName name="erro01">#REF!</definedName>
    <definedName name="Escadaria" localSheetId="7">#REF!</definedName>
    <definedName name="Escadaria" localSheetId="4">#REF!</definedName>
    <definedName name="Escadaria" localSheetId="5">#REF!</definedName>
    <definedName name="Escadaria" localSheetId="0">#REF!</definedName>
    <definedName name="Escadaria">#REF!</definedName>
    <definedName name="escav" localSheetId="7">#REF!</definedName>
    <definedName name="escav" localSheetId="4">#REF!</definedName>
    <definedName name="escav" localSheetId="5">#REF!</definedName>
    <definedName name="escav" localSheetId="0">#REF!</definedName>
    <definedName name="escav">#REF!</definedName>
    <definedName name="escavar" localSheetId="7">#REF!</definedName>
    <definedName name="escavar" localSheetId="4">#REF!</definedName>
    <definedName name="escavar" localSheetId="5">#REF!</definedName>
    <definedName name="escavar" localSheetId="0">#REF!</definedName>
    <definedName name="escavar">#REF!</definedName>
    <definedName name="ESCMAN" localSheetId="7">#REF!</definedName>
    <definedName name="ESCMAN" localSheetId="4">#REF!</definedName>
    <definedName name="ESCMAN" localSheetId="5">#REF!</definedName>
    <definedName name="ESCMAN" localSheetId="0">#REF!</definedName>
    <definedName name="ESCMAN">#REF!</definedName>
    <definedName name="ESCRITÓRIO" localSheetId="7">#REF!</definedName>
    <definedName name="ESCRITÓRIO" localSheetId="4">#REF!</definedName>
    <definedName name="ESCRITÓRIO" localSheetId="5">#REF!</definedName>
    <definedName name="ESCRITÓRIO" localSheetId="0">#REF!</definedName>
    <definedName name="ESCRITÓRIO">#REF!</definedName>
    <definedName name="esgoto" localSheetId="7">#REF!</definedName>
    <definedName name="esgoto" localSheetId="4">#REF!</definedName>
    <definedName name="esgoto" localSheetId="5">#REF!</definedName>
    <definedName name="esgoto" localSheetId="0">#REF!</definedName>
    <definedName name="esgoto">#REF!</definedName>
    <definedName name="ESSENCIAIS" localSheetId="7">'[27]BLOCOS ANCORAGEM'!#REF!</definedName>
    <definedName name="ESSENCIAIS" localSheetId="4">'[27]BLOCOS ANCORAGEM'!#REF!</definedName>
    <definedName name="ESSENCIAIS" localSheetId="5">'[27]BLOCOS ANCORAGEM'!#REF!</definedName>
    <definedName name="ESSENCIAIS" localSheetId="0">'[27]BLOCOS ANCORAGEM'!#REF!</definedName>
    <definedName name="ESSENCIAIS">'[27]BLOCOS ANCORAGEM'!#REF!</definedName>
    <definedName name="EstacaFinal" localSheetId="7">#REF!</definedName>
    <definedName name="EstacaFinal" localSheetId="4">#REF!</definedName>
    <definedName name="EstacaFinal" localSheetId="5">#REF!</definedName>
    <definedName name="EstacaFinal" localSheetId="0">#REF!</definedName>
    <definedName name="EstacaFinal">#REF!</definedName>
    <definedName name="EstacaInicial" localSheetId="7">#REF!</definedName>
    <definedName name="EstacaInicial" localSheetId="4">#REF!</definedName>
    <definedName name="EstacaInicial" localSheetId="5">#REF!</definedName>
    <definedName name="EstacaInicial" localSheetId="0">#REF!</definedName>
    <definedName name="EstacaInicial">#REF!</definedName>
    <definedName name="Estacao_01" localSheetId="7">#REF!</definedName>
    <definedName name="Estacao_01" localSheetId="4">#REF!</definedName>
    <definedName name="Estacao_01" localSheetId="5">#REF!</definedName>
    <definedName name="Estacao_01" localSheetId="0">#REF!</definedName>
    <definedName name="Estacao_01">#REF!</definedName>
    <definedName name="Estacao_02" localSheetId="7">#REF!</definedName>
    <definedName name="Estacao_02" localSheetId="4">#REF!</definedName>
    <definedName name="Estacao_02" localSheetId="5">#REF!</definedName>
    <definedName name="Estacao_02" localSheetId="0">#REF!</definedName>
    <definedName name="Estacao_02">#REF!</definedName>
    <definedName name="Estacao_03" localSheetId="7">#REF!</definedName>
    <definedName name="Estacao_03" localSheetId="4">#REF!</definedName>
    <definedName name="Estacao_03" localSheetId="5">#REF!</definedName>
    <definedName name="Estacao_03" localSheetId="0">#REF!</definedName>
    <definedName name="Estacao_03">#REF!</definedName>
    <definedName name="Estacao_04" localSheetId="7">#REF!</definedName>
    <definedName name="Estacao_04" localSheetId="4">#REF!</definedName>
    <definedName name="Estacao_04" localSheetId="5">#REF!</definedName>
    <definedName name="Estacao_04" localSheetId="0">#REF!</definedName>
    <definedName name="Estacao_04">#REF!</definedName>
    <definedName name="Estacao_05" localSheetId="7">#REF!</definedName>
    <definedName name="Estacao_05" localSheetId="4">#REF!</definedName>
    <definedName name="Estacao_05" localSheetId="5">#REF!</definedName>
    <definedName name="Estacao_05" localSheetId="0">#REF!</definedName>
    <definedName name="Estacao_05">#REF!</definedName>
    <definedName name="estava01" localSheetId="7">#REF!</definedName>
    <definedName name="estava01" localSheetId="4">#REF!</definedName>
    <definedName name="estava01" localSheetId="5">#REF!</definedName>
    <definedName name="estava01" localSheetId="0">#REF!</definedName>
    <definedName name="estava01">#REF!</definedName>
    <definedName name="ETA" localSheetId="7">#REF!</definedName>
    <definedName name="ETA" localSheetId="4">#REF!</definedName>
    <definedName name="ETA" localSheetId="5">#REF!</definedName>
    <definedName name="ETA" localSheetId="0">#REF!</definedName>
    <definedName name="ETA">#REF!</definedName>
    <definedName name="ETE" localSheetId="7">#REF!</definedName>
    <definedName name="ETE" localSheetId="4">#REF!</definedName>
    <definedName name="ETE" localSheetId="5">#REF!</definedName>
    <definedName name="ETE" localSheetId="0">#REF!</definedName>
    <definedName name="ETE">#REF!</definedName>
    <definedName name="EWEWEWE">#REF!</definedName>
    <definedName name="EWWEW">#REF!</definedName>
    <definedName name="EXA" localSheetId="7">'[8]PRO-08'!#REF!</definedName>
    <definedName name="EXA" localSheetId="4">'[8]PRO-08'!#REF!</definedName>
    <definedName name="EXA" localSheetId="5">'[8]PRO-08'!#REF!</definedName>
    <definedName name="EXA" localSheetId="0">'[8]PRO-08'!#REF!</definedName>
    <definedName name="EXA">'[8]PRO-08'!#REF!</definedName>
    <definedName name="Excel" localSheetId="7">#REF!</definedName>
    <definedName name="Excel" localSheetId="4">#REF!</definedName>
    <definedName name="Excel" localSheetId="5">#REF!</definedName>
    <definedName name="Excel" localSheetId="0">#REF!</definedName>
    <definedName name="Excel">#REF!</definedName>
    <definedName name="Excel_BuiltIn__FilterDatabase_1" localSheetId="7">#REF!</definedName>
    <definedName name="Excel_BuiltIn__FilterDatabase_1" localSheetId="4">#REF!</definedName>
    <definedName name="Excel_BuiltIn__FilterDatabase_1" localSheetId="5">#REF!</definedName>
    <definedName name="Excel_BuiltIn__FilterDatabase_1" localSheetId="0">#REF!</definedName>
    <definedName name="Excel_BuiltIn__FilterDatabase_1">#REF!</definedName>
    <definedName name="Excel_BuiltIn_Print_Area_1" localSheetId="7">#REF!</definedName>
    <definedName name="Excel_BuiltIn_Print_Area_1" localSheetId="4">#REF!</definedName>
    <definedName name="Excel_BuiltIn_Print_Area_1" localSheetId="5">#REF!</definedName>
    <definedName name="Excel_BuiltIn_Print_Area_1" localSheetId="0">#REF!</definedName>
    <definedName name="Excel_BuiltIn_Print_Area_1">#REF!</definedName>
    <definedName name="Excel_BuiltIn_Print_Area_2_1" localSheetId="7">#REF!</definedName>
    <definedName name="Excel_BuiltIn_Print_Area_2_1" localSheetId="4">#REF!</definedName>
    <definedName name="Excel_BuiltIn_Print_Area_2_1" localSheetId="5">#REF!</definedName>
    <definedName name="Excel_BuiltIn_Print_Area_2_1" localSheetId="0">#REF!</definedName>
    <definedName name="Excel_BuiltIn_Print_Area_2_1">#REF!</definedName>
    <definedName name="Excel_BuiltIn_Print_Area_4" localSheetId="7">#REF!</definedName>
    <definedName name="Excel_BuiltIn_Print_Area_4" localSheetId="4">#REF!</definedName>
    <definedName name="Excel_BuiltIn_Print_Area_4" localSheetId="5">#REF!</definedName>
    <definedName name="Excel_BuiltIn_Print_Area_4" localSheetId="0">#REF!</definedName>
    <definedName name="Excel_BuiltIn_Print_Area_4">#REF!</definedName>
    <definedName name="Excel_BuiltIn_Print_Area_4_1" localSheetId="7">#REF!</definedName>
    <definedName name="Excel_BuiltIn_Print_Area_4_1" localSheetId="4">#REF!</definedName>
    <definedName name="Excel_BuiltIn_Print_Area_4_1" localSheetId="5">#REF!</definedName>
    <definedName name="Excel_BuiltIn_Print_Area_4_1" localSheetId="0">#REF!</definedName>
    <definedName name="Excel_BuiltIn_Print_Area_4_1">#REF!</definedName>
    <definedName name="Excel_BuiltIn_Print_Area_6_1" localSheetId="7">#REF!</definedName>
    <definedName name="Excel_BuiltIn_Print_Area_6_1" localSheetId="4">#REF!</definedName>
    <definedName name="Excel_BuiltIn_Print_Area_6_1" localSheetId="5">#REF!</definedName>
    <definedName name="Excel_BuiltIn_Print_Area_6_1" localSheetId="0">#REF!</definedName>
    <definedName name="Excel_BuiltIn_Print_Area_6_1">#REF!</definedName>
    <definedName name="Excel_BuiltIn_Print_Titles_1" localSheetId="7">#REF!</definedName>
    <definedName name="Excel_BuiltIn_Print_Titles_1" localSheetId="4">#REF!</definedName>
    <definedName name="Excel_BuiltIn_Print_Titles_1" localSheetId="5">#REF!</definedName>
    <definedName name="Excel_BuiltIn_Print_Titles_1" localSheetId="0">#REF!</definedName>
    <definedName name="Excel_BuiltIn_Print_Titles_1">#REF!</definedName>
    <definedName name="Excel_BuiltIn_Print_Titles_6_1" localSheetId="7">#REF!</definedName>
    <definedName name="Excel_BuiltIn_Print_Titles_6_1" localSheetId="4">#REF!</definedName>
    <definedName name="Excel_BuiltIn_Print_Titles_6_1" localSheetId="5">#REF!</definedName>
    <definedName name="Excel_BuiltIn_Print_Titles_6_1" localSheetId="0">#REF!</definedName>
    <definedName name="Excel_BuiltIn_Print_Titles_6_1">#REF!</definedName>
    <definedName name="Execucao_Fundacoes_Plano_Inclinado" localSheetId="7">#REF!</definedName>
    <definedName name="Execucao_Fundacoes_Plano_Inclinado" localSheetId="4">#REF!</definedName>
    <definedName name="Execucao_Fundacoes_Plano_Inclinado" localSheetId="5">#REF!</definedName>
    <definedName name="Execucao_Fundacoes_Plano_Inclinado" localSheetId="0">#REF!</definedName>
    <definedName name="Execucao_Fundacoes_Plano_Inclinado">#REF!</definedName>
    <definedName name="Exist" localSheetId="7">#REF!</definedName>
    <definedName name="Exist" localSheetId="4">#REF!</definedName>
    <definedName name="Exist" localSheetId="5">#REF!</definedName>
    <definedName name="Exist" localSheetId="0">#REF!</definedName>
    <definedName name="Exist">#REF!</definedName>
    <definedName name="EXT" localSheetId="7">'[28]QUADRA POLIESPORTIVA'!#REF!</definedName>
    <definedName name="EXT" localSheetId="4">'[28]QUADRA POLIESPORTIVA'!#REF!</definedName>
    <definedName name="EXT" localSheetId="5">'[28]QUADRA POLIESPORTIVA'!#REF!</definedName>
    <definedName name="EXT" localSheetId="0">'[28]QUADRA POLIESPORTIVA'!#REF!</definedName>
    <definedName name="EXT">'[28]QUADRA POLIESPORTIVA'!#REF!</definedName>
    <definedName name="extensao" localSheetId="7">#REF!</definedName>
    <definedName name="extensao" localSheetId="4">#REF!</definedName>
    <definedName name="extensao" localSheetId="5">#REF!</definedName>
    <definedName name="extensao" localSheetId="0">#REF!</definedName>
    <definedName name="extensao">#REF!</definedName>
    <definedName name="Extenso">[6]!Extenso</definedName>
    <definedName name="F" localSheetId="7">#REF!</definedName>
    <definedName name="F" localSheetId="4">#REF!</definedName>
    <definedName name="F" localSheetId="5">#REF!</definedName>
    <definedName name="F" localSheetId="0">#REF!</definedName>
    <definedName name="F">#REF!</definedName>
    <definedName name="F_01_120" localSheetId="7">#REF!</definedName>
    <definedName name="F_01_120" localSheetId="4">#REF!</definedName>
    <definedName name="F_01_120" localSheetId="5">#REF!</definedName>
    <definedName name="F_01_120" localSheetId="0">#REF!</definedName>
    <definedName name="F_01_120">#REF!</definedName>
    <definedName name="F_01_150" localSheetId="7">#REF!</definedName>
    <definedName name="F_01_150" localSheetId="4">#REF!</definedName>
    <definedName name="F_01_150" localSheetId="5">#REF!</definedName>
    <definedName name="F_01_150" localSheetId="0">#REF!</definedName>
    <definedName name="F_01_150">#REF!</definedName>
    <definedName name="F_01_180" localSheetId="7">#REF!</definedName>
    <definedName name="F_01_180" localSheetId="4">#REF!</definedName>
    <definedName name="F_01_180" localSheetId="5">#REF!</definedName>
    <definedName name="F_01_180" localSheetId="0">#REF!</definedName>
    <definedName name="F_01_180">#REF!</definedName>
    <definedName name="F_01_210" localSheetId="7">#REF!</definedName>
    <definedName name="F_01_210" localSheetId="4">#REF!</definedName>
    <definedName name="F_01_210" localSheetId="5">#REF!</definedName>
    <definedName name="F_01_210" localSheetId="0">#REF!</definedName>
    <definedName name="F_01_210">#REF!</definedName>
    <definedName name="F_01_240" localSheetId="7">#REF!</definedName>
    <definedName name="F_01_240" localSheetId="4">#REF!</definedName>
    <definedName name="F_01_240" localSheetId="5">#REF!</definedName>
    <definedName name="F_01_240" localSheetId="0">#REF!</definedName>
    <definedName name="F_01_240">#REF!</definedName>
    <definedName name="F_01_270" localSheetId="7">#REF!</definedName>
    <definedName name="F_01_270" localSheetId="4">#REF!</definedName>
    <definedName name="F_01_270" localSheetId="5">#REF!</definedName>
    <definedName name="F_01_270" localSheetId="0">#REF!</definedName>
    <definedName name="F_01_270">#REF!</definedName>
    <definedName name="F_01_30" localSheetId="7">#REF!</definedName>
    <definedName name="F_01_30" localSheetId="4">#REF!</definedName>
    <definedName name="F_01_30" localSheetId="5">#REF!</definedName>
    <definedName name="F_01_30" localSheetId="0">#REF!</definedName>
    <definedName name="F_01_30">#REF!</definedName>
    <definedName name="F_01_300" localSheetId="7">#REF!</definedName>
    <definedName name="F_01_300" localSheetId="4">#REF!</definedName>
    <definedName name="F_01_300" localSheetId="5">#REF!</definedName>
    <definedName name="F_01_300" localSheetId="0">#REF!</definedName>
    <definedName name="F_01_300">#REF!</definedName>
    <definedName name="F_01_330" localSheetId="7">#REF!</definedName>
    <definedName name="F_01_330" localSheetId="4">#REF!</definedName>
    <definedName name="F_01_330" localSheetId="5">#REF!</definedName>
    <definedName name="F_01_330" localSheetId="0">#REF!</definedName>
    <definedName name="F_01_330">#REF!</definedName>
    <definedName name="F_01_360" localSheetId="7">#REF!</definedName>
    <definedName name="F_01_360" localSheetId="4">#REF!</definedName>
    <definedName name="F_01_360" localSheetId="5">#REF!</definedName>
    <definedName name="F_01_360" localSheetId="0">#REF!</definedName>
    <definedName name="F_01_360">#REF!</definedName>
    <definedName name="F_01_390" localSheetId="7">#REF!</definedName>
    <definedName name="F_01_390" localSheetId="4">#REF!</definedName>
    <definedName name="F_01_390" localSheetId="5">#REF!</definedName>
    <definedName name="F_01_390" localSheetId="0">#REF!</definedName>
    <definedName name="F_01_390">#REF!</definedName>
    <definedName name="F_01_420" localSheetId="7">#REF!</definedName>
    <definedName name="F_01_420" localSheetId="4">#REF!</definedName>
    <definedName name="F_01_420" localSheetId="5">#REF!</definedName>
    <definedName name="F_01_420" localSheetId="0">#REF!</definedName>
    <definedName name="F_01_420">#REF!</definedName>
    <definedName name="F_01_450" localSheetId="7">#REF!</definedName>
    <definedName name="F_01_450" localSheetId="4">#REF!</definedName>
    <definedName name="F_01_450" localSheetId="5">#REF!</definedName>
    <definedName name="F_01_450" localSheetId="0">#REF!</definedName>
    <definedName name="F_01_450">#REF!</definedName>
    <definedName name="F_01_480" localSheetId="7">#REF!</definedName>
    <definedName name="F_01_480" localSheetId="4">#REF!</definedName>
    <definedName name="F_01_480" localSheetId="5">#REF!</definedName>
    <definedName name="F_01_480" localSheetId="0">#REF!</definedName>
    <definedName name="F_01_480">#REF!</definedName>
    <definedName name="F_01_510" localSheetId="7">#REF!</definedName>
    <definedName name="F_01_510" localSheetId="4">#REF!</definedName>
    <definedName name="F_01_510" localSheetId="5">#REF!</definedName>
    <definedName name="F_01_510" localSheetId="0">#REF!</definedName>
    <definedName name="F_01_510">#REF!</definedName>
    <definedName name="F_01_540" localSheetId="7">#REF!</definedName>
    <definedName name="F_01_540" localSheetId="4">#REF!</definedName>
    <definedName name="F_01_540" localSheetId="5">#REF!</definedName>
    <definedName name="F_01_540" localSheetId="0">#REF!</definedName>
    <definedName name="F_01_540">#REF!</definedName>
    <definedName name="F_01_570" localSheetId="7">#REF!</definedName>
    <definedName name="F_01_570" localSheetId="4">#REF!</definedName>
    <definedName name="F_01_570" localSheetId="5">#REF!</definedName>
    <definedName name="F_01_570" localSheetId="0">#REF!</definedName>
    <definedName name="F_01_570">#REF!</definedName>
    <definedName name="F_01_60" localSheetId="7">#REF!</definedName>
    <definedName name="F_01_60" localSheetId="4">#REF!</definedName>
    <definedName name="F_01_60" localSheetId="5">#REF!</definedName>
    <definedName name="F_01_60" localSheetId="0">#REF!</definedName>
    <definedName name="F_01_60">#REF!</definedName>
    <definedName name="F_01_600" localSheetId="7">#REF!</definedName>
    <definedName name="F_01_600" localSheetId="4">#REF!</definedName>
    <definedName name="F_01_600" localSheetId="5">#REF!</definedName>
    <definedName name="F_01_600" localSheetId="0">#REF!</definedName>
    <definedName name="F_01_600">#REF!</definedName>
    <definedName name="F_01_630" localSheetId="7">#REF!</definedName>
    <definedName name="F_01_630" localSheetId="4">#REF!</definedName>
    <definedName name="F_01_630" localSheetId="5">#REF!</definedName>
    <definedName name="F_01_630" localSheetId="0">#REF!</definedName>
    <definedName name="F_01_630">#REF!</definedName>
    <definedName name="F_01_660" localSheetId="7">#REF!</definedName>
    <definedName name="F_01_660" localSheetId="4">#REF!</definedName>
    <definedName name="F_01_660" localSheetId="5">#REF!</definedName>
    <definedName name="F_01_660" localSheetId="0">#REF!</definedName>
    <definedName name="F_01_660">#REF!</definedName>
    <definedName name="F_01_690" localSheetId="7">#REF!</definedName>
    <definedName name="F_01_690" localSheetId="4">#REF!</definedName>
    <definedName name="F_01_690" localSheetId="5">#REF!</definedName>
    <definedName name="F_01_690" localSheetId="0">#REF!</definedName>
    <definedName name="F_01_690">#REF!</definedName>
    <definedName name="F_01_720" localSheetId="7">#REF!</definedName>
    <definedName name="F_01_720" localSheetId="4">#REF!</definedName>
    <definedName name="F_01_720" localSheetId="5">#REF!</definedName>
    <definedName name="F_01_720" localSheetId="0">#REF!</definedName>
    <definedName name="F_01_720">#REF!</definedName>
    <definedName name="F_01_90" localSheetId="7">#REF!</definedName>
    <definedName name="F_01_90" localSheetId="4">#REF!</definedName>
    <definedName name="F_01_90" localSheetId="5">#REF!</definedName>
    <definedName name="F_01_90" localSheetId="0">#REF!</definedName>
    <definedName name="F_01_90">#REF!</definedName>
    <definedName name="F_02_120" localSheetId="7">#REF!</definedName>
    <definedName name="F_02_120" localSheetId="4">#REF!</definedName>
    <definedName name="F_02_120" localSheetId="5">#REF!</definedName>
    <definedName name="F_02_120" localSheetId="0">#REF!</definedName>
    <definedName name="F_02_120">#REF!</definedName>
    <definedName name="F_02_150" localSheetId="7">#REF!</definedName>
    <definedName name="F_02_150" localSheetId="4">#REF!</definedName>
    <definedName name="F_02_150" localSheetId="5">#REF!</definedName>
    <definedName name="F_02_150" localSheetId="0">#REF!</definedName>
    <definedName name="F_02_150">#REF!</definedName>
    <definedName name="F_02_180" localSheetId="7">#REF!</definedName>
    <definedName name="F_02_180" localSheetId="4">#REF!</definedName>
    <definedName name="F_02_180" localSheetId="5">#REF!</definedName>
    <definedName name="F_02_180" localSheetId="0">#REF!</definedName>
    <definedName name="F_02_180">#REF!</definedName>
    <definedName name="F_02_210" localSheetId="7">#REF!</definedName>
    <definedName name="F_02_210" localSheetId="4">#REF!</definedName>
    <definedName name="F_02_210" localSheetId="5">#REF!</definedName>
    <definedName name="F_02_210" localSheetId="0">#REF!</definedName>
    <definedName name="F_02_210">#REF!</definedName>
    <definedName name="F_02_240" localSheetId="7">#REF!</definedName>
    <definedName name="F_02_240" localSheetId="4">#REF!</definedName>
    <definedName name="F_02_240" localSheetId="5">#REF!</definedName>
    <definedName name="F_02_240" localSheetId="0">#REF!</definedName>
    <definedName name="F_02_240">#REF!</definedName>
    <definedName name="F_02_270" localSheetId="7">#REF!</definedName>
    <definedName name="F_02_270" localSheetId="4">#REF!</definedName>
    <definedName name="F_02_270" localSheetId="5">#REF!</definedName>
    <definedName name="F_02_270" localSheetId="0">#REF!</definedName>
    <definedName name="F_02_270">#REF!</definedName>
    <definedName name="F_02_30" localSheetId="7">#REF!</definedName>
    <definedName name="F_02_30" localSheetId="4">#REF!</definedName>
    <definedName name="F_02_30" localSheetId="5">#REF!</definedName>
    <definedName name="F_02_30" localSheetId="0">#REF!</definedName>
    <definedName name="F_02_30">#REF!</definedName>
    <definedName name="F_02_300" localSheetId="7">#REF!</definedName>
    <definedName name="F_02_300" localSheetId="4">#REF!</definedName>
    <definedName name="F_02_300" localSheetId="5">#REF!</definedName>
    <definedName name="F_02_300" localSheetId="0">#REF!</definedName>
    <definedName name="F_02_300">#REF!</definedName>
    <definedName name="F_02_330" localSheetId="7">#REF!</definedName>
    <definedName name="F_02_330" localSheetId="4">#REF!</definedName>
    <definedName name="F_02_330" localSheetId="5">#REF!</definedName>
    <definedName name="F_02_330" localSheetId="0">#REF!</definedName>
    <definedName name="F_02_330">#REF!</definedName>
    <definedName name="F_02_360" localSheetId="7">#REF!</definedName>
    <definedName name="F_02_360" localSheetId="4">#REF!</definedName>
    <definedName name="F_02_360" localSheetId="5">#REF!</definedName>
    <definedName name="F_02_360" localSheetId="0">#REF!</definedName>
    <definedName name="F_02_360">#REF!</definedName>
    <definedName name="F_02_390" localSheetId="7">#REF!</definedName>
    <definedName name="F_02_390" localSheetId="4">#REF!</definedName>
    <definedName name="F_02_390" localSheetId="5">#REF!</definedName>
    <definedName name="F_02_390" localSheetId="0">#REF!</definedName>
    <definedName name="F_02_390">#REF!</definedName>
    <definedName name="F_02_420" localSheetId="7">#REF!</definedName>
    <definedName name="F_02_420" localSheetId="4">#REF!</definedName>
    <definedName name="F_02_420" localSheetId="5">#REF!</definedName>
    <definedName name="F_02_420" localSheetId="0">#REF!</definedName>
    <definedName name="F_02_420">#REF!</definedName>
    <definedName name="F_02_450" localSheetId="7">#REF!</definedName>
    <definedName name="F_02_450" localSheetId="4">#REF!</definedName>
    <definedName name="F_02_450" localSheetId="5">#REF!</definedName>
    <definedName name="F_02_450" localSheetId="0">#REF!</definedName>
    <definedName name="F_02_450">#REF!</definedName>
    <definedName name="F_02_480" localSheetId="7">#REF!</definedName>
    <definedName name="F_02_480" localSheetId="4">#REF!</definedName>
    <definedName name="F_02_480" localSheetId="5">#REF!</definedName>
    <definedName name="F_02_480" localSheetId="0">#REF!</definedName>
    <definedName name="F_02_480">#REF!</definedName>
    <definedName name="F_02_510" localSheetId="7">#REF!</definedName>
    <definedName name="F_02_510" localSheetId="4">#REF!</definedName>
    <definedName name="F_02_510" localSheetId="5">#REF!</definedName>
    <definedName name="F_02_510" localSheetId="0">#REF!</definedName>
    <definedName name="F_02_510">#REF!</definedName>
    <definedName name="F_02_540" localSheetId="7">#REF!</definedName>
    <definedName name="F_02_540" localSheetId="4">#REF!</definedName>
    <definedName name="F_02_540" localSheetId="5">#REF!</definedName>
    <definedName name="F_02_540" localSheetId="0">#REF!</definedName>
    <definedName name="F_02_540">#REF!</definedName>
    <definedName name="F_02_570" localSheetId="7">#REF!</definedName>
    <definedName name="F_02_570" localSheetId="4">#REF!</definedName>
    <definedName name="F_02_570" localSheetId="5">#REF!</definedName>
    <definedName name="F_02_570" localSheetId="0">#REF!</definedName>
    <definedName name="F_02_570">#REF!</definedName>
    <definedName name="F_02_60" localSheetId="7">#REF!</definedName>
    <definedName name="F_02_60" localSheetId="4">#REF!</definedName>
    <definedName name="F_02_60" localSheetId="5">#REF!</definedName>
    <definedName name="F_02_60" localSheetId="0">#REF!</definedName>
    <definedName name="F_02_60">#REF!</definedName>
    <definedName name="F_02_600" localSheetId="7">#REF!</definedName>
    <definedName name="F_02_600" localSheetId="4">#REF!</definedName>
    <definedName name="F_02_600" localSheetId="5">#REF!</definedName>
    <definedName name="F_02_600" localSheetId="0">#REF!</definedName>
    <definedName name="F_02_600">#REF!</definedName>
    <definedName name="F_02_630" localSheetId="7">#REF!</definedName>
    <definedName name="F_02_630" localSheetId="4">#REF!</definedName>
    <definedName name="F_02_630" localSheetId="5">#REF!</definedName>
    <definedName name="F_02_630" localSheetId="0">#REF!</definedName>
    <definedName name="F_02_630">#REF!</definedName>
    <definedName name="F_02_660" localSheetId="7">#REF!</definedName>
    <definedName name="F_02_660" localSheetId="4">#REF!</definedName>
    <definedName name="F_02_660" localSheetId="5">#REF!</definedName>
    <definedName name="F_02_660" localSheetId="0">#REF!</definedName>
    <definedName name="F_02_660">#REF!</definedName>
    <definedName name="F_02_690" localSheetId="7">#REF!</definedName>
    <definedName name="F_02_690" localSheetId="4">#REF!</definedName>
    <definedName name="F_02_690" localSheetId="5">#REF!</definedName>
    <definedName name="F_02_690" localSheetId="0">#REF!</definedName>
    <definedName name="F_02_690">#REF!</definedName>
    <definedName name="F_02_720" localSheetId="7">#REF!</definedName>
    <definedName name="F_02_720" localSheetId="4">#REF!</definedName>
    <definedName name="F_02_720" localSheetId="5">#REF!</definedName>
    <definedName name="F_02_720" localSheetId="0">#REF!</definedName>
    <definedName name="F_02_720">#REF!</definedName>
    <definedName name="F_02_90" localSheetId="7">#REF!</definedName>
    <definedName name="F_02_90" localSheetId="4">#REF!</definedName>
    <definedName name="F_02_90" localSheetId="5">#REF!</definedName>
    <definedName name="F_02_90" localSheetId="0">#REF!</definedName>
    <definedName name="F_02_90">#REF!</definedName>
    <definedName name="F_03_120" localSheetId="7">#REF!</definedName>
    <definedName name="F_03_120" localSheetId="4">#REF!</definedName>
    <definedName name="F_03_120" localSheetId="5">#REF!</definedName>
    <definedName name="F_03_120" localSheetId="0">#REF!</definedName>
    <definedName name="F_03_120">#REF!</definedName>
    <definedName name="F_03_150" localSheetId="7">#REF!</definedName>
    <definedName name="F_03_150" localSheetId="4">#REF!</definedName>
    <definedName name="F_03_150" localSheetId="5">#REF!</definedName>
    <definedName name="F_03_150" localSheetId="0">#REF!</definedName>
    <definedName name="F_03_150">#REF!</definedName>
    <definedName name="F_03_180" localSheetId="7">#REF!</definedName>
    <definedName name="F_03_180" localSheetId="4">#REF!</definedName>
    <definedName name="F_03_180" localSheetId="5">#REF!</definedName>
    <definedName name="F_03_180" localSheetId="0">#REF!</definedName>
    <definedName name="F_03_180">#REF!</definedName>
    <definedName name="F_03_210" localSheetId="7">#REF!</definedName>
    <definedName name="F_03_210" localSheetId="4">#REF!</definedName>
    <definedName name="F_03_210" localSheetId="5">#REF!</definedName>
    <definedName name="F_03_210" localSheetId="0">#REF!</definedName>
    <definedName name="F_03_210">#REF!</definedName>
    <definedName name="F_03_240" localSheetId="7">#REF!</definedName>
    <definedName name="F_03_240" localSheetId="4">#REF!</definedName>
    <definedName name="F_03_240" localSheetId="5">#REF!</definedName>
    <definedName name="F_03_240" localSheetId="0">#REF!</definedName>
    <definedName name="F_03_240">#REF!</definedName>
    <definedName name="F_03_270" localSheetId="7">#REF!</definedName>
    <definedName name="F_03_270" localSheetId="4">#REF!</definedName>
    <definedName name="F_03_270" localSheetId="5">#REF!</definedName>
    <definedName name="F_03_270" localSheetId="0">#REF!</definedName>
    <definedName name="F_03_270">#REF!</definedName>
    <definedName name="F_03_30" localSheetId="7">#REF!</definedName>
    <definedName name="F_03_30" localSheetId="4">#REF!</definedName>
    <definedName name="F_03_30" localSheetId="5">#REF!</definedName>
    <definedName name="F_03_30" localSheetId="0">#REF!</definedName>
    <definedName name="F_03_30">#REF!</definedName>
    <definedName name="F_03_300" localSheetId="7">#REF!</definedName>
    <definedName name="F_03_300" localSheetId="4">#REF!</definedName>
    <definedName name="F_03_300" localSheetId="5">#REF!</definedName>
    <definedName name="F_03_300" localSheetId="0">#REF!</definedName>
    <definedName name="F_03_300">#REF!</definedName>
    <definedName name="F_03_330" localSheetId="7">#REF!</definedName>
    <definedName name="F_03_330" localSheetId="4">#REF!</definedName>
    <definedName name="F_03_330" localSheetId="5">#REF!</definedName>
    <definedName name="F_03_330" localSheetId="0">#REF!</definedName>
    <definedName name="F_03_330">#REF!</definedName>
    <definedName name="F_03_360" localSheetId="7">#REF!</definedName>
    <definedName name="F_03_360" localSheetId="4">#REF!</definedName>
    <definedName name="F_03_360" localSheetId="5">#REF!</definedName>
    <definedName name="F_03_360" localSheetId="0">#REF!</definedName>
    <definedName name="F_03_360">#REF!</definedName>
    <definedName name="F_03_390" localSheetId="7">#REF!</definedName>
    <definedName name="F_03_390" localSheetId="4">#REF!</definedName>
    <definedName name="F_03_390" localSheetId="5">#REF!</definedName>
    <definedName name="F_03_390" localSheetId="0">#REF!</definedName>
    <definedName name="F_03_390">#REF!</definedName>
    <definedName name="F_03_420" localSheetId="7">#REF!</definedName>
    <definedName name="F_03_420" localSheetId="4">#REF!</definedName>
    <definedName name="F_03_420" localSheetId="5">#REF!</definedName>
    <definedName name="F_03_420" localSheetId="0">#REF!</definedName>
    <definedName name="F_03_420">#REF!</definedName>
    <definedName name="F_03_450" localSheetId="7">#REF!</definedName>
    <definedName name="F_03_450" localSheetId="4">#REF!</definedName>
    <definedName name="F_03_450" localSheetId="5">#REF!</definedName>
    <definedName name="F_03_450" localSheetId="0">#REF!</definedName>
    <definedName name="F_03_450">#REF!</definedName>
    <definedName name="F_03_480" localSheetId="7">#REF!</definedName>
    <definedName name="F_03_480" localSheetId="4">#REF!</definedName>
    <definedName name="F_03_480" localSheetId="5">#REF!</definedName>
    <definedName name="F_03_480" localSheetId="0">#REF!</definedName>
    <definedName name="F_03_480">#REF!</definedName>
    <definedName name="F_03_510" localSheetId="7">#REF!</definedName>
    <definedName name="F_03_510" localSheetId="4">#REF!</definedName>
    <definedName name="F_03_510" localSheetId="5">#REF!</definedName>
    <definedName name="F_03_510" localSheetId="0">#REF!</definedName>
    <definedName name="F_03_510">#REF!</definedName>
    <definedName name="F_03_540" localSheetId="7">#REF!</definedName>
    <definedName name="F_03_540" localSheetId="4">#REF!</definedName>
    <definedName name="F_03_540" localSheetId="5">#REF!</definedName>
    <definedName name="F_03_540" localSheetId="0">#REF!</definedName>
    <definedName name="F_03_540">#REF!</definedName>
    <definedName name="F_03_570" localSheetId="7">#REF!</definedName>
    <definedName name="F_03_570" localSheetId="4">#REF!</definedName>
    <definedName name="F_03_570" localSheetId="5">#REF!</definedName>
    <definedName name="F_03_570" localSheetId="0">#REF!</definedName>
    <definedName name="F_03_570">#REF!</definedName>
    <definedName name="F_03_60" localSheetId="7">#REF!</definedName>
    <definedName name="F_03_60" localSheetId="4">#REF!</definedName>
    <definedName name="F_03_60" localSheetId="5">#REF!</definedName>
    <definedName name="F_03_60" localSheetId="0">#REF!</definedName>
    <definedName name="F_03_60">#REF!</definedName>
    <definedName name="F_03_600" localSheetId="7">#REF!</definedName>
    <definedName name="F_03_600" localSheetId="4">#REF!</definedName>
    <definedName name="F_03_600" localSheetId="5">#REF!</definedName>
    <definedName name="F_03_600" localSheetId="0">#REF!</definedName>
    <definedName name="F_03_600">#REF!</definedName>
    <definedName name="F_03_630" localSheetId="7">#REF!</definedName>
    <definedName name="F_03_630" localSheetId="4">#REF!</definedName>
    <definedName name="F_03_630" localSheetId="5">#REF!</definedName>
    <definedName name="F_03_630" localSheetId="0">#REF!</definedName>
    <definedName name="F_03_630">#REF!</definedName>
    <definedName name="F_03_660" localSheetId="7">#REF!</definedName>
    <definedName name="F_03_660" localSheetId="4">#REF!</definedName>
    <definedName name="F_03_660" localSheetId="5">#REF!</definedName>
    <definedName name="F_03_660" localSheetId="0">#REF!</definedName>
    <definedName name="F_03_660">#REF!</definedName>
    <definedName name="F_03_690" localSheetId="7">#REF!</definedName>
    <definedName name="F_03_690" localSheetId="4">#REF!</definedName>
    <definedName name="F_03_690" localSheetId="5">#REF!</definedName>
    <definedName name="F_03_690" localSheetId="0">#REF!</definedName>
    <definedName name="F_03_690">#REF!</definedName>
    <definedName name="F_03_720" localSheetId="7">#REF!</definedName>
    <definedName name="F_03_720" localSheetId="4">#REF!</definedName>
    <definedName name="F_03_720" localSheetId="5">#REF!</definedName>
    <definedName name="F_03_720" localSheetId="0">#REF!</definedName>
    <definedName name="F_03_720">#REF!</definedName>
    <definedName name="F_03_90" localSheetId="7">#REF!</definedName>
    <definedName name="F_03_90" localSheetId="4">#REF!</definedName>
    <definedName name="F_03_90" localSheetId="5">#REF!</definedName>
    <definedName name="F_03_90" localSheetId="0">#REF!</definedName>
    <definedName name="F_03_90">#REF!</definedName>
    <definedName name="F_04_120" localSheetId="7">#REF!</definedName>
    <definedName name="F_04_120" localSheetId="4">#REF!</definedName>
    <definedName name="F_04_120" localSheetId="5">#REF!</definedName>
    <definedName name="F_04_120" localSheetId="0">#REF!</definedName>
    <definedName name="F_04_120">#REF!</definedName>
    <definedName name="F_04_150" localSheetId="7">#REF!</definedName>
    <definedName name="F_04_150" localSheetId="4">#REF!</definedName>
    <definedName name="F_04_150" localSheetId="5">#REF!</definedName>
    <definedName name="F_04_150" localSheetId="0">#REF!</definedName>
    <definedName name="F_04_150">#REF!</definedName>
    <definedName name="F_04_180" localSheetId="7">#REF!</definedName>
    <definedName name="F_04_180" localSheetId="4">#REF!</definedName>
    <definedName name="F_04_180" localSheetId="5">#REF!</definedName>
    <definedName name="F_04_180" localSheetId="0">#REF!</definedName>
    <definedName name="F_04_180">#REF!</definedName>
    <definedName name="F_04_210" localSheetId="7">#REF!</definedName>
    <definedName name="F_04_210" localSheetId="4">#REF!</definedName>
    <definedName name="F_04_210" localSheetId="5">#REF!</definedName>
    <definedName name="F_04_210" localSheetId="0">#REF!</definedName>
    <definedName name="F_04_210">#REF!</definedName>
    <definedName name="F_04_240" localSheetId="7">#REF!</definedName>
    <definedName name="F_04_240" localSheetId="4">#REF!</definedName>
    <definedName name="F_04_240" localSheetId="5">#REF!</definedName>
    <definedName name="F_04_240" localSheetId="0">#REF!</definedName>
    <definedName name="F_04_240">#REF!</definedName>
    <definedName name="F_04_270" localSheetId="7">#REF!</definedName>
    <definedName name="F_04_270" localSheetId="4">#REF!</definedName>
    <definedName name="F_04_270" localSheetId="5">#REF!</definedName>
    <definedName name="F_04_270" localSheetId="0">#REF!</definedName>
    <definedName name="F_04_270">#REF!</definedName>
    <definedName name="F_04_30" localSheetId="7">#REF!</definedName>
    <definedName name="F_04_30" localSheetId="4">#REF!</definedName>
    <definedName name="F_04_30" localSheetId="5">#REF!</definedName>
    <definedName name="F_04_30" localSheetId="0">#REF!</definedName>
    <definedName name="F_04_30">#REF!</definedName>
    <definedName name="F_04_300" localSheetId="7">#REF!</definedName>
    <definedName name="F_04_300" localSheetId="4">#REF!</definedName>
    <definedName name="F_04_300" localSheetId="5">#REF!</definedName>
    <definedName name="F_04_300" localSheetId="0">#REF!</definedName>
    <definedName name="F_04_300">#REF!</definedName>
    <definedName name="F_04_330" localSheetId="7">#REF!</definedName>
    <definedName name="F_04_330" localSheetId="4">#REF!</definedName>
    <definedName name="F_04_330" localSheetId="5">#REF!</definedName>
    <definedName name="F_04_330" localSheetId="0">#REF!</definedName>
    <definedName name="F_04_330">#REF!</definedName>
    <definedName name="F_04_360" localSheetId="7">#REF!</definedName>
    <definedName name="F_04_360" localSheetId="4">#REF!</definedName>
    <definedName name="F_04_360" localSheetId="5">#REF!</definedName>
    <definedName name="F_04_360" localSheetId="0">#REF!</definedName>
    <definedName name="F_04_360">#REF!</definedName>
    <definedName name="F_04_390" localSheetId="7">#REF!</definedName>
    <definedName name="F_04_390" localSheetId="4">#REF!</definedName>
    <definedName name="F_04_390" localSheetId="5">#REF!</definedName>
    <definedName name="F_04_390" localSheetId="0">#REF!</definedName>
    <definedName name="F_04_390">#REF!</definedName>
    <definedName name="F_04_420" localSheetId="7">#REF!</definedName>
    <definedName name="F_04_420" localSheetId="4">#REF!</definedName>
    <definedName name="F_04_420" localSheetId="5">#REF!</definedName>
    <definedName name="F_04_420" localSheetId="0">#REF!</definedName>
    <definedName name="F_04_420">#REF!</definedName>
    <definedName name="F_04_450" localSheetId="7">#REF!</definedName>
    <definedName name="F_04_450" localSheetId="4">#REF!</definedName>
    <definedName name="F_04_450" localSheetId="5">#REF!</definedName>
    <definedName name="F_04_450" localSheetId="0">#REF!</definedName>
    <definedName name="F_04_450">#REF!</definedName>
    <definedName name="F_04_480" localSheetId="7">#REF!</definedName>
    <definedName name="F_04_480" localSheetId="4">#REF!</definedName>
    <definedName name="F_04_480" localSheetId="5">#REF!</definedName>
    <definedName name="F_04_480" localSheetId="0">#REF!</definedName>
    <definedName name="F_04_480">#REF!</definedName>
    <definedName name="F_04_510" localSheetId="7">#REF!</definedName>
    <definedName name="F_04_510" localSheetId="4">#REF!</definedName>
    <definedName name="F_04_510" localSheetId="5">#REF!</definedName>
    <definedName name="F_04_510" localSheetId="0">#REF!</definedName>
    <definedName name="F_04_510">#REF!</definedName>
    <definedName name="F_04_540" localSheetId="7">#REF!</definedName>
    <definedName name="F_04_540" localSheetId="4">#REF!</definedName>
    <definedName name="F_04_540" localSheetId="5">#REF!</definedName>
    <definedName name="F_04_540" localSheetId="0">#REF!</definedName>
    <definedName name="F_04_540">#REF!</definedName>
    <definedName name="F_04_570" localSheetId="7">#REF!</definedName>
    <definedName name="F_04_570" localSheetId="4">#REF!</definedName>
    <definedName name="F_04_570" localSheetId="5">#REF!</definedName>
    <definedName name="F_04_570" localSheetId="0">#REF!</definedName>
    <definedName name="F_04_570">#REF!</definedName>
    <definedName name="F_04_60" localSheetId="7">#REF!</definedName>
    <definedName name="F_04_60" localSheetId="4">#REF!</definedName>
    <definedName name="F_04_60" localSheetId="5">#REF!</definedName>
    <definedName name="F_04_60" localSheetId="0">#REF!</definedName>
    <definedName name="F_04_60">#REF!</definedName>
    <definedName name="F_04_600" localSheetId="7">#REF!</definedName>
    <definedName name="F_04_600" localSheetId="4">#REF!</definedName>
    <definedName name="F_04_600" localSheetId="5">#REF!</definedName>
    <definedName name="F_04_600" localSheetId="0">#REF!</definedName>
    <definedName name="F_04_600">#REF!</definedName>
    <definedName name="F_04_630" localSheetId="7">#REF!</definedName>
    <definedName name="F_04_630" localSheetId="4">#REF!</definedName>
    <definedName name="F_04_630" localSheetId="5">#REF!</definedName>
    <definedName name="F_04_630" localSheetId="0">#REF!</definedName>
    <definedName name="F_04_630">#REF!</definedName>
    <definedName name="F_04_660" localSheetId="7">#REF!</definedName>
    <definedName name="F_04_660" localSheetId="4">#REF!</definedName>
    <definedName name="F_04_660" localSheetId="5">#REF!</definedName>
    <definedName name="F_04_660" localSheetId="0">#REF!</definedName>
    <definedName name="F_04_660">#REF!</definedName>
    <definedName name="F_04_690" localSheetId="7">#REF!</definedName>
    <definedName name="F_04_690" localSheetId="4">#REF!</definedName>
    <definedName name="F_04_690" localSheetId="5">#REF!</definedName>
    <definedName name="F_04_690" localSheetId="0">#REF!</definedName>
    <definedName name="F_04_690">#REF!</definedName>
    <definedName name="F_04_720" localSheetId="7">#REF!</definedName>
    <definedName name="F_04_720" localSheetId="4">#REF!</definedName>
    <definedName name="F_04_720" localSheetId="5">#REF!</definedName>
    <definedName name="F_04_720" localSheetId="0">#REF!</definedName>
    <definedName name="F_04_720">#REF!</definedName>
    <definedName name="F_04_90" localSheetId="7">#REF!</definedName>
    <definedName name="F_04_90" localSheetId="4">#REF!</definedName>
    <definedName name="F_04_90" localSheetId="5">#REF!</definedName>
    <definedName name="F_04_90" localSheetId="0">#REF!</definedName>
    <definedName name="F_04_90">#REF!</definedName>
    <definedName name="F_05_120" localSheetId="7">#REF!</definedName>
    <definedName name="F_05_120" localSheetId="4">#REF!</definedName>
    <definedName name="F_05_120" localSheetId="5">#REF!</definedName>
    <definedName name="F_05_120" localSheetId="0">#REF!</definedName>
    <definedName name="F_05_120">#REF!</definedName>
    <definedName name="F_05_150" localSheetId="7">#REF!</definedName>
    <definedName name="F_05_150" localSheetId="4">#REF!</definedName>
    <definedName name="F_05_150" localSheetId="5">#REF!</definedName>
    <definedName name="F_05_150" localSheetId="0">#REF!</definedName>
    <definedName name="F_05_150">#REF!</definedName>
    <definedName name="F_05_180" localSheetId="7">#REF!</definedName>
    <definedName name="F_05_180" localSheetId="4">#REF!</definedName>
    <definedName name="F_05_180" localSheetId="5">#REF!</definedName>
    <definedName name="F_05_180" localSheetId="0">#REF!</definedName>
    <definedName name="F_05_180">#REF!</definedName>
    <definedName name="F_05_210" localSheetId="7">#REF!</definedName>
    <definedName name="F_05_210" localSheetId="4">#REF!</definedName>
    <definedName name="F_05_210" localSheetId="5">#REF!</definedName>
    <definedName name="F_05_210" localSheetId="0">#REF!</definedName>
    <definedName name="F_05_210">#REF!</definedName>
    <definedName name="F_05_240" localSheetId="7">#REF!</definedName>
    <definedName name="F_05_240" localSheetId="4">#REF!</definedName>
    <definedName name="F_05_240" localSheetId="5">#REF!</definedName>
    <definedName name="F_05_240" localSheetId="0">#REF!</definedName>
    <definedName name="F_05_240">#REF!</definedName>
    <definedName name="F_05_270" localSheetId="7">#REF!</definedName>
    <definedName name="F_05_270" localSheetId="4">#REF!</definedName>
    <definedName name="F_05_270" localSheetId="5">#REF!</definedName>
    <definedName name="F_05_270" localSheetId="0">#REF!</definedName>
    <definedName name="F_05_270">#REF!</definedName>
    <definedName name="F_05_30" localSheetId="7">#REF!</definedName>
    <definedName name="F_05_30" localSheetId="4">#REF!</definedName>
    <definedName name="F_05_30" localSheetId="5">#REF!</definedName>
    <definedName name="F_05_30" localSheetId="0">#REF!</definedName>
    <definedName name="F_05_30">#REF!</definedName>
    <definedName name="F_05_300" localSheetId="7">#REF!</definedName>
    <definedName name="F_05_300" localSheetId="4">#REF!</definedName>
    <definedName name="F_05_300" localSheetId="5">#REF!</definedName>
    <definedName name="F_05_300" localSheetId="0">#REF!</definedName>
    <definedName name="F_05_300">#REF!</definedName>
    <definedName name="F_05_330" localSheetId="7">#REF!</definedName>
    <definedName name="F_05_330" localSheetId="4">#REF!</definedName>
    <definedName name="F_05_330" localSheetId="5">#REF!</definedName>
    <definedName name="F_05_330" localSheetId="0">#REF!</definedName>
    <definedName name="F_05_330">#REF!</definedName>
    <definedName name="F_05_360" localSheetId="7">#REF!</definedName>
    <definedName name="F_05_360" localSheetId="4">#REF!</definedName>
    <definedName name="F_05_360" localSheetId="5">#REF!</definedName>
    <definedName name="F_05_360" localSheetId="0">#REF!</definedName>
    <definedName name="F_05_360">#REF!</definedName>
    <definedName name="F_05_390" localSheetId="7">#REF!</definedName>
    <definedName name="F_05_390" localSheetId="4">#REF!</definedName>
    <definedName name="F_05_390" localSheetId="5">#REF!</definedName>
    <definedName name="F_05_390" localSheetId="0">#REF!</definedName>
    <definedName name="F_05_390">#REF!</definedName>
    <definedName name="F_05_420" localSheetId="7">#REF!</definedName>
    <definedName name="F_05_420" localSheetId="4">#REF!</definedName>
    <definedName name="F_05_420" localSheetId="5">#REF!</definedName>
    <definedName name="F_05_420" localSheetId="0">#REF!</definedName>
    <definedName name="F_05_420">#REF!</definedName>
    <definedName name="F_05_450" localSheetId="7">#REF!</definedName>
    <definedName name="F_05_450" localSheetId="4">#REF!</definedName>
    <definedName name="F_05_450" localSheetId="5">#REF!</definedName>
    <definedName name="F_05_450" localSheetId="0">#REF!</definedName>
    <definedName name="F_05_450">#REF!</definedName>
    <definedName name="F_05_480" localSheetId="7">#REF!</definedName>
    <definedName name="F_05_480" localSheetId="4">#REF!</definedName>
    <definedName name="F_05_480" localSheetId="5">#REF!</definedName>
    <definedName name="F_05_480" localSheetId="0">#REF!</definedName>
    <definedName name="F_05_480">#REF!</definedName>
    <definedName name="F_05_510" localSheetId="7">#REF!</definedName>
    <definedName name="F_05_510" localSheetId="4">#REF!</definedName>
    <definedName name="F_05_510" localSheetId="5">#REF!</definedName>
    <definedName name="F_05_510" localSheetId="0">#REF!</definedName>
    <definedName name="F_05_510">#REF!</definedName>
    <definedName name="F_05_540" localSheetId="7">#REF!</definedName>
    <definedName name="F_05_540" localSheetId="4">#REF!</definedName>
    <definedName name="F_05_540" localSheetId="5">#REF!</definedName>
    <definedName name="F_05_540" localSheetId="0">#REF!</definedName>
    <definedName name="F_05_540">#REF!</definedName>
    <definedName name="F_05_570" localSheetId="7">#REF!</definedName>
    <definedName name="F_05_570" localSheetId="4">#REF!</definedName>
    <definedName name="F_05_570" localSheetId="5">#REF!</definedName>
    <definedName name="F_05_570" localSheetId="0">#REF!</definedName>
    <definedName name="F_05_570">#REF!</definedName>
    <definedName name="F_05_60" localSheetId="7">#REF!</definedName>
    <definedName name="F_05_60" localSheetId="4">#REF!</definedName>
    <definedName name="F_05_60" localSheetId="5">#REF!</definedName>
    <definedName name="F_05_60" localSheetId="0">#REF!</definedName>
    <definedName name="F_05_60">#REF!</definedName>
    <definedName name="F_05_600" localSheetId="7">#REF!</definedName>
    <definedName name="F_05_600" localSheetId="4">#REF!</definedName>
    <definedName name="F_05_600" localSheetId="5">#REF!</definedName>
    <definedName name="F_05_600" localSheetId="0">#REF!</definedName>
    <definedName name="F_05_600">#REF!</definedName>
    <definedName name="F_05_630" localSheetId="7">#REF!</definedName>
    <definedName name="F_05_630" localSheetId="4">#REF!</definedName>
    <definedName name="F_05_630" localSheetId="5">#REF!</definedName>
    <definedName name="F_05_630" localSheetId="0">#REF!</definedName>
    <definedName name="F_05_630">#REF!</definedName>
    <definedName name="F_05_660" localSheetId="7">#REF!</definedName>
    <definedName name="F_05_660" localSheetId="4">#REF!</definedName>
    <definedName name="F_05_660" localSheetId="5">#REF!</definedName>
    <definedName name="F_05_660" localSheetId="0">#REF!</definedName>
    <definedName name="F_05_660">#REF!</definedName>
    <definedName name="F_05_690" localSheetId="7">#REF!</definedName>
    <definedName name="F_05_690" localSheetId="4">#REF!</definedName>
    <definedName name="F_05_690" localSheetId="5">#REF!</definedName>
    <definedName name="F_05_690" localSheetId="0">#REF!</definedName>
    <definedName name="F_05_690">#REF!</definedName>
    <definedName name="F_05_720" localSheetId="7">#REF!</definedName>
    <definedName name="F_05_720" localSheetId="4">#REF!</definedName>
    <definedName name="F_05_720" localSheetId="5">#REF!</definedName>
    <definedName name="F_05_720" localSheetId="0">#REF!</definedName>
    <definedName name="F_05_720">#REF!</definedName>
    <definedName name="F_05_90" localSheetId="7">#REF!</definedName>
    <definedName name="F_05_90" localSheetId="4">#REF!</definedName>
    <definedName name="F_05_90" localSheetId="5">#REF!</definedName>
    <definedName name="F_05_90" localSheetId="0">#REF!</definedName>
    <definedName name="F_05_90">#REF!</definedName>
    <definedName name="F_06_120" localSheetId="7">#REF!</definedName>
    <definedName name="F_06_120" localSheetId="4">#REF!</definedName>
    <definedName name="F_06_120" localSheetId="5">#REF!</definedName>
    <definedName name="F_06_120" localSheetId="0">#REF!</definedName>
    <definedName name="F_06_120">#REF!</definedName>
    <definedName name="F_06_150" localSheetId="7">#REF!</definedName>
    <definedName name="F_06_150" localSheetId="4">#REF!</definedName>
    <definedName name="F_06_150" localSheetId="5">#REF!</definedName>
    <definedName name="F_06_150" localSheetId="0">#REF!</definedName>
    <definedName name="F_06_150">#REF!</definedName>
    <definedName name="F_06_180" localSheetId="7">#REF!</definedName>
    <definedName name="F_06_180" localSheetId="4">#REF!</definedName>
    <definedName name="F_06_180" localSheetId="5">#REF!</definedName>
    <definedName name="F_06_180" localSheetId="0">#REF!</definedName>
    <definedName name="F_06_180">#REF!</definedName>
    <definedName name="F_06_210" localSheetId="7">#REF!</definedName>
    <definedName name="F_06_210" localSheetId="4">#REF!</definedName>
    <definedName name="F_06_210" localSheetId="5">#REF!</definedName>
    <definedName name="F_06_210" localSheetId="0">#REF!</definedName>
    <definedName name="F_06_210">#REF!</definedName>
    <definedName name="F_06_240" localSheetId="7">#REF!</definedName>
    <definedName name="F_06_240" localSheetId="4">#REF!</definedName>
    <definedName name="F_06_240" localSheetId="5">#REF!</definedName>
    <definedName name="F_06_240" localSheetId="0">#REF!</definedName>
    <definedName name="F_06_240">#REF!</definedName>
    <definedName name="F_06_270" localSheetId="7">#REF!</definedName>
    <definedName name="F_06_270" localSheetId="4">#REF!</definedName>
    <definedName name="F_06_270" localSheetId="5">#REF!</definedName>
    <definedName name="F_06_270" localSheetId="0">#REF!</definedName>
    <definedName name="F_06_270">#REF!</definedName>
    <definedName name="F_06_30" localSheetId="7">#REF!</definedName>
    <definedName name="F_06_30" localSheetId="4">#REF!</definedName>
    <definedName name="F_06_30" localSheetId="5">#REF!</definedName>
    <definedName name="F_06_30" localSheetId="0">#REF!</definedName>
    <definedName name="F_06_30">#REF!</definedName>
    <definedName name="F_06_300" localSheetId="7">#REF!</definedName>
    <definedName name="F_06_300" localSheetId="4">#REF!</definedName>
    <definedName name="F_06_300" localSheetId="5">#REF!</definedName>
    <definedName name="F_06_300" localSheetId="0">#REF!</definedName>
    <definedName name="F_06_300">#REF!</definedName>
    <definedName name="F_06_330" localSheetId="7">#REF!</definedName>
    <definedName name="F_06_330" localSheetId="4">#REF!</definedName>
    <definedName name="F_06_330" localSheetId="5">#REF!</definedName>
    <definedName name="F_06_330" localSheetId="0">#REF!</definedName>
    <definedName name="F_06_330">#REF!</definedName>
    <definedName name="F_06_360" localSheetId="7">#REF!</definedName>
    <definedName name="F_06_360" localSheetId="4">#REF!</definedName>
    <definedName name="F_06_360" localSheetId="5">#REF!</definedName>
    <definedName name="F_06_360" localSheetId="0">#REF!</definedName>
    <definedName name="F_06_360">#REF!</definedName>
    <definedName name="F_06_390" localSheetId="7">#REF!</definedName>
    <definedName name="F_06_390" localSheetId="4">#REF!</definedName>
    <definedName name="F_06_390" localSheetId="5">#REF!</definedName>
    <definedName name="F_06_390" localSheetId="0">#REF!</definedName>
    <definedName name="F_06_390">#REF!</definedName>
    <definedName name="F_06_420" localSheetId="7">#REF!</definedName>
    <definedName name="F_06_420" localSheetId="4">#REF!</definedName>
    <definedName name="F_06_420" localSheetId="5">#REF!</definedName>
    <definedName name="F_06_420" localSheetId="0">#REF!</definedName>
    <definedName name="F_06_420">#REF!</definedName>
    <definedName name="F_06_450" localSheetId="7">#REF!</definedName>
    <definedName name="F_06_450" localSheetId="4">#REF!</definedName>
    <definedName name="F_06_450" localSheetId="5">#REF!</definedName>
    <definedName name="F_06_450" localSheetId="0">#REF!</definedName>
    <definedName name="F_06_450">#REF!</definedName>
    <definedName name="F_06_480" localSheetId="7">#REF!</definedName>
    <definedName name="F_06_480" localSheetId="4">#REF!</definedName>
    <definedName name="F_06_480" localSheetId="5">#REF!</definedName>
    <definedName name="F_06_480" localSheetId="0">#REF!</definedName>
    <definedName name="F_06_480">#REF!</definedName>
    <definedName name="F_06_510" localSheetId="7">#REF!</definedName>
    <definedName name="F_06_510" localSheetId="4">#REF!</definedName>
    <definedName name="F_06_510" localSheetId="5">#REF!</definedName>
    <definedName name="F_06_510" localSheetId="0">#REF!</definedName>
    <definedName name="F_06_510">#REF!</definedName>
    <definedName name="F_06_540" localSheetId="7">#REF!</definedName>
    <definedName name="F_06_540" localSheetId="4">#REF!</definedName>
    <definedName name="F_06_540" localSheetId="5">#REF!</definedName>
    <definedName name="F_06_540" localSheetId="0">#REF!</definedName>
    <definedName name="F_06_540">#REF!</definedName>
    <definedName name="F_06_570" localSheetId="7">#REF!</definedName>
    <definedName name="F_06_570" localSheetId="4">#REF!</definedName>
    <definedName name="F_06_570" localSheetId="5">#REF!</definedName>
    <definedName name="F_06_570" localSheetId="0">#REF!</definedName>
    <definedName name="F_06_570">#REF!</definedName>
    <definedName name="F_06_60" localSheetId="7">#REF!</definedName>
    <definedName name="F_06_60" localSheetId="4">#REF!</definedName>
    <definedName name="F_06_60" localSheetId="5">#REF!</definedName>
    <definedName name="F_06_60" localSheetId="0">#REF!</definedName>
    <definedName name="F_06_60">#REF!</definedName>
    <definedName name="F_06_600" localSheetId="7">#REF!</definedName>
    <definedName name="F_06_600" localSheetId="4">#REF!</definedName>
    <definedName name="F_06_600" localSheetId="5">#REF!</definedName>
    <definedName name="F_06_600" localSheetId="0">#REF!</definedName>
    <definedName name="F_06_600">#REF!</definedName>
    <definedName name="F_06_630" localSheetId="7">#REF!</definedName>
    <definedName name="F_06_630" localSheetId="4">#REF!</definedName>
    <definedName name="F_06_630" localSheetId="5">#REF!</definedName>
    <definedName name="F_06_630" localSheetId="0">#REF!</definedName>
    <definedName name="F_06_630">#REF!</definedName>
    <definedName name="F_06_660" localSheetId="7">#REF!</definedName>
    <definedName name="F_06_660" localSheetId="4">#REF!</definedName>
    <definedName name="F_06_660" localSheetId="5">#REF!</definedName>
    <definedName name="F_06_660" localSheetId="0">#REF!</definedName>
    <definedName name="F_06_660">#REF!</definedName>
    <definedName name="F_06_690" localSheetId="7">#REF!</definedName>
    <definedName name="F_06_690" localSheetId="4">#REF!</definedName>
    <definedName name="F_06_690" localSheetId="5">#REF!</definedName>
    <definedName name="F_06_690" localSheetId="0">#REF!</definedName>
    <definedName name="F_06_690">#REF!</definedName>
    <definedName name="F_06_720" localSheetId="7">#REF!</definedName>
    <definedName name="F_06_720" localSheetId="4">#REF!</definedName>
    <definedName name="F_06_720" localSheetId="5">#REF!</definedName>
    <definedName name="F_06_720" localSheetId="0">#REF!</definedName>
    <definedName name="F_06_720">#REF!</definedName>
    <definedName name="F_06_90" localSheetId="7">#REF!</definedName>
    <definedName name="F_06_90" localSheetId="4">#REF!</definedName>
    <definedName name="F_06_90" localSheetId="5">#REF!</definedName>
    <definedName name="F_06_90" localSheetId="0">#REF!</definedName>
    <definedName name="F_06_90">#REF!</definedName>
    <definedName name="F_07_120" localSheetId="7">#REF!</definedName>
    <definedName name="F_07_120" localSheetId="4">#REF!</definedName>
    <definedName name="F_07_120" localSheetId="5">#REF!</definedName>
    <definedName name="F_07_120" localSheetId="0">#REF!</definedName>
    <definedName name="F_07_120">#REF!</definedName>
    <definedName name="F_07_150" localSheetId="7">#REF!</definedName>
    <definedName name="F_07_150" localSheetId="4">#REF!</definedName>
    <definedName name="F_07_150" localSheetId="5">#REF!</definedName>
    <definedName name="F_07_150" localSheetId="0">#REF!</definedName>
    <definedName name="F_07_150">#REF!</definedName>
    <definedName name="F_07_180" localSheetId="7">#REF!</definedName>
    <definedName name="F_07_180" localSheetId="4">#REF!</definedName>
    <definedName name="F_07_180" localSheetId="5">#REF!</definedName>
    <definedName name="F_07_180" localSheetId="0">#REF!</definedName>
    <definedName name="F_07_180">#REF!</definedName>
    <definedName name="F_07_210" localSheetId="7">#REF!</definedName>
    <definedName name="F_07_210" localSheetId="4">#REF!</definedName>
    <definedName name="F_07_210" localSheetId="5">#REF!</definedName>
    <definedName name="F_07_210" localSheetId="0">#REF!</definedName>
    <definedName name="F_07_210">#REF!</definedName>
    <definedName name="F_07_240" localSheetId="7">#REF!</definedName>
    <definedName name="F_07_240" localSheetId="4">#REF!</definedName>
    <definedName name="F_07_240" localSheetId="5">#REF!</definedName>
    <definedName name="F_07_240" localSheetId="0">#REF!</definedName>
    <definedName name="F_07_240">#REF!</definedName>
    <definedName name="F_07_270" localSheetId="7">#REF!</definedName>
    <definedName name="F_07_270" localSheetId="4">#REF!</definedName>
    <definedName name="F_07_270" localSheetId="5">#REF!</definedName>
    <definedName name="F_07_270" localSheetId="0">#REF!</definedName>
    <definedName name="F_07_270">#REF!</definedName>
    <definedName name="F_07_30" localSheetId="7">#REF!</definedName>
    <definedName name="F_07_30" localSheetId="4">#REF!</definedName>
    <definedName name="F_07_30" localSheetId="5">#REF!</definedName>
    <definedName name="F_07_30" localSheetId="0">#REF!</definedName>
    <definedName name="F_07_30">#REF!</definedName>
    <definedName name="F_07_300" localSheetId="7">#REF!</definedName>
    <definedName name="F_07_300" localSheetId="4">#REF!</definedName>
    <definedName name="F_07_300" localSheetId="5">#REF!</definedName>
    <definedName name="F_07_300" localSheetId="0">#REF!</definedName>
    <definedName name="F_07_300">#REF!</definedName>
    <definedName name="F_07_330" localSheetId="7">#REF!</definedName>
    <definedName name="F_07_330" localSheetId="4">#REF!</definedName>
    <definedName name="F_07_330" localSheetId="5">#REF!</definedName>
    <definedName name="F_07_330" localSheetId="0">#REF!</definedName>
    <definedName name="F_07_330">#REF!</definedName>
    <definedName name="F_07_360" localSheetId="7">#REF!</definedName>
    <definedName name="F_07_360" localSheetId="4">#REF!</definedName>
    <definedName name="F_07_360" localSheetId="5">#REF!</definedName>
    <definedName name="F_07_360" localSheetId="0">#REF!</definedName>
    <definedName name="F_07_360">#REF!</definedName>
    <definedName name="F_07_390" localSheetId="7">#REF!</definedName>
    <definedName name="F_07_390" localSheetId="4">#REF!</definedName>
    <definedName name="F_07_390" localSheetId="5">#REF!</definedName>
    <definedName name="F_07_390" localSheetId="0">#REF!</definedName>
    <definedName name="F_07_390">#REF!</definedName>
    <definedName name="F_07_420" localSheetId="7">#REF!</definedName>
    <definedName name="F_07_420" localSheetId="4">#REF!</definedName>
    <definedName name="F_07_420" localSheetId="5">#REF!</definedName>
    <definedName name="F_07_420" localSheetId="0">#REF!</definedName>
    <definedName name="F_07_420">#REF!</definedName>
    <definedName name="F_07_450" localSheetId="7">#REF!</definedName>
    <definedName name="F_07_450" localSheetId="4">#REF!</definedName>
    <definedName name="F_07_450" localSheetId="5">#REF!</definedName>
    <definedName name="F_07_450" localSheetId="0">#REF!</definedName>
    <definedName name="F_07_450">#REF!</definedName>
    <definedName name="F_07_480" localSheetId="7">#REF!</definedName>
    <definedName name="F_07_480" localSheetId="4">#REF!</definedName>
    <definedName name="F_07_480" localSheetId="5">#REF!</definedName>
    <definedName name="F_07_480" localSheetId="0">#REF!</definedName>
    <definedName name="F_07_480">#REF!</definedName>
    <definedName name="F_07_510" localSheetId="7">#REF!</definedName>
    <definedName name="F_07_510" localSheetId="4">#REF!</definedName>
    <definedName name="F_07_510" localSheetId="5">#REF!</definedName>
    <definedName name="F_07_510" localSheetId="0">#REF!</definedName>
    <definedName name="F_07_510">#REF!</definedName>
    <definedName name="F_07_540" localSheetId="7">#REF!</definedName>
    <definedName name="F_07_540" localSheetId="4">#REF!</definedName>
    <definedName name="F_07_540" localSheetId="5">#REF!</definedName>
    <definedName name="F_07_540" localSheetId="0">#REF!</definedName>
    <definedName name="F_07_540">#REF!</definedName>
    <definedName name="F_07_570" localSheetId="7">#REF!</definedName>
    <definedName name="F_07_570" localSheetId="4">#REF!</definedName>
    <definedName name="F_07_570" localSheetId="5">#REF!</definedName>
    <definedName name="F_07_570" localSheetId="0">#REF!</definedName>
    <definedName name="F_07_570">#REF!</definedName>
    <definedName name="F_07_60" localSheetId="7">#REF!</definedName>
    <definedName name="F_07_60" localSheetId="4">#REF!</definedName>
    <definedName name="F_07_60" localSheetId="5">#REF!</definedName>
    <definedName name="F_07_60" localSheetId="0">#REF!</definedName>
    <definedName name="F_07_60">#REF!</definedName>
    <definedName name="F_07_600" localSheetId="7">#REF!</definedName>
    <definedName name="F_07_600" localSheetId="4">#REF!</definedName>
    <definedName name="F_07_600" localSheetId="5">#REF!</definedName>
    <definedName name="F_07_600" localSheetId="0">#REF!</definedName>
    <definedName name="F_07_600">#REF!</definedName>
    <definedName name="F_07_630" localSheetId="7">#REF!</definedName>
    <definedName name="F_07_630" localSheetId="4">#REF!</definedName>
    <definedName name="F_07_630" localSheetId="5">#REF!</definedName>
    <definedName name="F_07_630" localSheetId="0">#REF!</definedName>
    <definedName name="F_07_630">#REF!</definedName>
    <definedName name="F_07_660" localSheetId="7">#REF!</definedName>
    <definedName name="F_07_660" localSheetId="4">#REF!</definedName>
    <definedName name="F_07_660" localSheetId="5">#REF!</definedName>
    <definedName name="F_07_660" localSheetId="0">#REF!</definedName>
    <definedName name="F_07_660">#REF!</definedName>
    <definedName name="F_07_690" localSheetId="7">#REF!</definedName>
    <definedName name="F_07_690" localSheetId="4">#REF!</definedName>
    <definedName name="F_07_690" localSheetId="5">#REF!</definedName>
    <definedName name="F_07_690" localSheetId="0">#REF!</definedName>
    <definedName name="F_07_690">#REF!</definedName>
    <definedName name="F_07_720" localSheetId="7">#REF!</definedName>
    <definedName name="F_07_720" localSheetId="4">#REF!</definedName>
    <definedName name="F_07_720" localSheetId="5">#REF!</definedName>
    <definedName name="F_07_720" localSheetId="0">#REF!</definedName>
    <definedName name="F_07_720">#REF!</definedName>
    <definedName name="F_07_90" localSheetId="7">#REF!</definedName>
    <definedName name="F_07_90" localSheetId="4">#REF!</definedName>
    <definedName name="F_07_90" localSheetId="5">#REF!</definedName>
    <definedName name="F_07_90" localSheetId="0">#REF!</definedName>
    <definedName name="F_07_90">#REF!</definedName>
    <definedName name="F_08_120" localSheetId="7">#REF!</definedName>
    <definedName name="F_08_120" localSheetId="4">#REF!</definedName>
    <definedName name="F_08_120" localSheetId="5">#REF!</definedName>
    <definedName name="F_08_120" localSheetId="0">#REF!</definedName>
    <definedName name="F_08_120">#REF!</definedName>
    <definedName name="F_08_150" localSheetId="7">#REF!</definedName>
    <definedName name="F_08_150" localSheetId="4">#REF!</definedName>
    <definedName name="F_08_150" localSheetId="5">#REF!</definedName>
    <definedName name="F_08_150" localSheetId="0">#REF!</definedName>
    <definedName name="F_08_150">#REF!</definedName>
    <definedName name="F_08_180" localSheetId="7">#REF!</definedName>
    <definedName name="F_08_180" localSheetId="4">#REF!</definedName>
    <definedName name="F_08_180" localSheetId="5">#REF!</definedName>
    <definedName name="F_08_180" localSheetId="0">#REF!</definedName>
    <definedName name="F_08_180">#REF!</definedName>
    <definedName name="F_08_210" localSheetId="7">#REF!</definedName>
    <definedName name="F_08_210" localSheetId="4">#REF!</definedName>
    <definedName name="F_08_210" localSheetId="5">#REF!</definedName>
    <definedName name="F_08_210" localSheetId="0">#REF!</definedName>
    <definedName name="F_08_210">#REF!</definedName>
    <definedName name="F_08_240" localSheetId="7">#REF!</definedName>
    <definedName name="F_08_240" localSheetId="4">#REF!</definedName>
    <definedName name="F_08_240" localSheetId="5">#REF!</definedName>
    <definedName name="F_08_240" localSheetId="0">#REF!</definedName>
    <definedName name="F_08_240">#REF!</definedName>
    <definedName name="F_08_270" localSheetId="7">#REF!</definedName>
    <definedName name="F_08_270" localSheetId="4">#REF!</definedName>
    <definedName name="F_08_270" localSheetId="5">#REF!</definedName>
    <definedName name="F_08_270" localSheetId="0">#REF!</definedName>
    <definedName name="F_08_270">#REF!</definedName>
    <definedName name="F_08_30" localSheetId="7">#REF!</definedName>
    <definedName name="F_08_30" localSheetId="4">#REF!</definedName>
    <definedName name="F_08_30" localSheetId="5">#REF!</definedName>
    <definedName name="F_08_30" localSheetId="0">#REF!</definedName>
    <definedName name="F_08_30">#REF!</definedName>
    <definedName name="F_08_300" localSheetId="7">#REF!</definedName>
    <definedName name="F_08_300" localSheetId="4">#REF!</definedName>
    <definedName name="F_08_300" localSheetId="5">#REF!</definedName>
    <definedName name="F_08_300" localSheetId="0">#REF!</definedName>
    <definedName name="F_08_300">#REF!</definedName>
    <definedName name="F_08_330" localSheetId="7">#REF!</definedName>
    <definedName name="F_08_330" localSheetId="4">#REF!</definedName>
    <definedName name="F_08_330" localSheetId="5">#REF!</definedName>
    <definedName name="F_08_330" localSheetId="0">#REF!</definedName>
    <definedName name="F_08_330">#REF!</definedName>
    <definedName name="F_08_360" localSheetId="7">#REF!</definedName>
    <definedName name="F_08_360" localSheetId="4">#REF!</definedName>
    <definedName name="F_08_360" localSheetId="5">#REF!</definedName>
    <definedName name="F_08_360" localSheetId="0">#REF!</definedName>
    <definedName name="F_08_360">#REF!</definedName>
    <definedName name="F_08_390" localSheetId="7">#REF!</definedName>
    <definedName name="F_08_390" localSheetId="4">#REF!</definedName>
    <definedName name="F_08_390" localSheetId="5">#REF!</definedName>
    <definedName name="F_08_390" localSheetId="0">#REF!</definedName>
    <definedName name="F_08_390">#REF!</definedName>
    <definedName name="F_08_420" localSheetId="7">#REF!</definedName>
    <definedName name="F_08_420" localSheetId="4">#REF!</definedName>
    <definedName name="F_08_420" localSheetId="5">#REF!</definedName>
    <definedName name="F_08_420" localSheetId="0">#REF!</definedName>
    <definedName name="F_08_420">#REF!</definedName>
    <definedName name="F_08_450" localSheetId="7">#REF!</definedName>
    <definedName name="F_08_450" localSheetId="4">#REF!</definedName>
    <definedName name="F_08_450" localSheetId="5">#REF!</definedName>
    <definedName name="F_08_450" localSheetId="0">#REF!</definedName>
    <definedName name="F_08_450">#REF!</definedName>
    <definedName name="F_08_480" localSheetId="7">#REF!</definedName>
    <definedName name="F_08_480" localSheetId="4">#REF!</definedName>
    <definedName name="F_08_480" localSheetId="5">#REF!</definedName>
    <definedName name="F_08_480" localSheetId="0">#REF!</definedName>
    <definedName name="F_08_480">#REF!</definedName>
    <definedName name="F_08_510" localSheetId="7">#REF!</definedName>
    <definedName name="F_08_510" localSheetId="4">#REF!</definedName>
    <definedName name="F_08_510" localSheetId="5">#REF!</definedName>
    <definedName name="F_08_510" localSheetId="0">#REF!</definedName>
    <definedName name="F_08_510">#REF!</definedName>
    <definedName name="F_08_540" localSheetId="7">#REF!</definedName>
    <definedName name="F_08_540" localSheetId="4">#REF!</definedName>
    <definedName name="F_08_540" localSheetId="5">#REF!</definedName>
    <definedName name="F_08_540" localSheetId="0">#REF!</definedName>
    <definedName name="F_08_540">#REF!</definedName>
    <definedName name="F_08_570" localSheetId="7">#REF!</definedName>
    <definedName name="F_08_570" localSheetId="4">#REF!</definedName>
    <definedName name="F_08_570" localSheetId="5">#REF!</definedName>
    <definedName name="F_08_570" localSheetId="0">#REF!</definedName>
    <definedName name="F_08_570">#REF!</definedName>
    <definedName name="F_08_60" localSheetId="7">#REF!</definedName>
    <definedName name="F_08_60" localSheetId="4">#REF!</definedName>
    <definedName name="F_08_60" localSheetId="5">#REF!</definedName>
    <definedName name="F_08_60" localSheetId="0">#REF!</definedName>
    <definedName name="F_08_60">#REF!</definedName>
    <definedName name="F_08_600" localSheetId="7">#REF!</definedName>
    <definedName name="F_08_600" localSheetId="4">#REF!</definedName>
    <definedName name="F_08_600" localSheetId="5">#REF!</definedName>
    <definedName name="F_08_600" localSheetId="0">#REF!</definedName>
    <definedName name="F_08_600">#REF!</definedName>
    <definedName name="F_08_630" localSheetId="7">#REF!</definedName>
    <definedName name="F_08_630" localSheetId="4">#REF!</definedName>
    <definedName name="F_08_630" localSheetId="5">#REF!</definedName>
    <definedName name="F_08_630" localSheetId="0">#REF!</definedName>
    <definedName name="F_08_630">#REF!</definedName>
    <definedName name="F_08_660" localSheetId="7">#REF!</definedName>
    <definedName name="F_08_660" localSheetId="4">#REF!</definedName>
    <definedName name="F_08_660" localSheetId="5">#REF!</definedName>
    <definedName name="F_08_660" localSheetId="0">#REF!</definedName>
    <definedName name="F_08_660">#REF!</definedName>
    <definedName name="F_08_690" localSheetId="7">#REF!</definedName>
    <definedName name="F_08_690" localSheetId="4">#REF!</definedName>
    <definedName name="F_08_690" localSheetId="5">#REF!</definedName>
    <definedName name="F_08_690" localSheetId="0">#REF!</definedName>
    <definedName name="F_08_690">#REF!</definedName>
    <definedName name="F_08_720" localSheetId="7">#REF!</definedName>
    <definedName name="F_08_720" localSheetId="4">#REF!</definedName>
    <definedName name="F_08_720" localSheetId="5">#REF!</definedName>
    <definedName name="F_08_720" localSheetId="0">#REF!</definedName>
    <definedName name="F_08_720">#REF!</definedName>
    <definedName name="F_08_90" localSheetId="7">#REF!</definedName>
    <definedName name="F_08_90" localSheetId="4">#REF!</definedName>
    <definedName name="F_08_90" localSheetId="5">#REF!</definedName>
    <definedName name="F_08_90" localSheetId="0">#REF!</definedName>
    <definedName name="F_08_90">#REF!</definedName>
    <definedName name="F_09_120" localSheetId="7">#REF!</definedName>
    <definedName name="F_09_120" localSheetId="4">#REF!</definedName>
    <definedName name="F_09_120" localSheetId="5">#REF!</definedName>
    <definedName name="F_09_120" localSheetId="0">#REF!</definedName>
    <definedName name="F_09_120">#REF!</definedName>
    <definedName name="F_09_150" localSheetId="7">#REF!</definedName>
    <definedName name="F_09_150" localSheetId="4">#REF!</definedName>
    <definedName name="F_09_150" localSheetId="5">#REF!</definedName>
    <definedName name="F_09_150" localSheetId="0">#REF!</definedName>
    <definedName name="F_09_150">#REF!</definedName>
    <definedName name="F_09_180" localSheetId="7">#REF!</definedName>
    <definedName name="F_09_180" localSheetId="4">#REF!</definedName>
    <definedName name="F_09_180" localSheetId="5">#REF!</definedName>
    <definedName name="F_09_180" localSheetId="0">#REF!</definedName>
    <definedName name="F_09_180">#REF!</definedName>
    <definedName name="F_09_210" localSheetId="7">#REF!</definedName>
    <definedName name="F_09_210" localSheetId="4">#REF!</definedName>
    <definedName name="F_09_210" localSheetId="5">#REF!</definedName>
    <definedName name="F_09_210" localSheetId="0">#REF!</definedName>
    <definedName name="F_09_210">#REF!</definedName>
    <definedName name="F_09_240" localSheetId="7">#REF!</definedName>
    <definedName name="F_09_240" localSheetId="4">#REF!</definedName>
    <definedName name="F_09_240" localSheetId="5">#REF!</definedName>
    <definedName name="F_09_240" localSheetId="0">#REF!</definedName>
    <definedName name="F_09_240">#REF!</definedName>
    <definedName name="F_09_270" localSheetId="7">#REF!</definedName>
    <definedName name="F_09_270" localSheetId="4">#REF!</definedName>
    <definedName name="F_09_270" localSheetId="5">#REF!</definedName>
    <definedName name="F_09_270" localSheetId="0">#REF!</definedName>
    <definedName name="F_09_270">#REF!</definedName>
    <definedName name="F_09_30" localSheetId="7">#REF!</definedName>
    <definedName name="F_09_30" localSheetId="4">#REF!</definedName>
    <definedName name="F_09_30" localSheetId="5">#REF!</definedName>
    <definedName name="F_09_30" localSheetId="0">#REF!</definedName>
    <definedName name="F_09_30">#REF!</definedName>
    <definedName name="F_09_300" localSheetId="7">#REF!</definedName>
    <definedName name="F_09_300" localSheetId="4">#REF!</definedName>
    <definedName name="F_09_300" localSheetId="5">#REF!</definedName>
    <definedName name="F_09_300" localSheetId="0">#REF!</definedName>
    <definedName name="F_09_300">#REF!</definedName>
    <definedName name="F_09_330" localSheetId="7">#REF!</definedName>
    <definedName name="F_09_330" localSheetId="4">#REF!</definedName>
    <definedName name="F_09_330" localSheetId="5">#REF!</definedName>
    <definedName name="F_09_330" localSheetId="0">#REF!</definedName>
    <definedName name="F_09_330">#REF!</definedName>
    <definedName name="F_09_360" localSheetId="7">#REF!</definedName>
    <definedName name="F_09_360" localSheetId="4">#REF!</definedName>
    <definedName name="F_09_360" localSheetId="5">#REF!</definedName>
    <definedName name="F_09_360" localSheetId="0">#REF!</definedName>
    <definedName name="F_09_360">#REF!</definedName>
    <definedName name="F_09_390" localSheetId="7">#REF!</definedName>
    <definedName name="F_09_390" localSheetId="4">#REF!</definedName>
    <definedName name="F_09_390" localSheetId="5">#REF!</definedName>
    <definedName name="F_09_390" localSheetId="0">#REF!</definedName>
    <definedName name="F_09_390">#REF!</definedName>
    <definedName name="F_09_420" localSheetId="7">#REF!</definedName>
    <definedName name="F_09_420" localSheetId="4">#REF!</definedName>
    <definedName name="F_09_420" localSheetId="5">#REF!</definedName>
    <definedName name="F_09_420" localSheetId="0">#REF!</definedName>
    <definedName name="F_09_420">#REF!</definedName>
    <definedName name="F_09_450" localSheetId="7">#REF!</definedName>
    <definedName name="F_09_450" localSheetId="4">#REF!</definedName>
    <definedName name="F_09_450" localSheetId="5">#REF!</definedName>
    <definedName name="F_09_450" localSheetId="0">#REF!</definedName>
    <definedName name="F_09_450">#REF!</definedName>
    <definedName name="F_09_480" localSheetId="7">#REF!</definedName>
    <definedName name="F_09_480" localSheetId="4">#REF!</definedName>
    <definedName name="F_09_480" localSheetId="5">#REF!</definedName>
    <definedName name="F_09_480" localSheetId="0">#REF!</definedName>
    <definedName name="F_09_480">#REF!</definedName>
    <definedName name="F_09_510" localSheetId="7">#REF!</definedName>
    <definedName name="F_09_510" localSheetId="4">#REF!</definedName>
    <definedName name="F_09_510" localSheetId="5">#REF!</definedName>
    <definedName name="F_09_510" localSheetId="0">#REF!</definedName>
    <definedName name="F_09_510">#REF!</definedName>
    <definedName name="F_09_540" localSheetId="7">#REF!</definedName>
    <definedName name="F_09_540" localSheetId="4">#REF!</definedName>
    <definedName name="F_09_540" localSheetId="5">#REF!</definedName>
    <definedName name="F_09_540" localSheetId="0">#REF!</definedName>
    <definedName name="F_09_540">#REF!</definedName>
    <definedName name="F_09_570" localSheetId="7">#REF!</definedName>
    <definedName name="F_09_570" localSheetId="4">#REF!</definedName>
    <definedName name="F_09_570" localSheetId="5">#REF!</definedName>
    <definedName name="F_09_570" localSheetId="0">#REF!</definedName>
    <definedName name="F_09_570">#REF!</definedName>
    <definedName name="F_09_60" localSheetId="7">#REF!</definedName>
    <definedName name="F_09_60" localSheetId="4">#REF!</definedName>
    <definedName name="F_09_60" localSheetId="5">#REF!</definedName>
    <definedName name="F_09_60" localSheetId="0">#REF!</definedName>
    <definedName name="F_09_60">#REF!</definedName>
    <definedName name="F_09_600" localSheetId="7">#REF!</definedName>
    <definedName name="F_09_600" localSheetId="4">#REF!</definedName>
    <definedName name="F_09_600" localSheetId="5">#REF!</definedName>
    <definedName name="F_09_600" localSheetId="0">#REF!</definedName>
    <definedName name="F_09_600">#REF!</definedName>
    <definedName name="F_09_630" localSheetId="7">#REF!</definedName>
    <definedName name="F_09_630" localSheetId="4">#REF!</definedName>
    <definedName name="F_09_630" localSheetId="5">#REF!</definedName>
    <definedName name="F_09_630" localSheetId="0">#REF!</definedName>
    <definedName name="F_09_630">#REF!</definedName>
    <definedName name="F_09_660" localSheetId="7">#REF!</definedName>
    <definedName name="F_09_660" localSheetId="4">#REF!</definedName>
    <definedName name="F_09_660" localSheetId="5">#REF!</definedName>
    <definedName name="F_09_660" localSheetId="0">#REF!</definedName>
    <definedName name="F_09_660">#REF!</definedName>
    <definedName name="F_09_690" localSheetId="7">#REF!</definedName>
    <definedName name="F_09_690" localSheetId="4">#REF!</definedName>
    <definedName name="F_09_690" localSheetId="5">#REF!</definedName>
    <definedName name="F_09_690" localSheetId="0">#REF!</definedName>
    <definedName name="F_09_690">#REF!</definedName>
    <definedName name="F_09_720" localSheetId="7">#REF!</definedName>
    <definedName name="F_09_720" localSheetId="4">#REF!</definedName>
    <definedName name="F_09_720" localSheetId="5">#REF!</definedName>
    <definedName name="F_09_720" localSheetId="0">#REF!</definedName>
    <definedName name="F_09_720">#REF!</definedName>
    <definedName name="F_09_90" localSheetId="7">#REF!</definedName>
    <definedName name="F_09_90" localSheetId="4">#REF!</definedName>
    <definedName name="F_09_90" localSheetId="5">#REF!</definedName>
    <definedName name="F_09_90" localSheetId="0">#REF!</definedName>
    <definedName name="F_09_90">#REF!</definedName>
    <definedName name="F_10_120" localSheetId="7">#REF!</definedName>
    <definedName name="F_10_120" localSheetId="4">#REF!</definedName>
    <definedName name="F_10_120" localSheetId="5">#REF!</definedName>
    <definedName name="F_10_120" localSheetId="0">#REF!</definedName>
    <definedName name="F_10_120">#REF!</definedName>
    <definedName name="F_10_150" localSheetId="7">#REF!</definedName>
    <definedName name="F_10_150" localSheetId="4">#REF!</definedName>
    <definedName name="F_10_150" localSheetId="5">#REF!</definedName>
    <definedName name="F_10_150" localSheetId="0">#REF!</definedName>
    <definedName name="F_10_150">#REF!</definedName>
    <definedName name="F_10_180" localSheetId="7">#REF!</definedName>
    <definedName name="F_10_180" localSheetId="4">#REF!</definedName>
    <definedName name="F_10_180" localSheetId="5">#REF!</definedName>
    <definedName name="F_10_180" localSheetId="0">#REF!</definedName>
    <definedName name="F_10_180">#REF!</definedName>
    <definedName name="F_10_210" localSheetId="7">#REF!</definedName>
    <definedName name="F_10_210" localSheetId="4">#REF!</definedName>
    <definedName name="F_10_210" localSheetId="5">#REF!</definedName>
    <definedName name="F_10_210" localSheetId="0">#REF!</definedName>
    <definedName name="F_10_210">#REF!</definedName>
    <definedName name="F_10_240" localSheetId="7">#REF!</definedName>
    <definedName name="F_10_240" localSheetId="4">#REF!</definedName>
    <definedName name="F_10_240" localSheetId="5">#REF!</definedName>
    <definedName name="F_10_240" localSheetId="0">#REF!</definedName>
    <definedName name="F_10_240">#REF!</definedName>
    <definedName name="F_10_270" localSheetId="7">#REF!</definedName>
    <definedName name="F_10_270" localSheetId="4">#REF!</definedName>
    <definedName name="F_10_270" localSheetId="5">#REF!</definedName>
    <definedName name="F_10_270" localSheetId="0">#REF!</definedName>
    <definedName name="F_10_270">#REF!</definedName>
    <definedName name="F_10_30" localSheetId="7">#REF!</definedName>
    <definedName name="F_10_30" localSheetId="4">#REF!</definedName>
    <definedName name="F_10_30" localSheetId="5">#REF!</definedName>
    <definedName name="F_10_30" localSheetId="0">#REF!</definedName>
    <definedName name="F_10_30">#REF!</definedName>
    <definedName name="F_10_300" localSheetId="7">#REF!</definedName>
    <definedName name="F_10_300" localSheetId="4">#REF!</definedName>
    <definedName name="F_10_300" localSheetId="5">#REF!</definedName>
    <definedName name="F_10_300" localSheetId="0">#REF!</definedName>
    <definedName name="F_10_300">#REF!</definedName>
    <definedName name="F_10_330" localSheetId="7">#REF!</definedName>
    <definedName name="F_10_330" localSheetId="4">#REF!</definedName>
    <definedName name="F_10_330" localSheetId="5">#REF!</definedName>
    <definedName name="F_10_330" localSheetId="0">#REF!</definedName>
    <definedName name="F_10_330">#REF!</definedName>
    <definedName name="F_10_360" localSheetId="7">#REF!</definedName>
    <definedName name="F_10_360" localSheetId="4">#REF!</definedName>
    <definedName name="F_10_360" localSheetId="5">#REF!</definedName>
    <definedName name="F_10_360" localSheetId="0">#REF!</definedName>
    <definedName name="F_10_360">#REF!</definedName>
    <definedName name="F_10_390" localSheetId="7">#REF!</definedName>
    <definedName name="F_10_390" localSheetId="4">#REF!</definedName>
    <definedName name="F_10_390" localSheetId="5">#REF!</definedName>
    <definedName name="F_10_390" localSheetId="0">#REF!</definedName>
    <definedName name="F_10_390">#REF!</definedName>
    <definedName name="F_10_420" localSheetId="7">#REF!</definedName>
    <definedName name="F_10_420" localSheetId="4">#REF!</definedName>
    <definedName name="F_10_420" localSheetId="5">#REF!</definedName>
    <definedName name="F_10_420" localSheetId="0">#REF!</definedName>
    <definedName name="F_10_420">#REF!</definedName>
    <definedName name="F_10_450" localSheetId="7">#REF!</definedName>
    <definedName name="F_10_450" localSheetId="4">#REF!</definedName>
    <definedName name="F_10_450" localSheetId="5">#REF!</definedName>
    <definedName name="F_10_450" localSheetId="0">#REF!</definedName>
    <definedName name="F_10_450">#REF!</definedName>
    <definedName name="F_10_480" localSheetId="7">#REF!</definedName>
    <definedName name="F_10_480" localSheetId="4">#REF!</definedName>
    <definedName name="F_10_480" localSheetId="5">#REF!</definedName>
    <definedName name="F_10_480" localSheetId="0">#REF!</definedName>
    <definedName name="F_10_480">#REF!</definedName>
    <definedName name="F_10_510" localSheetId="7">#REF!</definedName>
    <definedName name="F_10_510" localSheetId="4">#REF!</definedName>
    <definedName name="F_10_510" localSheetId="5">#REF!</definedName>
    <definedName name="F_10_510" localSheetId="0">#REF!</definedName>
    <definedName name="F_10_510">#REF!</definedName>
    <definedName name="F_10_540" localSheetId="7">#REF!</definedName>
    <definedName name="F_10_540" localSheetId="4">#REF!</definedName>
    <definedName name="F_10_540" localSheetId="5">#REF!</definedName>
    <definedName name="F_10_540" localSheetId="0">#REF!</definedName>
    <definedName name="F_10_540">#REF!</definedName>
    <definedName name="F_10_570" localSheetId="7">#REF!</definedName>
    <definedName name="F_10_570" localSheetId="4">#REF!</definedName>
    <definedName name="F_10_570" localSheetId="5">#REF!</definedName>
    <definedName name="F_10_570" localSheetId="0">#REF!</definedName>
    <definedName name="F_10_570">#REF!</definedName>
    <definedName name="F_10_60" localSheetId="7">#REF!</definedName>
    <definedName name="F_10_60" localSheetId="4">#REF!</definedName>
    <definedName name="F_10_60" localSheetId="5">#REF!</definedName>
    <definedName name="F_10_60" localSheetId="0">#REF!</definedName>
    <definedName name="F_10_60">#REF!</definedName>
    <definedName name="F_10_600" localSheetId="7">#REF!</definedName>
    <definedName name="F_10_600" localSheetId="4">#REF!</definedName>
    <definedName name="F_10_600" localSheetId="5">#REF!</definedName>
    <definedName name="F_10_600" localSheetId="0">#REF!</definedName>
    <definedName name="F_10_600">#REF!</definedName>
    <definedName name="F_10_630" localSheetId="7">#REF!</definedName>
    <definedName name="F_10_630" localSheetId="4">#REF!</definedName>
    <definedName name="F_10_630" localSheetId="5">#REF!</definedName>
    <definedName name="F_10_630" localSheetId="0">#REF!</definedName>
    <definedName name="F_10_630">#REF!</definedName>
    <definedName name="F_10_660" localSheetId="7">#REF!</definedName>
    <definedName name="F_10_660" localSheetId="4">#REF!</definedName>
    <definedName name="F_10_660" localSheetId="5">#REF!</definedName>
    <definedName name="F_10_660" localSheetId="0">#REF!</definedName>
    <definedName name="F_10_660">#REF!</definedName>
    <definedName name="F_10_690" localSheetId="7">#REF!</definedName>
    <definedName name="F_10_690" localSheetId="4">#REF!</definedName>
    <definedName name="F_10_690" localSheetId="5">#REF!</definedName>
    <definedName name="F_10_690" localSheetId="0">#REF!</definedName>
    <definedName name="F_10_690">#REF!</definedName>
    <definedName name="F_10_720" localSheetId="7">#REF!</definedName>
    <definedName name="F_10_720" localSheetId="4">#REF!</definedName>
    <definedName name="F_10_720" localSheetId="5">#REF!</definedName>
    <definedName name="F_10_720" localSheetId="0">#REF!</definedName>
    <definedName name="F_10_720">#REF!</definedName>
    <definedName name="F_10_90" localSheetId="7">#REF!</definedName>
    <definedName name="F_10_90" localSheetId="4">#REF!</definedName>
    <definedName name="F_10_90" localSheetId="5">#REF!</definedName>
    <definedName name="F_10_90" localSheetId="0">#REF!</definedName>
    <definedName name="F_10_90">#REF!</definedName>
    <definedName name="F_11_120" localSheetId="7">#REF!</definedName>
    <definedName name="F_11_120" localSheetId="4">#REF!</definedName>
    <definedName name="F_11_120" localSheetId="5">#REF!</definedName>
    <definedName name="F_11_120" localSheetId="0">#REF!</definedName>
    <definedName name="F_11_120">#REF!</definedName>
    <definedName name="F_11_150" localSheetId="7">#REF!</definedName>
    <definedName name="F_11_150" localSheetId="4">#REF!</definedName>
    <definedName name="F_11_150" localSheetId="5">#REF!</definedName>
    <definedName name="F_11_150" localSheetId="0">#REF!</definedName>
    <definedName name="F_11_150">#REF!</definedName>
    <definedName name="F_11_180" localSheetId="7">#REF!</definedName>
    <definedName name="F_11_180" localSheetId="4">#REF!</definedName>
    <definedName name="F_11_180" localSheetId="5">#REF!</definedName>
    <definedName name="F_11_180" localSheetId="0">#REF!</definedName>
    <definedName name="F_11_180">#REF!</definedName>
    <definedName name="F_11_210" localSheetId="7">#REF!</definedName>
    <definedName name="F_11_210" localSheetId="4">#REF!</definedName>
    <definedName name="F_11_210" localSheetId="5">#REF!</definedName>
    <definedName name="F_11_210" localSheetId="0">#REF!</definedName>
    <definedName name="F_11_210">#REF!</definedName>
    <definedName name="F_11_240" localSheetId="7">#REF!</definedName>
    <definedName name="F_11_240" localSheetId="4">#REF!</definedName>
    <definedName name="F_11_240" localSheetId="5">#REF!</definedName>
    <definedName name="F_11_240" localSheetId="0">#REF!</definedName>
    <definedName name="F_11_240">#REF!</definedName>
    <definedName name="F_11_270" localSheetId="7">#REF!</definedName>
    <definedName name="F_11_270" localSheetId="4">#REF!</definedName>
    <definedName name="F_11_270" localSheetId="5">#REF!</definedName>
    <definedName name="F_11_270" localSheetId="0">#REF!</definedName>
    <definedName name="F_11_270">#REF!</definedName>
    <definedName name="F_11_30" localSheetId="7">#REF!</definedName>
    <definedName name="F_11_30" localSheetId="4">#REF!</definedName>
    <definedName name="F_11_30" localSheetId="5">#REF!</definedName>
    <definedName name="F_11_30" localSheetId="0">#REF!</definedName>
    <definedName name="F_11_30">#REF!</definedName>
    <definedName name="F_11_300" localSheetId="7">#REF!</definedName>
    <definedName name="F_11_300" localSheetId="4">#REF!</definedName>
    <definedName name="F_11_300" localSheetId="5">#REF!</definedName>
    <definedName name="F_11_300" localSheetId="0">#REF!</definedName>
    <definedName name="F_11_300">#REF!</definedName>
    <definedName name="F_11_330" localSheetId="7">#REF!</definedName>
    <definedName name="F_11_330" localSheetId="4">#REF!</definedName>
    <definedName name="F_11_330" localSheetId="5">#REF!</definedName>
    <definedName name="F_11_330" localSheetId="0">#REF!</definedName>
    <definedName name="F_11_330">#REF!</definedName>
    <definedName name="F_11_360" localSheetId="7">#REF!</definedName>
    <definedName name="F_11_360" localSheetId="4">#REF!</definedName>
    <definedName name="F_11_360" localSheetId="5">#REF!</definedName>
    <definedName name="F_11_360" localSheetId="0">#REF!</definedName>
    <definedName name="F_11_360">#REF!</definedName>
    <definedName name="F_11_390" localSheetId="7">#REF!</definedName>
    <definedName name="F_11_390" localSheetId="4">#REF!</definedName>
    <definedName name="F_11_390" localSheetId="5">#REF!</definedName>
    <definedName name="F_11_390" localSheetId="0">#REF!</definedName>
    <definedName name="F_11_390">#REF!</definedName>
    <definedName name="F_11_420" localSheetId="7">#REF!</definedName>
    <definedName name="F_11_420" localSheetId="4">#REF!</definedName>
    <definedName name="F_11_420" localSheetId="5">#REF!</definedName>
    <definedName name="F_11_420" localSheetId="0">#REF!</definedName>
    <definedName name="F_11_420">#REF!</definedName>
    <definedName name="F_11_450" localSheetId="7">#REF!</definedName>
    <definedName name="F_11_450" localSheetId="4">#REF!</definedName>
    <definedName name="F_11_450" localSheetId="5">#REF!</definedName>
    <definedName name="F_11_450" localSheetId="0">#REF!</definedName>
    <definedName name="F_11_450">#REF!</definedName>
    <definedName name="F_11_480" localSheetId="7">#REF!</definedName>
    <definedName name="F_11_480" localSheetId="4">#REF!</definedName>
    <definedName name="F_11_480" localSheetId="5">#REF!</definedName>
    <definedName name="F_11_480" localSheetId="0">#REF!</definedName>
    <definedName name="F_11_480">#REF!</definedName>
    <definedName name="F_11_510" localSheetId="7">#REF!</definedName>
    <definedName name="F_11_510" localSheetId="4">#REF!</definedName>
    <definedName name="F_11_510" localSheetId="5">#REF!</definedName>
    <definedName name="F_11_510" localSheetId="0">#REF!</definedName>
    <definedName name="F_11_510">#REF!</definedName>
    <definedName name="F_11_540" localSheetId="7">#REF!</definedName>
    <definedName name="F_11_540" localSheetId="4">#REF!</definedName>
    <definedName name="F_11_540" localSheetId="5">#REF!</definedName>
    <definedName name="F_11_540" localSheetId="0">#REF!</definedName>
    <definedName name="F_11_540">#REF!</definedName>
    <definedName name="F_11_570" localSheetId="7">#REF!</definedName>
    <definedName name="F_11_570" localSheetId="4">#REF!</definedName>
    <definedName name="F_11_570" localSheetId="5">#REF!</definedName>
    <definedName name="F_11_570" localSheetId="0">#REF!</definedName>
    <definedName name="F_11_570">#REF!</definedName>
    <definedName name="F_11_60" localSheetId="7">#REF!</definedName>
    <definedName name="F_11_60" localSheetId="4">#REF!</definedName>
    <definedName name="F_11_60" localSheetId="5">#REF!</definedName>
    <definedName name="F_11_60" localSheetId="0">#REF!</definedName>
    <definedName name="F_11_60">#REF!</definedName>
    <definedName name="F_11_600" localSheetId="7">#REF!</definedName>
    <definedName name="F_11_600" localSheetId="4">#REF!</definedName>
    <definedName name="F_11_600" localSheetId="5">#REF!</definedName>
    <definedName name="F_11_600" localSheetId="0">#REF!</definedName>
    <definedName name="F_11_600">#REF!</definedName>
    <definedName name="F_11_630" localSheetId="7">#REF!</definedName>
    <definedName name="F_11_630" localSheetId="4">#REF!</definedName>
    <definedName name="F_11_630" localSheetId="5">#REF!</definedName>
    <definedName name="F_11_630" localSheetId="0">#REF!</definedName>
    <definedName name="F_11_630">#REF!</definedName>
    <definedName name="F_11_660" localSheetId="7">#REF!</definedName>
    <definedName name="F_11_660" localSheetId="4">#REF!</definedName>
    <definedName name="F_11_660" localSheetId="5">#REF!</definedName>
    <definedName name="F_11_660" localSheetId="0">#REF!</definedName>
    <definedName name="F_11_660">#REF!</definedName>
    <definedName name="F_11_690" localSheetId="7">#REF!</definedName>
    <definedName name="F_11_690" localSheetId="4">#REF!</definedName>
    <definedName name="F_11_690" localSheetId="5">#REF!</definedName>
    <definedName name="F_11_690" localSheetId="0">#REF!</definedName>
    <definedName name="F_11_690">#REF!</definedName>
    <definedName name="F_11_720" localSheetId="7">#REF!</definedName>
    <definedName name="F_11_720" localSheetId="4">#REF!</definedName>
    <definedName name="F_11_720" localSheetId="5">#REF!</definedName>
    <definedName name="F_11_720" localSheetId="0">#REF!</definedName>
    <definedName name="F_11_720">#REF!</definedName>
    <definedName name="F_11_90" localSheetId="7">#REF!</definedName>
    <definedName name="F_11_90" localSheetId="4">#REF!</definedName>
    <definedName name="F_11_90" localSheetId="5">#REF!</definedName>
    <definedName name="F_11_90" localSheetId="0">#REF!</definedName>
    <definedName name="F_11_90">#REF!</definedName>
    <definedName name="F_12_120" localSheetId="7">#REF!</definedName>
    <definedName name="F_12_120" localSheetId="4">#REF!</definedName>
    <definedName name="F_12_120" localSheetId="5">#REF!</definedName>
    <definedName name="F_12_120" localSheetId="0">#REF!</definedName>
    <definedName name="F_12_120">#REF!</definedName>
    <definedName name="F_12_150" localSheetId="7">#REF!</definedName>
    <definedName name="F_12_150" localSheetId="4">#REF!</definedName>
    <definedName name="F_12_150" localSheetId="5">#REF!</definedName>
    <definedName name="F_12_150" localSheetId="0">#REF!</definedName>
    <definedName name="F_12_150">#REF!</definedName>
    <definedName name="F_12_180" localSheetId="7">#REF!</definedName>
    <definedName name="F_12_180" localSheetId="4">#REF!</definedName>
    <definedName name="F_12_180" localSheetId="5">#REF!</definedName>
    <definedName name="F_12_180" localSheetId="0">#REF!</definedName>
    <definedName name="F_12_180">#REF!</definedName>
    <definedName name="F_12_210" localSheetId="7">#REF!</definedName>
    <definedName name="F_12_210" localSheetId="4">#REF!</definedName>
    <definedName name="F_12_210" localSheetId="5">#REF!</definedName>
    <definedName name="F_12_210" localSheetId="0">#REF!</definedName>
    <definedName name="F_12_210">#REF!</definedName>
    <definedName name="F_12_240" localSheetId="7">#REF!</definedName>
    <definedName name="F_12_240" localSheetId="4">#REF!</definedName>
    <definedName name="F_12_240" localSheetId="5">#REF!</definedName>
    <definedName name="F_12_240" localSheetId="0">#REF!</definedName>
    <definedName name="F_12_240">#REF!</definedName>
    <definedName name="F_12_270" localSheetId="7">#REF!</definedName>
    <definedName name="F_12_270" localSheetId="4">#REF!</definedName>
    <definedName name="F_12_270" localSheetId="5">#REF!</definedName>
    <definedName name="F_12_270" localSheetId="0">#REF!</definedName>
    <definedName name="F_12_270">#REF!</definedName>
    <definedName name="F_12_30" localSheetId="7">#REF!</definedName>
    <definedName name="F_12_30" localSheetId="4">#REF!</definedName>
    <definedName name="F_12_30" localSheetId="5">#REF!</definedName>
    <definedName name="F_12_30" localSheetId="0">#REF!</definedName>
    <definedName name="F_12_30">#REF!</definedName>
    <definedName name="F_12_300" localSheetId="7">#REF!</definedName>
    <definedName name="F_12_300" localSheetId="4">#REF!</definedName>
    <definedName name="F_12_300" localSheetId="5">#REF!</definedName>
    <definedName name="F_12_300" localSheetId="0">#REF!</definedName>
    <definedName name="F_12_300">#REF!</definedName>
    <definedName name="F_12_330" localSheetId="7">#REF!</definedName>
    <definedName name="F_12_330" localSheetId="4">#REF!</definedName>
    <definedName name="F_12_330" localSheetId="5">#REF!</definedName>
    <definedName name="F_12_330" localSheetId="0">#REF!</definedName>
    <definedName name="F_12_330">#REF!</definedName>
    <definedName name="F_12_360" localSheetId="7">#REF!</definedName>
    <definedName name="F_12_360" localSheetId="4">#REF!</definedName>
    <definedName name="F_12_360" localSheetId="5">#REF!</definedName>
    <definedName name="F_12_360" localSheetId="0">#REF!</definedName>
    <definedName name="F_12_360">#REF!</definedName>
    <definedName name="F_12_390" localSheetId="7">#REF!</definedName>
    <definedName name="F_12_390" localSheetId="4">#REF!</definedName>
    <definedName name="F_12_390" localSheetId="5">#REF!</definedName>
    <definedName name="F_12_390" localSheetId="0">#REF!</definedName>
    <definedName name="F_12_390">#REF!</definedName>
    <definedName name="F_12_420" localSheetId="7">#REF!</definedName>
    <definedName name="F_12_420" localSheetId="4">#REF!</definedName>
    <definedName name="F_12_420" localSheetId="5">#REF!</definedName>
    <definedName name="F_12_420" localSheetId="0">#REF!</definedName>
    <definedName name="F_12_420">#REF!</definedName>
    <definedName name="F_12_450" localSheetId="7">#REF!</definedName>
    <definedName name="F_12_450" localSheetId="4">#REF!</definedName>
    <definedName name="F_12_450" localSheetId="5">#REF!</definedName>
    <definedName name="F_12_450" localSheetId="0">#REF!</definedName>
    <definedName name="F_12_450">#REF!</definedName>
    <definedName name="F_12_480" localSheetId="7">#REF!</definedName>
    <definedName name="F_12_480" localSheetId="4">#REF!</definedName>
    <definedName name="F_12_480" localSheetId="5">#REF!</definedName>
    <definedName name="F_12_480" localSheetId="0">#REF!</definedName>
    <definedName name="F_12_480">#REF!</definedName>
    <definedName name="F_12_510" localSheetId="7">#REF!</definedName>
    <definedName name="F_12_510" localSheetId="4">#REF!</definedName>
    <definedName name="F_12_510" localSheetId="5">#REF!</definedName>
    <definedName name="F_12_510" localSheetId="0">#REF!</definedName>
    <definedName name="F_12_510">#REF!</definedName>
    <definedName name="F_12_540" localSheetId="7">#REF!</definedName>
    <definedName name="F_12_540" localSheetId="4">#REF!</definedName>
    <definedName name="F_12_540" localSheetId="5">#REF!</definedName>
    <definedName name="F_12_540" localSheetId="0">#REF!</definedName>
    <definedName name="F_12_540">#REF!</definedName>
    <definedName name="F_12_570" localSheetId="7">#REF!</definedName>
    <definedName name="F_12_570" localSheetId="4">#REF!</definedName>
    <definedName name="F_12_570" localSheetId="5">#REF!</definedName>
    <definedName name="F_12_570" localSheetId="0">#REF!</definedName>
    <definedName name="F_12_570">#REF!</definedName>
    <definedName name="F_12_60" localSheetId="7">#REF!</definedName>
    <definedName name="F_12_60" localSheetId="4">#REF!</definedName>
    <definedName name="F_12_60" localSheetId="5">#REF!</definedName>
    <definedName name="F_12_60" localSheetId="0">#REF!</definedName>
    <definedName name="F_12_60">#REF!</definedName>
    <definedName name="F_12_600" localSheetId="7">#REF!</definedName>
    <definedName name="F_12_600" localSheetId="4">#REF!</definedName>
    <definedName name="F_12_600" localSheetId="5">#REF!</definedName>
    <definedName name="F_12_600" localSheetId="0">#REF!</definedName>
    <definedName name="F_12_600">#REF!</definedName>
    <definedName name="F_12_630" localSheetId="7">#REF!</definedName>
    <definedName name="F_12_630" localSheetId="4">#REF!</definedName>
    <definedName name="F_12_630" localSheetId="5">#REF!</definedName>
    <definedName name="F_12_630" localSheetId="0">#REF!</definedName>
    <definedName name="F_12_630">#REF!</definedName>
    <definedName name="F_12_660" localSheetId="7">#REF!</definedName>
    <definedName name="F_12_660" localSheetId="4">#REF!</definedName>
    <definedName name="F_12_660" localSheetId="5">#REF!</definedName>
    <definedName name="F_12_660" localSheetId="0">#REF!</definedName>
    <definedName name="F_12_660">#REF!</definedName>
    <definedName name="F_12_690" localSheetId="7">#REF!</definedName>
    <definedName name="F_12_690" localSheetId="4">#REF!</definedName>
    <definedName name="F_12_690" localSheetId="5">#REF!</definedName>
    <definedName name="F_12_690" localSheetId="0">#REF!</definedName>
    <definedName name="F_12_690">#REF!</definedName>
    <definedName name="F_12_720" localSheetId="7">#REF!</definedName>
    <definedName name="F_12_720" localSheetId="4">#REF!</definedName>
    <definedName name="F_12_720" localSheetId="5">#REF!</definedName>
    <definedName name="F_12_720" localSheetId="0">#REF!</definedName>
    <definedName name="F_12_720">#REF!</definedName>
    <definedName name="F_12_90" localSheetId="7">#REF!</definedName>
    <definedName name="F_12_90" localSheetId="4">#REF!</definedName>
    <definedName name="F_12_90" localSheetId="5">#REF!</definedName>
    <definedName name="F_12_90" localSheetId="0">#REF!</definedName>
    <definedName name="F_12_90">#REF!</definedName>
    <definedName name="F_13_120" localSheetId="7">#REF!</definedName>
    <definedName name="F_13_120" localSheetId="4">#REF!</definedName>
    <definedName name="F_13_120" localSheetId="5">#REF!</definedName>
    <definedName name="F_13_120" localSheetId="0">#REF!</definedName>
    <definedName name="F_13_120">#REF!</definedName>
    <definedName name="F_13_150" localSheetId="7">#REF!</definedName>
    <definedName name="F_13_150" localSheetId="4">#REF!</definedName>
    <definedName name="F_13_150" localSheetId="5">#REF!</definedName>
    <definedName name="F_13_150" localSheetId="0">#REF!</definedName>
    <definedName name="F_13_150">#REF!</definedName>
    <definedName name="F_13_180" localSheetId="7">#REF!</definedName>
    <definedName name="F_13_180" localSheetId="4">#REF!</definedName>
    <definedName name="F_13_180" localSheetId="5">#REF!</definedName>
    <definedName name="F_13_180" localSheetId="0">#REF!</definedName>
    <definedName name="F_13_180">#REF!</definedName>
    <definedName name="F_13_210" localSheetId="7">#REF!</definedName>
    <definedName name="F_13_210" localSheetId="4">#REF!</definedName>
    <definedName name="F_13_210" localSheetId="5">#REF!</definedName>
    <definedName name="F_13_210" localSheetId="0">#REF!</definedName>
    <definedName name="F_13_210">#REF!</definedName>
    <definedName name="F_13_240" localSheetId="7">#REF!</definedName>
    <definedName name="F_13_240" localSheetId="4">#REF!</definedName>
    <definedName name="F_13_240" localSheetId="5">#REF!</definedName>
    <definedName name="F_13_240" localSheetId="0">#REF!</definedName>
    <definedName name="F_13_240">#REF!</definedName>
    <definedName name="F_13_270" localSheetId="7">#REF!</definedName>
    <definedName name="F_13_270" localSheetId="4">#REF!</definedName>
    <definedName name="F_13_270" localSheetId="5">#REF!</definedName>
    <definedName name="F_13_270" localSheetId="0">#REF!</definedName>
    <definedName name="F_13_270">#REF!</definedName>
    <definedName name="F_13_30" localSheetId="7">#REF!</definedName>
    <definedName name="F_13_30" localSheetId="4">#REF!</definedName>
    <definedName name="F_13_30" localSheetId="5">#REF!</definedName>
    <definedName name="F_13_30" localSheetId="0">#REF!</definedName>
    <definedName name="F_13_30">#REF!</definedName>
    <definedName name="F_13_300" localSheetId="7">#REF!</definedName>
    <definedName name="F_13_300" localSheetId="4">#REF!</definedName>
    <definedName name="F_13_300" localSheetId="5">#REF!</definedName>
    <definedName name="F_13_300" localSheetId="0">#REF!</definedName>
    <definedName name="F_13_300">#REF!</definedName>
    <definedName name="F_13_330" localSheetId="7">#REF!</definedName>
    <definedName name="F_13_330" localSheetId="4">#REF!</definedName>
    <definedName name="F_13_330" localSheetId="5">#REF!</definedName>
    <definedName name="F_13_330" localSheetId="0">#REF!</definedName>
    <definedName name="F_13_330">#REF!</definedName>
    <definedName name="F_13_360" localSheetId="7">#REF!</definedName>
    <definedName name="F_13_360" localSheetId="4">#REF!</definedName>
    <definedName name="F_13_360" localSheetId="5">#REF!</definedName>
    <definedName name="F_13_360" localSheetId="0">#REF!</definedName>
    <definedName name="F_13_360">#REF!</definedName>
    <definedName name="F_13_390" localSheetId="7">#REF!</definedName>
    <definedName name="F_13_390" localSheetId="4">#REF!</definedName>
    <definedName name="F_13_390" localSheetId="5">#REF!</definedName>
    <definedName name="F_13_390" localSheetId="0">#REF!</definedName>
    <definedName name="F_13_390">#REF!</definedName>
    <definedName name="F_13_420" localSheetId="7">#REF!</definedName>
    <definedName name="F_13_420" localSheetId="4">#REF!</definedName>
    <definedName name="F_13_420" localSheetId="5">#REF!</definedName>
    <definedName name="F_13_420" localSheetId="0">#REF!</definedName>
    <definedName name="F_13_420">#REF!</definedName>
    <definedName name="F_13_450" localSheetId="7">#REF!</definedName>
    <definedName name="F_13_450" localSheetId="4">#REF!</definedName>
    <definedName name="F_13_450" localSheetId="5">#REF!</definedName>
    <definedName name="F_13_450" localSheetId="0">#REF!</definedName>
    <definedName name="F_13_450">#REF!</definedName>
    <definedName name="F_13_480" localSheetId="7">#REF!</definedName>
    <definedName name="F_13_480" localSheetId="4">#REF!</definedName>
    <definedName name="F_13_480" localSheetId="5">#REF!</definedName>
    <definedName name="F_13_480" localSheetId="0">#REF!</definedName>
    <definedName name="F_13_480">#REF!</definedName>
    <definedName name="F_13_510" localSheetId="7">#REF!</definedName>
    <definedName name="F_13_510" localSheetId="4">#REF!</definedName>
    <definedName name="F_13_510" localSheetId="5">#REF!</definedName>
    <definedName name="F_13_510" localSheetId="0">#REF!</definedName>
    <definedName name="F_13_510">#REF!</definedName>
    <definedName name="F_13_540" localSheetId="7">#REF!</definedName>
    <definedName name="F_13_540" localSheetId="4">#REF!</definedName>
    <definedName name="F_13_540" localSheetId="5">#REF!</definedName>
    <definedName name="F_13_540" localSheetId="0">#REF!</definedName>
    <definedName name="F_13_540">#REF!</definedName>
    <definedName name="F_13_570" localSheetId="7">#REF!</definedName>
    <definedName name="F_13_570" localSheetId="4">#REF!</definedName>
    <definedName name="F_13_570" localSheetId="5">#REF!</definedName>
    <definedName name="F_13_570" localSheetId="0">#REF!</definedName>
    <definedName name="F_13_570">#REF!</definedName>
    <definedName name="F_13_60" localSheetId="7">#REF!</definedName>
    <definedName name="F_13_60" localSheetId="4">#REF!</definedName>
    <definedName name="F_13_60" localSheetId="5">#REF!</definedName>
    <definedName name="F_13_60" localSheetId="0">#REF!</definedName>
    <definedName name="F_13_60">#REF!</definedName>
    <definedName name="F_13_600" localSheetId="7">#REF!</definedName>
    <definedName name="F_13_600" localSheetId="4">#REF!</definedName>
    <definedName name="F_13_600" localSheetId="5">#REF!</definedName>
    <definedName name="F_13_600" localSheetId="0">#REF!</definedName>
    <definedName name="F_13_600">#REF!</definedName>
    <definedName name="F_13_630" localSheetId="7">#REF!</definedName>
    <definedName name="F_13_630" localSheetId="4">#REF!</definedName>
    <definedName name="F_13_630" localSheetId="5">#REF!</definedName>
    <definedName name="F_13_630" localSheetId="0">#REF!</definedName>
    <definedName name="F_13_630">#REF!</definedName>
    <definedName name="F_13_660" localSheetId="7">#REF!</definedName>
    <definedName name="F_13_660" localSheetId="4">#REF!</definedName>
    <definedName name="F_13_660" localSheetId="5">#REF!</definedName>
    <definedName name="F_13_660" localSheetId="0">#REF!</definedName>
    <definedName name="F_13_660">#REF!</definedName>
    <definedName name="F_13_690" localSheetId="7">#REF!</definedName>
    <definedName name="F_13_690" localSheetId="4">#REF!</definedName>
    <definedName name="F_13_690" localSheetId="5">#REF!</definedName>
    <definedName name="F_13_690" localSheetId="0">#REF!</definedName>
    <definedName name="F_13_690">#REF!</definedName>
    <definedName name="F_13_720" localSheetId="7">#REF!</definedName>
    <definedName name="F_13_720" localSheetId="4">#REF!</definedName>
    <definedName name="F_13_720" localSheetId="5">#REF!</definedName>
    <definedName name="F_13_720" localSheetId="0">#REF!</definedName>
    <definedName name="F_13_720">#REF!</definedName>
    <definedName name="F_13_90" localSheetId="7">#REF!</definedName>
    <definedName name="F_13_90" localSheetId="4">#REF!</definedName>
    <definedName name="F_13_90" localSheetId="5">#REF!</definedName>
    <definedName name="F_13_90" localSheetId="0">#REF!</definedName>
    <definedName name="F_13_90">#REF!</definedName>
    <definedName name="F_14_120" localSheetId="7">#REF!</definedName>
    <definedName name="F_14_120" localSheetId="4">#REF!</definedName>
    <definedName name="F_14_120" localSheetId="5">#REF!</definedName>
    <definedName name="F_14_120" localSheetId="0">#REF!</definedName>
    <definedName name="F_14_120">#REF!</definedName>
    <definedName name="F_14_150" localSheetId="7">#REF!</definedName>
    <definedName name="F_14_150" localSheetId="4">#REF!</definedName>
    <definedName name="F_14_150" localSheetId="5">#REF!</definedName>
    <definedName name="F_14_150" localSheetId="0">#REF!</definedName>
    <definedName name="F_14_150">#REF!</definedName>
    <definedName name="F_14_180" localSheetId="7">#REF!</definedName>
    <definedName name="F_14_180" localSheetId="4">#REF!</definedName>
    <definedName name="F_14_180" localSheetId="5">#REF!</definedName>
    <definedName name="F_14_180" localSheetId="0">#REF!</definedName>
    <definedName name="F_14_180">#REF!</definedName>
    <definedName name="F_14_210" localSheetId="7">#REF!</definedName>
    <definedName name="F_14_210" localSheetId="4">#REF!</definedName>
    <definedName name="F_14_210" localSheetId="5">#REF!</definedName>
    <definedName name="F_14_210" localSheetId="0">#REF!</definedName>
    <definedName name="F_14_210">#REF!</definedName>
    <definedName name="F_14_240" localSheetId="7">#REF!</definedName>
    <definedName name="F_14_240" localSheetId="4">#REF!</definedName>
    <definedName name="F_14_240" localSheetId="5">#REF!</definedName>
    <definedName name="F_14_240" localSheetId="0">#REF!</definedName>
    <definedName name="F_14_240">#REF!</definedName>
    <definedName name="F_14_270" localSheetId="7">#REF!</definedName>
    <definedName name="F_14_270" localSheetId="4">#REF!</definedName>
    <definedName name="F_14_270" localSheetId="5">#REF!</definedName>
    <definedName name="F_14_270" localSheetId="0">#REF!</definedName>
    <definedName name="F_14_270">#REF!</definedName>
    <definedName name="F_14_30" localSheetId="7">#REF!</definedName>
    <definedName name="F_14_30" localSheetId="4">#REF!</definedName>
    <definedName name="F_14_30" localSheetId="5">#REF!</definedName>
    <definedName name="F_14_30" localSheetId="0">#REF!</definedName>
    <definedName name="F_14_30">#REF!</definedName>
    <definedName name="F_14_300" localSheetId="7">#REF!</definedName>
    <definedName name="F_14_300" localSheetId="4">#REF!</definedName>
    <definedName name="F_14_300" localSheetId="5">#REF!</definedName>
    <definedName name="F_14_300" localSheetId="0">#REF!</definedName>
    <definedName name="F_14_300">#REF!</definedName>
    <definedName name="F_14_330" localSheetId="7">#REF!</definedName>
    <definedName name="F_14_330" localSheetId="4">#REF!</definedName>
    <definedName name="F_14_330" localSheetId="5">#REF!</definedName>
    <definedName name="F_14_330" localSheetId="0">#REF!</definedName>
    <definedName name="F_14_330">#REF!</definedName>
    <definedName name="F_14_360" localSheetId="7">#REF!</definedName>
    <definedName name="F_14_360" localSheetId="4">#REF!</definedName>
    <definedName name="F_14_360" localSheetId="5">#REF!</definedName>
    <definedName name="F_14_360" localSheetId="0">#REF!</definedName>
    <definedName name="F_14_360">#REF!</definedName>
    <definedName name="F_14_390" localSheetId="7">#REF!</definedName>
    <definedName name="F_14_390" localSheetId="4">#REF!</definedName>
    <definedName name="F_14_390" localSheetId="5">#REF!</definedName>
    <definedName name="F_14_390" localSheetId="0">#REF!</definedName>
    <definedName name="F_14_390">#REF!</definedName>
    <definedName name="F_14_420" localSheetId="7">#REF!</definedName>
    <definedName name="F_14_420" localSheetId="4">#REF!</definedName>
    <definedName name="F_14_420" localSheetId="5">#REF!</definedName>
    <definedName name="F_14_420" localSheetId="0">#REF!</definedName>
    <definedName name="F_14_420">#REF!</definedName>
    <definedName name="F_14_450" localSheetId="7">#REF!</definedName>
    <definedName name="F_14_450" localSheetId="4">#REF!</definedName>
    <definedName name="F_14_450" localSheetId="5">#REF!</definedName>
    <definedName name="F_14_450" localSheetId="0">#REF!</definedName>
    <definedName name="F_14_450">#REF!</definedName>
    <definedName name="F_14_480" localSheetId="7">#REF!</definedName>
    <definedName name="F_14_480" localSheetId="4">#REF!</definedName>
    <definedName name="F_14_480" localSheetId="5">#REF!</definedName>
    <definedName name="F_14_480" localSheetId="0">#REF!</definedName>
    <definedName name="F_14_480">#REF!</definedName>
    <definedName name="F_14_510" localSheetId="7">#REF!</definedName>
    <definedName name="F_14_510" localSheetId="4">#REF!</definedName>
    <definedName name="F_14_510" localSheetId="5">#REF!</definedName>
    <definedName name="F_14_510" localSheetId="0">#REF!</definedName>
    <definedName name="F_14_510">#REF!</definedName>
    <definedName name="F_14_540" localSheetId="7">#REF!</definedName>
    <definedName name="F_14_540" localSheetId="4">#REF!</definedName>
    <definedName name="F_14_540" localSheetId="5">#REF!</definedName>
    <definedName name="F_14_540" localSheetId="0">#REF!</definedName>
    <definedName name="F_14_540">#REF!</definedName>
    <definedName name="F_14_570" localSheetId="7">#REF!</definedName>
    <definedName name="F_14_570" localSheetId="4">#REF!</definedName>
    <definedName name="F_14_570" localSheetId="5">#REF!</definedName>
    <definedName name="F_14_570" localSheetId="0">#REF!</definedName>
    <definedName name="F_14_570">#REF!</definedName>
    <definedName name="F_14_60" localSheetId="7">#REF!</definedName>
    <definedName name="F_14_60" localSheetId="4">#REF!</definedName>
    <definedName name="F_14_60" localSheetId="5">#REF!</definedName>
    <definedName name="F_14_60" localSheetId="0">#REF!</definedName>
    <definedName name="F_14_60">#REF!</definedName>
    <definedName name="F_14_600" localSheetId="7">#REF!</definedName>
    <definedName name="F_14_600" localSheetId="4">#REF!</definedName>
    <definedName name="F_14_600" localSheetId="5">#REF!</definedName>
    <definedName name="F_14_600" localSheetId="0">#REF!</definedName>
    <definedName name="F_14_600">#REF!</definedName>
    <definedName name="F_14_630" localSheetId="7">#REF!</definedName>
    <definedName name="F_14_630" localSheetId="4">#REF!</definedName>
    <definedName name="F_14_630" localSheetId="5">#REF!</definedName>
    <definedName name="F_14_630" localSheetId="0">#REF!</definedName>
    <definedName name="F_14_630">#REF!</definedName>
    <definedName name="F_14_660" localSheetId="7">#REF!</definedName>
    <definedName name="F_14_660" localSheetId="4">#REF!</definedName>
    <definedName name="F_14_660" localSheetId="5">#REF!</definedName>
    <definedName name="F_14_660" localSheetId="0">#REF!</definedName>
    <definedName name="F_14_660">#REF!</definedName>
    <definedName name="F_14_690" localSheetId="7">#REF!</definedName>
    <definedName name="F_14_690" localSheetId="4">#REF!</definedName>
    <definedName name="F_14_690" localSheetId="5">#REF!</definedName>
    <definedName name="F_14_690" localSheetId="0">#REF!</definedName>
    <definedName name="F_14_690">#REF!</definedName>
    <definedName name="F_14_720" localSheetId="7">#REF!</definedName>
    <definedName name="F_14_720" localSheetId="4">#REF!</definedName>
    <definedName name="F_14_720" localSheetId="5">#REF!</definedName>
    <definedName name="F_14_720" localSheetId="0">#REF!</definedName>
    <definedName name="F_14_720">#REF!</definedName>
    <definedName name="F_14_90" localSheetId="7">#REF!</definedName>
    <definedName name="F_14_90" localSheetId="4">#REF!</definedName>
    <definedName name="F_14_90" localSheetId="5">#REF!</definedName>
    <definedName name="F_14_90" localSheetId="0">#REF!</definedName>
    <definedName name="F_14_90">#REF!</definedName>
    <definedName name="F_15_120" localSheetId="7">#REF!</definedName>
    <definedName name="F_15_120" localSheetId="4">#REF!</definedName>
    <definedName name="F_15_120" localSheetId="5">#REF!</definedName>
    <definedName name="F_15_120" localSheetId="0">#REF!</definedName>
    <definedName name="F_15_120">#REF!</definedName>
    <definedName name="F_15_150" localSheetId="7">#REF!</definedName>
    <definedName name="F_15_150" localSheetId="4">#REF!</definedName>
    <definedName name="F_15_150" localSheetId="5">#REF!</definedName>
    <definedName name="F_15_150" localSheetId="0">#REF!</definedName>
    <definedName name="F_15_150">#REF!</definedName>
    <definedName name="F_15_180" localSheetId="7">#REF!</definedName>
    <definedName name="F_15_180" localSheetId="4">#REF!</definedName>
    <definedName name="F_15_180" localSheetId="5">#REF!</definedName>
    <definedName name="F_15_180" localSheetId="0">#REF!</definedName>
    <definedName name="F_15_180">#REF!</definedName>
    <definedName name="F_15_210" localSheetId="7">#REF!</definedName>
    <definedName name="F_15_210" localSheetId="4">#REF!</definedName>
    <definedName name="F_15_210" localSheetId="5">#REF!</definedName>
    <definedName name="F_15_210" localSheetId="0">#REF!</definedName>
    <definedName name="F_15_210">#REF!</definedName>
    <definedName name="F_15_240" localSheetId="7">#REF!</definedName>
    <definedName name="F_15_240" localSheetId="4">#REF!</definedName>
    <definedName name="F_15_240" localSheetId="5">#REF!</definedName>
    <definedName name="F_15_240" localSheetId="0">#REF!</definedName>
    <definedName name="F_15_240">#REF!</definedName>
    <definedName name="F_15_270" localSheetId="7">#REF!</definedName>
    <definedName name="F_15_270" localSheetId="4">#REF!</definedName>
    <definedName name="F_15_270" localSheetId="5">#REF!</definedName>
    <definedName name="F_15_270" localSheetId="0">#REF!</definedName>
    <definedName name="F_15_270">#REF!</definedName>
    <definedName name="F_15_30" localSheetId="7">#REF!</definedName>
    <definedName name="F_15_30" localSheetId="4">#REF!</definedName>
    <definedName name="F_15_30" localSheetId="5">#REF!</definedName>
    <definedName name="F_15_30" localSheetId="0">#REF!</definedName>
    <definedName name="F_15_30">#REF!</definedName>
    <definedName name="F_15_300" localSheetId="7">#REF!</definedName>
    <definedName name="F_15_300" localSheetId="4">#REF!</definedName>
    <definedName name="F_15_300" localSheetId="5">#REF!</definedName>
    <definedName name="F_15_300" localSheetId="0">#REF!</definedName>
    <definedName name="F_15_300">#REF!</definedName>
    <definedName name="F_15_330" localSheetId="7">#REF!</definedName>
    <definedName name="F_15_330" localSheetId="4">#REF!</definedName>
    <definedName name="F_15_330" localSheetId="5">#REF!</definedName>
    <definedName name="F_15_330" localSheetId="0">#REF!</definedName>
    <definedName name="F_15_330">#REF!</definedName>
    <definedName name="F_15_360" localSheetId="7">#REF!</definedName>
    <definedName name="F_15_360" localSheetId="4">#REF!</definedName>
    <definedName name="F_15_360" localSheetId="5">#REF!</definedName>
    <definedName name="F_15_360" localSheetId="0">#REF!</definedName>
    <definedName name="F_15_360">#REF!</definedName>
    <definedName name="F_15_390" localSheetId="7">#REF!</definedName>
    <definedName name="F_15_390" localSheetId="4">#REF!</definedName>
    <definedName name="F_15_390" localSheetId="5">#REF!</definedName>
    <definedName name="F_15_390" localSheetId="0">#REF!</definedName>
    <definedName name="F_15_390">#REF!</definedName>
    <definedName name="F_15_420" localSheetId="7">#REF!</definedName>
    <definedName name="F_15_420" localSheetId="4">#REF!</definedName>
    <definedName name="F_15_420" localSheetId="5">#REF!</definedName>
    <definedName name="F_15_420" localSheetId="0">#REF!</definedName>
    <definedName name="F_15_420">#REF!</definedName>
    <definedName name="F_15_450" localSheetId="7">#REF!</definedName>
    <definedName name="F_15_450" localSheetId="4">#REF!</definedName>
    <definedName name="F_15_450" localSheetId="5">#REF!</definedName>
    <definedName name="F_15_450" localSheetId="0">#REF!</definedName>
    <definedName name="F_15_450">#REF!</definedName>
    <definedName name="F_15_480" localSheetId="7">#REF!</definedName>
    <definedName name="F_15_480" localSheetId="4">#REF!</definedName>
    <definedName name="F_15_480" localSheetId="5">#REF!</definedName>
    <definedName name="F_15_480" localSheetId="0">#REF!</definedName>
    <definedName name="F_15_480">#REF!</definedName>
    <definedName name="F_15_510" localSheetId="7">#REF!</definedName>
    <definedName name="F_15_510" localSheetId="4">#REF!</definedName>
    <definedName name="F_15_510" localSheetId="5">#REF!</definedName>
    <definedName name="F_15_510" localSheetId="0">#REF!</definedName>
    <definedName name="F_15_510">#REF!</definedName>
    <definedName name="F_15_540" localSheetId="7">#REF!</definedName>
    <definedName name="F_15_540" localSheetId="4">#REF!</definedName>
    <definedName name="F_15_540" localSheetId="5">#REF!</definedName>
    <definedName name="F_15_540" localSheetId="0">#REF!</definedName>
    <definedName name="F_15_540">#REF!</definedName>
    <definedName name="F_15_570" localSheetId="7">#REF!</definedName>
    <definedName name="F_15_570" localSheetId="4">#REF!</definedName>
    <definedName name="F_15_570" localSheetId="5">#REF!</definedName>
    <definedName name="F_15_570" localSheetId="0">#REF!</definedName>
    <definedName name="F_15_570">#REF!</definedName>
    <definedName name="F_15_60" localSheetId="7">#REF!</definedName>
    <definedName name="F_15_60" localSheetId="4">#REF!</definedName>
    <definedName name="F_15_60" localSheetId="5">#REF!</definedName>
    <definedName name="F_15_60" localSheetId="0">#REF!</definedName>
    <definedName name="F_15_60">#REF!</definedName>
    <definedName name="F_15_600" localSheetId="7">#REF!</definedName>
    <definedName name="F_15_600" localSheetId="4">#REF!</definedName>
    <definedName name="F_15_600" localSheetId="5">#REF!</definedName>
    <definedName name="F_15_600" localSheetId="0">#REF!</definedName>
    <definedName name="F_15_600">#REF!</definedName>
    <definedName name="F_15_630" localSheetId="7">#REF!</definedName>
    <definedName name="F_15_630" localSheetId="4">#REF!</definedName>
    <definedName name="F_15_630" localSheetId="5">#REF!</definedName>
    <definedName name="F_15_630" localSheetId="0">#REF!</definedName>
    <definedName name="F_15_630">#REF!</definedName>
    <definedName name="F_15_660" localSheetId="7">#REF!</definedName>
    <definedName name="F_15_660" localSheetId="4">#REF!</definedName>
    <definedName name="F_15_660" localSheetId="5">#REF!</definedName>
    <definedName name="F_15_660" localSheetId="0">#REF!</definedName>
    <definedName name="F_15_660">#REF!</definedName>
    <definedName name="F_15_690" localSheetId="7">#REF!</definedName>
    <definedName name="F_15_690" localSheetId="4">#REF!</definedName>
    <definedName name="F_15_690" localSheetId="5">#REF!</definedName>
    <definedName name="F_15_690" localSheetId="0">#REF!</definedName>
    <definedName name="F_15_690">#REF!</definedName>
    <definedName name="F_15_720" localSheetId="7">#REF!</definedName>
    <definedName name="F_15_720" localSheetId="4">#REF!</definedName>
    <definedName name="F_15_720" localSheetId="5">#REF!</definedName>
    <definedName name="F_15_720" localSheetId="0">#REF!</definedName>
    <definedName name="F_15_720">#REF!</definedName>
    <definedName name="F_15_90" localSheetId="7">#REF!</definedName>
    <definedName name="F_15_90" localSheetId="4">#REF!</definedName>
    <definedName name="F_15_90" localSheetId="5">#REF!</definedName>
    <definedName name="F_15_90" localSheetId="0">#REF!</definedName>
    <definedName name="F_15_90">#REF!</definedName>
    <definedName name="F_16_120" localSheetId="7">#REF!</definedName>
    <definedName name="F_16_120" localSheetId="4">#REF!</definedName>
    <definedName name="F_16_120" localSheetId="5">#REF!</definedName>
    <definedName name="F_16_120" localSheetId="0">#REF!</definedName>
    <definedName name="F_16_120">#REF!</definedName>
    <definedName name="F_16_150" localSheetId="7">#REF!</definedName>
    <definedName name="F_16_150" localSheetId="4">#REF!</definedName>
    <definedName name="F_16_150" localSheetId="5">#REF!</definedName>
    <definedName name="F_16_150" localSheetId="0">#REF!</definedName>
    <definedName name="F_16_150">#REF!</definedName>
    <definedName name="F_16_180" localSheetId="7">#REF!</definedName>
    <definedName name="F_16_180" localSheetId="4">#REF!</definedName>
    <definedName name="F_16_180" localSheetId="5">#REF!</definedName>
    <definedName name="F_16_180" localSheetId="0">#REF!</definedName>
    <definedName name="F_16_180">#REF!</definedName>
    <definedName name="F_16_210" localSheetId="7">#REF!</definedName>
    <definedName name="F_16_210" localSheetId="4">#REF!</definedName>
    <definedName name="F_16_210" localSheetId="5">#REF!</definedName>
    <definedName name="F_16_210" localSheetId="0">#REF!</definedName>
    <definedName name="F_16_210">#REF!</definedName>
    <definedName name="F_16_240" localSheetId="7">#REF!</definedName>
    <definedName name="F_16_240" localSheetId="4">#REF!</definedName>
    <definedName name="F_16_240" localSheetId="5">#REF!</definedName>
    <definedName name="F_16_240" localSheetId="0">#REF!</definedName>
    <definedName name="F_16_240">#REF!</definedName>
    <definedName name="F_16_270" localSheetId="7">#REF!</definedName>
    <definedName name="F_16_270" localSheetId="4">#REF!</definedName>
    <definedName name="F_16_270" localSheetId="5">#REF!</definedName>
    <definedName name="F_16_270" localSheetId="0">#REF!</definedName>
    <definedName name="F_16_270">#REF!</definedName>
    <definedName name="F_16_30" localSheetId="7">#REF!</definedName>
    <definedName name="F_16_30" localSheetId="4">#REF!</definedName>
    <definedName name="F_16_30" localSheetId="5">#REF!</definedName>
    <definedName name="F_16_30" localSheetId="0">#REF!</definedName>
    <definedName name="F_16_30">#REF!</definedName>
    <definedName name="F_16_300" localSheetId="7">#REF!</definedName>
    <definedName name="F_16_300" localSheetId="4">#REF!</definedName>
    <definedName name="F_16_300" localSheetId="5">#REF!</definedName>
    <definedName name="F_16_300" localSheetId="0">#REF!</definedName>
    <definedName name="F_16_300">#REF!</definedName>
    <definedName name="F_16_330" localSheetId="7">#REF!</definedName>
    <definedName name="F_16_330" localSheetId="4">#REF!</definedName>
    <definedName name="F_16_330" localSheetId="5">#REF!</definedName>
    <definedName name="F_16_330" localSheetId="0">#REF!</definedName>
    <definedName name="F_16_330">#REF!</definedName>
    <definedName name="F_16_360" localSheetId="7">#REF!</definedName>
    <definedName name="F_16_360" localSheetId="4">#REF!</definedName>
    <definedName name="F_16_360" localSheetId="5">#REF!</definedName>
    <definedName name="F_16_360" localSheetId="0">#REF!</definedName>
    <definedName name="F_16_360">#REF!</definedName>
    <definedName name="F_16_390" localSheetId="7">#REF!</definedName>
    <definedName name="F_16_390" localSheetId="4">#REF!</definedName>
    <definedName name="F_16_390" localSheetId="5">#REF!</definedName>
    <definedName name="F_16_390" localSheetId="0">#REF!</definedName>
    <definedName name="F_16_390">#REF!</definedName>
    <definedName name="F_16_420" localSheetId="7">#REF!</definedName>
    <definedName name="F_16_420" localSheetId="4">#REF!</definedName>
    <definedName name="F_16_420" localSheetId="5">#REF!</definedName>
    <definedName name="F_16_420" localSheetId="0">#REF!</definedName>
    <definedName name="F_16_420">#REF!</definedName>
    <definedName name="F_16_450" localSheetId="7">#REF!</definedName>
    <definedName name="F_16_450" localSheetId="4">#REF!</definedName>
    <definedName name="F_16_450" localSheetId="5">#REF!</definedName>
    <definedName name="F_16_450" localSheetId="0">#REF!</definedName>
    <definedName name="F_16_450">#REF!</definedName>
    <definedName name="F_16_480" localSheetId="7">#REF!</definedName>
    <definedName name="F_16_480" localSheetId="4">#REF!</definedName>
    <definedName name="F_16_480" localSheetId="5">#REF!</definedName>
    <definedName name="F_16_480" localSheetId="0">#REF!</definedName>
    <definedName name="F_16_480">#REF!</definedName>
    <definedName name="F_16_510" localSheetId="7">#REF!</definedName>
    <definedName name="F_16_510" localSheetId="4">#REF!</definedName>
    <definedName name="F_16_510" localSheetId="5">#REF!</definedName>
    <definedName name="F_16_510" localSheetId="0">#REF!</definedName>
    <definedName name="F_16_510">#REF!</definedName>
    <definedName name="F_16_540" localSheetId="7">#REF!</definedName>
    <definedName name="F_16_540" localSheetId="4">#REF!</definedName>
    <definedName name="F_16_540" localSheetId="5">#REF!</definedName>
    <definedName name="F_16_540" localSheetId="0">#REF!</definedName>
    <definedName name="F_16_540">#REF!</definedName>
    <definedName name="F_16_570" localSheetId="7">#REF!</definedName>
    <definedName name="F_16_570" localSheetId="4">#REF!</definedName>
    <definedName name="F_16_570" localSheetId="5">#REF!</definedName>
    <definedName name="F_16_570" localSheetId="0">#REF!</definedName>
    <definedName name="F_16_570">#REF!</definedName>
    <definedName name="F_16_60" localSheetId="7">#REF!</definedName>
    <definedName name="F_16_60" localSheetId="4">#REF!</definedName>
    <definedName name="F_16_60" localSheetId="5">#REF!</definedName>
    <definedName name="F_16_60" localSheetId="0">#REF!</definedName>
    <definedName name="F_16_60">#REF!</definedName>
    <definedName name="F_16_600" localSheetId="7">#REF!</definedName>
    <definedName name="F_16_600" localSheetId="4">#REF!</definedName>
    <definedName name="F_16_600" localSheetId="5">#REF!</definedName>
    <definedName name="F_16_600" localSheetId="0">#REF!</definedName>
    <definedName name="F_16_600">#REF!</definedName>
    <definedName name="F_16_630" localSheetId="7">#REF!</definedName>
    <definedName name="F_16_630" localSheetId="4">#REF!</definedName>
    <definedName name="F_16_630" localSheetId="5">#REF!</definedName>
    <definedName name="F_16_630" localSheetId="0">#REF!</definedName>
    <definedName name="F_16_630">#REF!</definedName>
    <definedName name="F_16_660" localSheetId="7">#REF!</definedName>
    <definedName name="F_16_660" localSheetId="4">#REF!</definedName>
    <definedName name="F_16_660" localSheetId="5">#REF!</definedName>
    <definedName name="F_16_660" localSheetId="0">#REF!</definedName>
    <definedName name="F_16_660">#REF!</definedName>
    <definedName name="F_16_690" localSheetId="7">#REF!</definedName>
    <definedName name="F_16_690" localSheetId="4">#REF!</definedName>
    <definedName name="F_16_690" localSheetId="5">#REF!</definedName>
    <definedName name="F_16_690" localSheetId="0">#REF!</definedName>
    <definedName name="F_16_690">#REF!</definedName>
    <definedName name="F_16_720" localSheetId="7">#REF!</definedName>
    <definedName name="F_16_720" localSheetId="4">#REF!</definedName>
    <definedName name="F_16_720" localSheetId="5">#REF!</definedName>
    <definedName name="F_16_720" localSheetId="0">#REF!</definedName>
    <definedName name="F_16_720">#REF!</definedName>
    <definedName name="F_16_90" localSheetId="7">#REF!</definedName>
    <definedName name="F_16_90" localSheetId="4">#REF!</definedName>
    <definedName name="F_16_90" localSheetId="5">#REF!</definedName>
    <definedName name="F_16_90" localSheetId="0">#REF!</definedName>
    <definedName name="F_16_90">#REF!</definedName>
    <definedName name="F_17_120" localSheetId="7">#REF!</definedName>
    <definedName name="F_17_120" localSheetId="4">#REF!</definedName>
    <definedName name="F_17_120" localSheetId="5">#REF!</definedName>
    <definedName name="F_17_120" localSheetId="0">#REF!</definedName>
    <definedName name="F_17_120">#REF!</definedName>
    <definedName name="F_17_150" localSheetId="7">#REF!</definedName>
    <definedName name="F_17_150" localSheetId="4">#REF!</definedName>
    <definedName name="F_17_150" localSheetId="5">#REF!</definedName>
    <definedName name="F_17_150" localSheetId="0">#REF!</definedName>
    <definedName name="F_17_150">#REF!</definedName>
    <definedName name="F_17_180" localSheetId="7">#REF!</definedName>
    <definedName name="F_17_180" localSheetId="4">#REF!</definedName>
    <definedName name="F_17_180" localSheetId="5">#REF!</definedName>
    <definedName name="F_17_180" localSheetId="0">#REF!</definedName>
    <definedName name="F_17_180">#REF!</definedName>
    <definedName name="F_17_210" localSheetId="7">#REF!</definedName>
    <definedName name="F_17_210" localSheetId="4">#REF!</definedName>
    <definedName name="F_17_210" localSheetId="5">#REF!</definedName>
    <definedName name="F_17_210" localSheetId="0">#REF!</definedName>
    <definedName name="F_17_210">#REF!</definedName>
    <definedName name="F_17_240" localSheetId="7">#REF!</definedName>
    <definedName name="F_17_240" localSheetId="4">#REF!</definedName>
    <definedName name="F_17_240" localSheetId="5">#REF!</definedName>
    <definedName name="F_17_240" localSheetId="0">#REF!</definedName>
    <definedName name="F_17_240">#REF!</definedName>
    <definedName name="F_17_270" localSheetId="7">#REF!</definedName>
    <definedName name="F_17_270" localSheetId="4">#REF!</definedName>
    <definedName name="F_17_270" localSheetId="5">#REF!</definedName>
    <definedName name="F_17_270" localSheetId="0">#REF!</definedName>
    <definedName name="F_17_270">#REF!</definedName>
    <definedName name="F_17_30" localSheetId="7">#REF!</definedName>
    <definedName name="F_17_30" localSheetId="4">#REF!</definedName>
    <definedName name="F_17_30" localSheetId="5">#REF!</definedName>
    <definedName name="F_17_30" localSheetId="0">#REF!</definedName>
    <definedName name="F_17_30">#REF!</definedName>
    <definedName name="F_17_300" localSheetId="7">#REF!</definedName>
    <definedName name="F_17_300" localSheetId="4">#REF!</definedName>
    <definedName name="F_17_300" localSheetId="5">#REF!</definedName>
    <definedName name="F_17_300" localSheetId="0">#REF!</definedName>
    <definedName name="F_17_300">#REF!</definedName>
    <definedName name="F_17_330" localSheetId="7">#REF!</definedName>
    <definedName name="F_17_330" localSheetId="4">#REF!</definedName>
    <definedName name="F_17_330" localSheetId="5">#REF!</definedName>
    <definedName name="F_17_330" localSheetId="0">#REF!</definedName>
    <definedName name="F_17_330">#REF!</definedName>
    <definedName name="F_17_360" localSheetId="7">#REF!</definedName>
    <definedName name="F_17_360" localSheetId="4">#REF!</definedName>
    <definedName name="F_17_360" localSheetId="5">#REF!</definedName>
    <definedName name="F_17_360" localSheetId="0">#REF!</definedName>
    <definedName name="F_17_360">#REF!</definedName>
    <definedName name="F_17_390" localSheetId="7">#REF!</definedName>
    <definedName name="F_17_390" localSheetId="4">#REF!</definedName>
    <definedName name="F_17_390" localSheetId="5">#REF!</definedName>
    <definedName name="F_17_390" localSheetId="0">#REF!</definedName>
    <definedName name="F_17_390">#REF!</definedName>
    <definedName name="F_17_420" localSheetId="7">#REF!</definedName>
    <definedName name="F_17_420" localSheetId="4">#REF!</definedName>
    <definedName name="F_17_420" localSheetId="5">#REF!</definedName>
    <definedName name="F_17_420" localSheetId="0">#REF!</definedName>
    <definedName name="F_17_420">#REF!</definedName>
    <definedName name="F_17_450" localSheetId="7">#REF!</definedName>
    <definedName name="F_17_450" localSheetId="4">#REF!</definedName>
    <definedName name="F_17_450" localSheetId="5">#REF!</definedName>
    <definedName name="F_17_450" localSheetId="0">#REF!</definedName>
    <definedName name="F_17_450">#REF!</definedName>
    <definedName name="F_17_480" localSheetId="7">#REF!</definedName>
    <definedName name="F_17_480" localSheetId="4">#REF!</definedName>
    <definedName name="F_17_480" localSheetId="5">#REF!</definedName>
    <definedName name="F_17_480" localSheetId="0">#REF!</definedName>
    <definedName name="F_17_480">#REF!</definedName>
    <definedName name="F_17_510" localSheetId="7">#REF!</definedName>
    <definedName name="F_17_510" localSheetId="4">#REF!</definedName>
    <definedName name="F_17_510" localSheetId="5">#REF!</definedName>
    <definedName name="F_17_510" localSheetId="0">#REF!</definedName>
    <definedName name="F_17_510">#REF!</definedName>
    <definedName name="F_17_540" localSheetId="7">#REF!</definedName>
    <definedName name="F_17_540" localSheetId="4">#REF!</definedName>
    <definedName name="F_17_540" localSheetId="5">#REF!</definedName>
    <definedName name="F_17_540" localSheetId="0">#REF!</definedName>
    <definedName name="F_17_540">#REF!</definedName>
    <definedName name="F_17_570" localSheetId="7">#REF!</definedName>
    <definedName name="F_17_570" localSheetId="4">#REF!</definedName>
    <definedName name="F_17_570" localSheetId="5">#REF!</definedName>
    <definedName name="F_17_570" localSheetId="0">#REF!</definedName>
    <definedName name="F_17_570">#REF!</definedName>
    <definedName name="F_17_60" localSheetId="7">#REF!</definedName>
    <definedName name="F_17_60" localSheetId="4">#REF!</definedName>
    <definedName name="F_17_60" localSheetId="5">#REF!</definedName>
    <definedName name="F_17_60" localSheetId="0">#REF!</definedName>
    <definedName name="F_17_60">#REF!</definedName>
    <definedName name="F_17_600" localSheetId="7">#REF!</definedName>
    <definedName name="F_17_600" localSheetId="4">#REF!</definedName>
    <definedName name="F_17_600" localSheetId="5">#REF!</definedName>
    <definedName name="F_17_600" localSheetId="0">#REF!</definedName>
    <definedName name="F_17_600">#REF!</definedName>
    <definedName name="F_17_630" localSheetId="7">#REF!</definedName>
    <definedName name="F_17_630" localSheetId="4">#REF!</definedName>
    <definedName name="F_17_630" localSheetId="5">#REF!</definedName>
    <definedName name="F_17_630" localSheetId="0">#REF!</definedName>
    <definedName name="F_17_630">#REF!</definedName>
    <definedName name="F_17_660" localSheetId="7">#REF!</definedName>
    <definedName name="F_17_660" localSheetId="4">#REF!</definedName>
    <definedName name="F_17_660" localSheetId="5">#REF!</definedName>
    <definedName name="F_17_660" localSheetId="0">#REF!</definedName>
    <definedName name="F_17_660">#REF!</definedName>
    <definedName name="F_17_690" localSheetId="7">#REF!</definedName>
    <definedName name="F_17_690" localSheetId="4">#REF!</definedName>
    <definedName name="F_17_690" localSheetId="5">#REF!</definedName>
    <definedName name="F_17_690" localSheetId="0">#REF!</definedName>
    <definedName name="F_17_690">#REF!</definedName>
    <definedName name="F_17_720" localSheetId="7">#REF!</definedName>
    <definedName name="F_17_720" localSheetId="4">#REF!</definedName>
    <definedName name="F_17_720" localSheetId="5">#REF!</definedName>
    <definedName name="F_17_720" localSheetId="0">#REF!</definedName>
    <definedName name="F_17_720">#REF!</definedName>
    <definedName name="F_17_90" localSheetId="7">#REF!</definedName>
    <definedName name="F_17_90" localSheetId="4">#REF!</definedName>
    <definedName name="F_17_90" localSheetId="5">#REF!</definedName>
    <definedName name="F_17_90" localSheetId="0">#REF!</definedName>
    <definedName name="F_17_90">#REF!</definedName>
    <definedName name="F_18_120" localSheetId="7">#REF!</definedName>
    <definedName name="F_18_120" localSheetId="4">#REF!</definedName>
    <definedName name="F_18_120" localSheetId="5">#REF!</definedName>
    <definedName name="F_18_120" localSheetId="0">#REF!</definedName>
    <definedName name="F_18_120">#REF!</definedName>
    <definedName name="F_18_150" localSheetId="7">#REF!</definedName>
    <definedName name="F_18_150" localSheetId="4">#REF!</definedName>
    <definedName name="F_18_150" localSheetId="5">#REF!</definedName>
    <definedName name="F_18_150" localSheetId="0">#REF!</definedName>
    <definedName name="F_18_150">#REF!</definedName>
    <definedName name="F_18_180" localSheetId="7">#REF!</definedName>
    <definedName name="F_18_180" localSheetId="4">#REF!</definedName>
    <definedName name="F_18_180" localSheetId="5">#REF!</definedName>
    <definedName name="F_18_180" localSheetId="0">#REF!</definedName>
    <definedName name="F_18_180">#REF!</definedName>
    <definedName name="F_18_210" localSheetId="7">#REF!</definedName>
    <definedName name="F_18_210" localSheetId="4">#REF!</definedName>
    <definedName name="F_18_210" localSheetId="5">#REF!</definedName>
    <definedName name="F_18_210" localSheetId="0">#REF!</definedName>
    <definedName name="F_18_210">#REF!</definedName>
    <definedName name="F_18_240" localSheetId="7">#REF!</definedName>
    <definedName name="F_18_240" localSheetId="4">#REF!</definedName>
    <definedName name="F_18_240" localSheetId="5">#REF!</definedName>
    <definedName name="F_18_240" localSheetId="0">#REF!</definedName>
    <definedName name="F_18_240">#REF!</definedName>
    <definedName name="F_18_270" localSheetId="7">#REF!</definedName>
    <definedName name="F_18_270" localSheetId="4">#REF!</definedName>
    <definedName name="F_18_270" localSheetId="5">#REF!</definedName>
    <definedName name="F_18_270" localSheetId="0">#REF!</definedName>
    <definedName name="F_18_270">#REF!</definedName>
    <definedName name="F_18_30" localSheetId="7">#REF!</definedName>
    <definedName name="F_18_30" localSheetId="4">#REF!</definedName>
    <definedName name="F_18_30" localSheetId="5">#REF!</definedName>
    <definedName name="F_18_30" localSheetId="0">#REF!</definedName>
    <definedName name="F_18_30">#REF!</definedName>
    <definedName name="F_18_300" localSheetId="7">#REF!</definedName>
    <definedName name="F_18_300" localSheetId="4">#REF!</definedName>
    <definedName name="F_18_300" localSheetId="5">#REF!</definedName>
    <definedName name="F_18_300" localSheetId="0">#REF!</definedName>
    <definedName name="F_18_300">#REF!</definedName>
    <definedName name="F_18_330" localSheetId="7">#REF!</definedName>
    <definedName name="F_18_330" localSheetId="4">#REF!</definedName>
    <definedName name="F_18_330" localSheetId="5">#REF!</definedName>
    <definedName name="F_18_330" localSheetId="0">#REF!</definedName>
    <definedName name="F_18_330">#REF!</definedName>
    <definedName name="F_18_360" localSheetId="7">#REF!</definedName>
    <definedName name="F_18_360" localSheetId="4">#REF!</definedName>
    <definedName name="F_18_360" localSheetId="5">#REF!</definedName>
    <definedName name="F_18_360" localSheetId="0">#REF!</definedName>
    <definedName name="F_18_360">#REF!</definedName>
    <definedName name="F_18_390" localSheetId="7">#REF!</definedName>
    <definedName name="F_18_390" localSheetId="4">#REF!</definedName>
    <definedName name="F_18_390" localSheetId="5">#REF!</definedName>
    <definedName name="F_18_390" localSheetId="0">#REF!</definedName>
    <definedName name="F_18_390">#REF!</definedName>
    <definedName name="F_18_420" localSheetId="7">#REF!</definedName>
    <definedName name="F_18_420" localSheetId="4">#REF!</definedName>
    <definedName name="F_18_420" localSheetId="5">#REF!</definedName>
    <definedName name="F_18_420" localSheetId="0">#REF!</definedName>
    <definedName name="F_18_420">#REF!</definedName>
    <definedName name="F_18_450" localSheetId="7">#REF!</definedName>
    <definedName name="F_18_450" localSheetId="4">#REF!</definedName>
    <definedName name="F_18_450" localSheetId="5">#REF!</definedName>
    <definedName name="F_18_450" localSheetId="0">#REF!</definedName>
    <definedName name="F_18_450">#REF!</definedName>
    <definedName name="F_18_480" localSheetId="7">#REF!</definedName>
    <definedName name="F_18_480" localSheetId="4">#REF!</definedName>
    <definedName name="F_18_480" localSheetId="5">#REF!</definedName>
    <definedName name="F_18_480" localSheetId="0">#REF!</definedName>
    <definedName name="F_18_480">#REF!</definedName>
    <definedName name="F_18_510" localSheetId="7">#REF!</definedName>
    <definedName name="F_18_510" localSheetId="4">#REF!</definedName>
    <definedName name="F_18_510" localSheetId="5">#REF!</definedName>
    <definedName name="F_18_510" localSheetId="0">#REF!</definedName>
    <definedName name="F_18_510">#REF!</definedName>
    <definedName name="F_18_540" localSheetId="7">#REF!</definedName>
    <definedName name="F_18_540" localSheetId="4">#REF!</definedName>
    <definedName name="F_18_540" localSheetId="5">#REF!</definedName>
    <definedName name="F_18_540" localSheetId="0">#REF!</definedName>
    <definedName name="F_18_540">#REF!</definedName>
    <definedName name="F_18_570" localSheetId="7">#REF!</definedName>
    <definedName name="F_18_570" localSheetId="4">#REF!</definedName>
    <definedName name="F_18_570" localSheetId="5">#REF!</definedName>
    <definedName name="F_18_570" localSheetId="0">#REF!</definedName>
    <definedName name="F_18_570">#REF!</definedName>
    <definedName name="F_18_60" localSheetId="7">#REF!</definedName>
    <definedName name="F_18_60" localSheetId="4">#REF!</definedName>
    <definedName name="F_18_60" localSheetId="5">#REF!</definedName>
    <definedName name="F_18_60" localSheetId="0">#REF!</definedName>
    <definedName name="F_18_60">#REF!</definedName>
    <definedName name="F_18_600" localSheetId="7">#REF!</definedName>
    <definedName name="F_18_600" localSheetId="4">#REF!</definedName>
    <definedName name="F_18_600" localSheetId="5">#REF!</definedName>
    <definedName name="F_18_600" localSheetId="0">#REF!</definedName>
    <definedName name="F_18_600">#REF!</definedName>
    <definedName name="F_18_630" localSheetId="7">#REF!</definedName>
    <definedName name="F_18_630" localSheetId="4">#REF!</definedName>
    <definedName name="F_18_630" localSheetId="5">#REF!</definedName>
    <definedName name="F_18_630" localSheetId="0">#REF!</definedName>
    <definedName name="F_18_630">#REF!</definedName>
    <definedName name="F_18_660" localSheetId="7">#REF!</definedName>
    <definedName name="F_18_660" localSheetId="4">#REF!</definedName>
    <definedName name="F_18_660" localSheetId="5">#REF!</definedName>
    <definedName name="F_18_660" localSheetId="0">#REF!</definedName>
    <definedName name="F_18_660">#REF!</definedName>
    <definedName name="F_18_690" localSheetId="7">#REF!</definedName>
    <definedName name="F_18_690" localSheetId="4">#REF!</definedName>
    <definedName name="F_18_690" localSheetId="5">#REF!</definedName>
    <definedName name="F_18_690" localSheetId="0">#REF!</definedName>
    <definedName name="F_18_690">#REF!</definedName>
    <definedName name="F_18_720" localSheetId="7">#REF!</definedName>
    <definedName name="F_18_720" localSheetId="4">#REF!</definedName>
    <definedName name="F_18_720" localSheetId="5">#REF!</definedName>
    <definedName name="F_18_720" localSheetId="0">#REF!</definedName>
    <definedName name="F_18_720">#REF!</definedName>
    <definedName name="F_18_90" localSheetId="7">#REF!</definedName>
    <definedName name="F_18_90" localSheetId="4">#REF!</definedName>
    <definedName name="F_18_90" localSheetId="5">#REF!</definedName>
    <definedName name="F_18_90" localSheetId="0">#REF!</definedName>
    <definedName name="F_18_90">#REF!</definedName>
    <definedName name="F_19_120" localSheetId="7">#REF!</definedName>
    <definedName name="F_19_120" localSheetId="4">#REF!</definedName>
    <definedName name="F_19_120" localSheetId="5">#REF!</definedName>
    <definedName name="F_19_120" localSheetId="0">#REF!</definedName>
    <definedName name="F_19_120">#REF!</definedName>
    <definedName name="F_19_150" localSheetId="7">#REF!</definedName>
    <definedName name="F_19_150" localSheetId="4">#REF!</definedName>
    <definedName name="F_19_150" localSheetId="5">#REF!</definedName>
    <definedName name="F_19_150" localSheetId="0">#REF!</definedName>
    <definedName name="F_19_150">#REF!</definedName>
    <definedName name="F_19_180" localSheetId="7">#REF!</definedName>
    <definedName name="F_19_180" localSheetId="4">#REF!</definedName>
    <definedName name="F_19_180" localSheetId="5">#REF!</definedName>
    <definedName name="F_19_180" localSheetId="0">#REF!</definedName>
    <definedName name="F_19_180">#REF!</definedName>
    <definedName name="F_19_210" localSheetId="7">#REF!</definedName>
    <definedName name="F_19_210" localSheetId="4">#REF!</definedName>
    <definedName name="F_19_210" localSheetId="5">#REF!</definedName>
    <definedName name="F_19_210" localSheetId="0">#REF!</definedName>
    <definedName name="F_19_210">#REF!</definedName>
    <definedName name="F_19_240" localSheetId="7">#REF!</definedName>
    <definedName name="F_19_240" localSheetId="4">#REF!</definedName>
    <definedName name="F_19_240" localSheetId="5">#REF!</definedName>
    <definedName name="F_19_240" localSheetId="0">#REF!</definedName>
    <definedName name="F_19_240">#REF!</definedName>
    <definedName name="F_19_270" localSheetId="7">#REF!</definedName>
    <definedName name="F_19_270" localSheetId="4">#REF!</definedName>
    <definedName name="F_19_270" localSheetId="5">#REF!</definedName>
    <definedName name="F_19_270" localSheetId="0">#REF!</definedName>
    <definedName name="F_19_270">#REF!</definedName>
    <definedName name="F_19_30" localSheetId="7">#REF!</definedName>
    <definedName name="F_19_30" localSheetId="4">#REF!</definedName>
    <definedName name="F_19_30" localSheetId="5">#REF!</definedName>
    <definedName name="F_19_30" localSheetId="0">#REF!</definedName>
    <definedName name="F_19_30">#REF!</definedName>
    <definedName name="F_19_300" localSheetId="7">#REF!</definedName>
    <definedName name="F_19_300" localSheetId="4">#REF!</definedName>
    <definedName name="F_19_300" localSheetId="5">#REF!</definedName>
    <definedName name="F_19_300" localSheetId="0">#REF!</definedName>
    <definedName name="F_19_300">#REF!</definedName>
    <definedName name="F_19_330" localSheetId="7">#REF!</definedName>
    <definedName name="F_19_330" localSheetId="4">#REF!</definedName>
    <definedName name="F_19_330" localSheetId="5">#REF!</definedName>
    <definedName name="F_19_330" localSheetId="0">#REF!</definedName>
    <definedName name="F_19_330">#REF!</definedName>
    <definedName name="F_19_360" localSheetId="7">#REF!</definedName>
    <definedName name="F_19_360" localSheetId="4">#REF!</definedName>
    <definedName name="F_19_360" localSheetId="5">#REF!</definedName>
    <definedName name="F_19_360" localSheetId="0">#REF!</definedName>
    <definedName name="F_19_360">#REF!</definedName>
    <definedName name="F_19_390" localSheetId="7">#REF!</definedName>
    <definedName name="F_19_390" localSheetId="4">#REF!</definedName>
    <definedName name="F_19_390" localSheetId="5">#REF!</definedName>
    <definedName name="F_19_390" localSheetId="0">#REF!</definedName>
    <definedName name="F_19_390">#REF!</definedName>
    <definedName name="F_19_420" localSheetId="7">#REF!</definedName>
    <definedName name="F_19_420" localSheetId="4">#REF!</definedName>
    <definedName name="F_19_420" localSheetId="5">#REF!</definedName>
    <definedName name="F_19_420" localSheetId="0">#REF!</definedName>
    <definedName name="F_19_420">#REF!</definedName>
    <definedName name="F_19_450" localSheetId="7">#REF!</definedName>
    <definedName name="F_19_450" localSheetId="4">#REF!</definedName>
    <definedName name="F_19_450" localSheetId="5">#REF!</definedName>
    <definedName name="F_19_450" localSheetId="0">#REF!</definedName>
    <definedName name="F_19_450">#REF!</definedName>
    <definedName name="F_19_480" localSheetId="7">#REF!</definedName>
    <definedName name="F_19_480" localSheetId="4">#REF!</definedName>
    <definedName name="F_19_480" localSheetId="5">#REF!</definedName>
    <definedName name="F_19_480" localSheetId="0">#REF!</definedName>
    <definedName name="F_19_480">#REF!</definedName>
    <definedName name="F_19_510" localSheetId="7">#REF!</definedName>
    <definedName name="F_19_510" localSheetId="4">#REF!</definedName>
    <definedName name="F_19_510" localSheetId="5">#REF!</definedName>
    <definedName name="F_19_510" localSheetId="0">#REF!</definedName>
    <definedName name="F_19_510">#REF!</definedName>
    <definedName name="F_19_540" localSheetId="7">#REF!</definedName>
    <definedName name="F_19_540" localSheetId="4">#REF!</definedName>
    <definedName name="F_19_540" localSheetId="5">#REF!</definedName>
    <definedName name="F_19_540" localSheetId="0">#REF!</definedName>
    <definedName name="F_19_540">#REF!</definedName>
    <definedName name="F_19_570" localSheetId="7">#REF!</definedName>
    <definedName name="F_19_570" localSheetId="4">#REF!</definedName>
    <definedName name="F_19_570" localSheetId="5">#REF!</definedName>
    <definedName name="F_19_570" localSheetId="0">#REF!</definedName>
    <definedName name="F_19_570">#REF!</definedName>
    <definedName name="F_19_60" localSheetId="7">#REF!</definedName>
    <definedName name="F_19_60" localSheetId="4">#REF!</definedName>
    <definedName name="F_19_60" localSheetId="5">#REF!</definedName>
    <definedName name="F_19_60" localSheetId="0">#REF!</definedName>
    <definedName name="F_19_60">#REF!</definedName>
    <definedName name="F_19_600" localSheetId="7">#REF!</definedName>
    <definedName name="F_19_600" localSheetId="4">#REF!</definedName>
    <definedName name="F_19_600" localSheetId="5">#REF!</definedName>
    <definedName name="F_19_600" localSheetId="0">#REF!</definedName>
    <definedName name="F_19_600">#REF!</definedName>
    <definedName name="F_19_630" localSheetId="7">#REF!</definedName>
    <definedName name="F_19_630" localSheetId="4">#REF!</definedName>
    <definedName name="F_19_630" localSheetId="5">#REF!</definedName>
    <definedName name="F_19_630" localSheetId="0">#REF!</definedName>
    <definedName name="F_19_630">#REF!</definedName>
    <definedName name="F_19_660" localSheetId="7">#REF!</definedName>
    <definedName name="F_19_660" localSheetId="4">#REF!</definedName>
    <definedName name="F_19_660" localSheetId="5">#REF!</definedName>
    <definedName name="F_19_660" localSheetId="0">#REF!</definedName>
    <definedName name="F_19_660">#REF!</definedName>
    <definedName name="F_19_690" localSheetId="7">#REF!</definedName>
    <definedName name="F_19_690" localSheetId="4">#REF!</definedName>
    <definedName name="F_19_690" localSheetId="5">#REF!</definedName>
    <definedName name="F_19_690" localSheetId="0">#REF!</definedName>
    <definedName name="F_19_690">#REF!</definedName>
    <definedName name="F_19_720" localSheetId="7">#REF!</definedName>
    <definedName name="F_19_720" localSheetId="4">#REF!</definedName>
    <definedName name="F_19_720" localSheetId="5">#REF!</definedName>
    <definedName name="F_19_720" localSheetId="0">#REF!</definedName>
    <definedName name="F_19_720">#REF!</definedName>
    <definedName name="F_19_90" localSheetId="7">#REF!</definedName>
    <definedName name="F_19_90" localSheetId="4">#REF!</definedName>
    <definedName name="F_19_90" localSheetId="5">#REF!</definedName>
    <definedName name="F_19_90" localSheetId="0">#REF!</definedName>
    <definedName name="F_19_90">#REF!</definedName>
    <definedName name="F_20_120" localSheetId="7">#REF!</definedName>
    <definedName name="F_20_120" localSheetId="4">#REF!</definedName>
    <definedName name="F_20_120" localSheetId="5">#REF!</definedName>
    <definedName name="F_20_120" localSheetId="0">#REF!</definedName>
    <definedName name="F_20_120">#REF!</definedName>
    <definedName name="F_20_150" localSheetId="7">#REF!</definedName>
    <definedName name="F_20_150" localSheetId="4">#REF!</definedName>
    <definedName name="F_20_150" localSheetId="5">#REF!</definedName>
    <definedName name="F_20_150" localSheetId="0">#REF!</definedName>
    <definedName name="F_20_150">#REF!</definedName>
    <definedName name="F_20_180" localSheetId="7">#REF!</definedName>
    <definedName name="F_20_180" localSheetId="4">#REF!</definedName>
    <definedName name="F_20_180" localSheetId="5">#REF!</definedName>
    <definedName name="F_20_180" localSheetId="0">#REF!</definedName>
    <definedName name="F_20_180">#REF!</definedName>
    <definedName name="F_20_210" localSheetId="7">#REF!</definedName>
    <definedName name="F_20_210" localSheetId="4">#REF!</definedName>
    <definedName name="F_20_210" localSheetId="5">#REF!</definedName>
    <definedName name="F_20_210" localSheetId="0">#REF!</definedName>
    <definedName name="F_20_210">#REF!</definedName>
    <definedName name="F_20_240" localSheetId="7">#REF!</definedName>
    <definedName name="F_20_240" localSheetId="4">#REF!</definedName>
    <definedName name="F_20_240" localSheetId="5">#REF!</definedName>
    <definedName name="F_20_240" localSheetId="0">#REF!</definedName>
    <definedName name="F_20_240">#REF!</definedName>
    <definedName name="F_20_270" localSheetId="7">#REF!</definedName>
    <definedName name="F_20_270" localSheetId="4">#REF!</definedName>
    <definedName name="F_20_270" localSheetId="5">#REF!</definedName>
    <definedName name="F_20_270" localSheetId="0">#REF!</definedName>
    <definedName name="F_20_270">#REF!</definedName>
    <definedName name="F_20_30" localSheetId="7">#REF!</definedName>
    <definedName name="F_20_30" localSheetId="4">#REF!</definedName>
    <definedName name="F_20_30" localSheetId="5">#REF!</definedName>
    <definedName name="F_20_30" localSheetId="0">#REF!</definedName>
    <definedName name="F_20_30">#REF!</definedName>
    <definedName name="F_20_300" localSheetId="7">#REF!</definedName>
    <definedName name="F_20_300" localSheetId="4">#REF!</definedName>
    <definedName name="F_20_300" localSheetId="5">#REF!</definedName>
    <definedName name="F_20_300" localSheetId="0">#REF!</definedName>
    <definedName name="F_20_300">#REF!</definedName>
    <definedName name="F_20_330" localSheetId="7">#REF!</definedName>
    <definedName name="F_20_330" localSheetId="4">#REF!</definedName>
    <definedName name="F_20_330" localSheetId="5">#REF!</definedName>
    <definedName name="F_20_330" localSheetId="0">#REF!</definedName>
    <definedName name="F_20_330">#REF!</definedName>
    <definedName name="F_20_360" localSheetId="7">#REF!</definedName>
    <definedName name="F_20_360" localSheetId="4">#REF!</definedName>
    <definedName name="F_20_360" localSheetId="5">#REF!</definedName>
    <definedName name="F_20_360" localSheetId="0">#REF!</definedName>
    <definedName name="F_20_360">#REF!</definedName>
    <definedName name="F_20_390" localSheetId="7">#REF!</definedName>
    <definedName name="F_20_390" localSheetId="4">#REF!</definedName>
    <definedName name="F_20_390" localSheetId="5">#REF!</definedName>
    <definedName name="F_20_390" localSheetId="0">#REF!</definedName>
    <definedName name="F_20_390">#REF!</definedName>
    <definedName name="F_20_420" localSheetId="7">#REF!</definedName>
    <definedName name="F_20_420" localSheetId="4">#REF!</definedName>
    <definedName name="F_20_420" localSheetId="5">#REF!</definedName>
    <definedName name="F_20_420" localSheetId="0">#REF!</definedName>
    <definedName name="F_20_420">#REF!</definedName>
    <definedName name="F_20_450" localSheetId="7">#REF!</definedName>
    <definedName name="F_20_450" localSheetId="4">#REF!</definedName>
    <definedName name="F_20_450" localSheetId="5">#REF!</definedName>
    <definedName name="F_20_450" localSheetId="0">#REF!</definedName>
    <definedName name="F_20_450">#REF!</definedName>
    <definedName name="F_20_480" localSheetId="7">#REF!</definedName>
    <definedName name="F_20_480" localSheetId="4">#REF!</definedName>
    <definedName name="F_20_480" localSheetId="5">#REF!</definedName>
    <definedName name="F_20_480" localSheetId="0">#REF!</definedName>
    <definedName name="F_20_480">#REF!</definedName>
    <definedName name="F_20_510" localSheetId="7">#REF!</definedName>
    <definedName name="F_20_510" localSheetId="4">#REF!</definedName>
    <definedName name="F_20_510" localSheetId="5">#REF!</definedName>
    <definedName name="F_20_510" localSheetId="0">#REF!</definedName>
    <definedName name="F_20_510">#REF!</definedName>
    <definedName name="F_20_540" localSheetId="7">#REF!</definedName>
    <definedName name="F_20_540" localSheetId="4">#REF!</definedName>
    <definedName name="F_20_540" localSheetId="5">#REF!</definedName>
    <definedName name="F_20_540" localSheetId="0">#REF!</definedName>
    <definedName name="F_20_540">#REF!</definedName>
    <definedName name="F_20_570" localSheetId="7">#REF!</definedName>
    <definedName name="F_20_570" localSheetId="4">#REF!</definedName>
    <definedName name="F_20_570" localSheetId="5">#REF!</definedName>
    <definedName name="F_20_570" localSheetId="0">#REF!</definedName>
    <definedName name="F_20_570">#REF!</definedName>
    <definedName name="F_20_60" localSheetId="7">#REF!</definedName>
    <definedName name="F_20_60" localSheetId="4">#REF!</definedName>
    <definedName name="F_20_60" localSheetId="5">#REF!</definedName>
    <definedName name="F_20_60" localSheetId="0">#REF!</definedName>
    <definedName name="F_20_60">#REF!</definedName>
    <definedName name="F_20_600" localSheetId="7">#REF!</definedName>
    <definedName name="F_20_600" localSheetId="4">#REF!</definedName>
    <definedName name="F_20_600" localSheetId="5">#REF!</definedName>
    <definedName name="F_20_600" localSheetId="0">#REF!</definedName>
    <definedName name="F_20_600">#REF!</definedName>
    <definedName name="F_20_630" localSheetId="7">#REF!</definedName>
    <definedName name="F_20_630" localSheetId="4">#REF!</definedName>
    <definedName name="F_20_630" localSheetId="5">#REF!</definedName>
    <definedName name="F_20_630" localSheetId="0">#REF!</definedName>
    <definedName name="F_20_630">#REF!</definedName>
    <definedName name="F_20_660" localSheetId="7">#REF!</definedName>
    <definedName name="F_20_660" localSheetId="4">#REF!</definedName>
    <definedName name="F_20_660" localSheetId="5">#REF!</definedName>
    <definedName name="F_20_660" localSheetId="0">#REF!</definedName>
    <definedName name="F_20_660">#REF!</definedName>
    <definedName name="F_20_690" localSheetId="7">#REF!</definedName>
    <definedName name="F_20_690" localSheetId="4">#REF!</definedName>
    <definedName name="F_20_690" localSheetId="5">#REF!</definedName>
    <definedName name="F_20_690" localSheetId="0">#REF!</definedName>
    <definedName name="F_20_690">#REF!</definedName>
    <definedName name="F_20_720" localSheetId="7">#REF!</definedName>
    <definedName name="F_20_720" localSheetId="4">#REF!</definedName>
    <definedName name="F_20_720" localSheetId="5">#REF!</definedName>
    <definedName name="F_20_720" localSheetId="0">#REF!</definedName>
    <definedName name="F_20_720">#REF!</definedName>
    <definedName name="F_20_90" localSheetId="7">#REF!</definedName>
    <definedName name="F_20_90" localSheetId="4">#REF!</definedName>
    <definedName name="F_20_90" localSheetId="5">#REF!</definedName>
    <definedName name="F_20_90" localSheetId="0">#REF!</definedName>
    <definedName name="F_20_90">#REF!</definedName>
    <definedName name="FATOR_1" localSheetId="7">[18]RESUMO!#REF!</definedName>
    <definedName name="FATOR_1" localSheetId="4">[18]RESUMO!#REF!</definedName>
    <definedName name="FATOR_1" localSheetId="5">[18]RESUMO!#REF!</definedName>
    <definedName name="FATOR_1" localSheetId="0">[18]RESUMO!#REF!</definedName>
    <definedName name="FATOR_1">[18]RESUMO!#REF!</definedName>
    <definedName name="fc1a" localSheetId="7">'[8]PRO-08'!#REF!</definedName>
    <definedName name="fc1a" localSheetId="4">'[8]PRO-08'!#REF!</definedName>
    <definedName name="fc1a" localSheetId="5">'[8]PRO-08'!#REF!</definedName>
    <definedName name="fc1a" localSheetId="0">'[8]PRO-08'!#REF!</definedName>
    <definedName name="fc1a">'[8]PRO-08'!#REF!</definedName>
    <definedName name="FC2A" localSheetId="7">'[8]PRO-08'!#REF!</definedName>
    <definedName name="FC2A" localSheetId="4">'[8]PRO-08'!#REF!</definedName>
    <definedName name="FC2A" localSheetId="5">'[8]PRO-08'!#REF!</definedName>
    <definedName name="FC2A" localSheetId="0">'[8]PRO-08'!#REF!</definedName>
    <definedName name="FC2A">'[8]PRO-08'!#REF!</definedName>
    <definedName name="FC3A" localSheetId="7">'[8]PRO-08'!#REF!</definedName>
    <definedName name="FC3A" localSheetId="4">'[8]PRO-08'!#REF!</definedName>
    <definedName name="FC3A" localSheetId="5">'[8]PRO-08'!#REF!</definedName>
    <definedName name="FC3A" localSheetId="0">'[8]PRO-08'!#REF!</definedName>
    <definedName name="FC3A">'[8]PRO-08'!#REF!</definedName>
    <definedName name="fd" localSheetId="7">[1]PLMUSEU!#REF!</definedName>
    <definedName name="fd" localSheetId="4">[1]PLMUSEU!#REF!</definedName>
    <definedName name="fd" localSheetId="5">[1]PLMUSEU!#REF!</definedName>
    <definedName name="fd" localSheetId="0">[1]PLMUSEU!#REF!</definedName>
    <definedName name="fd">[1]PLMUSEU!#REF!</definedName>
    <definedName name="fe" localSheetId="7">#REF!</definedName>
    <definedName name="fe" localSheetId="4">#REF!</definedName>
    <definedName name="fe" localSheetId="5">#REF!</definedName>
    <definedName name="fe" localSheetId="0">#REF!</definedName>
    <definedName name="fe">#REF!</definedName>
    <definedName name="fechar" localSheetId="7">#REF!</definedName>
    <definedName name="fechar" localSheetId="4">#REF!</definedName>
    <definedName name="fechar" localSheetId="5">#REF!</definedName>
    <definedName name="fechar" localSheetId="0">#REF!</definedName>
    <definedName name="fechar">#REF!</definedName>
    <definedName name="feliz" localSheetId="7">#REF!</definedName>
    <definedName name="feliz" localSheetId="4">#REF!</definedName>
    <definedName name="feliz" localSheetId="5">#REF!</definedName>
    <definedName name="feliz" localSheetId="0">#REF!</definedName>
    <definedName name="feliz">#REF!</definedName>
    <definedName name="feliz12222" localSheetId="7">#REF!</definedName>
    <definedName name="feliz12222" localSheetId="4">#REF!</definedName>
    <definedName name="feliz12222" localSheetId="5">#REF!</definedName>
    <definedName name="feliz12222" localSheetId="0">#REF!</definedName>
    <definedName name="feliz12222">#REF!</definedName>
    <definedName name="FFE" localSheetId="7">#REF!</definedName>
    <definedName name="FFE" localSheetId="4">#REF!</definedName>
    <definedName name="FFE" localSheetId="5">#REF!</definedName>
    <definedName name="FFE" localSheetId="0">#REF!</definedName>
    <definedName name="FFE">#REF!</definedName>
    <definedName name="fgo" localSheetId="7">#REF!</definedName>
    <definedName name="fgo" localSheetId="4">#REF!</definedName>
    <definedName name="fgo" localSheetId="5">#REF!</definedName>
    <definedName name="fgo" localSheetId="0">#REF!</definedName>
    <definedName name="fgo">#REF!</definedName>
    <definedName name="FGV">[29]SCO0504!$B:$E</definedName>
    <definedName name="FGVC">[29]SCO0504!$A:$E</definedName>
    <definedName name="FGVC0504" localSheetId="7">#REF!</definedName>
    <definedName name="FGVC0504" localSheetId="4">#REF!</definedName>
    <definedName name="FGVC0504" localSheetId="5">#REF!</definedName>
    <definedName name="FGVC0504" localSheetId="0">#REF!</definedName>
    <definedName name="FGVC0504">#REF!</definedName>
    <definedName name="FGVSER" localSheetId="7">#REF!</definedName>
    <definedName name="FGVSER" localSheetId="4">#REF!</definedName>
    <definedName name="FGVSER" localSheetId="5">#REF!</definedName>
    <definedName name="FGVSER" localSheetId="0">#REF!</definedName>
    <definedName name="FGVSER">#REF!</definedName>
    <definedName name="firma1" localSheetId="7">#REF!</definedName>
    <definedName name="firma1" localSheetId="4">#REF!</definedName>
    <definedName name="firma1" localSheetId="5">#REF!</definedName>
    <definedName name="firma1" localSheetId="0">#REF!</definedName>
    <definedName name="firma1">#REF!</definedName>
    <definedName name="firma2" localSheetId="7">#REF!</definedName>
    <definedName name="firma2" localSheetId="4">#REF!</definedName>
    <definedName name="firma2" localSheetId="5">#REF!</definedName>
    <definedName name="firma2" localSheetId="0">#REF!</definedName>
    <definedName name="firma2">#REF!</definedName>
    <definedName name="fkfkfkfkfkf" localSheetId="7">#REF!</definedName>
    <definedName name="fkfkfkfkfkf" localSheetId="4">#REF!</definedName>
    <definedName name="fkfkfkfkfkf" localSheetId="5">#REF!</definedName>
    <definedName name="fkfkfkfkfkf" localSheetId="0">#REF!</definedName>
    <definedName name="fkfkfkfkfkf">#REF!</definedName>
    <definedName name="FKJ" localSheetId="7">#REF!</definedName>
    <definedName name="FKJ" localSheetId="4">#REF!</definedName>
    <definedName name="FKJ" localSheetId="5">#REF!</definedName>
    <definedName name="FKJ" localSheetId="0">#REF!</definedName>
    <definedName name="FKJ">#REF!</definedName>
    <definedName name="fluxo" localSheetId="7">'[30]450'!#REF!</definedName>
    <definedName name="fluxo" localSheetId="4">'[30]450'!#REF!</definedName>
    <definedName name="fluxo" localSheetId="5">'[30]450'!#REF!</definedName>
    <definedName name="fluxo" localSheetId="0">'[30]450'!#REF!</definedName>
    <definedName name="fluxo">'[30]450'!#REF!</definedName>
    <definedName name="folha02" localSheetId="7">#REF!</definedName>
    <definedName name="folha02" localSheetId="4">#REF!</definedName>
    <definedName name="folha02" localSheetId="5">#REF!</definedName>
    <definedName name="folha02" localSheetId="0">#REF!</definedName>
    <definedName name="folha02">#REF!</definedName>
    <definedName name="fooll" localSheetId="7">#REF!</definedName>
    <definedName name="fooll" localSheetId="4">#REF!</definedName>
    <definedName name="fooll" localSheetId="5">#REF!</definedName>
    <definedName name="fooll" localSheetId="0">#REF!</definedName>
    <definedName name="fooll">#REF!</definedName>
    <definedName name="forca" localSheetId="7">#REF!</definedName>
    <definedName name="forca" localSheetId="4">#REF!</definedName>
    <definedName name="forca" localSheetId="5">#REF!</definedName>
    <definedName name="forca" localSheetId="0">#REF!</definedName>
    <definedName name="forca">#REF!</definedName>
    <definedName name="Format" localSheetId="7">#REF!</definedName>
    <definedName name="Format" localSheetId="4">#REF!</definedName>
    <definedName name="Format" localSheetId="5">#REF!</definedName>
    <definedName name="Format" localSheetId="0">#REF!</definedName>
    <definedName name="Format">#REF!</definedName>
    <definedName name="FORNECIMENTO">'[31]TABELA DE RECURSOS'!$B$5:$AJ$5000</definedName>
    <definedName name="Fundacao_Plano_Inclinado" localSheetId="7">#REF!</definedName>
    <definedName name="Fundacao_Plano_Inclinado" localSheetId="4">#REF!</definedName>
    <definedName name="Fundacao_Plano_Inclinado" localSheetId="5">#REF!</definedName>
    <definedName name="Fundacao_Plano_Inclinado" localSheetId="0">#REF!</definedName>
    <definedName name="Fundacao_Plano_Inclinado">#REF!</definedName>
    <definedName name="FXG" localSheetId="7">#REF!</definedName>
    <definedName name="FXG" localSheetId="4">#REF!</definedName>
    <definedName name="FXG" localSheetId="5">#REF!</definedName>
    <definedName name="FXG" localSheetId="0">#REF!</definedName>
    <definedName name="FXG">#REF!</definedName>
    <definedName name="G" localSheetId="7">#REF!</definedName>
    <definedName name="G" localSheetId="4">#REF!</definedName>
    <definedName name="G" localSheetId="5">#REF!</definedName>
    <definedName name="G" localSheetId="0">#REF!</definedName>
    <definedName name="G">#REF!</definedName>
    <definedName name="G_01_1" localSheetId="7">[18]RESUMO!#REF!</definedName>
    <definedName name="G_01_1" localSheetId="4">[18]RESUMO!#REF!</definedName>
    <definedName name="G_01_1" localSheetId="5">[18]RESUMO!#REF!</definedName>
    <definedName name="G_01_1" localSheetId="0">[18]RESUMO!#REF!</definedName>
    <definedName name="G_01_1">[18]RESUMO!#REF!</definedName>
    <definedName name="G_02_1" localSheetId="7">[18]RESUMO!#REF!</definedName>
    <definedName name="G_02_1" localSheetId="4">[18]RESUMO!#REF!</definedName>
    <definedName name="G_02_1" localSheetId="5">[18]RESUMO!#REF!</definedName>
    <definedName name="G_02_1" localSheetId="0">[18]RESUMO!#REF!</definedName>
    <definedName name="G_02_1">[18]RESUMO!#REF!</definedName>
    <definedName name="G_03_1" localSheetId="7">[18]RESUMO!#REF!</definedName>
    <definedName name="G_03_1" localSheetId="4">[18]RESUMO!#REF!</definedName>
    <definedName name="G_03_1" localSheetId="5">[18]RESUMO!#REF!</definedName>
    <definedName name="G_03_1" localSheetId="0">[18]RESUMO!#REF!</definedName>
    <definedName name="G_03_1">[18]RESUMO!#REF!</definedName>
    <definedName name="G_04_1" localSheetId="7">[18]RESUMO!#REF!</definedName>
    <definedName name="G_04_1" localSheetId="4">[18]RESUMO!#REF!</definedName>
    <definedName name="G_04_1" localSheetId="5">[18]RESUMO!#REF!</definedName>
    <definedName name="G_04_1" localSheetId="0">[18]RESUMO!#REF!</definedName>
    <definedName name="G_04_1">[18]RESUMO!#REF!</definedName>
    <definedName name="G_05_1" localSheetId="7">[18]RESUMO!#REF!</definedName>
    <definedName name="G_05_1" localSheetId="4">[18]RESUMO!#REF!</definedName>
    <definedName name="G_05_1" localSheetId="5">[18]RESUMO!#REF!</definedName>
    <definedName name="G_05_1" localSheetId="0">[18]RESUMO!#REF!</definedName>
    <definedName name="G_05_1">[18]RESUMO!#REF!</definedName>
    <definedName name="G_06_1" localSheetId="7">[18]RESUMO!#REF!</definedName>
    <definedName name="G_06_1" localSheetId="4">[18]RESUMO!#REF!</definedName>
    <definedName name="G_06_1" localSheetId="5">[18]RESUMO!#REF!</definedName>
    <definedName name="G_06_1" localSheetId="0">[18]RESUMO!#REF!</definedName>
    <definedName name="G_06_1">[18]RESUMO!#REF!</definedName>
    <definedName name="G_07_1" localSheetId="7">[18]RESUMO!#REF!</definedName>
    <definedName name="G_07_1" localSheetId="4">[18]RESUMO!#REF!</definedName>
    <definedName name="G_07_1" localSheetId="5">[18]RESUMO!#REF!</definedName>
    <definedName name="G_07_1" localSheetId="0">[18]RESUMO!#REF!</definedName>
    <definedName name="G_07_1">[18]RESUMO!#REF!</definedName>
    <definedName name="G_08_1" localSheetId="7">[18]RESUMO!#REF!</definedName>
    <definedName name="G_08_1" localSheetId="4">[18]RESUMO!#REF!</definedName>
    <definedName name="G_08_1" localSheetId="5">[18]RESUMO!#REF!</definedName>
    <definedName name="G_08_1" localSheetId="0">[18]RESUMO!#REF!</definedName>
    <definedName name="G_08_1">[18]RESUMO!#REF!</definedName>
    <definedName name="G_09_1" localSheetId="7">[18]RESUMO!#REF!</definedName>
    <definedName name="G_09_1" localSheetId="4">[18]RESUMO!#REF!</definedName>
    <definedName name="G_09_1" localSheetId="5">[18]RESUMO!#REF!</definedName>
    <definedName name="G_09_1" localSheetId="0">[18]RESUMO!#REF!</definedName>
    <definedName name="G_09_1">[18]RESUMO!#REF!</definedName>
    <definedName name="G_10_1" localSheetId="7">[18]RESUMO!#REF!</definedName>
    <definedName name="G_10_1" localSheetId="4">[18]RESUMO!#REF!</definedName>
    <definedName name="G_10_1" localSheetId="5">[18]RESUMO!#REF!</definedName>
    <definedName name="G_10_1" localSheetId="0">[18]RESUMO!#REF!</definedName>
    <definedName name="G_10_1">[18]RESUMO!#REF!</definedName>
    <definedName name="G_11_1" localSheetId="7">[18]RESUMO!#REF!</definedName>
    <definedName name="G_11_1" localSheetId="4">[18]RESUMO!#REF!</definedName>
    <definedName name="G_11_1" localSheetId="5">[18]RESUMO!#REF!</definedName>
    <definedName name="G_11_1" localSheetId="0">[18]RESUMO!#REF!</definedName>
    <definedName name="G_11_1">[18]RESUMO!#REF!</definedName>
    <definedName name="G_12_1" localSheetId="7">[18]RESUMO!#REF!</definedName>
    <definedName name="G_12_1" localSheetId="4">[18]RESUMO!#REF!</definedName>
    <definedName name="G_12_1" localSheetId="5">[18]RESUMO!#REF!</definedName>
    <definedName name="G_12_1" localSheetId="0">[18]RESUMO!#REF!</definedName>
    <definedName name="G_12_1">[18]RESUMO!#REF!</definedName>
    <definedName name="G_13_1" localSheetId="7">[18]RESUMO!#REF!</definedName>
    <definedName name="G_13_1" localSheetId="4">[18]RESUMO!#REF!</definedName>
    <definedName name="G_13_1" localSheetId="5">[18]RESUMO!#REF!</definedName>
    <definedName name="G_13_1" localSheetId="0">[18]RESUMO!#REF!</definedName>
    <definedName name="G_13_1">[18]RESUMO!#REF!</definedName>
    <definedName name="G_14_1" localSheetId="7">[18]RESUMO!#REF!</definedName>
    <definedName name="G_14_1" localSheetId="4">[18]RESUMO!#REF!</definedName>
    <definedName name="G_14_1" localSheetId="5">[18]RESUMO!#REF!</definedName>
    <definedName name="G_14_1" localSheetId="0">[18]RESUMO!#REF!</definedName>
    <definedName name="G_14_1">[18]RESUMO!#REF!</definedName>
    <definedName name="G_15_1" localSheetId="7">[18]RESUMO!#REF!</definedName>
    <definedName name="G_15_1" localSheetId="4">[18]RESUMO!#REF!</definedName>
    <definedName name="G_15_1" localSheetId="5">[18]RESUMO!#REF!</definedName>
    <definedName name="G_15_1" localSheetId="0">[18]RESUMO!#REF!</definedName>
    <definedName name="G_15_1">[18]RESUMO!#REF!</definedName>
    <definedName name="G_16_1" localSheetId="7">[18]RESUMO!#REF!</definedName>
    <definedName name="G_16_1" localSheetId="4">[18]RESUMO!#REF!</definedName>
    <definedName name="G_16_1" localSheetId="5">[18]RESUMO!#REF!</definedName>
    <definedName name="G_16_1" localSheetId="0">[18]RESUMO!#REF!</definedName>
    <definedName name="G_16_1">[18]RESUMO!#REF!</definedName>
    <definedName name="G_17_1" localSheetId="7">[18]RESUMO!#REF!</definedName>
    <definedName name="G_17_1" localSheetId="4">[18]RESUMO!#REF!</definedName>
    <definedName name="G_17_1" localSheetId="5">[18]RESUMO!#REF!</definedName>
    <definedName name="G_17_1" localSheetId="0">[18]RESUMO!#REF!</definedName>
    <definedName name="G_17_1">[18]RESUMO!#REF!</definedName>
    <definedName name="G_18_1" localSheetId="7">[18]RESUMO!#REF!</definedName>
    <definedName name="G_18_1" localSheetId="4">[18]RESUMO!#REF!</definedName>
    <definedName name="G_18_1" localSheetId="5">[18]RESUMO!#REF!</definedName>
    <definedName name="G_18_1" localSheetId="0">[18]RESUMO!#REF!</definedName>
    <definedName name="G_18_1">[18]RESUMO!#REF!</definedName>
    <definedName name="G_19_1" localSheetId="7">[18]RESUMO!#REF!</definedName>
    <definedName name="G_19_1" localSheetId="4">[18]RESUMO!#REF!</definedName>
    <definedName name="G_19_1" localSheetId="5">[18]RESUMO!#REF!</definedName>
    <definedName name="G_19_1" localSheetId="0">[18]RESUMO!#REF!</definedName>
    <definedName name="G_19_1">[18]RESUMO!#REF!</definedName>
    <definedName name="G_20_1" localSheetId="7">[18]RESUMO!#REF!</definedName>
    <definedName name="G_20_1" localSheetId="4">[18]RESUMO!#REF!</definedName>
    <definedName name="G_20_1" localSheetId="5">[18]RESUMO!#REF!</definedName>
    <definedName name="G_20_1" localSheetId="0">[18]RESUMO!#REF!</definedName>
    <definedName name="G_20_1">[18]RESUMO!#REF!</definedName>
    <definedName name="gh" localSheetId="7">#REF!</definedName>
    <definedName name="gh" localSheetId="4">#REF!</definedName>
    <definedName name="gh" localSheetId="5">#REF!</definedName>
    <definedName name="gh" localSheetId="0">#REF!</definedName>
    <definedName name="gh">#REF!</definedName>
    <definedName name="goias" localSheetId="7">#REF!</definedName>
    <definedName name="goias" localSheetId="4">#REF!</definedName>
    <definedName name="goias" localSheetId="5">#REF!</definedName>
    <definedName name="goias" localSheetId="0">#REF!</definedName>
    <definedName name="goias">#REF!</definedName>
    <definedName name="graf" localSheetId="7">'[32]FLUXO - EXECUÇÃO PRÓPRIA'!#REF!</definedName>
    <definedName name="graf" localSheetId="4">'[32]FLUXO - EXECUÇÃO PRÓPRIA'!#REF!</definedName>
    <definedName name="graf" localSheetId="5">'[32]FLUXO - EXECUÇÃO PRÓPRIA'!#REF!</definedName>
    <definedName name="graf" localSheetId="0">'[32]FLUXO - EXECUÇÃO PRÓPRIA'!#REF!</definedName>
    <definedName name="graf">'[32]FLUXO - EXECUÇÃO PRÓPRIA'!#REF!</definedName>
    <definedName name="HAHA" localSheetId="7">#REF!</definedName>
    <definedName name="HAHA" localSheetId="4">#REF!</definedName>
    <definedName name="HAHA" localSheetId="5">#REF!</definedName>
    <definedName name="HAHA" localSheetId="0">#REF!</definedName>
    <definedName name="HAHA">#REF!</definedName>
    <definedName name="Header" localSheetId="7">#REF!</definedName>
    <definedName name="Header" localSheetId="4">#REF!</definedName>
    <definedName name="Header" localSheetId="5">#REF!</definedName>
    <definedName name="Header" localSheetId="0">#REF!</definedName>
    <definedName name="Header">#REF!</definedName>
    <definedName name="hi" localSheetId="7">#REF!</definedName>
    <definedName name="hi" localSheetId="4">#REF!</definedName>
    <definedName name="hi" localSheetId="5">#REF!</definedName>
    <definedName name="hi" localSheetId="0">#REF!</definedName>
    <definedName name="hi">#REF!</definedName>
    <definedName name="HJKBJ" localSheetId="7">#REF!</definedName>
    <definedName name="HJKBJ" localSheetId="4">#REF!</definedName>
    <definedName name="HJKBJ" localSheetId="5">#REF!</definedName>
    <definedName name="HJKBJ" localSheetId="0">#REF!</definedName>
    <definedName name="HJKBJ">#REF!</definedName>
    <definedName name="HJNIPIO" localSheetId="7">#REF!</definedName>
    <definedName name="HJNIPIO" localSheetId="4">#REF!</definedName>
    <definedName name="HJNIPIO" localSheetId="5">#REF!</definedName>
    <definedName name="HJNIPIO" localSheetId="0">#REF!</definedName>
    <definedName name="HJNIPIO">#REF!</definedName>
    <definedName name="I" localSheetId="7">#REF!</definedName>
    <definedName name="I" localSheetId="6">#REF!</definedName>
    <definedName name="I" localSheetId="3">#REF!</definedName>
    <definedName name="I" localSheetId="4">#REF!</definedName>
    <definedName name="I" localSheetId="5">#REF!</definedName>
    <definedName name="I" localSheetId="0">#REF!</definedName>
    <definedName name="I">#REF!</definedName>
    <definedName name="ICMS" localSheetId="7">#REF!</definedName>
    <definedName name="ICMS" localSheetId="4">#REF!</definedName>
    <definedName name="ICMS" localSheetId="5">#REF!</definedName>
    <definedName name="ICMS" localSheetId="0">#REF!</definedName>
    <definedName name="ICMS">#REF!</definedName>
    <definedName name="ideia01" localSheetId="7">#REF!</definedName>
    <definedName name="ideia01" localSheetId="4">#REF!</definedName>
    <definedName name="ideia01" localSheetId="5">#REF!</definedName>
    <definedName name="ideia01" localSheetId="0">#REF!</definedName>
    <definedName name="ideia01">#REF!</definedName>
    <definedName name="igreja" localSheetId="7">#REF!</definedName>
    <definedName name="igreja" localSheetId="4">#REF!</definedName>
    <definedName name="igreja" localSheetId="5">#REF!</definedName>
    <definedName name="igreja" localSheetId="0">#REF!</definedName>
    <definedName name="igreja">#REF!</definedName>
    <definedName name="IM" localSheetId="7">#REF!</definedName>
    <definedName name="IM" localSheetId="4">#REF!</definedName>
    <definedName name="IM" localSheetId="5">#REF!</definedName>
    <definedName name="IM" localSheetId="0">#REF!</definedName>
    <definedName name="IM">#REF!</definedName>
    <definedName name="Implantacao_Consulta" localSheetId="7">#REF!</definedName>
    <definedName name="Implantacao_Consulta" localSheetId="4">#REF!</definedName>
    <definedName name="Implantacao_Consulta" localSheetId="5">#REF!</definedName>
    <definedName name="Implantacao_Consulta" localSheetId="0">#REF!</definedName>
    <definedName name="Implantacao_Consulta">#REF!</definedName>
    <definedName name="inserir" localSheetId="7">#REF!</definedName>
    <definedName name="inserir" localSheetId="4">#REF!</definedName>
    <definedName name="inserir" localSheetId="5">#REF!</definedName>
    <definedName name="inserir" localSheetId="0">#REF!</definedName>
    <definedName name="inserir">#REF!</definedName>
    <definedName name="INTERCEPTORES___EMISSÁRIOS" localSheetId="7">#REF!</definedName>
    <definedName name="INTERCEPTORES___EMISSÁRIOS" localSheetId="4">#REF!</definedName>
    <definedName name="INTERCEPTORES___EMISSÁRIOS" localSheetId="5">#REF!</definedName>
    <definedName name="INTERCEPTORES___EMISSÁRIOS" localSheetId="0">#REF!</definedName>
    <definedName name="INTERCEPTORES___EMISSÁRIOS">#REF!</definedName>
    <definedName name="ip" localSheetId="7">#REF!</definedName>
    <definedName name="ip" localSheetId="4">#REF!</definedName>
    <definedName name="ip" localSheetId="5">#REF!</definedName>
    <definedName name="ip" localSheetId="0">#REF!</definedName>
    <definedName name="ip">#REF!</definedName>
    <definedName name="Item" localSheetId="7">#REF!</definedName>
    <definedName name="Item" localSheetId="4">#REF!</definedName>
    <definedName name="Item" localSheetId="5">#REF!</definedName>
    <definedName name="Item" localSheetId="0">#REF!</definedName>
    <definedName name="Item">#REF!</definedName>
    <definedName name="itmemtietmeitrmekkejtriejtri" localSheetId="7">#REF!</definedName>
    <definedName name="itmemtietmeitrmekkejtriejtri" localSheetId="4">#REF!</definedName>
    <definedName name="itmemtietmeitrmekkejtriejtri" localSheetId="5">#REF!</definedName>
    <definedName name="itmemtietmeitrmekkejtriejtri" localSheetId="0">#REF!</definedName>
    <definedName name="itmemtietmeitrmekkejtriejtri">#REF!</definedName>
    <definedName name="J" localSheetId="7">#REF!</definedName>
    <definedName name="J" localSheetId="4">#REF!</definedName>
    <definedName name="J" localSheetId="5">#REF!</definedName>
    <definedName name="J" localSheetId="0">#REF!</definedName>
    <definedName name="J">#REF!</definedName>
    <definedName name="Jacareacanga" localSheetId="7">#REF!</definedName>
    <definedName name="Jacareacanga" localSheetId="4">#REF!</definedName>
    <definedName name="Jacareacanga" localSheetId="5">#REF!</definedName>
    <definedName name="Jacareacanga" localSheetId="0">#REF!</definedName>
    <definedName name="Jacareacanga">#REF!</definedName>
    <definedName name="jazida5">#REF!</definedName>
    <definedName name="jazida6">#REF!</definedName>
    <definedName name="Jazidas" localSheetId="7">#REF!</definedName>
    <definedName name="Jazidas" localSheetId="4">#REF!</definedName>
    <definedName name="Jazidas" localSheetId="5">#REF!</definedName>
    <definedName name="Jazidas" localSheetId="0">#REF!</definedName>
    <definedName name="Jazidas">#REF!</definedName>
    <definedName name="jjjjkkkk222" localSheetId="7">#REF!</definedName>
    <definedName name="jjjjkkkk222" localSheetId="4">#REF!</definedName>
    <definedName name="jjjjkkkk222" localSheetId="5">#REF!</definedName>
    <definedName name="jjjjkkkk222" localSheetId="0">#REF!</definedName>
    <definedName name="jjjjkkkk222">#REF!</definedName>
    <definedName name="julio" localSheetId="7">#REF!</definedName>
    <definedName name="julio" localSheetId="4">#REF!</definedName>
    <definedName name="julio" localSheetId="5">#REF!</definedName>
    <definedName name="julio" localSheetId="0">#REF!</definedName>
    <definedName name="julio">#REF!</definedName>
    <definedName name="K" localSheetId="7">#REF!</definedName>
    <definedName name="K" localSheetId="4">#REF!</definedName>
    <definedName name="K" localSheetId="5">#REF!</definedName>
    <definedName name="K" localSheetId="0">#REF!</definedName>
    <definedName name="K">#REF!</definedName>
    <definedName name="K1_" localSheetId="7">#REF!</definedName>
    <definedName name="K1_" localSheetId="4">#REF!</definedName>
    <definedName name="K1_" localSheetId="5">#REF!</definedName>
    <definedName name="K1_" localSheetId="0">#REF!</definedName>
    <definedName name="K1_">#REF!</definedName>
    <definedName name="K2_" localSheetId="7">#REF!</definedName>
    <definedName name="K2_" localSheetId="4">#REF!</definedName>
    <definedName name="K2_" localSheetId="5">#REF!</definedName>
    <definedName name="K2_" localSheetId="0">#REF!</definedName>
    <definedName name="K2_">#REF!</definedName>
    <definedName name="K3_" localSheetId="7">#REF!</definedName>
    <definedName name="K3_" localSheetId="4">#REF!</definedName>
    <definedName name="K3_" localSheetId="5">#REF!</definedName>
    <definedName name="K3_" localSheetId="0">#REF!</definedName>
    <definedName name="K3_">#REF!</definedName>
    <definedName name="kkkkkkk333" localSheetId="7">#REF!</definedName>
    <definedName name="kkkkkkk333" localSheetId="4">#REF!</definedName>
    <definedName name="kkkkkkk333" localSheetId="5">#REF!</definedName>
    <definedName name="kkkkkkk333" localSheetId="0">#REF!</definedName>
    <definedName name="kkkkkkk333">#REF!</definedName>
    <definedName name="Kvenda" localSheetId="7">#REF!</definedName>
    <definedName name="Kvenda" localSheetId="4">#REF!</definedName>
    <definedName name="Kvenda" localSheetId="5">#REF!</definedName>
    <definedName name="Kvenda" localSheetId="0">#REF!</definedName>
    <definedName name="Kvenda">#REF!</definedName>
    <definedName name="lalalala" localSheetId="7">#REF!</definedName>
    <definedName name="lalalala" localSheetId="4">#REF!</definedName>
    <definedName name="lalalala" localSheetId="5">#REF!</definedName>
    <definedName name="lalalala" localSheetId="0">#REF!</definedName>
    <definedName name="lalalala">#REF!</definedName>
    <definedName name="lapis" localSheetId="7">#REF!</definedName>
    <definedName name="lapis" localSheetId="4">#REF!</definedName>
    <definedName name="lapis" localSheetId="5">#REF!</definedName>
    <definedName name="lapis" localSheetId="0">#REF!</definedName>
    <definedName name="lapis">#REF!</definedName>
    <definedName name="LARANJEIRAS">'[33]CUSTO LARANJEIRAS'!$A$3:$N$5</definedName>
    <definedName name="LARGURA" localSheetId="7">#REF!</definedName>
    <definedName name="LARGURA" localSheetId="4">#REF!</definedName>
    <definedName name="LARGURA" localSheetId="5">#REF!</definedName>
    <definedName name="LARGURA" localSheetId="0">#REF!</definedName>
    <definedName name="LARGURA">#REF!</definedName>
    <definedName name="Largura_da_Faixa_de_Tráfego___..........." localSheetId="7">#REF!</definedName>
    <definedName name="Largura_da_Faixa_de_Tráfego___..........." localSheetId="4">#REF!</definedName>
    <definedName name="Largura_da_Faixa_de_Tráfego___..........." localSheetId="5">#REF!</definedName>
    <definedName name="Largura_da_Faixa_de_Tráfego___..........." localSheetId="0">#REF!</definedName>
    <definedName name="Largura_da_Faixa_de_Tráfego___...........">#REF!</definedName>
    <definedName name="lata" localSheetId="7">#REF!</definedName>
    <definedName name="lata" localSheetId="4">#REF!</definedName>
    <definedName name="lata" localSheetId="5">#REF!</definedName>
    <definedName name="lata" localSheetId="0">#REF!</definedName>
    <definedName name="lata">#REF!</definedName>
    <definedName name="lata1" localSheetId="7">#REF!</definedName>
    <definedName name="lata1" localSheetId="4">#REF!</definedName>
    <definedName name="lata1" localSheetId="5">#REF!</definedName>
    <definedName name="lata1" localSheetId="0">#REF!</definedName>
    <definedName name="lata1">#REF!</definedName>
    <definedName name="lata1111111" localSheetId="7">#REF!</definedName>
    <definedName name="lata1111111" localSheetId="4">#REF!</definedName>
    <definedName name="lata1111111" localSheetId="5">#REF!</definedName>
    <definedName name="lata1111111" localSheetId="0">#REF!</definedName>
    <definedName name="lata1111111">#REF!</definedName>
    <definedName name="Leopoldina" localSheetId="7">#REF!</definedName>
    <definedName name="Leopoldina" localSheetId="4">#REF!</definedName>
    <definedName name="Leopoldina" localSheetId="5">#REF!</definedName>
    <definedName name="Leopoldina" localSheetId="0">#REF!</definedName>
    <definedName name="Leopoldina">#REF!</definedName>
    <definedName name="leve" localSheetId="7">#REF!</definedName>
    <definedName name="leve" localSheetId="4">#REF!</definedName>
    <definedName name="leve" localSheetId="5">#REF!</definedName>
    <definedName name="leve" localSheetId="0">#REF!</definedName>
    <definedName name="leve">#REF!</definedName>
    <definedName name="lia" localSheetId="7">#REF!</definedName>
    <definedName name="lia" localSheetId="4">#REF!</definedName>
    <definedName name="lia" localSheetId="5">#REF!</definedName>
    <definedName name="lia" localSheetId="0">#REF!</definedName>
    <definedName name="lia">#REF!</definedName>
    <definedName name="LILASDRENA" localSheetId="7">#REF!</definedName>
    <definedName name="LILASDRENA" localSheetId="4">#REF!</definedName>
    <definedName name="LILASDRENA" localSheetId="5">#REF!</definedName>
    <definedName name="LILASDRENA" localSheetId="0">#REF!</definedName>
    <definedName name="LILASDRENA">#REF!</definedName>
    <definedName name="limpeza" localSheetId="7">#REF!</definedName>
    <definedName name="limpeza" localSheetId="4">#REF!</definedName>
    <definedName name="limpeza" localSheetId="5">#REF!</definedName>
    <definedName name="limpeza" localSheetId="0">#REF!</definedName>
    <definedName name="limpeza">#REF!</definedName>
    <definedName name="linha" localSheetId="7">#REF!</definedName>
    <definedName name="linha" localSheetId="4">#REF!</definedName>
    <definedName name="linha" localSheetId="5">#REF!</definedName>
    <definedName name="linha" localSheetId="0">#REF!</definedName>
    <definedName name="linha">#REF!</definedName>
    <definedName name="linha11111111111" localSheetId="7">#REF!</definedName>
    <definedName name="linha11111111111" localSheetId="4">#REF!</definedName>
    <definedName name="linha11111111111" localSheetId="5">#REF!</definedName>
    <definedName name="linha11111111111" localSheetId="0">#REF!</definedName>
    <definedName name="linha11111111111">#REF!</definedName>
    <definedName name="linha23333" localSheetId="7">#REF!</definedName>
    <definedName name="linha23333" localSheetId="4">#REF!</definedName>
    <definedName name="linha23333" localSheetId="5">#REF!</definedName>
    <definedName name="linha23333" localSheetId="0">#REF!</definedName>
    <definedName name="linha23333">#REF!</definedName>
    <definedName name="LINHAS_DE_RECALQUE" localSheetId="7">#REF!</definedName>
    <definedName name="LINHAS_DE_RECALQUE" localSheetId="4">#REF!</definedName>
    <definedName name="LINHAS_DE_RECALQUE" localSheetId="5">#REF!</definedName>
    <definedName name="LINHAS_DE_RECALQUE" localSheetId="0">#REF!</definedName>
    <definedName name="LINHAS_DE_RECALQUE">#REF!</definedName>
    <definedName name="lista" localSheetId="7">#REF!</definedName>
    <definedName name="lista" localSheetId="4">#REF!</definedName>
    <definedName name="lista" localSheetId="5">#REF!</definedName>
    <definedName name="lista" localSheetId="0">#REF!</definedName>
    <definedName name="lista">#REF!</definedName>
    <definedName name="lista.coluna" localSheetId="7">#REF!</definedName>
    <definedName name="lista.coluna" localSheetId="4">#REF!</definedName>
    <definedName name="lista.coluna" localSheetId="5">#REF!</definedName>
    <definedName name="lista.coluna" localSheetId="0">#REF!</definedName>
    <definedName name="lista.coluna">#REF!</definedName>
    <definedName name="lista.linha" localSheetId="7">#REF!</definedName>
    <definedName name="lista.linha" localSheetId="4">#REF!</definedName>
    <definedName name="lista.linha" localSheetId="5">#REF!</definedName>
    <definedName name="lista.linha" localSheetId="0">#REF!</definedName>
    <definedName name="lista.linha">#REF!</definedName>
    <definedName name="livre30" localSheetId="7">#REF!</definedName>
    <definedName name="livre30" localSheetId="4">#REF!</definedName>
    <definedName name="livre30" localSheetId="5">#REF!</definedName>
    <definedName name="livre30" localSheetId="0">#REF!</definedName>
    <definedName name="livre30">#REF!</definedName>
    <definedName name="livro" localSheetId="7">#REF!</definedName>
    <definedName name="livro" localSheetId="4">#REF!</definedName>
    <definedName name="livro" localSheetId="5">#REF!</definedName>
    <definedName name="livro" localSheetId="0">#REF!</definedName>
    <definedName name="livro">#REF!</definedName>
    <definedName name="llll333" localSheetId="7">#REF!</definedName>
    <definedName name="llll333" localSheetId="4">#REF!</definedName>
    <definedName name="llll333" localSheetId="5">#REF!</definedName>
    <definedName name="llll333" localSheetId="0">#REF!</definedName>
    <definedName name="llll333">#REF!</definedName>
    <definedName name="lote" localSheetId="7">#REF!</definedName>
    <definedName name="lote" localSheetId="4">#REF!</definedName>
    <definedName name="lote" localSheetId="5">#REF!</definedName>
    <definedName name="lote" localSheetId="0">#REF!</definedName>
    <definedName name="lote">#REF!</definedName>
    <definedName name="LOTES" localSheetId="7">#REF!</definedName>
    <definedName name="LOTES" localSheetId="4">#REF!</definedName>
    <definedName name="LOTES" localSheetId="5">#REF!</definedName>
    <definedName name="LOTES" localSheetId="0">#REF!</definedName>
    <definedName name="LOTES">#REF!</definedName>
    <definedName name="LRANJA">'[34]CUSTO ZONA SUL'!$A$3:$N$21</definedName>
    <definedName name="ls">#REF!</definedName>
    <definedName name="lub">#REF!</definedName>
    <definedName name="m_01" localSheetId="7">#REF!</definedName>
    <definedName name="m_01" localSheetId="4">#REF!</definedName>
    <definedName name="m_01" localSheetId="5">#REF!</definedName>
    <definedName name="m_01" localSheetId="0">#REF!</definedName>
    <definedName name="m_01">#REF!</definedName>
    <definedName name="mãodeobra" localSheetId="7">#REF!</definedName>
    <definedName name="mãodeobra" localSheetId="4">#REF!</definedName>
    <definedName name="mãodeobra" localSheetId="5">#REF!</definedName>
    <definedName name="mãodeobra" localSheetId="0">#REF!</definedName>
    <definedName name="mãodeobra">#REF!</definedName>
    <definedName name="maraba" localSheetId="7">#REF!</definedName>
    <definedName name="maraba" localSheetId="4">#REF!</definedName>
    <definedName name="maraba" localSheetId="5">#REF!</definedName>
    <definedName name="maraba" localSheetId="0">#REF!</definedName>
    <definedName name="maraba">#REF!</definedName>
    <definedName name="materiais" localSheetId="7">#REF!</definedName>
    <definedName name="materiais" localSheetId="4">#REF!</definedName>
    <definedName name="materiais" localSheetId="5">#REF!</definedName>
    <definedName name="materiais" localSheetId="0">#REF!</definedName>
    <definedName name="materiais">#REF!</definedName>
    <definedName name="MED" localSheetId="7">#REF!</definedName>
    <definedName name="MED" localSheetId="4">#REF!</definedName>
    <definedName name="MED" localSheetId="5">#REF!</definedName>
    <definedName name="MED" localSheetId="0">#REF!</definedName>
    <definedName name="MED">#REF!</definedName>
    <definedName name="Medição" localSheetId="7">#REF!</definedName>
    <definedName name="Medição" localSheetId="4">#REF!</definedName>
    <definedName name="Medição" localSheetId="5">#REF!</definedName>
    <definedName name="Medição" localSheetId="0">#REF!</definedName>
    <definedName name="Medição">#REF!</definedName>
    <definedName name="meio">#REF!</definedName>
    <definedName name="meiofio">'[5]DADOS COLETATO'!$E$12</definedName>
    <definedName name="memo04" localSheetId="7">#REF!</definedName>
    <definedName name="memo04" localSheetId="4">#REF!</definedName>
    <definedName name="memo04" localSheetId="5">#REF!</definedName>
    <definedName name="memo04" localSheetId="0">#REF!</definedName>
    <definedName name="memo04">#REF!</definedName>
    <definedName name="memo05" localSheetId="7">#REF!</definedName>
    <definedName name="memo05" localSheetId="4">#REF!</definedName>
    <definedName name="memo05" localSheetId="5">#REF!</definedName>
    <definedName name="memo05" localSheetId="0">#REF!</definedName>
    <definedName name="memo05">#REF!</definedName>
    <definedName name="memoria30" localSheetId="7">#REF!</definedName>
    <definedName name="memoria30" localSheetId="4">#REF!</definedName>
    <definedName name="memoria30" localSheetId="5">#REF!</definedName>
    <definedName name="memoria30" localSheetId="0">#REF!</definedName>
    <definedName name="memoria30">#REF!</definedName>
    <definedName name="meom06" localSheetId="7">#REF!</definedName>
    <definedName name="meom06" localSheetId="4">#REF!</definedName>
    <definedName name="meom06" localSheetId="5">#REF!</definedName>
    <definedName name="meom06" localSheetId="0">#REF!</definedName>
    <definedName name="meom06">#REF!</definedName>
    <definedName name="mes" localSheetId="7">#REF!</definedName>
    <definedName name="mes" localSheetId="4">#REF!</definedName>
    <definedName name="mes" localSheetId="5">#REF!</definedName>
    <definedName name="mes" localSheetId="0">#REF!</definedName>
    <definedName name="mes">#REF!</definedName>
    <definedName name="metro" localSheetId="7">#REF!</definedName>
    <definedName name="metro" localSheetId="4">#REF!</definedName>
    <definedName name="metro" localSheetId="5">#REF!</definedName>
    <definedName name="metro" localSheetId="0">#REF!</definedName>
    <definedName name="metro">#REF!</definedName>
    <definedName name="Meu" localSheetId="7">#REF!</definedName>
    <definedName name="Meu" localSheetId="4">#REF!</definedName>
    <definedName name="Meu" localSheetId="5">#REF!</definedName>
    <definedName name="Meu" localSheetId="0">#REF!</definedName>
    <definedName name="Meu">#REF!</definedName>
    <definedName name="Mob" localSheetId="7">#REF!</definedName>
    <definedName name="Mob" localSheetId="4">#REF!</definedName>
    <definedName name="Mob" localSheetId="5">#REF!</definedName>
    <definedName name="Mob" localSheetId="0">#REF!</definedName>
    <definedName name="Mob">#REF!</definedName>
    <definedName name="módulo1.Extenso">[6]!módulo1.Extenso</definedName>
    <definedName name="momento01" localSheetId="7">#REF!</definedName>
    <definedName name="momento01" localSheetId="4">#REF!</definedName>
    <definedName name="momento01" localSheetId="5">#REF!</definedName>
    <definedName name="momento01" localSheetId="0">#REF!</definedName>
    <definedName name="momento01">#REF!</definedName>
    <definedName name="MONTAGEM">[31]PLANILHA!$B$1:$AI$5001</definedName>
    <definedName name="N" localSheetId="7">#REF!</definedName>
    <definedName name="N" localSheetId="4">#REF!</definedName>
    <definedName name="N" localSheetId="5">#REF!</definedName>
    <definedName name="N" localSheetId="0">#REF!</definedName>
    <definedName name="N">#REF!</definedName>
    <definedName name="N." localSheetId="7">#REF!</definedName>
    <definedName name="N." localSheetId="4">#REF!</definedName>
    <definedName name="N." localSheetId="5">#REF!</definedName>
    <definedName name="N." localSheetId="0">#REF!</definedName>
    <definedName name="N.">#REF!</definedName>
    <definedName name="na" localSheetId="7">#REF!</definedName>
    <definedName name="na" localSheetId="4">#REF!</definedName>
    <definedName name="na" localSheetId="5">#REF!</definedName>
    <definedName name="na" localSheetId="0">#REF!</definedName>
    <definedName name="na">#REF!</definedName>
    <definedName name="nada" localSheetId="7">#REF!</definedName>
    <definedName name="nada" localSheetId="4">#REF!</definedName>
    <definedName name="nada" localSheetId="5">#REF!</definedName>
    <definedName name="nada" localSheetId="0">#REF!</definedName>
    <definedName name="nada">#REF!</definedName>
    <definedName name="nada11111111111111111" localSheetId="7">#REF!</definedName>
    <definedName name="nada11111111111111111" localSheetId="4">#REF!</definedName>
    <definedName name="nada11111111111111111" localSheetId="5">#REF!</definedName>
    <definedName name="nada11111111111111111" localSheetId="0">#REF!</definedName>
    <definedName name="nada11111111111111111">#REF!</definedName>
    <definedName name="nananananana" localSheetId="7">#REF!</definedName>
    <definedName name="nananananana" localSheetId="4">#REF!</definedName>
    <definedName name="nananananana" localSheetId="5">#REF!</definedName>
    <definedName name="nananananana" localSheetId="0">#REF!</definedName>
    <definedName name="nananananana">#REF!</definedName>
    <definedName name="natal" localSheetId="7">#REF!</definedName>
    <definedName name="natal" localSheetId="4">#REF!</definedName>
    <definedName name="natal" localSheetId="5">#REF!</definedName>
    <definedName name="natal" localSheetId="0">#REF!</definedName>
    <definedName name="natal">#REF!</definedName>
    <definedName name="NColunas" localSheetId="7">#REF!</definedName>
    <definedName name="NColunas" localSheetId="4">#REF!</definedName>
    <definedName name="NColunas" localSheetId="5">#REF!</definedName>
    <definedName name="NColunas" localSheetId="0">#REF!</definedName>
    <definedName name="NColunas">#REF!</definedName>
    <definedName name="negar058" localSheetId="7">#REF!</definedName>
    <definedName name="negar058" localSheetId="4">#REF!</definedName>
    <definedName name="negar058" localSheetId="5">#REF!</definedName>
    <definedName name="negar058" localSheetId="0">#REF!</definedName>
    <definedName name="negar058">#REF!</definedName>
    <definedName name="net" localSheetId="7">#REF!</definedName>
    <definedName name="net" localSheetId="4">#REF!</definedName>
    <definedName name="net" localSheetId="5">#REF!</definedName>
    <definedName name="net" localSheetId="0">#REF!</definedName>
    <definedName name="net">#REF!</definedName>
    <definedName name="net1b1b1b1b1" localSheetId="7">#REF!</definedName>
    <definedName name="net1b1b1b1b1" localSheetId="4">#REF!</definedName>
    <definedName name="net1b1b1b1b1" localSheetId="5">#REF!</definedName>
    <definedName name="net1b1b1b1b1" localSheetId="0">#REF!</definedName>
    <definedName name="net1b1b1b1b1">#REF!</definedName>
    <definedName name="nil" localSheetId="7">#REF!</definedName>
    <definedName name="nil" localSheetId="4">#REF!</definedName>
    <definedName name="nil" localSheetId="5">#REF!</definedName>
    <definedName name="nil" localSheetId="0">#REF!</definedName>
    <definedName name="nil">#REF!</definedName>
    <definedName name="NLinhasPagina" localSheetId="7">#REF!</definedName>
    <definedName name="NLinhasPagina" localSheetId="4">#REF!</definedName>
    <definedName name="NLinhasPagina" localSheetId="5">#REF!</definedName>
    <definedName name="NLinhasPagina" localSheetId="0">#REF!</definedName>
    <definedName name="NLinhasPagina">#REF!</definedName>
    <definedName name="NLinhasRodape" localSheetId="7">#REF!</definedName>
    <definedName name="NLinhasRodape" localSheetId="4">#REF!</definedName>
    <definedName name="NLinhasRodape" localSheetId="5">#REF!</definedName>
    <definedName name="NLinhasRodape" localSheetId="0">#REF!</definedName>
    <definedName name="NLinhasRodape">#REF!</definedName>
    <definedName name="noite" localSheetId="7">#REF!</definedName>
    <definedName name="noite" localSheetId="4">#REF!</definedName>
    <definedName name="noite" localSheetId="5">#REF!</definedName>
    <definedName name="noite" localSheetId="0">#REF!</definedName>
    <definedName name="noite">#REF!</definedName>
    <definedName name="nome01" localSheetId="7">#REF!</definedName>
    <definedName name="nome01" localSheetId="4">#REF!</definedName>
    <definedName name="nome01" localSheetId="5">#REF!</definedName>
    <definedName name="nome01" localSheetId="0">#REF!</definedName>
    <definedName name="nome01">#REF!</definedName>
    <definedName name="nome02" localSheetId="7">#REF!</definedName>
    <definedName name="nome02" localSheetId="4">#REF!</definedName>
    <definedName name="nome02" localSheetId="5">#REF!</definedName>
    <definedName name="nome02" localSheetId="0">#REF!</definedName>
    <definedName name="nome02">#REF!</definedName>
    <definedName name="nome05" localSheetId="7">#REF!</definedName>
    <definedName name="nome05" localSheetId="4">#REF!</definedName>
    <definedName name="nome05" localSheetId="5">#REF!</definedName>
    <definedName name="nome05" localSheetId="0">#REF!</definedName>
    <definedName name="nome05">#REF!</definedName>
    <definedName name="nomeinfinito" localSheetId="7">#REF!</definedName>
    <definedName name="nomeinfinito" localSheetId="4">#REF!</definedName>
    <definedName name="nomeinfinito" localSheetId="5">#REF!</definedName>
    <definedName name="nomeinfinito" localSheetId="0">#REF!</definedName>
    <definedName name="nomeinfinito">#REF!</definedName>
    <definedName name="nonenonenone" localSheetId="7">#REF!</definedName>
    <definedName name="nonenonenone" localSheetId="4">#REF!</definedName>
    <definedName name="nonenonenone" localSheetId="5">#REF!</definedName>
    <definedName name="nonenonenone" localSheetId="0">#REF!</definedName>
    <definedName name="nonenonenone">#REF!</definedName>
    <definedName name="nonononononono" localSheetId="7">#REF!</definedName>
    <definedName name="nonononononono" localSheetId="4">#REF!</definedName>
    <definedName name="nonononononono" localSheetId="5">#REF!</definedName>
    <definedName name="nonononononono" localSheetId="0">#REF!</definedName>
    <definedName name="nonononononono">#REF!</definedName>
    <definedName name="nosmsieeisiakfjkajfk" localSheetId="7">#REF!</definedName>
    <definedName name="nosmsieeisiakfjkajfk" localSheetId="4">#REF!</definedName>
    <definedName name="nosmsieeisiakfjkajfk" localSheetId="5">#REF!</definedName>
    <definedName name="nosmsieeisiakfjkajfk" localSheetId="0">#REF!</definedName>
    <definedName name="nosmsieeisiakfjkajfk">#REF!</definedName>
    <definedName name="nove" localSheetId="7">#REF!</definedName>
    <definedName name="nove" localSheetId="4">#REF!</definedName>
    <definedName name="nove" localSheetId="5">#REF!</definedName>
    <definedName name="nove" localSheetId="0">#REF!</definedName>
    <definedName name="nove">#REF!</definedName>
    <definedName name="novo" localSheetId="7">#REF!</definedName>
    <definedName name="novo" localSheetId="4">#REF!</definedName>
    <definedName name="novo" localSheetId="5">#REF!</definedName>
    <definedName name="novo" localSheetId="0">#REF!</definedName>
    <definedName name="novo">#REF!</definedName>
    <definedName name="novov04" localSheetId="7">#REF!</definedName>
    <definedName name="novov04" localSheetId="4">#REF!</definedName>
    <definedName name="novov04" localSheetId="5">#REF!</definedName>
    <definedName name="novov04" localSheetId="0">#REF!</definedName>
    <definedName name="novov04">#REF!</definedName>
    <definedName name="nsnsnsnsns" localSheetId="7">#REF!</definedName>
    <definedName name="nsnsnsnsns" localSheetId="4">#REF!</definedName>
    <definedName name="nsnsnsnsns" localSheetId="5">#REF!</definedName>
    <definedName name="nsnsnsnsns" localSheetId="0">#REF!</definedName>
    <definedName name="nsnsnsnsns">#REF!</definedName>
    <definedName name="nsososososo" localSheetId="7">#REF!</definedName>
    <definedName name="nsososososo" localSheetId="4">#REF!</definedName>
    <definedName name="nsososososo" localSheetId="5">#REF!</definedName>
    <definedName name="nsososososo" localSheetId="0">#REF!</definedName>
    <definedName name="nsososososo">#REF!</definedName>
    <definedName name="NTEI" localSheetId="7">'[8]PRO-08'!#REF!</definedName>
    <definedName name="NTEI" localSheetId="4">'[8]PRO-08'!#REF!</definedName>
    <definedName name="NTEI" localSheetId="5">'[8]PRO-08'!#REF!</definedName>
    <definedName name="NTEI" localSheetId="0">'[8]PRO-08'!#REF!</definedName>
    <definedName name="NTEI">'[8]PRO-08'!#REF!</definedName>
    <definedName name="o">'[31] A+E classificada 1'!$A$12:$AI$5000</definedName>
    <definedName name="oculos" localSheetId="7">#REF!</definedName>
    <definedName name="oculos" localSheetId="4">#REF!</definedName>
    <definedName name="oculos" localSheetId="5">#REF!</definedName>
    <definedName name="oculos" localSheetId="0">#REF!</definedName>
    <definedName name="oculos">#REF!</definedName>
    <definedName name="od">#REF!</definedName>
    <definedName name="of">#REF!</definedName>
    <definedName name="OPA" localSheetId="7">'[8]PRO-08'!#REF!</definedName>
    <definedName name="OPA" localSheetId="4">'[8]PRO-08'!#REF!</definedName>
    <definedName name="OPA" localSheetId="5">'[8]PRO-08'!#REF!</definedName>
    <definedName name="OPA" localSheetId="0">'[8]PRO-08'!#REF!</definedName>
    <definedName name="OPA">'[8]PRO-08'!#REF!</definedName>
    <definedName name="ORÇ" localSheetId="7">#REF!</definedName>
    <definedName name="ORÇ" localSheetId="4">#REF!</definedName>
    <definedName name="ORÇ" localSheetId="5">#REF!</definedName>
    <definedName name="ORÇ" localSheetId="0">#REF!</definedName>
    <definedName name="ORÇ">#REF!</definedName>
    <definedName name="Ordem">'[35]Resumo do Consolidado'!$O:$P</definedName>
    <definedName name="OUTROS" localSheetId="7">#REF!</definedName>
    <definedName name="OUTROS" localSheetId="4">#REF!</definedName>
    <definedName name="OUTROS" localSheetId="5">#REF!</definedName>
    <definedName name="OUTROS" localSheetId="0">#REF!</definedName>
    <definedName name="OUTROS">#REF!</definedName>
    <definedName name="P" localSheetId="5">[19]IDENTIFICACAO!$D$12</definedName>
    <definedName name="P">[36]IDENTIFICACAO!$D$12</definedName>
    <definedName name="pagina" localSheetId="7">#REF!</definedName>
    <definedName name="pagina" localSheetId="4">#REF!</definedName>
    <definedName name="pagina" localSheetId="5">#REF!</definedName>
    <definedName name="pagina" localSheetId="0">#REF!</definedName>
    <definedName name="pagina">#REF!</definedName>
    <definedName name="pagina223cdgg" localSheetId="7">#REF!</definedName>
    <definedName name="pagina223cdgg" localSheetId="4">#REF!</definedName>
    <definedName name="pagina223cdgg" localSheetId="5">#REF!</definedName>
    <definedName name="pagina223cdgg" localSheetId="0">#REF!</definedName>
    <definedName name="pagina223cdgg">#REF!</definedName>
    <definedName name="Paisagismo_Consulta" localSheetId="7">#REF!</definedName>
    <definedName name="Paisagismo_Consulta" localSheetId="4">#REF!</definedName>
    <definedName name="Paisagismo_Consulta" localSheetId="5">#REF!</definedName>
    <definedName name="Paisagismo_Consulta" localSheetId="0">#REF!</definedName>
    <definedName name="Paisagismo_Consulta">#REF!</definedName>
    <definedName name="parametros" localSheetId="7">#REF!</definedName>
    <definedName name="parametros" localSheetId="4">#REF!</definedName>
    <definedName name="parametros" localSheetId="5">#REF!</definedName>
    <definedName name="parametros" localSheetId="0">#REF!</definedName>
    <definedName name="parametros">#REF!</definedName>
    <definedName name="parar01" localSheetId="7">#REF!</definedName>
    <definedName name="parar01" localSheetId="4">#REF!</definedName>
    <definedName name="parar01" localSheetId="5">#REF!</definedName>
    <definedName name="parar01" localSheetId="0">#REF!</definedName>
    <definedName name="parar01">#REF!</definedName>
    <definedName name="parar02" localSheetId="7">#REF!</definedName>
    <definedName name="parar02" localSheetId="4">#REF!</definedName>
    <definedName name="parar02" localSheetId="5">#REF!</definedName>
    <definedName name="parar02" localSheetId="0">#REF!</definedName>
    <definedName name="parar02">#REF!</definedName>
    <definedName name="PassaExtenso" localSheetId="7">[37]!PassaExtenso</definedName>
    <definedName name="PassaExtenso" localSheetId="0">[37]!PassaExtenso</definedName>
    <definedName name="PassaExtenso">[37]!PassaExtenso</definedName>
    <definedName name="PAVIMENTAÇÃO" localSheetId="7">#REF!</definedName>
    <definedName name="PAVIMENTAÇÃO" localSheetId="4">#REF!</definedName>
    <definedName name="PAVIMENTAÇÃO" localSheetId="5">#REF!</definedName>
    <definedName name="PAVIMENTAÇÃO" localSheetId="0">#REF!</definedName>
    <definedName name="PAVIMENTAÇÃO">#REF!</definedName>
    <definedName name="Payment_Needed">"Pagamento necessário"</definedName>
    <definedName name="pb" localSheetId="7">#REF!</definedName>
    <definedName name="pb" localSheetId="4">#REF!</definedName>
    <definedName name="pb" localSheetId="5">#REF!</definedName>
    <definedName name="pb" localSheetId="0">#REF!</definedName>
    <definedName name="pb">#REF!</definedName>
    <definedName name="pbpbpb" localSheetId="7">#REF!</definedName>
    <definedName name="pbpbpb" localSheetId="4">#REF!</definedName>
    <definedName name="pbpbpb" localSheetId="5">#REF!</definedName>
    <definedName name="pbpbpb" localSheetId="0">#REF!</definedName>
    <definedName name="pbpbpb">#REF!</definedName>
    <definedName name="pbpbpbpbpbpbpbpbpbpb2000" localSheetId="7">#REF!</definedName>
    <definedName name="pbpbpbpbpbpbpbpbpbpb2000" localSheetId="4">#REF!</definedName>
    <definedName name="pbpbpbpbpbpbpbpbpbpb2000" localSheetId="5">#REF!</definedName>
    <definedName name="pbpbpbpbpbpbpbpbpbpb2000" localSheetId="0">#REF!</definedName>
    <definedName name="pbpbpbpbpbpbpbpbpbpb2000">#REF!</definedName>
    <definedName name="PBR" localSheetId="7">#REF!</definedName>
    <definedName name="PBR" localSheetId="4">#REF!</definedName>
    <definedName name="PBR" localSheetId="5">#REF!</definedName>
    <definedName name="PBR" localSheetId="0">#REF!</definedName>
    <definedName name="PBR">#REF!</definedName>
    <definedName name="pdm">#REF!</definedName>
    <definedName name="pe" localSheetId="7">#REF!</definedName>
    <definedName name="pe" localSheetId="4">#REF!</definedName>
    <definedName name="pe" localSheetId="5">#REF!</definedName>
    <definedName name="pe" localSheetId="0">#REF!</definedName>
    <definedName name="pe">#REF!</definedName>
    <definedName name="pe05555555" localSheetId="7">#REF!</definedName>
    <definedName name="pe05555555" localSheetId="4">#REF!</definedName>
    <definedName name="pe05555555" localSheetId="5">#REF!</definedName>
    <definedName name="pe05555555" localSheetId="0">#REF!</definedName>
    <definedName name="pe05555555">#REF!</definedName>
    <definedName name="pedra">#REF!</definedName>
    <definedName name="pedreira">'[5]DADOS COLETATO'!$C$41</definedName>
    <definedName name="pepep" localSheetId="7">#REF!</definedName>
    <definedName name="pepep" localSheetId="4">#REF!</definedName>
    <definedName name="pepep" localSheetId="5">#REF!</definedName>
    <definedName name="pepep" localSheetId="0">#REF!</definedName>
    <definedName name="pepep">#REF!</definedName>
    <definedName name="pepepepepep02" localSheetId="7">#REF!</definedName>
    <definedName name="pepepepepep02" localSheetId="4">#REF!</definedName>
    <definedName name="pepepepepep02" localSheetId="5">#REF!</definedName>
    <definedName name="pepepepepep02" localSheetId="0">#REF!</definedName>
    <definedName name="pepepepepep02">#REF!</definedName>
    <definedName name="PERCAPITA" localSheetId="7">#REF!</definedName>
    <definedName name="PERCAPITA" localSheetId="4">#REF!</definedName>
    <definedName name="PERCAPITA" localSheetId="5">#REF!</definedName>
    <definedName name="PERCAPITA" localSheetId="0">#REF!</definedName>
    <definedName name="PERCAPITA">#REF!</definedName>
    <definedName name="perdes" localSheetId="7">#REF!</definedName>
    <definedName name="perdes" localSheetId="4">#REF!</definedName>
    <definedName name="perdes" localSheetId="5">#REF!</definedName>
    <definedName name="perdes" localSheetId="0">#REF!</definedName>
    <definedName name="perdes">#REF!</definedName>
    <definedName name="perdesera" localSheetId="7">#REF!</definedName>
    <definedName name="perdesera" localSheetId="4">#REF!</definedName>
    <definedName name="perdesera" localSheetId="5">#REF!</definedName>
    <definedName name="perdesera" localSheetId="0">#REF!</definedName>
    <definedName name="perdesera">#REF!</definedName>
    <definedName name="peso01" localSheetId="7">#REF!</definedName>
    <definedName name="peso01" localSheetId="4">#REF!</definedName>
    <definedName name="peso01" localSheetId="5">#REF!</definedName>
    <definedName name="peso01" localSheetId="0">#REF!</definedName>
    <definedName name="peso01">#REF!</definedName>
    <definedName name="pesobrita">'[5]DADOS COLETATO'!$I$42</definedName>
    <definedName name="pesoespecifico">'[5]DADOS COLETATO'!$I$40</definedName>
    <definedName name="pespspspspsp123456" localSheetId="7">#REF!</definedName>
    <definedName name="pespspspspsp123456" localSheetId="4">#REF!</definedName>
    <definedName name="pespspspspsp123456" localSheetId="5">#REF!</definedName>
    <definedName name="pespspspspsp123456" localSheetId="0">#REF!</definedName>
    <definedName name="pespspspspsp123456">#REF!</definedName>
    <definedName name="pesquisa" localSheetId="7">#REF!</definedName>
    <definedName name="pesquisa" localSheetId="4">#REF!</definedName>
    <definedName name="pesquisa" localSheetId="5">#REF!</definedName>
    <definedName name="pesquisa" localSheetId="0">#REF!</definedName>
    <definedName name="pesquisa">#REF!</definedName>
    <definedName name="picui" localSheetId="7">#REF!</definedName>
    <definedName name="picui" localSheetId="4">#REF!</definedName>
    <definedName name="picui" localSheetId="5">#REF!</definedName>
    <definedName name="picui" localSheetId="0">#REF!</definedName>
    <definedName name="picui">#REF!</definedName>
    <definedName name="picuiab" localSheetId="7">#REF!</definedName>
    <definedName name="picuiab" localSheetId="4">#REF!</definedName>
    <definedName name="picuiab" localSheetId="5">#REF!</definedName>
    <definedName name="picuiab" localSheetId="0">#REF!</definedName>
    <definedName name="picuiab">#REF!</definedName>
    <definedName name="PL" localSheetId="7">#REF!</definedName>
    <definedName name="PL" localSheetId="4">#REF!</definedName>
    <definedName name="PL" localSheetId="5">#REF!</definedName>
    <definedName name="PL" localSheetId="0">#REF!</definedName>
    <definedName name="PL">#REF!</definedName>
    <definedName name="plan02" localSheetId="7">#REF!</definedName>
    <definedName name="plan02" localSheetId="4">#REF!</definedName>
    <definedName name="plan02" localSheetId="5">#REF!</definedName>
    <definedName name="plan02" localSheetId="0">#REF!</definedName>
    <definedName name="plan02">#REF!</definedName>
    <definedName name="plan03" localSheetId="7">#REF!</definedName>
    <definedName name="plan03" localSheetId="4">#REF!</definedName>
    <definedName name="plan03" localSheetId="5">#REF!</definedName>
    <definedName name="plan03" localSheetId="0">#REF!</definedName>
    <definedName name="plan03">#REF!</definedName>
    <definedName name="plan09" localSheetId="7">#REF!</definedName>
    <definedName name="plan09" localSheetId="4">#REF!</definedName>
    <definedName name="plan09" localSheetId="5">#REF!</definedName>
    <definedName name="plan09" localSheetId="0">#REF!</definedName>
    <definedName name="plan09">#REF!</definedName>
    <definedName name="plan1" localSheetId="7">#REF!</definedName>
    <definedName name="plan1" localSheetId="4">#REF!</definedName>
    <definedName name="plan1" localSheetId="5">#REF!</definedName>
    <definedName name="plan1" localSheetId="0">#REF!</definedName>
    <definedName name="plan1">#REF!</definedName>
    <definedName name="plan100" localSheetId="7">#REF!</definedName>
    <definedName name="plan100" localSheetId="4">#REF!</definedName>
    <definedName name="plan100" localSheetId="5">#REF!</definedName>
    <definedName name="plan100" localSheetId="0">#REF!</definedName>
    <definedName name="plan100">#REF!</definedName>
    <definedName name="plan222" localSheetId="7">#REF!</definedName>
    <definedName name="plan222" localSheetId="4">#REF!</definedName>
    <definedName name="plan222" localSheetId="5">#REF!</definedName>
    <definedName name="plan222" localSheetId="0">#REF!</definedName>
    <definedName name="plan222">#REF!</definedName>
    <definedName name="plan400" localSheetId="7">#REF!</definedName>
    <definedName name="plan400" localSheetId="4">#REF!</definedName>
    <definedName name="plan400" localSheetId="5">#REF!</definedName>
    <definedName name="plan400" localSheetId="0">#REF!</definedName>
    <definedName name="plan400">#REF!</definedName>
    <definedName name="plan500" localSheetId="7">#REF!</definedName>
    <definedName name="plan500" localSheetId="4">#REF!</definedName>
    <definedName name="plan500" localSheetId="5">#REF!</definedName>
    <definedName name="plan500" localSheetId="0">#REF!</definedName>
    <definedName name="plan500">#REF!</definedName>
    <definedName name="plan54" localSheetId="7">#REF!</definedName>
    <definedName name="plan54" localSheetId="4">#REF!</definedName>
    <definedName name="plan54" localSheetId="5">#REF!</definedName>
    <definedName name="plan54" localSheetId="0">#REF!</definedName>
    <definedName name="plan54">#REF!</definedName>
    <definedName name="plan600" localSheetId="7">#REF!</definedName>
    <definedName name="plan600" localSheetId="4">#REF!</definedName>
    <definedName name="plan600" localSheetId="5">#REF!</definedName>
    <definedName name="plan600" localSheetId="0">#REF!</definedName>
    <definedName name="plan600">#REF!</definedName>
    <definedName name="plan600c" localSheetId="7">#REF!</definedName>
    <definedName name="plan600c" localSheetId="4">#REF!</definedName>
    <definedName name="plan600c" localSheetId="5">#REF!</definedName>
    <definedName name="plan600c" localSheetId="0">#REF!</definedName>
    <definedName name="plan600c">#REF!</definedName>
    <definedName name="plani" localSheetId="7">#REF!</definedName>
    <definedName name="plani" localSheetId="4">#REF!</definedName>
    <definedName name="plani" localSheetId="5">#REF!</definedName>
    <definedName name="plani" localSheetId="0">#REF!</definedName>
    <definedName name="plani">#REF!</definedName>
    <definedName name="PlanilhasOriginais" localSheetId="7">#REF!</definedName>
    <definedName name="PlanilhasOriginais" localSheetId="4">#REF!</definedName>
    <definedName name="PlanilhasOriginais" localSheetId="5">#REF!</definedName>
    <definedName name="PlanilhasOriginais" localSheetId="0">#REF!</definedName>
    <definedName name="PlanilhasOriginais">#REF!</definedName>
    <definedName name="Ponte">[6]!Ponte</definedName>
    <definedName name="por" localSheetId="7">#REF!</definedName>
    <definedName name="por" localSheetId="4">#REF!</definedName>
    <definedName name="por" localSheetId="5">#REF!</definedName>
    <definedName name="por" localSheetId="0">#REF!</definedName>
    <definedName name="por">#REF!</definedName>
    <definedName name="port">#REF!</definedName>
    <definedName name="Poste" localSheetId="7">#REF!</definedName>
    <definedName name="Poste" localSheetId="4">#REF!</definedName>
    <definedName name="Poste" localSheetId="5">#REF!</definedName>
    <definedName name="Poste" localSheetId="0">#REF!</definedName>
    <definedName name="Poste">#REF!</definedName>
    <definedName name="praia" localSheetId="7">#REF!</definedName>
    <definedName name="praia" localSheetId="4">#REF!</definedName>
    <definedName name="praia" localSheetId="5">#REF!</definedName>
    <definedName name="praia" localSheetId="0">#REF!</definedName>
    <definedName name="praia">#REF!</definedName>
    <definedName name="Preco" localSheetId="7">#REF!</definedName>
    <definedName name="Preco" localSheetId="4">#REF!</definedName>
    <definedName name="Preco" localSheetId="5">#REF!</definedName>
    <definedName name="Preco" localSheetId="0">#REF!</definedName>
    <definedName name="Preco">#REF!</definedName>
    <definedName name="Preço_Unitário_1" localSheetId="7">[18]RESUMO!#REF!</definedName>
    <definedName name="Preço_Unitário_1" localSheetId="4">[18]RESUMO!#REF!</definedName>
    <definedName name="Preço_Unitário_1" localSheetId="5">[18]RESUMO!#REF!</definedName>
    <definedName name="Preço_Unitário_1" localSheetId="0">[18]RESUMO!#REF!</definedName>
    <definedName name="Preço_Unitário_1">[18]RESUMO!#REF!</definedName>
    <definedName name="Predio_02_andares_Consulta">[38]Predio_02_andares!$A$8:$F$723</definedName>
    <definedName name="PREF">#REF!</definedName>
    <definedName name="Preparo_Terreno" localSheetId="7">#REF!</definedName>
    <definedName name="Preparo_Terreno" localSheetId="4">#REF!</definedName>
    <definedName name="Preparo_Terreno" localSheetId="5">#REF!</definedName>
    <definedName name="Preparo_Terreno" localSheetId="0">#REF!</definedName>
    <definedName name="Preparo_Terreno">#REF!</definedName>
    <definedName name="Print" localSheetId="7">[39]QuQuant!#REF!</definedName>
    <definedName name="Print" localSheetId="4">[39]QuQuant!#REF!</definedName>
    <definedName name="Print" localSheetId="5">[39]QuQuant!#REF!</definedName>
    <definedName name="Print" localSheetId="0">[39]QuQuant!#REF!</definedName>
    <definedName name="Print">[39]QuQuant!#REF!</definedName>
    <definedName name="Print_Area_MI" localSheetId="7">[40]qorcamentodnerL1!#REF!</definedName>
    <definedName name="Print_Area_MI" localSheetId="4">[40]qorcamentodnerL1!#REF!</definedName>
    <definedName name="Print_Area_MI" localSheetId="5">[40]qorcamentodnerL1!#REF!</definedName>
    <definedName name="Print_Area_MI" localSheetId="0">[40]qorcamentodnerL1!#REF!</definedName>
    <definedName name="Print_Area_MI">[40]qorcamentodnerL1!#REF!</definedName>
    <definedName name="processo" localSheetId="7">#REF!</definedName>
    <definedName name="processo" localSheetId="4">#REF!</definedName>
    <definedName name="processo" localSheetId="5">#REF!</definedName>
    <definedName name="processo" localSheetId="0">#REF!</definedName>
    <definedName name="processo">#REF!</definedName>
    <definedName name="PROJ" localSheetId="7">#REF!</definedName>
    <definedName name="PROJ" localSheetId="4">#REF!</definedName>
    <definedName name="PROJ" localSheetId="5">#REF!</definedName>
    <definedName name="PROJ" localSheetId="0">#REF!</definedName>
    <definedName name="PROJ">#REF!</definedName>
    <definedName name="PRT" localSheetId="7">#REF!</definedName>
    <definedName name="PRT" localSheetId="4">#REF!</definedName>
    <definedName name="PRT" localSheetId="5">#REF!</definedName>
    <definedName name="PRT" localSheetId="0">#REF!</definedName>
    <definedName name="PRT">#REF!</definedName>
    <definedName name="pv" localSheetId="7">#REF!</definedName>
    <definedName name="pv" localSheetId="4">#REF!</definedName>
    <definedName name="pv" localSheetId="5">#REF!</definedName>
    <definedName name="pv" localSheetId="0">#REF!</definedName>
    <definedName name="pv">#REF!</definedName>
    <definedName name="Q" localSheetId="7">#REF!</definedName>
    <definedName name="Q" localSheetId="4">#REF!</definedName>
    <definedName name="Q" localSheetId="5">#REF!</definedName>
    <definedName name="Q" localSheetId="0">#REF!</definedName>
    <definedName name="Q">#REF!</definedName>
    <definedName name="qp" localSheetId="7">#REF!</definedName>
    <definedName name="qp" localSheetId="4">#REF!</definedName>
    <definedName name="qp" localSheetId="5">#REF!</definedName>
    <definedName name="qp" localSheetId="0">#REF!</definedName>
    <definedName name="qp">#REF!</definedName>
    <definedName name="QQ_2">[6]!QQ_2</definedName>
    <definedName name="QUANT" localSheetId="7">#REF!</definedName>
    <definedName name="QUANT" localSheetId="4">#REF!</definedName>
    <definedName name="QUANT" localSheetId="5">#REF!</definedName>
    <definedName name="QUANT" localSheetId="0">#REF!</definedName>
    <definedName name="QUANT">#REF!</definedName>
    <definedName name="Quantidade_1" localSheetId="7">[18]RESUMO!#REF!</definedName>
    <definedName name="Quantidade_1" localSheetId="4">[18]RESUMO!#REF!</definedName>
    <definedName name="Quantidade_1" localSheetId="5">[18]RESUMO!#REF!</definedName>
    <definedName name="Quantidade_1" localSheetId="0">[18]RESUMO!#REF!</definedName>
    <definedName name="Quantidade_1">[18]RESUMO!#REF!</definedName>
    <definedName name="quatro" localSheetId="7">#REF!</definedName>
    <definedName name="quatro" localSheetId="4">#REF!</definedName>
    <definedName name="quatro" localSheetId="5">#REF!</definedName>
    <definedName name="quatro" localSheetId="0">#REF!</definedName>
    <definedName name="quatro">#REF!</definedName>
    <definedName name="rafael" localSheetId="7">#REF!</definedName>
    <definedName name="rafael" localSheetId="4">#REF!</definedName>
    <definedName name="rafael" localSheetId="5">#REF!</definedName>
    <definedName name="rafael" localSheetId="0">#REF!</definedName>
    <definedName name="rafael">#REF!</definedName>
    <definedName name="ralo">'[5]DADOS COLETATO'!$C$29</definedName>
    <definedName name="RawData" localSheetId="7">#REF!</definedName>
    <definedName name="RawData" localSheetId="4">#REF!</definedName>
    <definedName name="RawData" localSheetId="5">#REF!</definedName>
    <definedName name="RawData" localSheetId="0">#REF!</definedName>
    <definedName name="RawData">#REF!</definedName>
    <definedName name="RawHeader" localSheetId="7">#REF!</definedName>
    <definedName name="RawHeader" localSheetId="4">#REF!</definedName>
    <definedName name="RawHeader" localSheetId="5">#REF!</definedName>
    <definedName name="RawHeader" localSheetId="0">#REF!</definedName>
    <definedName name="RawHeader">#REF!</definedName>
    <definedName name="RBV">[41]Teor!$C$3:$C$7</definedName>
    <definedName name="ré" localSheetId="7">#REF!</definedName>
    <definedName name="ré" localSheetId="4">#REF!</definedName>
    <definedName name="ré" localSheetId="5">#REF!</definedName>
    <definedName name="ré" localSheetId="0">#REF!</definedName>
    <definedName name="ré">#REF!</definedName>
    <definedName name="REATERRO_DE_VALAS_COMPACTADO_MECANICAMENTE" localSheetId="7">#REF!</definedName>
    <definedName name="REATERRO_DE_VALAS_COMPACTADO_MECANICAMENTE" localSheetId="4">#REF!</definedName>
    <definedName name="REATERRO_DE_VALAS_COMPACTADO_MECANICAMENTE" localSheetId="5">#REF!</definedName>
    <definedName name="REATERRO_DE_VALAS_COMPACTADO_MECANICAMENTE" localSheetId="0">#REF!</definedName>
    <definedName name="REATERRO_DE_VALAS_COMPACTADO_MECANICAMENTE">#REF!</definedName>
    <definedName name="REC">'[31]GERAL ESTUDO 2'!$A$12:$V$1386</definedName>
    <definedName name="Recalque" localSheetId="7">#REF!</definedName>
    <definedName name="Recalque" localSheetId="4">#REF!</definedName>
    <definedName name="Recalque" localSheetId="5">#REF!</definedName>
    <definedName name="Recalque" localSheetId="0">#REF!</definedName>
    <definedName name="Recalque">#REF!</definedName>
    <definedName name="REDE" localSheetId="7">#REF!</definedName>
    <definedName name="REDE" localSheetId="4">#REF!</definedName>
    <definedName name="REDE" localSheetId="5">#REF!</definedName>
    <definedName name="REDE" localSheetId="0">#REF!</definedName>
    <definedName name="REDE">#REF!</definedName>
    <definedName name="REDE_COLETORA" localSheetId="7">#REF!</definedName>
    <definedName name="REDE_COLETORA" localSheetId="4">#REF!</definedName>
    <definedName name="REDE_COLETORA" localSheetId="5">#REF!</definedName>
    <definedName name="REDE_COLETORA" localSheetId="0">#REF!</definedName>
    <definedName name="REDE_COLETORA">#REF!</definedName>
    <definedName name="REF_SERVICOS" localSheetId="7">#REF!</definedName>
    <definedName name="REF_SERVICOS" localSheetId="4">#REF!</definedName>
    <definedName name="REF_SERVICOS" localSheetId="5">#REF!</definedName>
    <definedName name="REF_SERVICOS" localSheetId="0">#REF!</definedName>
    <definedName name="REF_SERVICOS">#REF!</definedName>
    <definedName name="refeitorio" localSheetId="7">#REF!</definedName>
    <definedName name="refeitorio" localSheetId="4">#REF!</definedName>
    <definedName name="refeitorio" localSheetId="5">#REF!</definedName>
    <definedName name="refeitorio" localSheetId="0">#REF!</definedName>
    <definedName name="refeitorio">#REF!</definedName>
    <definedName name="REG" localSheetId="7">#REF!</definedName>
    <definedName name="REG" localSheetId="4">#REF!</definedName>
    <definedName name="REG" localSheetId="5">#REF!</definedName>
    <definedName name="REG" localSheetId="0">#REF!</definedName>
    <definedName name="REG">#REF!</definedName>
    <definedName name="REGULA" localSheetId="7">#REF!</definedName>
    <definedName name="REGULA" localSheetId="4">#REF!</definedName>
    <definedName name="REGULA" localSheetId="5">#REF!</definedName>
    <definedName name="REGULA" localSheetId="0">#REF!</definedName>
    <definedName name="REGULA">#REF!</definedName>
    <definedName name="Reimbursement">"Reembolso"</definedName>
    <definedName name="Reporting_Period" localSheetId="7">#REF!</definedName>
    <definedName name="Reporting_Period" localSheetId="4">#REF!</definedName>
    <definedName name="Reporting_Period" localSheetId="5">#REF!</definedName>
    <definedName name="Reporting_Period" localSheetId="0">#REF!</definedName>
    <definedName name="Reporting_Period">#REF!</definedName>
    <definedName name="REPRESENTANTE" localSheetId="4">[16]IDENTIFICACAO!$D$13</definedName>
    <definedName name="REPRESENTANTE" localSheetId="5">[17]IDENTIFICACAO!$D$13</definedName>
    <definedName name="REPRESENTANTE">[16]IDENTIFICACAO!$D$13</definedName>
    <definedName name="RESP." localSheetId="7">#REF!</definedName>
    <definedName name="RESP." localSheetId="4">#REF!</definedName>
    <definedName name="RESP." localSheetId="5">#REF!</definedName>
    <definedName name="RESP." localSheetId="0">#REF!</definedName>
    <definedName name="RESP.">#REF!</definedName>
    <definedName name="RESUMO">[6]!RESUMO</definedName>
    <definedName name="RESUMOO" localSheetId="7">#REF!</definedName>
    <definedName name="RESUMOO" localSheetId="4">#REF!</definedName>
    <definedName name="RESUMOO" localSheetId="5">#REF!</definedName>
    <definedName name="RESUMOO" localSheetId="0">#REF!</definedName>
    <definedName name="RESUMOO">#REF!</definedName>
    <definedName name="RMA" localSheetId="7">'[8]PRO-08'!#REF!</definedName>
    <definedName name="RMA" localSheetId="4">'[8]PRO-08'!#REF!</definedName>
    <definedName name="RMA" localSheetId="5">'[8]PRO-08'!#REF!</definedName>
    <definedName name="RMA" localSheetId="0">'[8]PRO-08'!#REF!</definedName>
    <definedName name="RMA">'[8]PRO-08'!#REF!</definedName>
    <definedName name="Rodapé" localSheetId="7">#REF!</definedName>
    <definedName name="Rodapé" localSheetId="4">#REF!</definedName>
    <definedName name="Rodapé" localSheetId="5">#REF!</definedName>
    <definedName name="Rodapé" localSheetId="0">#REF!</definedName>
    <definedName name="Rodapé">#REF!</definedName>
    <definedName name="rodovia" localSheetId="7">#REF!</definedName>
    <definedName name="rodovia" localSheetId="4">#REF!</definedName>
    <definedName name="rodovia" localSheetId="5">#REF!</definedName>
    <definedName name="rodovia" localSheetId="0">#REF!</definedName>
    <definedName name="rodovia">#REF!</definedName>
    <definedName name="Rodovia___................" localSheetId="7">#REF!</definedName>
    <definedName name="Rodovia___................" localSheetId="4">#REF!</definedName>
    <definedName name="Rodovia___................" localSheetId="5">#REF!</definedName>
    <definedName name="Rodovia___................" localSheetId="0">#REF!</definedName>
    <definedName name="Rodovia___................">#REF!</definedName>
    <definedName name="rp" localSheetId="7">#REF!</definedName>
    <definedName name="rp" localSheetId="4">#REF!</definedName>
    <definedName name="rp" localSheetId="5">#REF!</definedName>
    <definedName name="rp" localSheetId="0">#REF!</definedName>
    <definedName name="rp">#REF!</definedName>
    <definedName name="RS" localSheetId="7">#REF!</definedName>
    <definedName name="RS" localSheetId="4">#REF!</definedName>
    <definedName name="RS" localSheetId="5">#REF!</definedName>
    <definedName name="RS" localSheetId="0">#REF!</definedName>
    <definedName name="RS">#REF!</definedName>
    <definedName name="RTL" localSheetId="7">#REF!</definedName>
    <definedName name="RTL" localSheetId="4">#REF!</definedName>
    <definedName name="RTL" localSheetId="5">#REF!</definedName>
    <definedName name="RTL" localSheetId="0">#REF!</definedName>
    <definedName name="RTL">#REF!</definedName>
    <definedName name="ruas">#REF!</definedName>
    <definedName name="ruas3">#REF!</definedName>
    <definedName name="S" localSheetId="7">'[7]Planilha PROJETISTA'!#REF!</definedName>
    <definedName name="S" localSheetId="4">'[7]Planilha PROJETISTA'!#REF!</definedName>
    <definedName name="S" localSheetId="5">'[7]Planilha PROJETISTA'!#REF!</definedName>
    <definedName name="S" localSheetId="0">'[7]Planilha PROJETISTA'!#REF!</definedName>
    <definedName name="S">'[7]Planilha PROJETISTA'!#REF!</definedName>
    <definedName name="sbg" localSheetId="7">#REF!</definedName>
    <definedName name="sbg" localSheetId="4">#REF!</definedName>
    <definedName name="sbg" localSheetId="5">#REF!</definedName>
    <definedName name="sbg" localSheetId="0">#REF!</definedName>
    <definedName name="sbg">#REF!</definedName>
    <definedName name="SBTC" localSheetId="7">#REF!</definedName>
    <definedName name="SBTC" localSheetId="4">#REF!</definedName>
    <definedName name="SBTC" localSheetId="5">#REF!</definedName>
    <definedName name="SBTC" localSheetId="0">#REF!</definedName>
    <definedName name="SBTC">#REF!</definedName>
    <definedName name="sdgs" localSheetId="7">#REF!</definedName>
    <definedName name="sdgs" localSheetId="4">#REF!</definedName>
    <definedName name="sdgs" localSheetId="5">#REF!</definedName>
    <definedName name="sdgs" localSheetId="0">#REF!</definedName>
    <definedName name="sdgs">#REF!</definedName>
    <definedName name="SDS" localSheetId="7">#REF!</definedName>
    <definedName name="SDS" localSheetId="4">#REF!</definedName>
    <definedName name="SDS" localSheetId="5">#REF!</definedName>
    <definedName name="SDS" localSheetId="0">#REF!</definedName>
    <definedName name="SDS">#REF!</definedName>
    <definedName name="se">#REF!</definedName>
    <definedName name="SE_02_14" localSheetId="7">'[7]Planilha PROJETISTA'!#REF!</definedName>
    <definedName name="SE_02_14" localSheetId="4">'[7]Planilha PROJETISTA'!#REF!</definedName>
    <definedName name="SE_02_14" localSheetId="5">'[7]Planilha PROJETISTA'!#REF!</definedName>
    <definedName name="SE_02_14" localSheetId="0">'[7]Planilha PROJETISTA'!#REF!</definedName>
    <definedName name="SE_02_14">'[7]Planilha PROJETISTA'!#REF!</definedName>
    <definedName name="Sede_Detran_Consulta" localSheetId="7">#REF!</definedName>
    <definedName name="Sede_Detran_Consulta" localSheetId="4">#REF!</definedName>
    <definedName name="Sede_Detran_Consulta" localSheetId="5">#REF!</definedName>
    <definedName name="Sede_Detran_Consulta" localSheetId="0">#REF!</definedName>
    <definedName name="Sede_Detran_Consulta">#REF!</definedName>
    <definedName name="SEINFRA" localSheetId="7">#REF!</definedName>
    <definedName name="SEINFRA" localSheetId="4">#REF!</definedName>
    <definedName name="SEINFRA" localSheetId="5">#REF!</definedName>
    <definedName name="SEINFRA" localSheetId="0">#REF!</definedName>
    <definedName name="SEINFRA">#REF!</definedName>
    <definedName name="semola" localSheetId="7">#REF!</definedName>
    <definedName name="semola" localSheetId="4">#REF!</definedName>
    <definedName name="semola" localSheetId="5">#REF!</definedName>
    <definedName name="semola" localSheetId="0">#REF!</definedName>
    <definedName name="semola">#REF!</definedName>
    <definedName name="serv">'[42]PLAN SERVIÇOS'!$A:$IV</definedName>
    <definedName name="SERVIÇOS">'[31]GERAL ESTUDO 2'!$B$12:$AI$5000</definedName>
    <definedName name="SERVIÇOS_COMPLEMENTARES" localSheetId="7">#REF!</definedName>
    <definedName name="SERVIÇOS_COMPLEMENTARES" localSheetId="4">#REF!</definedName>
    <definedName name="SERVIÇOS_COMPLEMENTARES" localSheetId="5">#REF!</definedName>
    <definedName name="SERVIÇOS_COMPLEMENTARES" localSheetId="0">#REF!</definedName>
    <definedName name="SERVIÇOS_COMPLEMENTARES">#REF!</definedName>
    <definedName name="SERVIÇOS_PRELIMINARES" localSheetId="7">#REF!</definedName>
    <definedName name="SERVIÇOS_PRELIMINARES" localSheetId="4">#REF!</definedName>
    <definedName name="SERVIÇOS_PRELIMINARES" localSheetId="5">#REF!</definedName>
    <definedName name="SERVIÇOS_PRELIMINARES" localSheetId="0">#REF!</definedName>
    <definedName name="SERVIÇOS_PRELIMINARES">#REF!</definedName>
    <definedName name="Servicos_Tecnicos" localSheetId="7">#REF!</definedName>
    <definedName name="Servicos_Tecnicos" localSheetId="4">#REF!</definedName>
    <definedName name="Servicos_Tecnicos" localSheetId="5">#REF!</definedName>
    <definedName name="Servicos_Tecnicos" localSheetId="0">#REF!</definedName>
    <definedName name="Servicos_Tecnicos">#REF!</definedName>
    <definedName name="Servicos_Tecnicos_" localSheetId="7">#REF!</definedName>
    <definedName name="Servicos_Tecnicos_" localSheetId="4">#REF!</definedName>
    <definedName name="Servicos_Tecnicos_" localSheetId="5">#REF!</definedName>
    <definedName name="Servicos_Tecnicos_" localSheetId="0">#REF!</definedName>
    <definedName name="Servicos_Tecnicos_">#REF!</definedName>
    <definedName name="serviçosterceirizados" localSheetId="7">#REF!</definedName>
    <definedName name="serviçosterceirizados" localSheetId="4">#REF!</definedName>
    <definedName name="serviçosterceirizados" localSheetId="5">#REF!</definedName>
    <definedName name="serviçosterceirizados" localSheetId="0">#REF!</definedName>
    <definedName name="serviçosterceirizados">#REF!</definedName>
    <definedName name="SG_01_01_1" localSheetId="7">[18]RESUMO!#REF!</definedName>
    <definedName name="SG_01_01_1" localSheetId="4">[18]RESUMO!#REF!</definedName>
    <definedName name="SG_01_01_1" localSheetId="5">[18]RESUMO!#REF!</definedName>
    <definedName name="SG_01_01_1" localSheetId="0">[18]RESUMO!#REF!</definedName>
    <definedName name="SG_01_01_1">[18]RESUMO!#REF!</definedName>
    <definedName name="SG_01_02_1" localSheetId="7">[18]RESUMO!#REF!</definedName>
    <definedName name="SG_01_02_1" localSheetId="4">[18]RESUMO!#REF!</definedName>
    <definedName name="SG_01_02_1" localSheetId="5">[18]RESUMO!#REF!</definedName>
    <definedName name="SG_01_02_1" localSheetId="0">[18]RESUMO!#REF!</definedName>
    <definedName name="SG_01_02_1">[18]RESUMO!#REF!</definedName>
    <definedName name="SG_01_03_1" localSheetId="7">[18]RESUMO!#REF!</definedName>
    <definedName name="SG_01_03_1" localSheetId="4">[18]RESUMO!#REF!</definedName>
    <definedName name="SG_01_03_1" localSheetId="5">[18]RESUMO!#REF!</definedName>
    <definedName name="SG_01_03_1" localSheetId="0">[18]RESUMO!#REF!</definedName>
    <definedName name="SG_01_03_1">[18]RESUMO!#REF!</definedName>
    <definedName name="SG_01_04" localSheetId="7">'[7]Planilha PROJETISTA'!#REF!</definedName>
    <definedName name="SG_01_04" localSheetId="4">'[7]Planilha PROJETISTA'!#REF!</definedName>
    <definedName name="SG_01_04" localSheetId="5">'[7]Planilha PROJETISTA'!#REF!</definedName>
    <definedName name="SG_01_04" localSheetId="0">'[7]Planilha PROJETISTA'!#REF!</definedName>
    <definedName name="SG_01_04">'[7]Planilha PROJETISTA'!#REF!</definedName>
    <definedName name="SG_01_04_1" localSheetId="7">[18]RESUMO!#REF!</definedName>
    <definedName name="SG_01_04_1" localSheetId="4">[18]RESUMO!#REF!</definedName>
    <definedName name="SG_01_04_1" localSheetId="5">[18]RESUMO!#REF!</definedName>
    <definedName name="SG_01_04_1" localSheetId="0">[18]RESUMO!#REF!</definedName>
    <definedName name="SG_01_04_1">[18]RESUMO!#REF!</definedName>
    <definedName name="SG_01_05" localSheetId="7">'[7]Planilha PROJETISTA'!#REF!</definedName>
    <definedName name="SG_01_05" localSheetId="4">'[7]Planilha PROJETISTA'!#REF!</definedName>
    <definedName name="SG_01_05" localSheetId="5">'[7]Planilha PROJETISTA'!#REF!</definedName>
    <definedName name="SG_01_05" localSheetId="0">'[7]Planilha PROJETISTA'!#REF!</definedName>
    <definedName name="SG_01_05">'[7]Planilha PROJETISTA'!#REF!</definedName>
    <definedName name="SG_01_05_1" localSheetId="7">[18]RESUMO!#REF!</definedName>
    <definedName name="SG_01_05_1" localSheetId="4">[18]RESUMO!#REF!</definedName>
    <definedName name="SG_01_05_1" localSheetId="5">[18]RESUMO!#REF!</definedName>
    <definedName name="SG_01_05_1" localSheetId="0">[18]RESUMO!#REF!</definedName>
    <definedName name="SG_01_05_1">[18]RESUMO!#REF!</definedName>
    <definedName name="SG_01_06" localSheetId="7">'[7]Planilha PROJETISTA'!#REF!</definedName>
    <definedName name="SG_01_06" localSheetId="4">'[7]Planilha PROJETISTA'!#REF!</definedName>
    <definedName name="SG_01_06" localSheetId="5">'[7]Planilha PROJETISTA'!#REF!</definedName>
    <definedName name="SG_01_06" localSheetId="0">'[7]Planilha PROJETISTA'!#REF!</definedName>
    <definedName name="SG_01_06">'[7]Planilha PROJETISTA'!#REF!</definedName>
    <definedName name="SG_01_06_1" localSheetId="7">[18]RESUMO!#REF!</definedName>
    <definedName name="SG_01_06_1" localSheetId="4">[18]RESUMO!#REF!</definedName>
    <definedName name="SG_01_06_1" localSheetId="5">[18]RESUMO!#REF!</definedName>
    <definedName name="SG_01_06_1" localSheetId="0">[18]RESUMO!#REF!</definedName>
    <definedName name="SG_01_06_1">[18]RESUMO!#REF!</definedName>
    <definedName name="SG_01_07" localSheetId="7">'[7]Planilha PROJETISTA'!#REF!</definedName>
    <definedName name="SG_01_07" localSheetId="4">'[7]Planilha PROJETISTA'!#REF!</definedName>
    <definedName name="SG_01_07" localSheetId="5">'[7]Planilha PROJETISTA'!#REF!</definedName>
    <definedName name="SG_01_07" localSheetId="0">'[7]Planilha PROJETISTA'!#REF!</definedName>
    <definedName name="SG_01_07">'[7]Planilha PROJETISTA'!#REF!</definedName>
    <definedName name="SG_01_07_1" localSheetId="7">[18]RESUMO!#REF!</definedName>
    <definedName name="SG_01_07_1" localSheetId="4">[18]RESUMO!#REF!</definedName>
    <definedName name="SG_01_07_1" localSheetId="5">[18]RESUMO!#REF!</definedName>
    <definedName name="SG_01_07_1" localSheetId="0">[18]RESUMO!#REF!</definedName>
    <definedName name="SG_01_07_1">[18]RESUMO!#REF!</definedName>
    <definedName name="SG_01_08" localSheetId="7">'[7]Planilha PROJETISTA'!#REF!</definedName>
    <definedName name="SG_01_08" localSheetId="4">'[7]Planilha PROJETISTA'!#REF!</definedName>
    <definedName name="SG_01_08" localSheetId="5">'[7]Planilha PROJETISTA'!#REF!</definedName>
    <definedName name="SG_01_08" localSheetId="0">'[7]Planilha PROJETISTA'!#REF!</definedName>
    <definedName name="SG_01_08">'[7]Planilha PROJETISTA'!#REF!</definedName>
    <definedName name="SG_01_08_1" localSheetId="7">[18]RESUMO!#REF!</definedName>
    <definedName name="SG_01_08_1" localSheetId="4">[18]RESUMO!#REF!</definedName>
    <definedName name="SG_01_08_1" localSheetId="5">[18]RESUMO!#REF!</definedName>
    <definedName name="SG_01_08_1" localSheetId="0">[18]RESUMO!#REF!</definedName>
    <definedName name="SG_01_08_1">[18]RESUMO!#REF!</definedName>
    <definedName name="SG_01_09" localSheetId="7">'[7]Planilha PROJETISTA'!#REF!</definedName>
    <definedName name="SG_01_09" localSheetId="4">'[7]Planilha PROJETISTA'!#REF!</definedName>
    <definedName name="SG_01_09" localSheetId="5">'[7]Planilha PROJETISTA'!#REF!</definedName>
    <definedName name="SG_01_09" localSheetId="0">'[7]Planilha PROJETISTA'!#REF!</definedName>
    <definedName name="SG_01_09">'[7]Planilha PROJETISTA'!#REF!</definedName>
    <definedName name="SG_01_09_1" localSheetId="7">[18]RESUMO!#REF!</definedName>
    <definedName name="SG_01_09_1" localSheetId="4">[18]RESUMO!#REF!</definedName>
    <definedName name="SG_01_09_1" localSheetId="5">[18]RESUMO!#REF!</definedName>
    <definedName name="SG_01_09_1" localSheetId="0">[18]RESUMO!#REF!</definedName>
    <definedName name="SG_01_09_1">[18]RESUMO!#REF!</definedName>
    <definedName name="SG_01_10" localSheetId="7">'[7]Planilha PROJETISTA'!#REF!</definedName>
    <definedName name="SG_01_10" localSheetId="4">'[7]Planilha PROJETISTA'!#REF!</definedName>
    <definedName name="SG_01_10" localSheetId="5">'[7]Planilha PROJETISTA'!#REF!</definedName>
    <definedName name="SG_01_10" localSheetId="0">'[7]Planilha PROJETISTA'!#REF!</definedName>
    <definedName name="SG_01_10">'[7]Planilha PROJETISTA'!#REF!</definedName>
    <definedName name="SG_01_10_1" localSheetId="7">[18]RESUMO!#REF!</definedName>
    <definedName name="SG_01_10_1" localSheetId="4">[18]RESUMO!#REF!</definedName>
    <definedName name="SG_01_10_1" localSheetId="5">[18]RESUMO!#REF!</definedName>
    <definedName name="SG_01_10_1" localSheetId="0">[18]RESUMO!#REF!</definedName>
    <definedName name="SG_01_10_1">[18]RESUMO!#REF!</definedName>
    <definedName name="SG_01_11" localSheetId="7">'[7]Planilha PROJETISTA'!#REF!</definedName>
    <definedName name="SG_01_11" localSheetId="4">'[7]Planilha PROJETISTA'!#REF!</definedName>
    <definedName name="SG_01_11" localSheetId="5">'[7]Planilha PROJETISTA'!#REF!</definedName>
    <definedName name="SG_01_11" localSheetId="0">'[7]Planilha PROJETISTA'!#REF!</definedName>
    <definedName name="SG_01_11">'[7]Planilha PROJETISTA'!#REF!</definedName>
    <definedName name="SG_01_11_1" localSheetId="7">[18]RESUMO!#REF!</definedName>
    <definedName name="SG_01_11_1" localSheetId="4">[18]RESUMO!#REF!</definedName>
    <definedName name="SG_01_11_1" localSheetId="5">[18]RESUMO!#REF!</definedName>
    <definedName name="SG_01_11_1" localSheetId="0">[18]RESUMO!#REF!</definedName>
    <definedName name="SG_01_11_1">[18]RESUMO!#REF!</definedName>
    <definedName name="SG_01_12" localSheetId="7">'[7]Planilha PROJETISTA'!#REF!</definedName>
    <definedName name="SG_01_12" localSheetId="4">'[7]Planilha PROJETISTA'!#REF!</definedName>
    <definedName name="SG_01_12" localSheetId="5">'[7]Planilha PROJETISTA'!#REF!</definedName>
    <definedName name="SG_01_12" localSheetId="0">'[7]Planilha PROJETISTA'!#REF!</definedName>
    <definedName name="SG_01_12">'[7]Planilha PROJETISTA'!#REF!</definedName>
    <definedName name="SG_01_12_1" localSheetId="7">[18]RESUMO!#REF!</definedName>
    <definedName name="SG_01_12_1" localSheetId="4">[18]RESUMO!#REF!</definedName>
    <definedName name="SG_01_12_1" localSheetId="5">[18]RESUMO!#REF!</definedName>
    <definedName name="SG_01_12_1" localSheetId="0">[18]RESUMO!#REF!</definedName>
    <definedName name="SG_01_12_1">[18]RESUMO!#REF!</definedName>
    <definedName name="SG_01_13" localSheetId="7">'[7]Planilha PROJETISTA'!#REF!</definedName>
    <definedName name="SG_01_13" localSheetId="4">'[7]Planilha PROJETISTA'!#REF!</definedName>
    <definedName name="SG_01_13" localSheetId="5">'[7]Planilha PROJETISTA'!#REF!</definedName>
    <definedName name="SG_01_13" localSheetId="0">'[7]Planilha PROJETISTA'!#REF!</definedName>
    <definedName name="SG_01_13">'[7]Planilha PROJETISTA'!#REF!</definedName>
    <definedName name="SG_01_13_1" localSheetId="7">[18]RESUMO!#REF!</definedName>
    <definedName name="SG_01_13_1" localSheetId="4">[18]RESUMO!#REF!</definedName>
    <definedName name="SG_01_13_1" localSheetId="5">[18]RESUMO!#REF!</definedName>
    <definedName name="SG_01_13_1" localSheetId="0">[18]RESUMO!#REF!</definedName>
    <definedName name="SG_01_13_1">[18]RESUMO!#REF!</definedName>
    <definedName name="SG_01_14" localSheetId="7">'[7]Planilha PROJETISTA'!#REF!</definedName>
    <definedName name="SG_01_14" localSheetId="4">'[7]Planilha PROJETISTA'!#REF!</definedName>
    <definedName name="SG_01_14" localSheetId="5">'[7]Planilha PROJETISTA'!#REF!</definedName>
    <definedName name="SG_01_14" localSheetId="0">'[7]Planilha PROJETISTA'!#REF!</definedName>
    <definedName name="SG_01_14">'[7]Planilha PROJETISTA'!#REF!</definedName>
    <definedName name="SG_01_14_1" localSheetId="7">[18]RESUMO!#REF!</definedName>
    <definedName name="SG_01_14_1" localSheetId="4">[18]RESUMO!#REF!</definedName>
    <definedName name="SG_01_14_1" localSheetId="5">[18]RESUMO!#REF!</definedName>
    <definedName name="SG_01_14_1" localSheetId="0">[18]RESUMO!#REF!</definedName>
    <definedName name="SG_01_14_1">[18]RESUMO!#REF!</definedName>
    <definedName name="SG_01_15" localSheetId="7">'[7]Planilha PROJETISTA'!#REF!</definedName>
    <definedName name="SG_01_15" localSheetId="4">'[7]Planilha PROJETISTA'!#REF!</definedName>
    <definedName name="SG_01_15" localSheetId="5">'[7]Planilha PROJETISTA'!#REF!</definedName>
    <definedName name="SG_01_15" localSheetId="0">'[7]Planilha PROJETISTA'!#REF!</definedName>
    <definedName name="SG_01_15">'[7]Planilha PROJETISTA'!#REF!</definedName>
    <definedName name="SG_01_15_1" localSheetId="7">[18]RESUMO!#REF!</definedName>
    <definedName name="SG_01_15_1" localSheetId="4">[18]RESUMO!#REF!</definedName>
    <definedName name="SG_01_15_1" localSheetId="5">[18]RESUMO!#REF!</definedName>
    <definedName name="SG_01_15_1" localSheetId="0">[18]RESUMO!#REF!</definedName>
    <definedName name="SG_01_15_1">[18]RESUMO!#REF!</definedName>
    <definedName name="SG_01_16" localSheetId="7">'[7]Planilha PROJETISTA'!#REF!</definedName>
    <definedName name="SG_01_16" localSheetId="4">'[7]Planilha PROJETISTA'!#REF!</definedName>
    <definedName name="SG_01_16" localSheetId="5">'[7]Planilha PROJETISTA'!#REF!</definedName>
    <definedName name="SG_01_16" localSheetId="0">'[7]Planilha PROJETISTA'!#REF!</definedName>
    <definedName name="SG_01_16">'[7]Planilha PROJETISTA'!#REF!</definedName>
    <definedName name="SG_01_16_1" localSheetId="7">[18]RESUMO!#REF!</definedName>
    <definedName name="SG_01_16_1" localSheetId="4">[18]RESUMO!#REF!</definedName>
    <definedName name="SG_01_16_1" localSheetId="5">[18]RESUMO!#REF!</definedName>
    <definedName name="SG_01_16_1" localSheetId="0">[18]RESUMO!#REF!</definedName>
    <definedName name="SG_01_16_1">[18]RESUMO!#REF!</definedName>
    <definedName name="SG_01_17" localSheetId="7">'[7]Planilha PROJETISTA'!#REF!</definedName>
    <definedName name="SG_01_17" localSheetId="4">'[7]Planilha PROJETISTA'!#REF!</definedName>
    <definedName name="SG_01_17" localSheetId="5">'[7]Planilha PROJETISTA'!#REF!</definedName>
    <definedName name="SG_01_17" localSheetId="0">'[7]Planilha PROJETISTA'!#REF!</definedName>
    <definedName name="SG_01_17">'[7]Planilha PROJETISTA'!#REF!</definedName>
    <definedName name="SG_01_17_1" localSheetId="7">[18]RESUMO!#REF!</definedName>
    <definedName name="SG_01_17_1" localSheetId="4">[18]RESUMO!#REF!</definedName>
    <definedName name="SG_01_17_1" localSheetId="5">[18]RESUMO!#REF!</definedName>
    <definedName name="SG_01_17_1" localSheetId="0">[18]RESUMO!#REF!</definedName>
    <definedName name="SG_01_17_1">[18]RESUMO!#REF!</definedName>
    <definedName name="SG_01_18" localSheetId="7">'[7]Planilha PROJETISTA'!#REF!</definedName>
    <definedName name="SG_01_18" localSheetId="4">'[7]Planilha PROJETISTA'!#REF!</definedName>
    <definedName name="SG_01_18" localSheetId="5">'[7]Planilha PROJETISTA'!#REF!</definedName>
    <definedName name="SG_01_18" localSheetId="0">'[7]Planilha PROJETISTA'!#REF!</definedName>
    <definedName name="SG_01_18">'[7]Planilha PROJETISTA'!#REF!</definedName>
    <definedName name="SG_01_18_1" localSheetId="7">[18]RESUMO!#REF!</definedName>
    <definedName name="SG_01_18_1" localSheetId="4">[18]RESUMO!#REF!</definedName>
    <definedName name="SG_01_18_1" localSheetId="5">[18]RESUMO!#REF!</definedName>
    <definedName name="SG_01_18_1" localSheetId="0">[18]RESUMO!#REF!</definedName>
    <definedName name="SG_01_18_1">[18]RESUMO!#REF!</definedName>
    <definedName name="SG_01_19" localSheetId="7">'[7]Planilha PROJETISTA'!#REF!</definedName>
    <definedName name="SG_01_19" localSheetId="4">'[7]Planilha PROJETISTA'!#REF!</definedName>
    <definedName name="SG_01_19" localSheetId="5">'[7]Planilha PROJETISTA'!#REF!</definedName>
    <definedName name="SG_01_19" localSheetId="0">'[7]Planilha PROJETISTA'!#REF!</definedName>
    <definedName name="SG_01_19">'[7]Planilha PROJETISTA'!#REF!</definedName>
    <definedName name="SG_01_19_1" localSheetId="7">[18]RESUMO!#REF!</definedName>
    <definedName name="SG_01_19_1" localSheetId="4">[18]RESUMO!#REF!</definedName>
    <definedName name="SG_01_19_1" localSheetId="5">[18]RESUMO!#REF!</definedName>
    <definedName name="SG_01_19_1" localSheetId="0">[18]RESUMO!#REF!</definedName>
    <definedName name="SG_01_19_1">[18]RESUMO!#REF!</definedName>
    <definedName name="SG_01_20" localSheetId="7">'[7]Planilha PROJETISTA'!#REF!</definedName>
    <definedName name="SG_01_20" localSheetId="4">'[7]Planilha PROJETISTA'!#REF!</definedName>
    <definedName name="SG_01_20" localSheetId="5">'[7]Planilha PROJETISTA'!#REF!</definedName>
    <definedName name="SG_01_20" localSheetId="0">'[7]Planilha PROJETISTA'!#REF!</definedName>
    <definedName name="SG_01_20">'[7]Planilha PROJETISTA'!#REF!</definedName>
    <definedName name="SG_01_20_1" localSheetId="7">[18]RESUMO!#REF!</definedName>
    <definedName name="SG_01_20_1" localSheetId="4">[18]RESUMO!#REF!</definedName>
    <definedName name="SG_01_20_1" localSheetId="5">[18]RESUMO!#REF!</definedName>
    <definedName name="SG_01_20_1" localSheetId="0">[18]RESUMO!#REF!</definedName>
    <definedName name="SG_01_20_1">[18]RESUMO!#REF!</definedName>
    <definedName name="SG_02_01_1" localSheetId="7">[18]RESUMO!#REF!</definedName>
    <definedName name="SG_02_01_1" localSheetId="4">[18]RESUMO!#REF!</definedName>
    <definedName name="SG_02_01_1" localSheetId="5">[18]RESUMO!#REF!</definedName>
    <definedName name="SG_02_01_1" localSheetId="0">[18]RESUMO!#REF!</definedName>
    <definedName name="SG_02_01_1">[18]RESUMO!#REF!</definedName>
    <definedName name="SG_02_02_1" localSheetId="7">[18]RESUMO!#REF!</definedName>
    <definedName name="SG_02_02_1" localSheetId="4">[18]RESUMO!#REF!</definedName>
    <definedName name="SG_02_02_1" localSheetId="5">[18]RESUMO!#REF!</definedName>
    <definedName name="SG_02_02_1" localSheetId="0">[18]RESUMO!#REF!</definedName>
    <definedName name="SG_02_02_1">[18]RESUMO!#REF!</definedName>
    <definedName name="SG_02_03_1" localSheetId="7">[18]RESUMO!#REF!</definedName>
    <definedName name="SG_02_03_1" localSheetId="4">[18]RESUMO!#REF!</definedName>
    <definedName name="SG_02_03_1" localSheetId="5">[18]RESUMO!#REF!</definedName>
    <definedName name="SG_02_03_1" localSheetId="0">[18]RESUMO!#REF!</definedName>
    <definedName name="SG_02_03_1">[18]RESUMO!#REF!</definedName>
    <definedName name="SG_02_04_1" localSheetId="7">[18]RESUMO!#REF!</definedName>
    <definedName name="SG_02_04_1" localSheetId="4">[18]RESUMO!#REF!</definedName>
    <definedName name="SG_02_04_1" localSheetId="5">[18]RESUMO!#REF!</definedName>
    <definedName name="SG_02_04_1" localSheetId="0">[18]RESUMO!#REF!</definedName>
    <definedName name="SG_02_04_1">[18]RESUMO!#REF!</definedName>
    <definedName name="SG_02_05_1" localSheetId="7">[18]RESUMO!#REF!</definedName>
    <definedName name="SG_02_05_1" localSheetId="4">[18]RESUMO!#REF!</definedName>
    <definedName name="SG_02_05_1" localSheetId="5">[18]RESUMO!#REF!</definedName>
    <definedName name="SG_02_05_1" localSheetId="0">[18]RESUMO!#REF!</definedName>
    <definedName name="SG_02_05_1">[18]RESUMO!#REF!</definedName>
    <definedName name="SG_02_06_1" localSheetId="7">[18]RESUMO!#REF!</definedName>
    <definedName name="SG_02_06_1" localSheetId="4">[18]RESUMO!#REF!</definedName>
    <definedName name="SG_02_06_1" localSheetId="5">[18]RESUMO!#REF!</definedName>
    <definedName name="SG_02_06_1" localSheetId="0">[18]RESUMO!#REF!</definedName>
    <definedName name="SG_02_06_1">[18]RESUMO!#REF!</definedName>
    <definedName name="SG_02_07_1" localSheetId="7">[18]RESUMO!#REF!</definedName>
    <definedName name="SG_02_07_1" localSheetId="4">[18]RESUMO!#REF!</definedName>
    <definedName name="SG_02_07_1" localSheetId="5">[18]RESUMO!#REF!</definedName>
    <definedName name="SG_02_07_1" localSheetId="0">[18]RESUMO!#REF!</definedName>
    <definedName name="SG_02_07_1">[18]RESUMO!#REF!</definedName>
    <definedName name="SG_02_08_1" localSheetId="7">[18]RESUMO!#REF!</definedName>
    <definedName name="SG_02_08_1" localSheetId="4">[18]RESUMO!#REF!</definedName>
    <definedName name="SG_02_08_1" localSheetId="5">[18]RESUMO!#REF!</definedName>
    <definedName name="SG_02_08_1" localSheetId="0">[18]RESUMO!#REF!</definedName>
    <definedName name="SG_02_08_1">[18]RESUMO!#REF!</definedName>
    <definedName name="SG_02_09" localSheetId="7">'[7]Planilha PROJETISTA'!#REF!</definedName>
    <definedName name="SG_02_09" localSheetId="4">'[7]Planilha PROJETISTA'!#REF!</definedName>
    <definedName name="SG_02_09" localSheetId="5">'[7]Planilha PROJETISTA'!#REF!</definedName>
    <definedName name="SG_02_09" localSheetId="0">'[7]Planilha PROJETISTA'!#REF!</definedName>
    <definedName name="SG_02_09">'[7]Planilha PROJETISTA'!#REF!</definedName>
    <definedName name="SG_02_09_1" localSheetId="7">[18]RESUMO!#REF!</definedName>
    <definedName name="SG_02_09_1" localSheetId="4">[18]RESUMO!#REF!</definedName>
    <definedName name="SG_02_09_1" localSheetId="5">[18]RESUMO!#REF!</definedName>
    <definedName name="SG_02_09_1" localSheetId="0">[18]RESUMO!#REF!</definedName>
    <definedName name="SG_02_09_1">[18]RESUMO!#REF!</definedName>
    <definedName name="SG_02_10" localSheetId="7">'[7]Planilha PROJETISTA'!#REF!</definedName>
    <definedName name="SG_02_10" localSheetId="4">'[7]Planilha PROJETISTA'!#REF!</definedName>
    <definedName name="SG_02_10" localSheetId="5">'[7]Planilha PROJETISTA'!#REF!</definedName>
    <definedName name="SG_02_10" localSheetId="0">'[7]Planilha PROJETISTA'!#REF!</definedName>
    <definedName name="SG_02_10">'[7]Planilha PROJETISTA'!#REF!</definedName>
    <definedName name="SG_02_10_1" localSheetId="7">[18]RESUMO!#REF!</definedName>
    <definedName name="SG_02_10_1" localSheetId="4">[18]RESUMO!#REF!</definedName>
    <definedName name="SG_02_10_1" localSheetId="5">[18]RESUMO!#REF!</definedName>
    <definedName name="SG_02_10_1" localSheetId="0">[18]RESUMO!#REF!</definedName>
    <definedName name="SG_02_10_1">[18]RESUMO!#REF!</definedName>
    <definedName name="SG_02_11" localSheetId="7">'[7]Planilha PROJETISTA'!#REF!</definedName>
    <definedName name="SG_02_11" localSheetId="4">'[7]Planilha PROJETISTA'!#REF!</definedName>
    <definedName name="SG_02_11" localSheetId="5">'[7]Planilha PROJETISTA'!#REF!</definedName>
    <definedName name="SG_02_11" localSheetId="0">'[7]Planilha PROJETISTA'!#REF!</definedName>
    <definedName name="SG_02_11">'[7]Planilha PROJETISTA'!#REF!</definedName>
    <definedName name="SG_02_11_1" localSheetId="7">[18]RESUMO!#REF!</definedName>
    <definedName name="SG_02_11_1" localSheetId="4">[18]RESUMO!#REF!</definedName>
    <definedName name="SG_02_11_1" localSheetId="5">[18]RESUMO!#REF!</definedName>
    <definedName name="SG_02_11_1" localSheetId="0">[18]RESUMO!#REF!</definedName>
    <definedName name="SG_02_11_1">[18]RESUMO!#REF!</definedName>
    <definedName name="SG_02_12" localSheetId="7">'[7]Planilha PROJETISTA'!#REF!</definedName>
    <definedName name="SG_02_12" localSheetId="4">'[7]Planilha PROJETISTA'!#REF!</definedName>
    <definedName name="SG_02_12" localSheetId="5">'[7]Planilha PROJETISTA'!#REF!</definedName>
    <definedName name="SG_02_12" localSheetId="0">'[7]Planilha PROJETISTA'!#REF!</definedName>
    <definedName name="SG_02_12">'[7]Planilha PROJETISTA'!#REF!</definedName>
    <definedName name="SG_02_12_1" localSheetId="7">[18]RESUMO!#REF!</definedName>
    <definedName name="SG_02_12_1" localSheetId="4">[18]RESUMO!#REF!</definedName>
    <definedName name="SG_02_12_1" localSheetId="5">[18]RESUMO!#REF!</definedName>
    <definedName name="SG_02_12_1" localSheetId="0">[18]RESUMO!#REF!</definedName>
    <definedName name="SG_02_12_1">[18]RESUMO!#REF!</definedName>
    <definedName name="SG_02_13" localSheetId="7">'[7]Planilha PROJETISTA'!#REF!</definedName>
    <definedName name="SG_02_13" localSheetId="4">'[7]Planilha PROJETISTA'!#REF!</definedName>
    <definedName name="SG_02_13" localSheetId="5">'[7]Planilha PROJETISTA'!#REF!</definedName>
    <definedName name="SG_02_13" localSheetId="0">'[7]Planilha PROJETISTA'!#REF!</definedName>
    <definedName name="SG_02_13">'[7]Planilha PROJETISTA'!#REF!</definedName>
    <definedName name="SG_02_13_1" localSheetId="7">[18]RESUMO!#REF!</definedName>
    <definedName name="SG_02_13_1" localSheetId="4">[18]RESUMO!#REF!</definedName>
    <definedName name="SG_02_13_1" localSheetId="5">[18]RESUMO!#REF!</definedName>
    <definedName name="SG_02_13_1" localSheetId="0">[18]RESUMO!#REF!</definedName>
    <definedName name="SG_02_13_1">[18]RESUMO!#REF!</definedName>
    <definedName name="SG_02_14" localSheetId="7">'[7]Planilha PROJETISTA'!#REF!</definedName>
    <definedName name="SG_02_14" localSheetId="4">'[7]Planilha PROJETISTA'!#REF!</definedName>
    <definedName name="SG_02_14" localSheetId="5">'[7]Planilha PROJETISTA'!#REF!</definedName>
    <definedName name="SG_02_14" localSheetId="0">'[7]Planilha PROJETISTA'!#REF!</definedName>
    <definedName name="SG_02_14">'[7]Planilha PROJETISTA'!#REF!</definedName>
    <definedName name="SG_02_14_1" localSheetId="7">[18]RESUMO!#REF!</definedName>
    <definedName name="SG_02_14_1" localSheetId="4">[18]RESUMO!#REF!</definedName>
    <definedName name="SG_02_14_1" localSheetId="5">[18]RESUMO!#REF!</definedName>
    <definedName name="SG_02_14_1" localSheetId="0">[18]RESUMO!#REF!</definedName>
    <definedName name="SG_02_14_1">[18]RESUMO!#REF!</definedName>
    <definedName name="SG_02_15" localSheetId="7">'[7]Planilha PROJETISTA'!#REF!</definedName>
    <definedName name="SG_02_15" localSheetId="4">'[7]Planilha PROJETISTA'!#REF!</definedName>
    <definedName name="SG_02_15" localSheetId="5">'[7]Planilha PROJETISTA'!#REF!</definedName>
    <definedName name="SG_02_15" localSheetId="0">'[7]Planilha PROJETISTA'!#REF!</definedName>
    <definedName name="SG_02_15">'[7]Planilha PROJETISTA'!#REF!</definedName>
    <definedName name="SG_02_15_1" localSheetId="7">[18]RESUMO!#REF!</definedName>
    <definedName name="SG_02_15_1" localSheetId="4">[18]RESUMO!#REF!</definedName>
    <definedName name="SG_02_15_1" localSheetId="5">[18]RESUMO!#REF!</definedName>
    <definedName name="SG_02_15_1" localSheetId="0">[18]RESUMO!#REF!</definedName>
    <definedName name="SG_02_15_1">[18]RESUMO!#REF!</definedName>
    <definedName name="SG_02_16" localSheetId="7">'[7]Planilha PROJETISTA'!#REF!</definedName>
    <definedName name="SG_02_16" localSheetId="4">'[7]Planilha PROJETISTA'!#REF!</definedName>
    <definedName name="SG_02_16" localSheetId="5">'[7]Planilha PROJETISTA'!#REF!</definedName>
    <definedName name="SG_02_16" localSheetId="0">'[7]Planilha PROJETISTA'!#REF!</definedName>
    <definedName name="SG_02_16">'[7]Planilha PROJETISTA'!#REF!</definedName>
    <definedName name="SG_02_16_1" localSheetId="7">[18]RESUMO!#REF!</definedName>
    <definedName name="SG_02_16_1" localSheetId="4">[18]RESUMO!#REF!</definedName>
    <definedName name="SG_02_16_1" localSheetId="5">[18]RESUMO!#REF!</definedName>
    <definedName name="SG_02_16_1" localSheetId="0">[18]RESUMO!#REF!</definedName>
    <definedName name="SG_02_16_1">[18]RESUMO!#REF!</definedName>
    <definedName name="SG_02_17" localSheetId="7">'[7]Planilha PROJETISTA'!#REF!</definedName>
    <definedName name="SG_02_17" localSheetId="4">'[7]Planilha PROJETISTA'!#REF!</definedName>
    <definedName name="SG_02_17" localSheetId="5">'[7]Planilha PROJETISTA'!#REF!</definedName>
    <definedName name="SG_02_17" localSheetId="0">'[7]Planilha PROJETISTA'!#REF!</definedName>
    <definedName name="SG_02_17">'[7]Planilha PROJETISTA'!#REF!</definedName>
    <definedName name="SG_02_17_1" localSheetId="7">[18]RESUMO!#REF!</definedName>
    <definedName name="SG_02_17_1" localSheetId="4">[18]RESUMO!#REF!</definedName>
    <definedName name="SG_02_17_1" localSheetId="5">[18]RESUMO!#REF!</definedName>
    <definedName name="SG_02_17_1" localSheetId="0">[18]RESUMO!#REF!</definedName>
    <definedName name="SG_02_17_1">[18]RESUMO!#REF!</definedName>
    <definedName name="SG_02_18" localSheetId="7">'[7]Planilha PROJETISTA'!#REF!</definedName>
    <definedName name="SG_02_18" localSheetId="4">'[7]Planilha PROJETISTA'!#REF!</definedName>
    <definedName name="SG_02_18" localSheetId="5">'[7]Planilha PROJETISTA'!#REF!</definedName>
    <definedName name="SG_02_18" localSheetId="0">'[7]Planilha PROJETISTA'!#REF!</definedName>
    <definedName name="SG_02_18">'[7]Planilha PROJETISTA'!#REF!</definedName>
    <definedName name="SG_02_18_1" localSheetId="7">[18]RESUMO!#REF!</definedName>
    <definedName name="SG_02_18_1" localSheetId="4">[18]RESUMO!#REF!</definedName>
    <definedName name="SG_02_18_1" localSheetId="5">[18]RESUMO!#REF!</definedName>
    <definedName name="SG_02_18_1" localSheetId="0">[18]RESUMO!#REF!</definedName>
    <definedName name="SG_02_18_1">[18]RESUMO!#REF!</definedName>
    <definedName name="SG_02_19" localSheetId="7">'[7]Planilha PROJETISTA'!#REF!</definedName>
    <definedName name="SG_02_19" localSheetId="4">'[7]Planilha PROJETISTA'!#REF!</definedName>
    <definedName name="SG_02_19" localSheetId="5">'[7]Planilha PROJETISTA'!#REF!</definedName>
    <definedName name="SG_02_19" localSheetId="0">'[7]Planilha PROJETISTA'!#REF!</definedName>
    <definedName name="SG_02_19">'[7]Planilha PROJETISTA'!#REF!</definedName>
    <definedName name="SG_02_19_1" localSheetId="7">[18]RESUMO!#REF!</definedName>
    <definedName name="SG_02_19_1" localSheetId="4">[18]RESUMO!#REF!</definedName>
    <definedName name="SG_02_19_1" localSheetId="5">[18]RESUMO!#REF!</definedName>
    <definedName name="SG_02_19_1" localSheetId="0">[18]RESUMO!#REF!</definedName>
    <definedName name="SG_02_19_1">[18]RESUMO!#REF!</definedName>
    <definedName name="SG_02_20" localSheetId="7">'[7]Planilha PROJETISTA'!#REF!</definedName>
    <definedName name="SG_02_20" localSheetId="4">'[7]Planilha PROJETISTA'!#REF!</definedName>
    <definedName name="SG_02_20" localSheetId="5">'[7]Planilha PROJETISTA'!#REF!</definedName>
    <definedName name="SG_02_20" localSheetId="0">'[7]Planilha PROJETISTA'!#REF!</definedName>
    <definedName name="SG_02_20">'[7]Planilha PROJETISTA'!#REF!</definedName>
    <definedName name="SG_02_20_1" localSheetId="7">[18]RESUMO!#REF!</definedName>
    <definedName name="SG_02_20_1" localSheetId="4">[18]RESUMO!#REF!</definedName>
    <definedName name="SG_02_20_1" localSheetId="5">[18]RESUMO!#REF!</definedName>
    <definedName name="SG_02_20_1" localSheetId="0">[18]RESUMO!#REF!</definedName>
    <definedName name="SG_02_20_1">[18]RESUMO!#REF!</definedName>
    <definedName name="SG_03_01_1" localSheetId="7">[18]RESUMO!#REF!</definedName>
    <definedName name="SG_03_01_1" localSheetId="4">[18]RESUMO!#REF!</definedName>
    <definedName name="SG_03_01_1" localSheetId="5">[18]RESUMO!#REF!</definedName>
    <definedName name="SG_03_01_1" localSheetId="0">[18]RESUMO!#REF!</definedName>
    <definedName name="SG_03_01_1">[18]RESUMO!#REF!</definedName>
    <definedName name="SG_03_02_1" localSheetId="7">[18]RESUMO!#REF!</definedName>
    <definedName name="SG_03_02_1" localSheetId="4">[18]RESUMO!#REF!</definedName>
    <definedName name="SG_03_02_1" localSheetId="5">[18]RESUMO!#REF!</definedName>
    <definedName name="SG_03_02_1" localSheetId="0">[18]RESUMO!#REF!</definedName>
    <definedName name="SG_03_02_1">[18]RESUMO!#REF!</definedName>
    <definedName name="SG_03_03_1" localSheetId="7">[18]RESUMO!#REF!</definedName>
    <definedName name="SG_03_03_1" localSheetId="4">[18]RESUMO!#REF!</definedName>
    <definedName name="SG_03_03_1" localSheetId="5">[18]RESUMO!#REF!</definedName>
    <definedName name="SG_03_03_1" localSheetId="0">[18]RESUMO!#REF!</definedName>
    <definedName name="SG_03_03_1">[18]RESUMO!#REF!</definedName>
    <definedName name="SG_03_04_1" localSheetId="7">[18]RESUMO!#REF!</definedName>
    <definedName name="SG_03_04_1" localSheetId="4">[18]RESUMO!#REF!</definedName>
    <definedName name="SG_03_04_1" localSheetId="5">[18]RESUMO!#REF!</definedName>
    <definedName name="SG_03_04_1" localSheetId="0">[18]RESUMO!#REF!</definedName>
    <definedName name="SG_03_04_1">[18]RESUMO!#REF!</definedName>
    <definedName name="SG_03_05_1" localSheetId="7">[18]RESUMO!#REF!</definedName>
    <definedName name="SG_03_05_1" localSheetId="4">[18]RESUMO!#REF!</definedName>
    <definedName name="SG_03_05_1" localSheetId="5">[18]RESUMO!#REF!</definedName>
    <definedName name="SG_03_05_1" localSheetId="0">[18]RESUMO!#REF!</definedName>
    <definedName name="SG_03_05_1">[18]RESUMO!#REF!</definedName>
    <definedName name="SG_03_06_1" localSheetId="7">[18]RESUMO!#REF!</definedName>
    <definedName name="SG_03_06_1" localSheetId="4">[18]RESUMO!#REF!</definedName>
    <definedName name="SG_03_06_1" localSheetId="5">[18]RESUMO!#REF!</definedName>
    <definedName name="SG_03_06_1" localSheetId="0">[18]RESUMO!#REF!</definedName>
    <definedName name="SG_03_06_1">[18]RESUMO!#REF!</definedName>
    <definedName name="SG_03_07_1" localSheetId="7">[18]RESUMO!#REF!</definedName>
    <definedName name="SG_03_07_1" localSheetId="4">[18]RESUMO!#REF!</definedName>
    <definedName name="SG_03_07_1" localSheetId="5">[18]RESUMO!#REF!</definedName>
    <definedName name="SG_03_07_1" localSheetId="0">[18]RESUMO!#REF!</definedName>
    <definedName name="SG_03_07_1">[18]RESUMO!#REF!</definedName>
    <definedName name="SG_03_08_1" localSheetId="7">[18]RESUMO!#REF!</definedName>
    <definedName name="SG_03_08_1" localSheetId="4">[18]RESUMO!#REF!</definedName>
    <definedName name="SG_03_08_1" localSheetId="5">[18]RESUMO!#REF!</definedName>
    <definedName name="SG_03_08_1" localSheetId="0">[18]RESUMO!#REF!</definedName>
    <definedName name="SG_03_08_1">[18]RESUMO!#REF!</definedName>
    <definedName name="SG_03_09_1" localSheetId="7">[18]RESUMO!#REF!</definedName>
    <definedName name="SG_03_09_1" localSheetId="4">[18]RESUMO!#REF!</definedName>
    <definedName name="SG_03_09_1" localSheetId="5">[18]RESUMO!#REF!</definedName>
    <definedName name="SG_03_09_1" localSheetId="0">[18]RESUMO!#REF!</definedName>
    <definedName name="SG_03_09_1">[18]RESUMO!#REF!</definedName>
    <definedName name="SG_03_10_1" localSheetId="7">[18]RESUMO!#REF!</definedName>
    <definedName name="SG_03_10_1" localSheetId="4">[18]RESUMO!#REF!</definedName>
    <definedName name="SG_03_10_1" localSheetId="5">[18]RESUMO!#REF!</definedName>
    <definedName name="SG_03_10_1" localSheetId="0">[18]RESUMO!#REF!</definedName>
    <definedName name="SG_03_10_1">[18]RESUMO!#REF!</definedName>
    <definedName name="SG_03_11_1" localSheetId="7">[18]RESUMO!#REF!</definedName>
    <definedName name="SG_03_11_1" localSheetId="4">[18]RESUMO!#REF!</definedName>
    <definedName name="SG_03_11_1" localSheetId="5">[18]RESUMO!#REF!</definedName>
    <definedName name="SG_03_11_1" localSheetId="0">[18]RESUMO!#REF!</definedName>
    <definedName name="SG_03_11_1">[18]RESUMO!#REF!</definedName>
    <definedName name="SG_03_12_1" localSheetId="7">[18]RESUMO!#REF!</definedName>
    <definedName name="SG_03_12_1" localSheetId="4">[18]RESUMO!#REF!</definedName>
    <definedName name="SG_03_12_1" localSheetId="5">[18]RESUMO!#REF!</definedName>
    <definedName name="SG_03_12_1" localSheetId="0">[18]RESUMO!#REF!</definedName>
    <definedName name="SG_03_12_1">[18]RESUMO!#REF!</definedName>
    <definedName name="SG_03_13_1" localSheetId="7">[18]RESUMO!#REF!</definedName>
    <definedName name="SG_03_13_1" localSheetId="4">[18]RESUMO!#REF!</definedName>
    <definedName name="SG_03_13_1" localSheetId="5">[18]RESUMO!#REF!</definedName>
    <definedName name="SG_03_13_1" localSheetId="0">[18]RESUMO!#REF!</definedName>
    <definedName name="SG_03_13_1">[18]RESUMO!#REF!</definedName>
    <definedName name="SG_03_14_1" localSheetId="7">[18]RESUMO!#REF!</definedName>
    <definedName name="SG_03_14_1" localSheetId="4">[18]RESUMO!#REF!</definedName>
    <definedName name="SG_03_14_1" localSheetId="5">[18]RESUMO!#REF!</definedName>
    <definedName name="SG_03_14_1" localSheetId="0">[18]RESUMO!#REF!</definedName>
    <definedName name="SG_03_14_1">[18]RESUMO!#REF!</definedName>
    <definedName name="SG_03_15_1" localSheetId="7">[18]RESUMO!#REF!</definedName>
    <definedName name="SG_03_15_1" localSheetId="4">[18]RESUMO!#REF!</definedName>
    <definedName name="SG_03_15_1" localSheetId="5">[18]RESUMO!#REF!</definedName>
    <definedName name="SG_03_15_1" localSheetId="0">[18]RESUMO!#REF!</definedName>
    <definedName name="SG_03_15_1">[18]RESUMO!#REF!</definedName>
    <definedName name="SG_03_16" localSheetId="7">'[7]Planilha PROJETISTA'!#REF!</definedName>
    <definedName name="SG_03_16" localSheetId="4">'[7]Planilha PROJETISTA'!#REF!</definedName>
    <definedName name="SG_03_16" localSheetId="5">'[7]Planilha PROJETISTA'!#REF!</definedName>
    <definedName name="SG_03_16" localSheetId="0">'[7]Planilha PROJETISTA'!#REF!</definedName>
    <definedName name="SG_03_16">'[7]Planilha PROJETISTA'!#REF!</definedName>
    <definedName name="SG_03_16_1" localSheetId="7">[18]RESUMO!#REF!</definedName>
    <definedName name="SG_03_16_1" localSheetId="4">[18]RESUMO!#REF!</definedName>
    <definedName name="SG_03_16_1" localSheetId="5">[18]RESUMO!#REF!</definedName>
    <definedName name="SG_03_16_1" localSheetId="0">[18]RESUMO!#REF!</definedName>
    <definedName name="SG_03_16_1">[18]RESUMO!#REF!</definedName>
    <definedName name="SG_03_17" localSheetId="7">'[7]Planilha PROJETISTA'!#REF!</definedName>
    <definedName name="SG_03_17" localSheetId="4">'[7]Planilha PROJETISTA'!#REF!</definedName>
    <definedName name="SG_03_17" localSheetId="5">'[7]Planilha PROJETISTA'!#REF!</definedName>
    <definedName name="SG_03_17" localSheetId="0">'[7]Planilha PROJETISTA'!#REF!</definedName>
    <definedName name="SG_03_17">'[7]Planilha PROJETISTA'!#REF!</definedName>
    <definedName name="SG_03_17_1" localSheetId="7">[18]RESUMO!#REF!</definedName>
    <definedName name="SG_03_17_1" localSheetId="4">[18]RESUMO!#REF!</definedName>
    <definedName name="SG_03_17_1" localSheetId="5">[18]RESUMO!#REF!</definedName>
    <definedName name="SG_03_17_1" localSheetId="0">[18]RESUMO!#REF!</definedName>
    <definedName name="SG_03_17_1">[18]RESUMO!#REF!</definedName>
    <definedName name="SG_03_18" localSheetId="7">'[7]Planilha PROJETISTA'!#REF!</definedName>
    <definedName name="SG_03_18" localSheetId="4">'[7]Planilha PROJETISTA'!#REF!</definedName>
    <definedName name="SG_03_18" localSheetId="5">'[7]Planilha PROJETISTA'!#REF!</definedName>
    <definedName name="SG_03_18" localSheetId="0">'[7]Planilha PROJETISTA'!#REF!</definedName>
    <definedName name="SG_03_18">'[7]Planilha PROJETISTA'!#REF!</definedName>
    <definedName name="SG_03_18_1" localSheetId="7">[18]RESUMO!#REF!</definedName>
    <definedName name="SG_03_18_1" localSheetId="4">[18]RESUMO!#REF!</definedName>
    <definedName name="SG_03_18_1" localSheetId="5">[18]RESUMO!#REF!</definedName>
    <definedName name="SG_03_18_1" localSheetId="0">[18]RESUMO!#REF!</definedName>
    <definedName name="SG_03_18_1">[18]RESUMO!#REF!</definedName>
    <definedName name="SG_03_19" localSheetId="7">'[7]Planilha PROJETISTA'!#REF!</definedName>
    <definedName name="SG_03_19" localSheetId="4">'[7]Planilha PROJETISTA'!#REF!</definedName>
    <definedName name="SG_03_19" localSheetId="5">'[7]Planilha PROJETISTA'!#REF!</definedName>
    <definedName name="SG_03_19" localSheetId="0">'[7]Planilha PROJETISTA'!#REF!</definedName>
    <definedName name="SG_03_19">'[7]Planilha PROJETISTA'!#REF!</definedName>
    <definedName name="SG_03_19_1" localSheetId="7">[18]RESUMO!#REF!</definedName>
    <definedName name="SG_03_19_1" localSheetId="4">[18]RESUMO!#REF!</definedName>
    <definedName name="SG_03_19_1" localSheetId="5">[18]RESUMO!#REF!</definedName>
    <definedName name="SG_03_19_1" localSheetId="0">[18]RESUMO!#REF!</definedName>
    <definedName name="SG_03_19_1">[18]RESUMO!#REF!</definedName>
    <definedName name="SG_03_20" localSheetId="7">'[7]Planilha PROJETISTA'!#REF!</definedName>
    <definedName name="SG_03_20" localSheetId="4">'[7]Planilha PROJETISTA'!#REF!</definedName>
    <definedName name="SG_03_20" localSheetId="5">'[7]Planilha PROJETISTA'!#REF!</definedName>
    <definedName name="SG_03_20" localSheetId="0">'[7]Planilha PROJETISTA'!#REF!</definedName>
    <definedName name="SG_03_20">'[7]Planilha PROJETISTA'!#REF!</definedName>
    <definedName name="SG_03_20_1" localSheetId="7">[18]RESUMO!#REF!</definedName>
    <definedName name="SG_03_20_1" localSheetId="4">[18]RESUMO!#REF!</definedName>
    <definedName name="SG_03_20_1" localSheetId="5">[18]RESUMO!#REF!</definedName>
    <definedName name="SG_03_20_1" localSheetId="0">[18]RESUMO!#REF!</definedName>
    <definedName name="SG_03_20_1">[18]RESUMO!#REF!</definedName>
    <definedName name="SG_04_01_1" localSheetId="7">[18]RESUMO!#REF!</definedName>
    <definedName name="SG_04_01_1" localSheetId="4">[18]RESUMO!#REF!</definedName>
    <definedName name="SG_04_01_1" localSheetId="5">[18]RESUMO!#REF!</definedName>
    <definedName name="SG_04_01_1" localSheetId="0">[18]RESUMO!#REF!</definedName>
    <definedName name="SG_04_01_1">[18]RESUMO!#REF!</definedName>
    <definedName name="SG_04_02_1" localSheetId="7">[18]RESUMO!#REF!</definedName>
    <definedName name="SG_04_02_1" localSheetId="4">[18]RESUMO!#REF!</definedName>
    <definedName name="SG_04_02_1" localSheetId="5">[18]RESUMO!#REF!</definedName>
    <definedName name="SG_04_02_1" localSheetId="0">[18]RESUMO!#REF!</definedName>
    <definedName name="SG_04_02_1">[18]RESUMO!#REF!</definedName>
    <definedName name="SG_04_03_1" localSheetId="7">[18]RESUMO!#REF!</definedName>
    <definedName name="SG_04_03_1" localSheetId="4">[18]RESUMO!#REF!</definedName>
    <definedName name="SG_04_03_1" localSheetId="5">[18]RESUMO!#REF!</definedName>
    <definedName name="SG_04_03_1" localSheetId="0">[18]RESUMO!#REF!</definedName>
    <definedName name="SG_04_03_1">[18]RESUMO!#REF!</definedName>
    <definedName name="SG_04_04" localSheetId="7">'[7]Planilha PROJETISTA'!#REF!</definedName>
    <definedName name="SG_04_04" localSheetId="4">'[7]Planilha PROJETISTA'!#REF!</definedName>
    <definedName name="SG_04_04" localSheetId="5">'[7]Planilha PROJETISTA'!#REF!</definedName>
    <definedName name="SG_04_04" localSheetId="0">'[7]Planilha PROJETISTA'!#REF!</definedName>
    <definedName name="SG_04_04">'[7]Planilha PROJETISTA'!#REF!</definedName>
    <definedName name="SG_04_04_1" localSheetId="7">[18]RESUMO!#REF!</definedName>
    <definedName name="SG_04_04_1" localSheetId="4">[18]RESUMO!#REF!</definedName>
    <definedName name="SG_04_04_1" localSheetId="5">[18]RESUMO!#REF!</definedName>
    <definedName name="SG_04_04_1" localSheetId="0">[18]RESUMO!#REF!</definedName>
    <definedName name="SG_04_04_1">[18]RESUMO!#REF!</definedName>
    <definedName name="SG_04_05" localSheetId="7">'[7]Planilha PROJETISTA'!#REF!</definedName>
    <definedName name="SG_04_05" localSheetId="4">'[7]Planilha PROJETISTA'!#REF!</definedName>
    <definedName name="SG_04_05" localSheetId="5">'[7]Planilha PROJETISTA'!#REF!</definedName>
    <definedName name="SG_04_05" localSheetId="0">'[7]Planilha PROJETISTA'!#REF!</definedName>
    <definedName name="SG_04_05">'[7]Planilha PROJETISTA'!#REF!</definedName>
    <definedName name="SG_04_05_1" localSheetId="7">[18]RESUMO!#REF!</definedName>
    <definedName name="SG_04_05_1" localSheetId="4">[18]RESUMO!#REF!</definedName>
    <definedName name="SG_04_05_1" localSheetId="5">[18]RESUMO!#REF!</definedName>
    <definedName name="SG_04_05_1" localSheetId="0">[18]RESUMO!#REF!</definedName>
    <definedName name="SG_04_05_1">[18]RESUMO!#REF!</definedName>
    <definedName name="SG_04_06" localSheetId="7">'[7]Planilha PROJETISTA'!#REF!</definedName>
    <definedName name="SG_04_06" localSheetId="4">'[7]Planilha PROJETISTA'!#REF!</definedName>
    <definedName name="SG_04_06" localSheetId="5">'[7]Planilha PROJETISTA'!#REF!</definedName>
    <definedName name="SG_04_06" localSheetId="0">'[7]Planilha PROJETISTA'!#REF!</definedName>
    <definedName name="SG_04_06">'[7]Planilha PROJETISTA'!#REF!</definedName>
    <definedName name="SG_04_06_1" localSheetId="7">[18]RESUMO!#REF!</definedName>
    <definedName name="SG_04_06_1" localSheetId="4">[18]RESUMO!#REF!</definedName>
    <definedName name="SG_04_06_1" localSheetId="5">[18]RESUMO!#REF!</definedName>
    <definedName name="SG_04_06_1" localSheetId="0">[18]RESUMO!#REF!</definedName>
    <definedName name="SG_04_06_1">[18]RESUMO!#REF!</definedName>
    <definedName name="SG_04_07" localSheetId="7">'[7]Planilha PROJETISTA'!#REF!</definedName>
    <definedName name="SG_04_07" localSheetId="4">'[7]Planilha PROJETISTA'!#REF!</definedName>
    <definedName name="SG_04_07" localSheetId="5">'[7]Planilha PROJETISTA'!#REF!</definedName>
    <definedName name="SG_04_07" localSheetId="0">'[7]Planilha PROJETISTA'!#REF!</definedName>
    <definedName name="SG_04_07">'[7]Planilha PROJETISTA'!#REF!</definedName>
    <definedName name="SG_04_07_1" localSheetId="7">[18]RESUMO!#REF!</definedName>
    <definedName name="SG_04_07_1" localSheetId="4">[18]RESUMO!#REF!</definedName>
    <definedName name="SG_04_07_1" localSheetId="5">[18]RESUMO!#REF!</definedName>
    <definedName name="SG_04_07_1" localSheetId="0">[18]RESUMO!#REF!</definedName>
    <definedName name="SG_04_07_1">[18]RESUMO!#REF!</definedName>
    <definedName name="SG_04_08" localSheetId="7">'[7]Planilha PROJETISTA'!#REF!</definedName>
    <definedName name="SG_04_08" localSheetId="4">'[7]Planilha PROJETISTA'!#REF!</definedName>
    <definedName name="SG_04_08" localSheetId="5">'[7]Planilha PROJETISTA'!#REF!</definedName>
    <definedName name="SG_04_08" localSheetId="0">'[7]Planilha PROJETISTA'!#REF!</definedName>
    <definedName name="SG_04_08">'[7]Planilha PROJETISTA'!#REF!</definedName>
    <definedName name="SG_04_08_1" localSheetId="7">[18]RESUMO!#REF!</definedName>
    <definedName name="SG_04_08_1" localSheetId="4">[18]RESUMO!#REF!</definedName>
    <definedName name="SG_04_08_1" localSheetId="5">[18]RESUMO!#REF!</definedName>
    <definedName name="SG_04_08_1" localSheetId="0">[18]RESUMO!#REF!</definedName>
    <definedName name="SG_04_08_1">[18]RESUMO!#REF!</definedName>
    <definedName name="SG_04_09" localSheetId="7">'[7]Planilha PROJETISTA'!#REF!</definedName>
    <definedName name="SG_04_09" localSheetId="4">'[7]Planilha PROJETISTA'!#REF!</definedName>
    <definedName name="SG_04_09" localSheetId="5">'[7]Planilha PROJETISTA'!#REF!</definedName>
    <definedName name="SG_04_09" localSheetId="0">'[7]Planilha PROJETISTA'!#REF!</definedName>
    <definedName name="SG_04_09">'[7]Planilha PROJETISTA'!#REF!</definedName>
    <definedName name="SG_04_09_1" localSheetId="7">[18]RESUMO!#REF!</definedName>
    <definedName name="SG_04_09_1" localSheetId="4">[18]RESUMO!#REF!</definedName>
    <definedName name="SG_04_09_1" localSheetId="5">[18]RESUMO!#REF!</definedName>
    <definedName name="SG_04_09_1" localSheetId="0">[18]RESUMO!#REF!</definedName>
    <definedName name="SG_04_09_1">[18]RESUMO!#REF!</definedName>
    <definedName name="SG_04_10" localSheetId="7">'[7]Planilha PROJETISTA'!#REF!</definedName>
    <definedName name="SG_04_10" localSheetId="4">'[7]Planilha PROJETISTA'!#REF!</definedName>
    <definedName name="SG_04_10" localSheetId="5">'[7]Planilha PROJETISTA'!#REF!</definedName>
    <definedName name="SG_04_10" localSheetId="0">'[7]Planilha PROJETISTA'!#REF!</definedName>
    <definedName name="SG_04_10">'[7]Planilha PROJETISTA'!#REF!</definedName>
    <definedName name="SG_04_10_1" localSheetId="7">[18]RESUMO!#REF!</definedName>
    <definedName name="SG_04_10_1" localSheetId="4">[18]RESUMO!#REF!</definedName>
    <definedName name="SG_04_10_1" localSheetId="5">[18]RESUMO!#REF!</definedName>
    <definedName name="SG_04_10_1" localSheetId="0">[18]RESUMO!#REF!</definedName>
    <definedName name="SG_04_10_1">[18]RESUMO!#REF!</definedName>
    <definedName name="SG_04_11" localSheetId="7">'[7]Planilha PROJETISTA'!#REF!</definedName>
    <definedName name="SG_04_11" localSheetId="4">'[7]Planilha PROJETISTA'!#REF!</definedName>
    <definedName name="SG_04_11" localSheetId="5">'[7]Planilha PROJETISTA'!#REF!</definedName>
    <definedName name="SG_04_11" localSheetId="0">'[7]Planilha PROJETISTA'!#REF!</definedName>
    <definedName name="SG_04_11">'[7]Planilha PROJETISTA'!#REF!</definedName>
    <definedName name="SG_04_11_1" localSheetId="7">[18]RESUMO!#REF!</definedName>
    <definedName name="SG_04_11_1" localSheetId="4">[18]RESUMO!#REF!</definedName>
    <definedName name="SG_04_11_1" localSheetId="5">[18]RESUMO!#REF!</definedName>
    <definedName name="SG_04_11_1" localSheetId="0">[18]RESUMO!#REF!</definedName>
    <definedName name="SG_04_11_1">[18]RESUMO!#REF!</definedName>
    <definedName name="SG_04_12" localSheetId="7">'[7]Planilha PROJETISTA'!#REF!</definedName>
    <definedName name="SG_04_12" localSheetId="4">'[7]Planilha PROJETISTA'!#REF!</definedName>
    <definedName name="SG_04_12" localSheetId="5">'[7]Planilha PROJETISTA'!#REF!</definedName>
    <definedName name="SG_04_12" localSheetId="0">'[7]Planilha PROJETISTA'!#REF!</definedName>
    <definedName name="SG_04_12">'[7]Planilha PROJETISTA'!#REF!</definedName>
    <definedName name="SG_04_12_1" localSheetId="7">[18]RESUMO!#REF!</definedName>
    <definedName name="SG_04_12_1" localSheetId="4">[18]RESUMO!#REF!</definedName>
    <definedName name="SG_04_12_1" localSheetId="5">[18]RESUMO!#REF!</definedName>
    <definedName name="SG_04_12_1" localSheetId="0">[18]RESUMO!#REF!</definedName>
    <definedName name="SG_04_12_1">[18]RESUMO!#REF!</definedName>
    <definedName name="SG_04_13" localSheetId="7">'[7]Planilha PROJETISTA'!#REF!</definedName>
    <definedName name="SG_04_13" localSheetId="4">'[7]Planilha PROJETISTA'!#REF!</definedName>
    <definedName name="SG_04_13" localSheetId="5">'[7]Planilha PROJETISTA'!#REF!</definedName>
    <definedName name="SG_04_13" localSheetId="0">'[7]Planilha PROJETISTA'!#REF!</definedName>
    <definedName name="SG_04_13">'[7]Planilha PROJETISTA'!#REF!</definedName>
    <definedName name="SG_04_13_1" localSheetId="7">[18]RESUMO!#REF!</definedName>
    <definedName name="SG_04_13_1" localSheetId="4">[18]RESUMO!#REF!</definedName>
    <definedName name="SG_04_13_1" localSheetId="5">[18]RESUMO!#REF!</definedName>
    <definedName name="SG_04_13_1" localSheetId="0">[18]RESUMO!#REF!</definedName>
    <definedName name="SG_04_13_1">[18]RESUMO!#REF!</definedName>
    <definedName name="SG_04_14" localSheetId="7">'[7]Planilha PROJETISTA'!#REF!</definedName>
    <definedName name="SG_04_14" localSheetId="4">'[7]Planilha PROJETISTA'!#REF!</definedName>
    <definedName name="SG_04_14" localSheetId="5">'[7]Planilha PROJETISTA'!#REF!</definedName>
    <definedName name="SG_04_14" localSheetId="0">'[7]Planilha PROJETISTA'!#REF!</definedName>
    <definedName name="SG_04_14">'[7]Planilha PROJETISTA'!#REF!</definedName>
    <definedName name="SG_04_14_1" localSheetId="7">[18]RESUMO!#REF!</definedName>
    <definedName name="SG_04_14_1" localSheetId="4">[18]RESUMO!#REF!</definedName>
    <definedName name="SG_04_14_1" localSheetId="5">[18]RESUMO!#REF!</definedName>
    <definedName name="SG_04_14_1" localSheetId="0">[18]RESUMO!#REF!</definedName>
    <definedName name="SG_04_14_1">[18]RESUMO!#REF!</definedName>
    <definedName name="SG_04_15" localSheetId="7">'[7]Planilha PROJETISTA'!#REF!</definedName>
    <definedName name="SG_04_15" localSheetId="4">'[7]Planilha PROJETISTA'!#REF!</definedName>
    <definedName name="SG_04_15" localSheetId="5">'[7]Planilha PROJETISTA'!#REF!</definedName>
    <definedName name="SG_04_15" localSheetId="0">'[7]Planilha PROJETISTA'!#REF!</definedName>
    <definedName name="SG_04_15">'[7]Planilha PROJETISTA'!#REF!</definedName>
    <definedName name="SG_04_15_1" localSheetId="7">[18]RESUMO!#REF!</definedName>
    <definedName name="SG_04_15_1" localSheetId="4">[18]RESUMO!#REF!</definedName>
    <definedName name="SG_04_15_1" localSheetId="5">[18]RESUMO!#REF!</definedName>
    <definedName name="SG_04_15_1" localSheetId="0">[18]RESUMO!#REF!</definedName>
    <definedName name="SG_04_15_1">[18]RESUMO!#REF!</definedName>
    <definedName name="SG_04_16" localSheetId="7">'[7]Planilha PROJETISTA'!#REF!</definedName>
    <definedName name="SG_04_16" localSheetId="4">'[7]Planilha PROJETISTA'!#REF!</definedName>
    <definedName name="SG_04_16" localSheetId="5">'[7]Planilha PROJETISTA'!#REF!</definedName>
    <definedName name="SG_04_16" localSheetId="0">'[7]Planilha PROJETISTA'!#REF!</definedName>
    <definedName name="SG_04_16">'[7]Planilha PROJETISTA'!#REF!</definedName>
    <definedName name="SG_04_16_1" localSheetId="7">[18]RESUMO!#REF!</definedName>
    <definedName name="SG_04_16_1" localSheetId="4">[18]RESUMO!#REF!</definedName>
    <definedName name="SG_04_16_1" localSheetId="5">[18]RESUMO!#REF!</definedName>
    <definedName name="SG_04_16_1" localSheetId="0">[18]RESUMO!#REF!</definedName>
    <definedName name="SG_04_16_1">[18]RESUMO!#REF!</definedName>
    <definedName name="SG_04_17" localSheetId="7">'[7]Planilha PROJETISTA'!#REF!</definedName>
    <definedName name="SG_04_17" localSheetId="4">'[7]Planilha PROJETISTA'!#REF!</definedName>
    <definedName name="SG_04_17" localSheetId="5">'[7]Planilha PROJETISTA'!#REF!</definedName>
    <definedName name="SG_04_17" localSheetId="0">'[7]Planilha PROJETISTA'!#REF!</definedName>
    <definedName name="SG_04_17">'[7]Planilha PROJETISTA'!#REF!</definedName>
    <definedName name="SG_04_17_1" localSheetId="7">[18]RESUMO!#REF!</definedName>
    <definedName name="SG_04_17_1" localSheetId="4">[18]RESUMO!#REF!</definedName>
    <definedName name="SG_04_17_1" localSheetId="5">[18]RESUMO!#REF!</definedName>
    <definedName name="SG_04_17_1" localSheetId="0">[18]RESUMO!#REF!</definedName>
    <definedName name="SG_04_17_1">[18]RESUMO!#REF!</definedName>
    <definedName name="SG_04_18" localSheetId="7">'[7]Planilha PROJETISTA'!#REF!</definedName>
    <definedName name="SG_04_18" localSheetId="4">'[7]Planilha PROJETISTA'!#REF!</definedName>
    <definedName name="SG_04_18" localSheetId="5">'[7]Planilha PROJETISTA'!#REF!</definedName>
    <definedName name="SG_04_18" localSheetId="0">'[7]Planilha PROJETISTA'!#REF!</definedName>
    <definedName name="SG_04_18">'[7]Planilha PROJETISTA'!#REF!</definedName>
    <definedName name="SG_04_18_1" localSheetId="7">[18]RESUMO!#REF!</definedName>
    <definedName name="SG_04_18_1" localSheetId="4">[18]RESUMO!#REF!</definedName>
    <definedName name="SG_04_18_1" localSheetId="5">[18]RESUMO!#REF!</definedName>
    <definedName name="SG_04_18_1" localSheetId="0">[18]RESUMO!#REF!</definedName>
    <definedName name="SG_04_18_1">[18]RESUMO!#REF!</definedName>
    <definedName name="SG_04_19" localSheetId="7">'[7]Planilha PROJETISTA'!#REF!</definedName>
    <definedName name="SG_04_19" localSheetId="4">'[7]Planilha PROJETISTA'!#REF!</definedName>
    <definedName name="SG_04_19" localSheetId="5">'[7]Planilha PROJETISTA'!#REF!</definedName>
    <definedName name="SG_04_19" localSheetId="0">'[7]Planilha PROJETISTA'!#REF!</definedName>
    <definedName name="SG_04_19">'[7]Planilha PROJETISTA'!#REF!</definedName>
    <definedName name="SG_04_19_1" localSheetId="7">[18]RESUMO!#REF!</definedName>
    <definedName name="SG_04_19_1" localSheetId="4">[18]RESUMO!#REF!</definedName>
    <definedName name="SG_04_19_1" localSheetId="5">[18]RESUMO!#REF!</definedName>
    <definedName name="SG_04_19_1" localSheetId="0">[18]RESUMO!#REF!</definedName>
    <definedName name="SG_04_19_1">[18]RESUMO!#REF!</definedName>
    <definedName name="SG_04_20" localSheetId="7">'[7]Planilha PROJETISTA'!#REF!</definedName>
    <definedName name="SG_04_20" localSheetId="4">'[7]Planilha PROJETISTA'!#REF!</definedName>
    <definedName name="SG_04_20" localSheetId="5">'[7]Planilha PROJETISTA'!#REF!</definedName>
    <definedName name="SG_04_20" localSheetId="0">'[7]Planilha PROJETISTA'!#REF!</definedName>
    <definedName name="SG_04_20">'[7]Planilha PROJETISTA'!#REF!</definedName>
    <definedName name="SG_04_20_1" localSheetId="7">[18]RESUMO!#REF!</definedName>
    <definedName name="SG_04_20_1" localSheetId="4">[18]RESUMO!#REF!</definedName>
    <definedName name="SG_04_20_1" localSheetId="5">[18]RESUMO!#REF!</definedName>
    <definedName name="SG_04_20_1" localSheetId="0">[18]RESUMO!#REF!</definedName>
    <definedName name="SG_04_20_1">[18]RESUMO!#REF!</definedName>
    <definedName name="SG_05_01_1" localSheetId="7">[18]RESUMO!#REF!</definedName>
    <definedName name="SG_05_01_1" localSheetId="4">[18]RESUMO!#REF!</definedName>
    <definedName name="SG_05_01_1" localSheetId="5">[18]RESUMO!#REF!</definedName>
    <definedName name="SG_05_01_1" localSheetId="0">[18]RESUMO!#REF!</definedName>
    <definedName name="SG_05_01_1">[18]RESUMO!#REF!</definedName>
    <definedName name="SG_05_02" localSheetId="7">'[7]Planilha PROJETISTA'!#REF!</definedName>
    <definedName name="SG_05_02" localSheetId="4">'[7]Planilha PROJETISTA'!#REF!</definedName>
    <definedName name="SG_05_02" localSheetId="5">'[7]Planilha PROJETISTA'!#REF!</definedName>
    <definedName name="SG_05_02" localSheetId="0">'[7]Planilha PROJETISTA'!#REF!</definedName>
    <definedName name="SG_05_02">'[7]Planilha PROJETISTA'!#REF!</definedName>
    <definedName name="SG_05_02_1" localSheetId="7">[18]RESUMO!#REF!</definedName>
    <definedName name="SG_05_02_1" localSheetId="4">[18]RESUMO!#REF!</definedName>
    <definedName name="SG_05_02_1" localSheetId="5">[18]RESUMO!#REF!</definedName>
    <definedName name="SG_05_02_1" localSheetId="0">[18]RESUMO!#REF!</definedName>
    <definedName name="SG_05_02_1">[18]RESUMO!#REF!</definedName>
    <definedName name="SG_05_03" localSheetId="7">'[7]Planilha PROJETISTA'!#REF!</definedName>
    <definedName name="SG_05_03" localSheetId="4">'[7]Planilha PROJETISTA'!#REF!</definedName>
    <definedName name="SG_05_03" localSheetId="5">'[7]Planilha PROJETISTA'!#REF!</definedName>
    <definedName name="SG_05_03" localSheetId="0">'[7]Planilha PROJETISTA'!#REF!</definedName>
    <definedName name="SG_05_03">'[7]Planilha PROJETISTA'!#REF!</definedName>
    <definedName name="SG_05_03_1" localSheetId="7">[18]RESUMO!#REF!</definedName>
    <definedName name="SG_05_03_1" localSheetId="4">[18]RESUMO!#REF!</definedName>
    <definedName name="SG_05_03_1" localSheetId="5">[18]RESUMO!#REF!</definedName>
    <definedName name="SG_05_03_1" localSheetId="0">[18]RESUMO!#REF!</definedName>
    <definedName name="SG_05_03_1">[18]RESUMO!#REF!</definedName>
    <definedName name="SG_05_04_1" localSheetId="7">[18]RESUMO!#REF!</definedName>
    <definedName name="SG_05_04_1" localSheetId="4">[18]RESUMO!#REF!</definedName>
    <definedName name="SG_05_04_1" localSheetId="5">[18]RESUMO!#REF!</definedName>
    <definedName name="SG_05_04_1" localSheetId="0">[18]RESUMO!#REF!</definedName>
    <definedName name="SG_05_04_1">[18]RESUMO!#REF!</definedName>
    <definedName name="SG_05_05_1" localSheetId="7">[18]RESUMO!#REF!</definedName>
    <definedName name="SG_05_05_1" localSheetId="4">[18]RESUMO!#REF!</definedName>
    <definedName name="SG_05_05_1" localSheetId="5">[18]RESUMO!#REF!</definedName>
    <definedName name="SG_05_05_1" localSheetId="0">[18]RESUMO!#REF!</definedName>
    <definedName name="SG_05_05_1">[18]RESUMO!#REF!</definedName>
    <definedName name="SG_05_06_1" localSheetId="7">[18]RESUMO!#REF!</definedName>
    <definedName name="SG_05_06_1" localSheetId="4">[18]RESUMO!#REF!</definedName>
    <definedName name="SG_05_06_1" localSheetId="5">[18]RESUMO!#REF!</definedName>
    <definedName name="SG_05_06_1" localSheetId="0">[18]RESUMO!#REF!</definedName>
    <definedName name="SG_05_06_1">[18]RESUMO!#REF!</definedName>
    <definedName name="SG_05_07" localSheetId="7">'[7]Planilha PROJETISTA'!#REF!</definedName>
    <definedName name="SG_05_07" localSheetId="4">'[7]Planilha PROJETISTA'!#REF!</definedName>
    <definedName name="SG_05_07" localSheetId="5">'[7]Planilha PROJETISTA'!#REF!</definedName>
    <definedName name="SG_05_07" localSheetId="0">'[7]Planilha PROJETISTA'!#REF!</definedName>
    <definedName name="SG_05_07">'[7]Planilha PROJETISTA'!#REF!</definedName>
    <definedName name="SG_05_07_1" localSheetId="7">[18]RESUMO!#REF!</definedName>
    <definedName name="SG_05_07_1" localSheetId="4">[18]RESUMO!#REF!</definedName>
    <definedName name="SG_05_07_1" localSheetId="5">[18]RESUMO!#REF!</definedName>
    <definedName name="SG_05_07_1" localSheetId="0">[18]RESUMO!#REF!</definedName>
    <definedName name="SG_05_07_1">[18]RESUMO!#REF!</definedName>
    <definedName name="SG_05_08" localSheetId="7">'[7]Planilha PROJETISTA'!#REF!</definedName>
    <definedName name="SG_05_08" localSheetId="4">'[7]Planilha PROJETISTA'!#REF!</definedName>
    <definedName name="SG_05_08" localSheetId="5">'[7]Planilha PROJETISTA'!#REF!</definedName>
    <definedName name="SG_05_08" localSheetId="0">'[7]Planilha PROJETISTA'!#REF!</definedName>
    <definedName name="SG_05_08">'[7]Planilha PROJETISTA'!#REF!</definedName>
    <definedName name="SG_05_08_1" localSheetId="7">[18]RESUMO!#REF!</definedName>
    <definedName name="SG_05_08_1" localSheetId="4">[18]RESUMO!#REF!</definedName>
    <definedName name="SG_05_08_1" localSheetId="5">[18]RESUMO!#REF!</definedName>
    <definedName name="SG_05_08_1" localSheetId="0">[18]RESUMO!#REF!</definedName>
    <definedName name="SG_05_08_1">[18]RESUMO!#REF!</definedName>
    <definedName name="SG_05_09_1" localSheetId="7">[18]RESUMO!#REF!</definedName>
    <definedName name="SG_05_09_1" localSheetId="4">[18]RESUMO!#REF!</definedName>
    <definedName name="SG_05_09_1" localSheetId="5">[18]RESUMO!#REF!</definedName>
    <definedName name="SG_05_09_1" localSheetId="0">[18]RESUMO!#REF!</definedName>
    <definedName name="SG_05_09_1">[18]RESUMO!#REF!</definedName>
    <definedName name="SG_05_10_1" localSheetId="7">[18]RESUMO!#REF!</definedName>
    <definedName name="SG_05_10_1" localSheetId="4">[18]RESUMO!#REF!</definedName>
    <definedName name="SG_05_10_1" localSheetId="5">[18]RESUMO!#REF!</definedName>
    <definedName name="SG_05_10_1" localSheetId="0">[18]RESUMO!#REF!</definedName>
    <definedName name="SG_05_10_1">[18]RESUMO!#REF!</definedName>
    <definedName name="SG_05_11" localSheetId="7">'[7]Planilha PROJETISTA'!#REF!</definedName>
    <definedName name="SG_05_11" localSheetId="4">'[7]Planilha PROJETISTA'!#REF!</definedName>
    <definedName name="SG_05_11" localSheetId="5">'[7]Planilha PROJETISTA'!#REF!</definedName>
    <definedName name="SG_05_11" localSheetId="0">'[7]Planilha PROJETISTA'!#REF!</definedName>
    <definedName name="SG_05_11">'[7]Planilha PROJETISTA'!#REF!</definedName>
    <definedName name="SG_05_11_1" localSheetId="7">[18]RESUMO!#REF!</definedName>
    <definedName name="SG_05_11_1" localSheetId="4">[18]RESUMO!#REF!</definedName>
    <definedName name="SG_05_11_1" localSheetId="5">[18]RESUMO!#REF!</definedName>
    <definedName name="SG_05_11_1" localSheetId="0">[18]RESUMO!#REF!</definedName>
    <definedName name="SG_05_11_1">[18]RESUMO!#REF!</definedName>
    <definedName name="SG_05_12_1" localSheetId="7">[18]RESUMO!#REF!</definedName>
    <definedName name="SG_05_12_1" localSheetId="4">[18]RESUMO!#REF!</definedName>
    <definedName name="SG_05_12_1" localSheetId="5">[18]RESUMO!#REF!</definedName>
    <definedName name="SG_05_12_1" localSheetId="0">[18]RESUMO!#REF!</definedName>
    <definedName name="SG_05_12_1">[18]RESUMO!#REF!</definedName>
    <definedName name="SG_05_13_1" localSheetId="7">[18]RESUMO!#REF!</definedName>
    <definedName name="SG_05_13_1" localSheetId="4">[18]RESUMO!#REF!</definedName>
    <definedName name="SG_05_13_1" localSheetId="5">[18]RESUMO!#REF!</definedName>
    <definedName name="SG_05_13_1" localSheetId="0">[18]RESUMO!#REF!</definedName>
    <definedName name="SG_05_13_1">[18]RESUMO!#REF!</definedName>
    <definedName name="SG_05_14" localSheetId="7">'[7]Planilha PROJETISTA'!#REF!</definedName>
    <definedName name="SG_05_14" localSheetId="4">'[7]Planilha PROJETISTA'!#REF!</definedName>
    <definedName name="SG_05_14" localSheetId="5">'[7]Planilha PROJETISTA'!#REF!</definedName>
    <definedName name="SG_05_14" localSheetId="0">'[7]Planilha PROJETISTA'!#REF!</definedName>
    <definedName name="SG_05_14">'[7]Planilha PROJETISTA'!#REF!</definedName>
    <definedName name="SG_05_14_1" localSheetId="7">[18]RESUMO!#REF!</definedName>
    <definedName name="SG_05_14_1" localSheetId="4">[18]RESUMO!#REF!</definedName>
    <definedName name="SG_05_14_1" localSheetId="5">[18]RESUMO!#REF!</definedName>
    <definedName name="SG_05_14_1" localSheetId="0">[18]RESUMO!#REF!</definedName>
    <definedName name="SG_05_14_1">[18]RESUMO!#REF!</definedName>
    <definedName name="SG_05_15" localSheetId="7">'[7]Planilha PROJETISTA'!#REF!</definedName>
    <definedName name="SG_05_15" localSheetId="4">'[7]Planilha PROJETISTA'!#REF!</definedName>
    <definedName name="SG_05_15" localSheetId="5">'[7]Planilha PROJETISTA'!#REF!</definedName>
    <definedName name="SG_05_15" localSheetId="0">'[7]Planilha PROJETISTA'!#REF!</definedName>
    <definedName name="SG_05_15">'[7]Planilha PROJETISTA'!#REF!</definedName>
    <definedName name="SG_05_15_1" localSheetId="7">[18]RESUMO!#REF!</definedName>
    <definedName name="SG_05_15_1" localSheetId="4">[18]RESUMO!#REF!</definedName>
    <definedName name="SG_05_15_1" localSheetId="5">[18]RESUMO!#REF!</definedName>
    <definedName name="SG_05_15_1" localSheetId="0">[18]RESUMO!#REF!</definedName>
    <definedName name="SG_05_15_1">[18]RESUMO!#REF!</definedName>
    <definedName name="SG_05_16" localSheetId="7">'[7]Planilha PROJETISTA'!#REF!</definedName>
    <definedName name="SG_05_16" localSheetId="4">'[7]Planilha PROJETISTA'!#REF!</definedName>
    <definedName name="SG_05_16" localSheetId="5">'[7]Planilha PROJETISTA'!#REF!</definedName>
    <definedName name="SG_05_16" localSheetId="0">'[7]Planilha PROJETISTA'!#REF!</definedName>
    <definedName name="SG_05_16">'[7]Planilha PROJETISTA'!#REF!</definedName>
    <definedName name="SG_05_16_1" localSheetId="7">[18]RESUMO!#REF!</definedName>
    <definedName name="SG_05_16_1" localSheetId="4">[18]RESUMO!#REF!</definedName>
    <definedName name="SG_05_16_1" localSheetId="5">[18]RESUMO!#REF!</definedName>
    <definedName name="SG_05_16_1" localSheetId="0">[18]RESUMO!#REF!</definedName>
    <definedName name="SG_05_16_1">[18]RESUMO!#REF!</definedName>
    <definedName name="SG_05_17" localSheetId="7">'[7]Planilha PROJETISTA'!#REF!</definedName>
    <definedName name="SG_05_17" localSheetId="4">'[7]Planilha PROJETISTA'!#REF!</definedName>
    <definedName name="SG_05_17" localSheetId="5">'[7]Planilha PROJETISTA'!#REF!</definedName>
    <definedName name="SG_05_17" localSheetId="0">'[7]Planilha PROJETISTA'!#REF!</definedName>
    <definedName name="SG_05_17">'[7]Planilha PROJETISTA'!#REF!</definedName>
    <definedName name="SG_05_17_1" localSheetId="7">[18]RESUMO!#REF!</definedName>
    <definedName name="SG_05_17_1" localSheetId="4">[18]RESUMO!#REF!</definedName>
    <definedName name="SG_05_17_1" localSheetId="5">[18]RESUMO!#REF!</definedName>
    <definedName name="SG_05_17_1" localSheetId="0">[18]RESUMO!#REF!</definedName>
    <definedName name="SG_05_17_1">[18]RESUMO!#REF!</definedName>
    <definedName name="SG_05_18" localSheetId="7">'[7]Planilha PROJETISTA'!#REF!</definedName>
    <definedName name="SG_05_18" localSheetId="4">'[7]Planilha PROJETISTA'!#REF!</definedName>
    <definedName name="SG_05_18" localSheetId="5">'[7]Planilha PROJETISTA'!#REF!</definedName>
    <definedName name="SG_05_18" localSheetId="0">'[7]Planilha PROJETISTA'!#REF!</definedName>
    <definedName name="SG_05_18">'[7]Planilha PROJETISTA'!#REF!</definedName>
    <definedName name="SG_05_18_1" localSheetId="7">[18]RESUMO!#REF!</definedName>
    <definedName name="SG_05_18_1" localSheetId="4">[18]RESUMO!#REF!</definedName>
    <definedName name="SG_05_18_1" localSheetId="5">[18]RESUMO!#REF!</definedName>
    <definedName name="SG_05_18_1" localSheetId="0">[18]RESUMO!#REF!</definedName>
    <definedName name="SG_05_18_1">[18]RESUMO!#REF!</definedName>
    <definedName name="SG_05_19" localSheetId="7">'[7]Planilha PROJETISTA'!#REF!</definedName>
    <definedName name="SG_05_19" localSheetId="4">'[7]Planilha PROJETISTA'!#REF!</definedName>
    <definedName name="SG_05_19" localSheetId="5">'[7]Planilha PROJETISTA'!#REF!</definedName>
    <definedName name="SG_05_19" localSheetId="0">'[7]Planilha PROJETISTA'!#REF!</definedName>
    <definedName name="SG_05_19">'[7]Planilha PROJETISTA'!#REF!</definedName>
    <definedName name="SG_05_19_1" localSheetId="7">[18]RESUMO!#REF!</definedName>
    <definedName name="SG_05_19_1" localSheetId="4">[18]RESUMO!#REF!</definedName>
    <definedName name="SG_05_19_1" localSheetId="5">[18]RESUMO!#REF!</definedName>
    <definedName name="SG_05_19_1" localSheetId="0">[18]RESUMO!#REF!</definedName>
    <definedName name="SG_05_19_1">[18]RESUMO!#REF!</definedName>
    <definedName name="SG_05_20" localSheetId="7">'[7]Planilha PROJETISTA'!#REF!</definedName>
    <definedName name="SG_05_20" localSheetId="4">'[7]Planilha PROJETISTA'!#REF!</definedName>
    <definedName name="SG_05_20" localSheetId="5">'[7]Planilha PROJETISTA'!#REF!</definedName>
    <definedName name="SG_05_20" localSheetId="0">'[7]Planilha PROJETISTA'!#REF!</definedName>
    <definedName name="SG_05_20">'[7]Planilha PROJETISTA'!#REF!</definedName>
    <definedName name="SG_05_20_1" localSheetId="7">[18]RESUMO!#REF!</definedName>
    <definedName name="SG_05_20_1" localSheetId="4">[18]RESUMO!#REF!</definedName>
    <definedName name="SG_05_20_1" localSheetId="5">[18]RESUMO!#REF!</definedName>
    <definedName name="SG_05_20_1" localSheetId="0">[18]RESUMO!#REF!</definedName>
    <definedName name="SG_05_20_1">[18]RESUMO!#REF!</definedName>
    <definedName name="SG_06_01_1" localSheetId="7">[18]RESUMO!#REF!</definedName>
    <definedName name="SG_06_01_1" localSheetId="4">[18]RESUMO!#REF!</definedName>
    <definedName name="SG_06_01_1" localSheetId="5">[18]RESUMO!#REF!</definedName>
    <definedName name="SG_06_01_1" localSheetId="0">[18]RESUMO!#REF!</definedName>
    <definedName name="SG_06_01_1">[18]RESUMO!#REF!</definedName>
    <definedName name="SG_06_02_1" localSheetId="7">[18]RESUMO!#REF!</definedName>
    <definedName name="SG_06_02_1" localSheetId="4">[18]RESUMO!#REF!</definedName>
    <definedName name="SG_06_02_1" localSheetId="5">[18]RESUMO!#REF!</definedName>
    <definedName name="SG_06_02_1" localSheetId="0">[18]RESUMO!#REF!</definedName>
    <definedName name="SG_06_02_1">[18]RESUMO!#REF!</definedName>
    <definedName name="SG_06_03_1" localSheetId="7">[18]RESUMO!#REF!</definedName>
    <definedName name="SG_06_03_1" localSheetId="4">[18]RESUMO!#REF!</definedName>
    <definedName name="SG_06_03_1" localSheetId="5">[18]RESUMO!#REF!</definedName>
    <definedName name="SG_06_03_1" localSheetId="0">[18]RESUMO!#REF!</definedName>
    <definedName name="SG_06_03_1">[18]RESUMO!#REF!</definedName>
    <definedName name="SG_06_04" localSheetId="7">'[7]Planilha PROJETISTA'!#REF!</definedName>
    <definedName name="SG_06_04" localSheetId="4">'[7]Planilha PROJETISTA'!#REF!</definedName>
    <definedName name="SG_06_04" localSheetId="5">'[7]Planilha PROJETISTA'!#REF!</definedName>
    <definedName name="SG_06_04" localSheetId="0">'[7]Planilha PROJETISTA'!#REF!</definedName>
    <definedName name="SG_06_04">'[7]Planilha PROJETISTA'!#REF!</definedName>
    <definedName name="SG_06_04_1" localSheetId="7">[18]RESUMO!#REF!</definedName>
    <definedName name="SG_06_04_1" localSheetId="4">[18]RESUMO!#REF!</definedName>
    <definedName name="SG_06_04_1" localSheetId="5">[18]RESUMO!#REF!</definedName>
    <definedName name="SG_06_04_1" localSheetId="0">[18]RESUMO!#REF!</definedName>
    <definedName name="SG_06_04_1">[18]RESUMO!#REF!</definedName>
    <definedName name="SG_06_05" localSheetId="7">'[7]Planilha PROJETISTA'!#REF!</definedName>
    <definedName name="SG_06_05" localSheetId="4">'[7]Planilha PROJETISTA'!#REF!</definedName>
    <definedName name="SG_06_05" localSheetId="5">'[7]Planilha PROJETISTA'!#REF!</definedName>
    <definedName name="SG_06_05" localSheetId="0">'[7]Planilha PROJETISTA'!#REF!</definedName>
    <definedName name="SG_06_05">'[7]Planilha PROJETISTA'!#REF!</definedName>
    <definedName name="SG_06_05_1" localSheetId="7">[18]RESUMO!#REF!</definedName>
    <definedName name="SG_06_05_1" localSheetId="4">[18]RESUMO!#REF!</definedName>
    <definedName name="SG_06_05_1" localSheetId="5">[18]RESUMO!#REF!</definedName>
    <definedName name="SG_06_05_1" localSheetId="0">[18]RESUMO!#REF!</definedName>
    <definedName name="SG_06_05_1">[18]RESUMO!#REF!</definedName>
    <definedName name="SG_06_06" localSheetId="7">'[7]Planilha PROJETISTA'!#REF!</definedName>
    <definedName name="SG_06_06" localSheetId="4">'[7]Planilha PROJETISTA'!#REF!</definedName>
    <definedName name="SG_06_06" localSheetId="5">'[7]Planilha PROJETISTA'!#REF!</definedName>
    <definedName name="SG_06_06" localSheetId="0">'[7]Planilha PROJETISTA'!#REF!</definedName>
    <definedName name="SG_06_06">'[7]Planilha PROJETISTA'!#REF!</definedName>
    <definedName name="SG_06_06_1" localSheetId="7">[18]RESUMO!#REF!</definedName>
    <definedName name="SG_06_06_1" localSheetId="4">[18]RESUMO!#REF!</definedName>
    <definedName name="SG_06_06_1" localSheetId="5">[18]RESUMO!#REF!</definedName>
    <definedName name="SG_06_06_1" localSheetId="0">[18]RESUMO!#REF!</definedName>
    <definedName name="SG_06_06_1">[18]RESUMO!#REF!</definedName>
    <definedName name="SG_06_07" localSheetId="7">'[7]Planilha PROJETISTA'!#REF!</definedName>
    <definedName name="SG_06_07" localSheetId="4">'[7]Planilha PROJETISTA'!#REF!</definedName>
    <definedName name="SG_06_07" localSheetId="5">'[7]Planilha PROJETISTA'!#REF!</definedName>
    <definedName name="SG_06_07" localSheetId="0">'[7]Planilha PROJETISTA'!#REF!</definedName>
    <definedName name="SG_06_07">'[7]Planilha PROJETISTA'!#REF!</definedName>
    <definedName name="SG_06_07_1" localSheetId="7">[18]RESUMO!#REF!</definedName>
    <definedName name="SG_06_07_1" localSheetId="4">[18]RESUMO!#REF!</definedName>
    <definedName name="SG_06_07_1" localSheetId="5">[18]RESUMO!#REF!</definedName>
    <definedName name="SG_06_07_1" localSheetId="0">[18]RESUMO!#REF!</definedName>
    <definedName name="SG_06_07_1">[18]RESUMO!#REF!</definedName>
    <definedName name="SG_06_08" localSheetId="7">'[7]Planilha PROJETISTA'!#REF!</definedName>
    <definedName name="SG_06_08" localSheetId="4">'[7]Planilha PROJETISTA'!#REF!</definedName>
    <definedName name="SG_06_08" localSheetId="5">'[7]Planilha PROJETISTA'!#REF!</definedName>
    <definedName name="SG_06_08" localSheetId="0">'[7]Planilha PROJETISTA'!#REF!</definedName>
    <definedName name="SG_06_08">'[7]Planilha PROJETISTA'!#REF!</definedName>
    <definedName name="SG_06_08_1" localSheetId="7">[18]RESUMO!#REF!</definedName>
    <definedName name="SG_06_08_1" localSheetId="4">[18]RESUMO!#REF!</definedName>
    <definedName name="SG_06_08_1" localSheetId="5">[18]RESUMO!#REF!</definedName>
    <definedName name="SG_06_08_1" localSheetId="0">[18]RESUMO!#REF!</definedName>
    <definedName name="SG_06_08_1">[18]RESUMO!#REF!</definedName>
    <definedName name="SG_06_09" localSheetId="7">'[7]Planilha PROJETISTA'!#REF!</definedName>
    <definedName name="SG_06_09" localSheetId="4">'[7]Planilha PROJETISTA'!#REF!</definedName>
    <definedName name="SG_06_09" localSheetId="5">'[7]Planilha PROJETISTA'!#REF!</definedName>
    <definedName name="SG_06_09" localSheetId="0">'[7]Planilha PROJETISTA'!#REF!</definedName>
    <definedName name="SG_06_09">'[7]Planilha PROJETISTA'!#REF!</definedName>
    <definedName name="SG_06_09_1" localSheetId="7">[18]RESUMO!#REF!</definedName>
    <definedName name="SG_06_09_1" localSheetId="4">[18]RESUMO!#REF!</definedName>
    <definedName name="SG_06_09_1" localSheetId="5">[18]RESUMO!#REF!</definedName>
    <definedName name="SG_06_09_1" localSheetId="0">[18]RESUMO!#REF!</definedName>
    <definedName name="SG_06_09_1">[18]RESUMO!#REF!</definedName>
    <definedName name="SG_06_10" localSheetId="7">'[7]Planilha PROJETISTA'!#REF!</definedName>
    <definedName name="SG_06_10" localSheetId="4">'[7]Planilha PROJETISTA'!#REF!</definedName>
    <definedName name="SG_06_10" localSheetId="5">'[7]Planilha PROJETISTA'!#REF!</definedName>
    <definedName name="SG_06_10" localSheetId="0">'[7]Planilha PROJETISTA'!#REF!</definedName>
    <definedName name="SG_06_10">'[7]Planilha PROJETISTA'!#REF!</definedName>
    <definedName name="SG_06_10_1" localSheetId="7">[18]RESUMO!#REF!</definedName>
    <definedName name="SG_06_10_1" localSheetId="4">[18]RESUMO!#REF!</definedName>
    <definedName name="SG_06_10_1" localSheetId="5">[18]RESUMO!#REF!</definedName>
    <definedName name="SG_06_10_1" localSheetId="0">[18]RESUMO!#REF!</definedName>
    <definedName name="SG_06_10_1">[18]RESUMO!#REF!</definedName>
    <definedName name="SG_06_11" localSheetId="7">'[7]Planilha PROJETISTA'!#REF!</definedName>
    <definedName name="SG_06_11" localSheetId="4">'[7]Planilha PROJETISTA'!#REF!</definedName>
    <definedName name="SG_06_11" localSheetId="5">'[7]Planilha PROJETISTA'!#REF!</definedName>
    <definedName name="SG_06_11" localSheetId="0">'[7]Planilha PROJETISTA'!#REF!</definedName>
    <definedName name="SG_06_11">'[7]Planilha PROJETISTA'!#REF!</definedName>
    <definedName name="SG_06_11_1" localSheetId="7">[18]RESUMO!#REF!</definedName>
    <definedName name="SG_06_11_1" localSheetId="4">[18]RESUMO!#REF!</definedName>
    <definedName name="SG_06_11_1" localSheetId="5">[18]RESUMO!#REF!</definedName>
    <definedName name="SG_06_11_1" localSheetId="0">[18]RESUMO!#REF!</definedName>
    <definedName name="SG_06_11_1">[18]RESUMO!#REF!</definedName>
    <definedName name="SG_06_12" localSheetId="7">'[7]Planilha PROJETISTA'!#REF!</definedName>
    <definedName name="SG_06_12" localSheetId="4">'[7]Planilha PROJETISTA'!#REF!</definedName>
    <definedName name="SG_06_12" localSheetId="5">'[7]Planilha PROJETISTA'!#REF!</definedName>
    <definedName name="SG_06_12" localSheetId="0">'[7]Planilha PROJETISTA'!#REF!</definedName>
    <definedName name="SG_06_12">'[7]Planilha PROJETISTA'!#REF!</definedName>
    <definedName name="SG_06_12_1" localSheetId="7">[18]RESUMO!#REF!</definedName>
    <definedName name="SG_06_12_1" localSheetId="4">[18]RESUMO!#REF!</definedName>
    <definedName name="SG_06_12_1" localSheetId="5">[18]RESUMO!#REF!</definedName>
    <definedName name="SG_06_12_1" localSheetId="0">[18]RESUMO!#REF!</definedName>
    <definedName name="SG_06_12_1">[18]RESUMO!#REF!</definedName>
    <definedName name="SG_06_13" localSheetId="7">'[7]Planilha PROJETISTA'!#REF!</definedName>
    <definedName name="SG_06_13" localSheetId="4">'[7]Planilha PROJETISTA'!#REF!</definedName>
    <definedName name="SG_06_13" localSheetId="5">'[7]Planilha PROJETISTA'!#REF!</definedName>
    <definedName name="SG_06_13" localSheetId="0">'[7]Planilha PROJETISTA'!#REF!</definedName>
    <definedName name="SG_06_13">'[7]Planilha PROJETISTA'!#REF!</definedName>
    <definedName name="SG_06_13_1" localSheetId="7">[18]RESUMO!#REF!</definedName>
    <definedName name="SG_06_13_1" localSheetId="4">[18]RESUMO!#REF!</definedName>
    <definedName name="SG_06_13_1" localSheetId="5">[18]RESUMO!#REF!</definedName>
    <definedName name="SG_06_13_1" localSheetId="0">[18]RESUMO!#REF!</definedName>
    <definedName name="SG_06_13_1">[18]RESUMO!#REF!</definedName>
    <definedName name="SG_06_14" localSheetId="7">'[7]Planilha PROJETISTA'!#REF!</definedName>
    <definedName name="SG_06_14" localSheetId="4">'[7]Planilha PROJETISTA'!#REF!</definedName>
    <definedName name="SG_06_14" localSheetId="5">'[7]Planilha PROJETISTA'!#REF!</definedName>
    <definedName name="SG_06_14" localSheetId="0">'[7]Planilha PROJETISTA'!#REF!</definedName>
    <definedName name="SG_06_14">'[7]Planilha PROJETISTA'!#REF!</definedName>
    <definedName name="SG_06_14_1" localSheetId="7">[18]RESUMO!#REF!</definedName>
    <definedName name="SG_06_14_1" localSheetId="4">[18]RESUMO!#REF!</definedName>
    <definedName name="SG_06_14_1" localSheetId="5">[18]RESUMO!#REF!</definedName>
    <definedName name="SG_06_14_1" localSheetId="0">[18]RESUMO!#REF!</definedName>
    <definedName name="SG_06_14_1">[18]RESUMO!#REF!</definedName>
    <definedName name="SG_06_15" localSheetId="7">'[7]Planilha PROJETISTA'!#REF!</definedName>
    <definedName name="SG_06_15" localSheetId="4">'[7]Planilha PROJETISTA'!#REF!</definedName>
    <definedName name="SG_06_15" localSheetId="5">'[7]Planilha PROJETISTA'!#REF!</definedName>
    <definedName name="SG_06_15" localSheetId="0">'[7]Planilha PROJETISTA'!#REF!</definedName>
    <definedName name="SG_06_15">'[7]Planilha PROJETISTA'!#REF!</definedName>
    <definedName name="SG_06_15_1" localSheetId="7">[18]RESUMO!#REF!</definedName>
    <definedName name="SG_06_15_1" localSheetId="4">[18]RESUMO!#REF!</definedName>
    <definedName name="SG_06_15_1" localSheetId="5">[18]RESUMO!#REF!</definedName>
    <definedName name="SG_06_15_1" localSheetId="0">[18]RESUMO!#REF!</definedName>
    <definedName name="SG_06_15_1">[18]RESUMO!#REF!</definedName>
    <definedName name="SG_06_16" localSheetId="7">'[7]Planilha PROJETISTA'!#REF!</definedName>
    <definedName name="SG_06_16" localSheetId="4">'[7]Planilha PROJETISTA'!#REF!</definedName>
    <definedName name="SG_06_16" localSheetId="5">'[7]Planilha PROJETISTA'!#REF!</definedName>
    <definedName name="SG_06_16" localSheetId="0">'[7]Planilha PROJETISTA'!#REF!</definedName>
    <definedName name="SG_06_16">'[7]Planilha PROJETISTA'!#REF!</definedName>
    <definedName name="SG_06_16_1" localSheetId="7">[18]RESUMO!#REF!</definedName>
    <definedName name="SG_06_16_1" localSheetId="4">[18]RESUMO!#REF!</definedName>
    <definedName name="SG_06_16_1" localSheetId="5">[18]RESUMO!#REF!</definedName>
    <definedName name="SG_06_16_1" localSheetId="0">[18]RESUMO!#REF!</definedName>
    <definedName name="SG_06_16_1">[18]RESUMO!#REF!</definedName>
    <definedName name="SG_06_17" localSheetId="7">'[7]Planilha PROJETISTA'!#REF!</definedName>
    <definedName name="SG_06_17" localSheetId="4">'[7]Planilha PROJETISTA'!#REF!</definedName>
    <definedName name="SG_06_17" localSheetId="5">'[7]Planilha PROJETISTA'!#REF!</definedName>
    <definedName name="SG_06_17" localSheetId="0">'[7]Planilha PROJETISTA'!#REF!</definedName>
    <definedName name="SG_06_17">'[7]Planilha PROJETISTA'!#REF!</definedName>
    <definedName name="SG_06_17_1" localSheetId="7">[18]RESUMO!#REF!</definedName>
    <definedName name="SG_06_17_1" localSheetId="4">[18]RESUMO!#REF!</definedName>
    <definedName name="SG_06_17_1" localSheetId="5">[18]RESUMO!#REF!</definedName>
    <definedName name="SG_06_17_1" localSheetId="0">[18]RESUMO!#REF!</definedName>
    <definedName name="SG_06_17_1">[18]RESUMO!#REF!</definedName>
    <definedName name="SG_06_18" localSheetId="7">'[7]Planilha PROJETISTA'!#REF!</definedName>
    <definedName name="SG_06_18" localSheetId="4">'[7]Planilha PROJETISTA'!#REF!</definedName>
    <definedName name="SG_06_18" localSheetId="5">'[7]Planilha PROJETISTA'!#REF!</definedName>
    <definedName name="SG_06_18" localSheetId="0">'[7]Planilha PROJETISTA'!#REF!</definedName>
    <definedName name="SG_06_18">'[7]Planilha PROJETISTA'!#REF!</definedName>
    <definedName name="SG_06_18_1" localSheetId="7">[18]RESUMO!#REF!</definedName>
    <definedName name="SG_06_18_1" localSheetId="4">[18]RESUMO!#REF!</definedName>
    <definedName name="SG_06_18_1" localSheetId="5">[18]RESUMO!#REF!</definedName>
    <definedName name="SG_06_18_1" localSheetId="0">[18]RESUMO!#REF!</definedName>
    <definedName name="SG_06_18_1">[18]RESUMO!#REF!</definedName>
    <definedName name="SG_06_19" localSheetId="7">'[7]Planilha PROJETISTA'!#REF!</definedName>
    <definedName name="SG_06_19" localSheetId="4">'[7]Planilha PROJETISTA'!#REF!</definedName>
    <definedName name="SG_06_19" localSheetId="5">'[7]Planilha PROJETISTA'!#REF!</definedName>
    <definedName name="SG_06_19" localSheetId="0">'[7]Planilha PROJETISTA'!#REF!</definedName>
    <definedName name="SG_06_19">'[7]Planilha PROJETISTA'!#REF!</definedName>
    <definedName name="SG_06_19_1" localSheetId="7">[18]RESUMO!#REF!</definedName>
    <definedName name="SG_06_19_1" localSheetId="4">[18]RESUMO!#REF!</definedName>
    <definedName name="SG_06_19_1" localSheetId="5">[18]RESUMO!#REF!</definedName>
    <definedName name="SG_06_19_1" localSheetId="0">[18]RESUMO!#REF!</definedName>
    <definedName name="SG_06_19_1">[18]RESUMO!#REF!</definedName>
    <definedName name="SG_06_20" localSheetId="7">'[7]Planilha PROJETISTA'!#REF!</definedName>
    <definedName name="SG_06_20" localSheetId="4">'[7]Planilha PROJETISTA'!#REF!</definedName>
    <definedName name="SG_06_20" localSheetId="5">'[7]Planilha PROJETISTA'!#REF!</definedName>
    <definedName name="SG_06_20" localSheetId="0">'[7]Planilha PROJETISTA'!#REF!</definedName>
    <definedName name="SG_06_20">'[7]Planilha PROJETISTA'!#REF!</definedName>
    <definedName name="SG_06_20_1" localSheetId="7">[18]RESUMO!#REF!</definedName>
    <definedName name="SG_06_20_1" localSheetId="4">[18]RESUMO!#REF!</definedName>
    <definedName name="SG_06_20_1" localSheetId="5">[18]RESUMO!#REF!</definedName>
    <definedName name="SG_06_20_1" localSheetId="0">[18]RESUMO!#REF!</definedName>
    <definedName name="SG_06_20_1">[18]RESUMO!#REF!</definedName>
    <definedName name="SG_07_01_1" localSheetId="7">[18]RESUMO!#REF!</definedName>
    <definedName name="SG_07_01_1" localSheetId="4">[18]RESUMO!#REF!</definedName>
    <definedName name="SG_07_01_1" localSheetId="5">[18]RESUMO!#REF!</definedName>
    <definedName name="SG_07_01_1" localSheetId="0">[18]RESUMO!#REF!</definedName>
    <definedName name="SG_07_01_1">[18]RESUMO!#REF!</definedName>
    <definedName name="SG_07_02" localSheetId="7">'[7]Planilha PROJETISTA'!#REF!</definedName>
    <definedName name="SG_07_02" localSheetId="4">'[7]Planilha PROJETISTA'!#REF!</definedName>
    <definedName name="SG_07_02" localSheetId="5">'[7]Planilha PROJETISTA'!#REF!</definedName>
    <definedName name="SG_07_02" localSheetId="0">'[7]Planilha PROJETISTA'!#REF!</definedName>
    <definedName name="SG_07_02">'[7]Planilha PROJETISTA'!#REF!</definedName>
    <definedName name="SG_07_02_1" localSheetId="7">[18]RESUMO!#REF!</definedName>
    <definedName name="SG_07_02_1" localSheetId="4">[18]RESUMO!#REF!</definedName>
    <definedName name="SG_07_02_1" localSheetId="5">[18]RESUMO!#REF!</definedName>
    <definedName name="SG_07_02_1" localSheetId="0">[18]RESUMO!#REF!</definedName>
    <definedName name="SG_07_02_1">[18]RESUMO!#REF!</definedName>
    <definedName name="SG_07_03" localSheetId="7">'[7]Planilha PROJETISTA'!#REF!</definedName>
    <definedName name="SG_07_03" localSheetId="4">'[7]Planilha PROJETISTA'!#REF!</definedName>
    <definedName name="SG_07_03" localSheetId="5">'[7]Planilha PROJETISTA'!#REF!</definedName>
    <definedName name="SG_07_03" localSheetId="0">'[7]Planilha PROJETISTA'!#REF!</definedName>
    <definedName name="SG_07_03">'[7]Planilha PROJETISTA'!#REF!</definedName>
    <definedName name="SG_07_03_1" localSheetId="7">[18]RESUMO!#REF!</definedName>
    <definedName name="SG_07_03_1" localSheetId="4">[18]RESUMO!#REF!</definedName>
    <definedName name="SG_07_03_1" localSheetId="5">[18]RESUMO!#REF!</definedName>
    <definedName name="SG_07_03_1" localSheetId="0">[18]RESUMO!#REF!</definedName>
    <definedName name="SG_07_03_1">[18]RESUMO!#REF!</definedName>
    <definedName name="SG_07_04" localSheetId="7">'[7]Planilha PROJETISTA'!#REF!</definedName>
    <definedName name="SG_07_04" localSheetId="4">'[7]Planilha PROJETISTA'!#REF!</definedName>
    <definedName name="SG_07_04" localSheetId="5">'[7]Planilha PROJETISTA'!#REF!</definedName>
    <definedName name="SG_07_04" localSheetId="0">'[7]Planilha PROJETISTA'!#REF!</definedName>
    <definedName name="SG_07_04">'[7]Planilha PROJETISTA'!#REF!</definedName>
    <definedName name="SG_07_04_1" localSheetId="7">[18]RESUMO!#REF!</definedName>
    <definedName name="SG_07_04_1" localSheetId="4">[18]RESUMO!#REF!</definedName>
    <definedName name="SG_07_04_1" localSheetId="5">[18]RESUMO!#REF!</definedName>
    <definedName name="SG_07_04_1" localSheetId="0">[18]RESUMO!#REF!</definedName>
    <definedName name="SG_07_04_1">[18]RESUMO!#REF!</definedName>
    <definedName name="SG_07_05" localSheetId="7">'[7]Planilha PROJETISTA'!#REF!</definedName>
    <definedName name="SG_07_05" localSheetId="4">'[7]Planilha PROJETISTA'!#REF!</definedName>
    <definedName name="SG_07_05" localSheetId="5">'[7]Planilha PROJETISTA'!#REF!</definedName>
    <definedName name="SG_07_05" localSheetId="0">'[7]Planilha PROJETISTA'!#REF!</definedName>
    <definedName name="SG_07_05">'[7]Planilha PROJETISTA'!#REF!</definedName>
    <definedName name="SG_07_05_1" localSheetId="7">[18]RESUMO!#REF!</definedName>
    <definedName name="SG_07_05_1" localSheetId="4">[18]RESUMO!#REF!</definedName>
    <definedName name="SG_07_05_1" localSheetId="5">[18]RESUMO!#REF!</definedName>
    <definedName name="SG_07_05_1" localSheetId="0">[18]RESUMO!#REF!</definedName>
    <definedName name="SG_07_05_1">[18]RESUMO!#REF!</definedName>
    <definedName name="SG_07_06" localSheetId="7">'[7]Planilha PROJETISTA'!#REF!</definedName>
    <definedName name="SG_07_06" localSheetId="4">'[7]Planilha PROJETISTA'!#REF!</definedName>
    <definedName name="SG_07_06" localSheetId="5">'[7]Planilha PROJETISTA'!#REF!</definedName>
    <definedName name="SG_07_06" localSheetId="0">'[7]Planilha PROJETISTA'!#REF!</definedName>
    <definedName name="SG_07_06">'[7]Planilha PROJETISTA'!#REF!</definedName>
    <definedName name="SG_07_06_1" localSheetId="7">[18]RESUMO!#REF!</definedName>
    <definedName name="SG_07_06_1" localSheetId="4">[18]RESUMO!#REF!</definedName>
    <definedName name="SG_07_06_1" localSheetId="5">[18]RESUMO!#REF!</definedName>
    <definedName name="SG_07_06_1" localSheetId="0">[18]RESUMO!#REF!</definedName>
    <definedName name="SG_07_06_1">[18]RESUMO!#REF!</definedName>
    <definedName name="SG_07_07" localSheetId="7">'[7]Planilha PROJETISTA'!#REF!</definedName>
    <definedName name="SG_07_07" localSheetId="4">'[7]Planilha PROJETISTA'!#REF!</definedName>
    <definedName name="SG_07_07" localSheetId="5">'[7]Planilha PROJETISTA'!#REF!</definedName>
    <definedName name="SG_07_07" localSheetId="0">'[7]Planilha PROJETISTA'!#REF!</definedName>
    <definedName name="SG_07_07">'[7]Planilha PROJETISTA'!#REF!</definedName>
    <definedName name="SG_07_07_1" localSheetId="7">[18]RESUMO!#REF!</definedName>
    <definedName name="SG_07_07_1" localSheetId="4">[18]RESUMO!#REF!</definedName>
    <definedName name="SG_07_07_1" localSheetId="5">[18]RESUMO!#REF!</definedName>
    <definedName name="SG_07_07_1" localSheetId="0">[18]RESUMO!#REF!</definedName>
    <definedName name="SG_07_07_1">[18]RESUMO!#REF!</definedName>
    <definedName name="SG_07_08" localSheetId="7">'[7]Planilha PROJETISTA'!#REF!</definedName>
    <definedName name="SG_07_08" localSheetId="4">'[7]Planilha PROJETISTA'!#REF!</definedName>
    <definedName name="SG_07_08" localSheetId="5">'[7]Planilha PROJETISTA'!#REF!</definedName>
    <definedName name="SG_07_08" localSheetId="0">'[7]Planilha PROJETISTA'!#REF!</definedName>
    <definedName name="SG_07_08">'[7]Planilha PROJETISTA'!#REF!</definedName>
    <definedName name="SG_07_08_1" localSheetId="7">[18]RESUMO!#REF!</definedName>
    <definedName name="SG_07_08_1" localSheetId="4">[18]RESUMO!#REF!</definedName>
    <definedName name="SG_07_08_1" localSheetId="5">[18]RESUMO!#REF!</definedName>
    <definedName name="SG_07_08_1" localSheetId="0">[18]RESUMO!#REF!</definedName>
    <definedName name="SG_07_08_1">[18]RESUMO!#REF!</definedName>
    <definedName name="SG_07_09" localSheetId="7">'[7]Planilha PROJETISTA'!#REF!</definedName>
    <definedName name="SG_07_09" localSheetId="4">'[7]Planilha PROJETISTA'!#REF!</definedName>
    <definedName name="SG_07_09" localSheetId="5">'[7]Planilha PROJETISTA'!#REF!</definedName>
    <definedName name="SG_07_09" localSheetId="0">'[7]Planilha PROJETISTA'!#REF!</definedName>
    <definedName name="SG_07_09">'[7]Planilha PROJETISTA'!#REF!</definedName>
    <definedName name="SG_07_09_1" localSheetId="7">[18]RESUMO!#REF!</definedName>
    <definedName name="SG_07_09_1" localSheetId="4">[18]RESUMO!#REF!</definedName>
    <definedName name="SG_07_09_1" localSheetId="5">[18]RESUMO!#REF!</definedName>
    <definedName name="SG_07_09_1" localSheetId="0">[18]RESUMO!#REF!</definedName>
    <definedName name="SG_07_09_1">[18]RESUMO!#REF!</definedName>
    <definedName name="SG_07_10" localSheetId="7">'[7]Planilha PROJETISTA'!#REF!</definedName>
    <definedName name="SG_07_10" localSheetId="4">'[7]Planilha PROJETISTA'!#REF!</definedName>
    <definedName name="SG_07_10" localSheetId="5">'[7]Planilha PROJETISTA'!#REF!</definedName>
    <definedName name="SG_07_10" localSheetId="0">'[7]Planilha PROJETISTA'!#REF!</definedName>
    <definedName name="SG_07_10">'[7]Planilha PROJETISTA'!#REF!</definedName>
    <definedName name="SG_07_10_1" localSheetId="7">[18]RESUMO!#REF!</definedName>
    <definedName name="SG_07_10_1" localSheetId="4">[18]RESUMO!#REF!</definedName>
    <definedName name="SG_07_10_1" localSheetId="5">[18]RESUMO!#REF!</definedName>
    <definedName name="SG_07_10_1" localSheetId="0">[18]RESUMO!#REF!</definedName>
    <definedName name="SG_07_10_1">[18]RESUMO!#REF!</definedName>
    <definedName name="SG_07_11" localSheetId="7">'[7]Planilha PROJETISTA'!#REF!</definedName>
    <definedName name="SG_07_11" localSheetId="4">'[7]Planilha PROJETISTA'!#REF!</definedName>
    <definedName name="SG_07_11" localSheetId="5">'[7]Planilha PROJETISTA'!#REF!</definedName>
    <definedName name="SG_07_11" localSheetId="0">'[7]Planilha PROJETISTA'!#REF!</definedName>
    <definedName name="SG_07_11">'[7]Planilha PROJETISTA'!#REF!</definedName>
    <definedName name="SG_07_11_1" localSheetId="7">[18]RESUMO!#REF!</definedName>
    <definedName name="SG_07_11_1" localSheetId="4">[18]RESUMO!#REF!</definedName>
    <definedName name="SG_07_11_1" localSheetId="5">[18]RESUMO!#REF!</definedName>
    <definedName name="SG_07_11_1" localSheetId="0">[18]RESUMO!#REF!</definedName>
    <definedName name="SG_07_11_1">[18]RESUMO!#REF!</definedName>
    <definedName name="SG_07_12" localSheetId="7">'[7]Planilha PROJETISTA'!#REF!</definedName>
    <definedName name="SG_07_12" localSheetId="4">'[7]Planilha PROJETISTA'!#REF!</definedName>
    <definedName name="SG_07_12" localSheetId="5">'[7]Planilha PROJETISTA'!#REF!</definedName>
    <definedName name="SG_07_12" localSheetId="0">'[7]Planilha PROJETISTA'!#REF!</definedName>
    <definedName name="SG_07_12">'[7]Planilha PROJETISTA'!#REF!</definedName>
    <definedName name="SG_07_12_1" localSheetId="7">[18]RESUMO!#REF!</definedName>
    <definedName name="SG_07_12_1" localSheetId="4">[18]RESUMO!#REF!</definedName>
    <definedName name="SG_07_12_1" localSheetId="5">[18]RESUMO!#REF!</definedName>
    <definedName name="SG_07_12_1" localSheetId="0">[18]RESUMO!#REF!</definedName>
    <definedName name="SG_07_12_1">[18]RESUMO!#REF!</definedName>
    <definedName name="SG_07_13" localSheetId="7">'[7]Planilha PROJETISTA'!#REF!</definedName>
    <definedName name="SG_07_13" localSheetId="4">'[7]Planilha PROJETISTA'!#REF!</definedName>
    <definedName name="SG_07_13" localSheetId="5">'[7]Planilha PROJETISTA'!#REF!</definedName>
    <definedName name="SG_07_13" localSheetId="0">'[7]Planilha PROJETISTA'!#REF!</definedName>
    <definedName name="SG_07_13">'[7]Planilha PROJETISTA'!#REF!</definedName>
    <definedName name="SG_07_13_1" localSheetId="7">[18]RESUMO!#REF!</definedName>
    <definedName name="SG_07_13_1" localSheetId="4">[18]RESUMO!#REF!</definedName>
    <definedName name="SG_07_13_1" localSheetId="5">[18]RESUMO!#REF!</definedName>
    <definedName name="SG_07_13_1" localSheetId="0">[18]RESUMO!#REF!</definedName>
    <definedName name="SG_07_13_1">[18]RESUMO!#REF!</definedName>
    <definedName name="SG_07_14" localSheetId="7">'[7]Planilha PROJETISTA'!#REF!</definedName>
    <definedName name="SG_07_14" localSheetId="4">'[7]Planilha PROJETISTA'!#REF!</definedName>
    <definedName name="SG_07_14" localSheetId="5">'[7]Planilha PROJETISTA'!#REF!</definedName>
    <definedName name="SG_07_14" localSheetId="0">'[7]Planilha PROJETISTA'!#REF!</definedName>
    <definedName name="SG_07_14">'[7]Planilha PROJETISTA'!#REF!</definedName>
    <definedName name="SG_07_14_1" localSheetId="7">[18]RESUMO!#REF!</definedName>
    <definedName name="SG_07_14_1" localSheetId="4">[18]RESUMO!#REF!</definedName>
    <definedName name="SG_07_14_1" localSheetId="5">[18]RESUMO!#REF!</definedName>
    <definedName name="SG_07_14_1" localSheetId="0">[18]RESUMO!#REF!</definedName>
    <definedName name="SG_07_14_1">[18]RESUMO!#REF!</definedName>
    <definedName name="SG_07_15" localSheetId="7">'[7]Planilha PROJETISTA'!#REF!</definedName>
    <definedName name="SG_07_15" localSheetId="4">'[7]Planilha PROJETISTA'!#REF!</definedName>
    <definedName name="SG_07_15" localSheetId="5">'[7]Planilha PROJETISTA'!#REF!</definedName>
    <definedName name="SG_07_15" localSheetId="0">'[7]Planilha PROJETISTA'!#REF!</definedName>
    <definedName name="SG_07_15">'[7]Planilha PROJETISTA'!#REF!</definedName>
    <definedName name="SG_07_15_1" localSheetId="7">[18]RESUMO!#REF!</definedName>
    <definedName name="SG_07_15_1" localSheetId="4">[18]RESUMO!#REF!</definedName>
    <definedName name="SG_07_15_1" localSheetId="5">[18]RESUMO!#REF!</definedName>
    <definedName name="SG_07_15_1" localSheetId="0">[18]RESUMO!#REF!</definedName>
    <definedName name="SG_07_15_1">[18]RESUMO!#REF!</definedName>
    <definedName name="SG_07_16" localSheetId="7">'[7]Planilha PROJETISTA'!#REF!</definedName>
    <definedName name="SG_07_16" localSheetId="4">'[7]Planilha PROJETISTA'!#REF!</definedName>
    <definedName name="SG_07_16" localSheetId="5">'[7]Planilha PROJETISTA'!#REF!</definedName>
    <definedName name="SG_07_16" localSheetId="0">'[7]Planilha PROJETISTA'!#REF!</definedName>
    <definedName name="SG_07_16">'[7]Planilha PROJETISTA'!#REF!</definedName>
    <definedName name="SG_07_16_1" localSheetId="7">[18]RESUMO!#REF!</definedName>
    <definedName name="SG_07_16_1" localSheetId="4">[18]RESUMO!#REF!</definedName>
    <definedName name="SG_07_16_1" localSheetId="5">[18]RESUMO!#REF!</definedName>
    <definedName name="SG_07_16_1" localSheetId="0">[18]RESUMO!#REF!</definedName>
    <definedName name="SG_07_16_1">[18]RESUMO!#REF!</definedName>
    <definedName name="SG_07_17" localSheetId="7">'[7]Planilha PROJETISTA'!#REF!</definedName>
    <definedName name="SG_07_17" localSheetId="4">'[7]Planilha PROJETISTA'!#REF!</definedName>
    <definedName name="SG_07_17" localSheetId="5">'[7]Planilha PROJETISTA'!#REF!</definedName>
    <definedName name="SG_07_17" localSheetId="0">'[7]Planilha PROJETISTA'!#REF!</definedName>
    <definedName name="SG_07_17">'[7]Planilha PROJETISTA'!#REF!</definedName>
    <definedName name="SG_07_17_1" localSheetId="7">[18]RESUMO!#REF!</definedName>
    <definedName name="SG_07_17_1" localSheetId="4">[18]RESUMO!#REF!</definedName>
    <definedName name="SG_07_17_1" localSheetId="5">[18]RESUMO!#REF!</definedName>
    <definedName name="SG_07_17_1" localSheetId="0">[18]RESUMO!#REF!</definedName>
    <definedName name="SG_07_17_1">[18]RESUMO!#REF!</definedName>
    <definedName name="SG_07_18" localSheetId="7">'[7]Planilha PROJETISTA'!#REF!</definedName>
    <definedName name="SG_07_18" localSheetId="4">'[7]Planilha PROJETISTA'!#REF!</definedName>
    <definedName name="SG_07_18" localSheetId="5">'[7]Planilha PROJETISTA'!#REF!</definedName>
    <definedName name="SG_07_18" localSheetId="0">'[7]Planilha PROJETISTA'!#REF!</definedName>
    <definedName name="SG_07_18">'[7]Planilha PROJETISTA'!#REF!</definedName>
    <definedName name="SG_07_18_1" localSheetId="7">[18]RESUMO!#REF!</definedName>
    <definedName name="SG_07_18_1" localSheetId="4">[18]RESUMO!#REF!</definedName>
    <definedName name="SG_07_18_1" localSheetId="5">[18]RESUMO!#REF!</definedName>
    <definedName name="SG_07_18_1" localSheetId="0">[18]RESUMO!#REF!</definedName>
    <definedName name="SG_07_18_1">[18]RESUMO!#REF!</definedName>
    <definedName name="SG_07_19" localSheetId="7">'[7]Planilha PROJETISTA'!#REF!</definedName>
    <definedName name="SG_07_19" localSheetId="4">'[7]Planilha PROJETISTA'!#REF!</definedName>
    <definedName name="SG_07_19" localSheetId="5">'[7]Planilha PROJETISTA'!#REF!</definedName>
    <definedName name="SG_07_19" localSheetId="0">'[7]Planilha PROJETISTA'!#REF!</definedName>
    <definedName name="SG_07_19">'[7]Planilha PROJETISTA'!#REF!</definedName>
    <definedName name="SG_07_19_1" localSheetId="7">[18]RESUMO!#REF!</definedName>
    <definedName name="SG_07_19_1" localSheetId="4">[18]RESUMO!#REF!</definedName>
    <definedName name="SG_07_19_1" localSheetId="5">[18]RESUMO!#REF!</definedName>
    <definedName name="SG_07_19_1" localSheetId="0">[18]RESUMO!#REF!</definedName>
    <definedName name="SG_07_19_1">[18]RESUMO!#REF!</definedName>
    <definedName name="SG_07_20" localSheetId="7">'[7]Planilha PROJETISTA'!#REF!</definedName>
    <definedName name="SG_07_20" localSheetId="4">'[7]Planilha PROJETISTA'!#REF!</definedName>
    <definedName name="SG_07_20" localSheetId="5">'[7]Planilha PROJETISTA'!#REF!</definedName>
    <definedName name="SG_07_20" localSheetId="0">'[7]Planilha PROJETISTA'!#REF!</definedName>
    <definedName name="SG_07_20">'[7]Planilha PROJETISTA'!#REF!</definedName>
    <definedName name="SG_07_20_1" localSheetId="7">[18]RESUMO!#REF!</definedName>
    <definedName name="SG_07_20_1" localSheetId="4">[18]RESUMO!#REF!</definedName>
    <definedName name="SG_07_20_1" localSheetId="5">[18]RESUMO!#REF!</definedName>
    <definedName name="SG_07_20_1" localSheetId="0">[18]RESUMO!#REF!</definedName>
    <definedName name="SG_07_20_1">[18]RESUMO!#REF!</definedName>
    <definedName name="SG_08_01_1" localSheetId="7">[18]RESUMO!#REF!</definedName>
    <definedName name="SG_08_01_1" localSheetId="4">[18]RESUMO!#REF!</definedName>
    <definedName name="SG_08_01_1" localSheetId="5">[18]RESUMO!#REF!</definedName>
    <definedName name="SG_08_01_1" localSheetId="0">[18]RESUMO!#REF!</definedName>
    <definedName name="SG_08_01_1">[18]RESUMO!#REF!</definedName>
    <definedName name="SG_08_02" localSheetId="7">'[7]Planilha PROJETISTA'!#REF!</definedName>
    <definedName name="SG_08_02" localSheetId="4">'[7]Planilha PROJETISTA'!#REF!</definedName>
    <definedName name="SG_08_02" localSheetId="5">'[7]Planilha PROJETISTA'!#REF!</definedName>
    <definedName name="SG_08_02" localSheetId="0">'[7]Planilha PROJETISTA'!#REF!</definedName>
    <definedName name="SG_08_02">'[7]Planilha PROJETISTA'!#REF!</definedName>
    <definedName name="SG_08_02_1" localSheetId="7">[18]RESUMO!#REF!</definedName>
    <definedName name="SG_08_02_1" localSheetId="4">[18]RESUMO!#REF!</definedName>
    <definedName name="SG_08_02_1" localSheetId="5">[18]RESUMO!#REF!</definedName>
    <definedName name="SG_08_02_1" localSheetId="0">[18]RESUMO!#REF!</definedName>
    <definedName name="SG_08_02_1">[18]RESUMO!#REF!</definedName>
    <definedName name="SG_08_03" localSheetId="7">'[7]Planilha PROJETISTA'!#REF!</definedName>
    <definedName name="SG_08_03" localSheetId="4">'[7]Planilha PROJETISTA'!#REF!</definedName>
    <definedName name="SG_08_03" localSheetId="5">'[7]Planilha PROJETISTA'!#REF!</definedName>
    <definedName name="SG_08_03" localSheetId="0">'[7]Planilha PROJETISTA'!#REF!</definedName>
    <definedName name="SG_08_03">'[7]Planilha PROJETISTA'!#REF!</definedName>
    <definedName name="SG_08_03_1" localSheetId="7">[18]RESUMO!#REF!</definedName>
    <definedName name="SG_08_03_1" localSheetId="4">[18]RESUMO!#REF!</definedName>
    <definedName name="SG_08_03_1" localSheetId="5">[18]RESUMO!#REF!</definedName>
    <definedName name="SG_08_03_1" localSheetId="0">[18]RESUMO!#REF!</definedName>
    <definedName name="SG_08_03_1">[18]RESUMO!#REF!</definedName>
    <definedName name="SG_08_04" localSheetId="7">'[7]Planilha PROJETISTA'!#REF!</definedName>
    <definedName name="SG_08_04" localSheetId="4">'[7]Planilha PROJETISTA'!#REF!</definedName>
    <definedName name="SG_08_04" localSheetId="5">'[7]Planilha PROJETISTA'!#REF!</definedName>
    <definedName name="SG_08_04" localSheetId="0">'[7]Planilha PROJETISTA'!#REF!</definedName>
    <definedName name="SG_08_04">'[7]Planilha PROJETISTA'!#REF!</definedName>
    <definedName name="SG_08_04_1" localSheetId="7">[18]RESUMO!#REF!</definedName>
    <definedName name="SG_08_04_1" localSheetId="4">[18]RESUMO!#REF!</definedName>
    <definedName name="SG_08_04_1" localSheetId="5">[18]RESUMO!#REF!</definedName>
    <definedName name="SG_08_04_1" localSheetId="0">[18]RESUMO!#REF!</definedName>
    <definedName name="SG_08_04_1">[18]RESUMO!#REF!</definedName>
    <definedName name="SG_08_05" localSheetId="7">'[7]Planilha PROJETISTA'!#REF!</definedName>
    <definedName name="SG_08_05" localSheetId="4">'[7]Planilha PROJETISTA'!#REF!</definedName>
    <definedName name="SG_08_05" localSheetId="5">'[7]Planilha PROJETISTA'!#REF!</definedName>
    <definedName name="SG_08_05" localSheetId="0">'[7]Planilha PROJETISTA'!#REF!</definedName>
    <definedName name="SG_08_05">'[7]Planilha PROJETISTA'!#REF!</definedName>
    <definedName name="SG_08_05_1" localSheetId="7">[18]RESUMO!#REF!</definedName>
    <definedName name="SG_08_05_1" localSheetId="4">[18]RESUMO!#REF!</definedName>
    <definedName name="SG_08_05_1" localSheetId="5">[18]RESUMO!#REF!</definedName>
    <definedName name="SG_08_05_1" localSheetId="0">[18]RESUMO!#REF!</definedName>
    <definedName name="SG_08_05_1">[18]RESUMO!#REF!</definedName>
    <definedName name="SG_08_06" localSheetId="7">'[7]Planilha PROJETISTA'!#REF!</definedName>
    <definedName name="SG_08_06" localSheetId="4">'[7]Planilha PROJETISTA'!#REF!</definedName>
    <definedName name="SG_08_06" localSheetId="5">'[7]Planilha PROJETISTA'!#REF!</definedName>
    <definedName name="SG_08_06" localSheetId="0">'[7]Planilha PROJETISTA'!#REF!</definedName>
    <definedName name="SG_08_06">'[7]Planilha PROJETISTA'!#REF!</definedName>
    <definedName name="SG_08_06_1" localSheetId="7">[18]RESUMO!#REF!</definedName>
    <definedName name="SG_08_06_1" localSheetId="4">[18]RESUMO!#REF!</definedName>
    <definedName name="SG_08_06_1" localSheetId="5">[18]RESUMO!#REF!</definedName>
    <definedName name="SG_08_06_1" localSheetId="0">[18]RESUMO!#REF!</definedName>
    <definedName name="SG_08_06_1">[18]RESUMO!#REF!</definedName>
    <definedName name="SG_08_07" localSheetId="7">'[7]Planilha PROJETISTA'!#REF!</definedName>
    <definedName name="SG_08_07" localSheetId="4">'[7]Planilha PROJETISTA'!#REF!</definedName>
    <definedName name="SG_08_07" localSheetId="5">'[7]Planilha PROJETISTA'!#REF!</definedName>
    <definedName name="SG_08_07" localSheetId="0">'[7]Planilha PROJETISTA'!#REF!</definedName>
    <definedName name="SG_08_07">'[7]Planilha PROJETISTA'!#REF!</definedName>
    <definedName name="SG_08_07_1" localSheetId="7">[18]RESUMO!#REF!</definedName>
    <definedName name="SG_08_07_1" localSheetId="4">[18]RESUMO!#REF!</definedName>
    <definedName name="SG_08_07_1" localSheetId="5">[18]RESUMO!#REF!</definedName>
    <definedName name="SG_08_07_1" localSheetId="0">[18]RESUMO!#REF!</definedName>
    <definedName name="SG_08_07_1">[18]RESUMO!#REF!</definedName>
    <definedName name="SG_08_08" localSheetId="7">'[7]Planilha PROJETISTA'!#REF!</definedName>
    <definedName name="SG_08_08" localSheetId="4">'[7]Planilha PROJETISTA'!#REF!</definedName>
    <definedName name="SG_08_08" localSheetId="5">'[7]Planilha PROJETISTA'!#REF!</definedName>
    <definedName name="SG_08_08" localSheetId="0">'[7]Planilha PROJETISTA'!#REF!</definedName>
    <definedName name="SG_08_08">'[7]Planilha PROJETISTA'!#REF!</definedName>
    <definedName name="SG_08_08_1" localSheetId="7">[18]RESUMO!#REF!</definedName>
    <definedName name="SG_08_08_1" localSheetId="4">[18]RESUMO!#REF!</definedName>
    <definedName name="SG_08_08_1" localSheetId="5">[18]RESUMO!#REF!</definedName>
    <definedName name="SG_08_08_1" localSheetId="0">[18]RESUMO!#REF!</definedName>
    <definedName name="SG_08_08_1">[18]RESUMO!#REF!</definedName>
    <definedName name="SG_08_09" localSheetId="7">'[7]Planilha PROJETISTA'!#REF!</definedName>
    <definedName name="SG_08_09" localSheetId="4">'[7]Planilha PROJETISTA'!#REF!</definedName>
    <definedName name="SG_08_09" localSheetId="5">'[7]Planilha PROJETISTA'!#REF!</definedName>
    <definedName name="SG_08_09" localSheetId="0">'[7]Planilha PROJETISTA'!#REF!</definedName>
    <definedName name="SG_08_09">'[7]Planilha PROJETISTA'!#REF!</definedName>
    <definedName name="SG_08_09_1" localSheetId="7">[18]RESUMO!#REF!</definedName>
    <definedName name="SG_08_09_1" localSheetId="4">[18]RESUMO!#REF!</definedName>
    <definedName name="SG_08_09_1" localSheetId="5">[18]RESUMO!#REF!</definedName>
    <definedName name="SG_08_09_1" localSheetId="0">[18]RESUMO!#REF!</definedName>
    <definedName name="SG_08_09_1">[18]RESUMO!#REF!</definedName>
    <definedName name="SG_08_10" localSheetId="7">'[7]Planilha PROJETISTA'!#REF!</definedName>
    <definedName name="SG_08_10" localSheetId="4">'[7]Planilha PROJETISTA'!#REF!</definedName>
    <definedName name="SG_08_10" localSheetId="5">'[7]Planilha PROJETISTA'!#REF!</definedName>
    <definedName name="SG_08_10" localSheetId="0">'[7]Planilha PROJETISTA'!#REF!</definedName>
    <definedName name="SG_08_10">'[7]Planilha PROJETISTA'!#REF!</definedName>
    <definedName name="SG_08_10_1" localSheetId="7">[18]RESUMO!#REF!</definedName>
    <definedName name="SG_08_10_1" localSheetId="4">[18]RESUMO!#REF!</definedName>
    <definedName name="SG_08_10_1" localSheetId="5">[18]RESUMO!#REF!</definedName>
    <definedName name="SG_08_10_1" localSheetId="0">[18]RESUMO!#REF!</definedName>
    <definedName name="SG_08_10_1">[18]RESUMO!#REF!</definedName>
    <definedName name="SG_08_11" localSheetId="7">'[7]Planilha PROJETISTA'!#REF!</definedName>
    <definedName name="SG_08_11" localSheetId="4">'[7]Planilha PROJETISTA'!#REF!</definedName>
    <definedName name="SG_08_11" localSheetId="5">'[7]Planilha PROJETISTA'!#REF!</definedName>
    <definedName name="SG_08_11" localSheetId="0">'[7]Planilha PROJETISTA'!#REF!</definedName>
    <definedName name="SG_08_11">'[7]Planilha PROJETISTA'!#REF!</definedName>
    <definedName name="SG_08_11_1" localSheetId="7">[18]RESUMO!#REF!</definedName>
    <definedName name="SG_08_11_1" localSheetId="4">[18]RESUMO!#REF!</definedName>
    <definedName name="SG_08_11_1" localSheetId="5">[18]RESUMO!#REF!</definedName>
    <definedName name="SG_08_11_1" localSheetId="0">[18]RESUMO!#REF!</definedName>
    <definedName name="SG_08_11_1">[18]RESUMO!#REF!</definedName>
    <definedName name="SG_08_12" localSheetId="7">'[7]Planilha PROJETISTA'!#REF!</definedName>
    <definedName name="SG_08_12" localSheetId="4">'[7]Planilha PROJETISTA'!#REF!</definedName>
    <definedName name="SG_08_12" localSheetId="5">'[7]Planilha PROJETISTA'!#REF!</definedName>
    <definedName name="SG_08_12" localSheetId="0">'[7]Planilha PROJETISTA'!#REF!</definedName>
    <definedName name="SG_08_12">'[7]Planilha PROJETISTA'!#REF!</definedName>
    <definedName name="SG_08_12_1" localSheetId="7">[18]RESUMO!#REF!</definedName>
    <definedName name="SG_08_12_1" localSheetId="4">[18]RESUMO!#REF!</definedName>
    <definedName name="SG_08_12_1" localSheetId="5">[18]RESUMO!#REF!</definedName>
    <definedName name="SG_08_12_1" localSheetId="0">[18]RESUMO!#REF!</definedName>
    <definedName name="SG_08_12_1">[18]RESUMO!#REF!</definedName>
    <definedName name="SG_08_13" localSheetId="7">'[7]Planilha PROJETISTA'!#REF!</definedName>
    <definedName name="SG_08_13" localSheetId="4">'[7]Planilha PROJETISTA'!#REF!</definedName>
    <definedName name="SG_08_13" localSheetId="5">'[7]Planilha PROJETISTA'!#REF!</definedName>
    <definedName name="SG_08_13" localSheetId="0">'[7]Planilha PROJETISTA'!#REF!</definedName>
    <definedName name="SG_08_13">'[7]Planilha PROJETISTA'!#REF!</definedName>
    <definedName name="SG_08_13_1" localSheetId="7">[18]RESUMO!#REF!</definedName>
    <definedName name="SG_08_13_1" localSheetId="4">[18]RESUMO!#REF!</definedName>
    <definedName name="SG_08_13_1" localSheetId="5">[18]RESUMO!#REF!</definedName>
    <definedName name="SG_08_13_1" localSheetId="0">[18]RESUMO!#REF!</definedName>
    <definedName name="SG_08_13_1">[18]RESUMO!#REF!</definedName>
    <definedName name="SG_08_14" localSheetId="7">'[7]Planilha PROJETISTA'!#REF!</definedName>
    <definedName name="SG_08_14" localSheetId="4">'[7]Planilha PROJETISTA'!#REF!</definedName>
    <definedName name="SG_08_14" localSheetId="5">'[7]Planilha PROJETISTA'!#REF!</definedName>
    <definedName name="SG_08_14" localSheetId="0">'[7]Planilha PROJETISTA'!#REF!</definedName>
    <definedName name="SG_08_14">'[7]Planilha PROJETISTA'!#REF!</definedName>
    <definedName name="SG_08_14_1" localSheetId="7">[18]RESUMO!#REF!</definedName>
    <definedName name="SG_08_14_1" localSheetId="4">[18]RESUMO!#REF!</definedName>
    <definedName name="SG_08_14_1" localSheetId="5">[18]RESUMO!#REF!</definedName>
    <definedName name="SG_08_14_1" localSheetId="0">[18]RESUMO!#REF!</definedName>
    <definedName name="SG_08_14_1">[18]RESUMO!#REF!</definedName>
    <definedName name="SG_08_15" localSheetId="7">'[7]Planilha PROJETISTA'!#REF!</definedName>
    <definedName name="SG_08_15" localSheetId="4">'[7]Planilha PROJETISTA'!#REF!</definedName>
    <definedName name="SG_08_15" localSheetId="5">'[7]Planilha PROJETISTA'!#REF!</definedName>
    <definedName name="SG_08_15" localSheetId="0">'[7]Planilha PROJETISTA'!#REF!</definedName>
    <definedName name="SG_08_15">'[7]Planilha PROJETISTA'!#REF!</definedName>
    <definedName name="SG_08_15_1" localSheetId="7">[18]RESUMO!#REF!</definedName>
    <definedName name="SG_08_15_1" localSheetId="4">[18]RESUMO!#REF!</definedName>
    <definedName name="SG_08_15_1" localSheetId="5">[18]RESUMO!#REF!</definedName>
    <definedName name="SG_08_15_1" localSheetId="0">[18]RESUMO!#REF!</definedName>
    <definedName name="SG_08_15_1">[18]RESUMO!#REF!</definedName>
    <definedName name="SG_08_16" localSheetId="7">'[7]Planilha PROJETISTA'!#REF!</definedName>
    <definedName name="SG_08_16" localSheetId="4">'[7]Planilha PROJETISTA'!#REF!</definedName>
    <definedName name="SG_08_16" localSheetId="5">'[7]Planilha PROJETISTA'!#REF!</definedName>
    <definedName name="SG_08_16" localSheetId="0">'[7]Planilha PROJETISTA'!#REF!</definedName>
    <definedName name="SG_08_16">'[7]Planilha PROJETISTA'!#REF!</definedName>
    <definedName name="SG_08_16_1" localSheetId="7">[18]RESUMO!#REF!</definedName>
    <definedName name="SG_08_16_1" localSheetId="4">[18]RESUMO!#REF!</definedName>
    <definedName name="SG_08_16_1" localSheetId="5">[18]RESUMO!#REF!</definedName>
    <definedName name="SG_08_16_1" localSheetId="0">[18]RESUMO!#REF!</definedName>
    <definedName name="SG_08_16_1">[18]RESUMO!#REF!</definedName>
    <definedName name="SG_08_17" localSheetId="7">'[7]Planilha PROJETISTA'!#REF!</definedName>
    <definedName name="SG_08_17" localSheetId="4">'[7]Planilha PROJETISTA'!#REF!</definedName>
    <definedName name="SG_08_17" localSheetId="5">'[7]Planilha PROJETISTA'!#REF!</definedName>
    <definedName name="SG_08_17" localSheetId="0">'[7]Planilha PROJETISTA'!#REF!</definedName>
    <definedName name="SG_08_17">'[7]Planilha PROJETISTA'!#REF!</definedName>
    <definedName name="SG_08_17_1" localSheetId="7">[18]RESUMO!#REF!</definedName>
    <definedName name="SG_08_17_1" localSheetId="4">[18]RESUMO!#REF!</definedName>
    <definedName name="SG_08_17_1" localSheetId="5">[18]RESUMO!#REF!</definedName>
    <definedName name="SG_08_17_1" localSheetId="0">[18]RESUMO!#REF!</definedName>
    <definedName name="SG_08_17_1">[18]RESUMO!#REF!</definedName>
    <definedName name="SG_08_18" localSheetId="7">'[7]Planilha PROJETISTA'!#REF!</definedName>
    <definedName name="SG_08_18" localSheetId="4">'[7]Planilha PROJETISTA'!#REF!</definedName>
    <definedName name="SG_08_18" localSheetId="5">'[7]Planilha PROJETISTA'!#REF!</definedName>
    <definedName name="SG_08_18" localSheetId="0">'[7]Planilha PROJETISTA'!#REF!</definedName>
    <definedName name="SG_08_18">'[7]Planilha PROJETISTA'!#REF!</definedName>
    <definedName name="SG_08_18_1" localSheetId="7">[18]RESUMO!#REF!</definedName>
    <definedName name="SG_08_18_1" localSheetId="4">[18]RESUMO!#REF!</definedName>
    <definedName name="SG_08_18_1" localSheetId="5">[18]RESUMO!#REF!</definedName>
    <definedName name="SG_08_18_1" localSheetId="0">[18]RESUMO!#REF!</definedName>
    <definedName name="SG_08_18_1">[18]RESUMO!#REF!</definedName>
    <definedName name="SG_08_19" localSheetId="7">'[7]Planilha PROJETISTA'!#REF!</definedName>
    <definedName name="SG_08_19" localSheetId="4">'[7]Planilha PROJETISTA'!#REF!</definedName>
    <definedName name="SG_08_19" localSheetId="5">'[7]Planilha PROJETISTA'!#REF!</definedName>
    <definedName name="SG_08_19" localSheetId="0">'[7]Planilha PROJETISTA'!#REF!</definedName>
    <definedName name="SG_08_19">'[7]Planilha PROJETISTA'!#REF!</definedName>
    <definedName name="SG_08_19_1" localSheetId="7">[18]RESUMO!#REF!</definedName>
    <definedName name="SG_08_19_1" localSheetId="4">[18]RESUMO!#REF!</definedName>
    <definedName name="SG_08_19_1" localSheetId="5">[18]RESUMO!#REF!</definedName>
    <definedName name="SG_08_19_1" localSheetId="0">[18]RESUMO!#REF!</definedName>
    <definedName name="SG_08_19_1">[18]RESUMO!#REF!</definedName>
    <definedName name="SG_08_20" localSheetId="7">'[7]Planilha PROJETISTA'!#REF!</definedName>
    <definedName name="SG_08_20" localSheetId="4">'[7]Planilha PROJETISTA'!#REF!</definedName>
    <definedName name="SG_08_20" localSheetId="5">'[7]Planilha PROJETISTA'!#REF!</definedName>
    <definedName name="SG_08_20" localSheetId="0">'[7]Planilha PROJETISTA'!#REF!</definedName>
    <definedName name="SG_08_20">'[7]Planilha PROJETISTA'!#REF!</definedName>
    <definedName name="SG_08_20_1" localSheetId="7">[18]RESUMO!#REF!</definedName>
    <definedName name="SG_08_20_1" localSheetId="4">[18]RESUMO!#REF!</definedName>
    <definedName name="SG_08_20_1" localSheetId="5">[18]RESUMO!#REF!</definedName>
    <definedName name="SG_08_20_1" localSheetId="0">[18]RESUMO!#REF!</definedName>
    <definedName name="SG_08_20_1">[18]RESUMO!#REF!</definedName>
    <definedName name="SG_09_01_1" localSheetId="7">[18]RESUMO!#REF!</definedName>
    <definedName name="SG_09_01_1" localSheetId="4">[18]RESUMO!#REF!</definedName>
    <definedName name="SG_09_01_1" localSheetId="5">[18]RESUMO!#REF!</definedName>
    <definedName name="SG_09_01_1" localSheetId="0">[18]RESUMO!#REF!</definedName>
    <definedName name="SG_09_01_1">[18]RESUMO!#REF!</definedName>
    <definedName name="SG_09_02_1" localSheetId="7">[18]RESUMO!#REF!</definedName>
    <definedName name="SG_09_02_1" localSheetId="4">[18]RESUMO!#REF!</definedName>
    <definedName name="SG_09_02_1" localSheetId="5">[18]RESUMO!#REF!</definedName>
    <definedName name="SG_09_02_1" localSheetId="0">[18]RESUMO!#REF!</definedName>
    <definedName name="SG_09_02_1">[18]RESUMO!#REF!</definedName>
    <definedName name="SG_09_03" localSheetId="7">'[7]Planilha PROJETISTA'!#REF!</definedName>
    <definedName name="SG_09_03" localSheetId="4">'[7]Planilha PROJETISTA'!#REF!</definedName>
    <definedName name="SG_09_03" localSheetId="5">'[7]Planilha PROJETISTA'!#REF!</definedName>
    <definedName name="SG_09_03" localSheetId="0">'[7]Planilha PROJETISTA'!#REF!</definedName>
    <definedName name="SG_09_03">'[7]Planilha PROJETISTA'!#REF!</definedName>
    <definedName name="SG_09_03_1" localSheetId="7">[18]RESUMO!#REF!</definedName>
    <definedName name="SG_09_03_1" localSheetId="4">[18]RESUMO!#REF!</definedName>
    <definedName name="SG_09_03_1" localSheetId="5">[18]RESUMO!#REF!</definedName>
    <definedName name="SG_09_03_1" localSheetId="0">[18]RESUMO!#REF!</definedName>
    <definedName name="SG_09_03_1">[18]RESUMO!#REF!</definedName>
    <definedName name="SG_09_04" localSheetId="7">'[7]Planilha PROJETISTA'!#REF!</definedName>
    <definedName name="SG_09_04" localSheetId="4">'[7]Planilha PROJETISTA'!#REF!</definedName>
    <definedName name="SG_09_04" localSheetId="5">'[7]Planilha PROJETISTA'!#REF!</definedName>
    <definedName name="SG_09_04" localSheetId="0">'[7]Planilha PROJETISTA'!#REF!</definedName>
    <definedName name="SG_09_04">'[7]Planilha PROJETISTA'!#REF!</definedName>
    <definedName name="SG_09_04_1" localSheetId="7">[18]RESUMO!#REF!</definedName>
    <definedName name="SG_09_04_1" localSheetId="4">[18]RESUMO!#REF!</definedName>
    <definedName name="SG_09_04_1" localSheetId="5">[18]RESUMO!#REF!</definedName>
    <definedName name="SG_09_04_1" localSheetId="0">[18]RESUMO!#REF!</definedName>
    <definedName name="SG_09_04_1">[18]RESUMO!#REF!</definedName>
    <definedName name="SG_09_05" localSheetId="7">'[7]Planilha PROJETISTA'!#REF!</definedName>
    <definedName name="SG_09_05" localSheetId="4">'[7]Planilha PROJETISTA'!#REF!</definedName>
    <definedName name="SG_09_05" localSheetId="5">'[7]Planilha PROJETISTA'!#REF!</definedName>
    <definedName name="SG_09_05" localSheetId="0">'[7]Planilha PROJETISTA'!#REF!</definedName>
    <definedName name="SG_09_05">'[7]Planilha PROJETISTA'!#REF!</definedName>
    <definedName name="SG_09_05_1" localSheetId="7">[18]RESUMO!#REF!</definedName>
    <definedName name="SG_09_05_1" localSheetId="4">[18]RESUMO!#REF!</definedName>
    <definedName name="SG_09_05_1" localSheetId="5">[18]RESUMO!#REF!</definedName>
    <definedName name="SG_09_05_1" localSheetId="0">[18]RESUMO!#REF!</definedName>
    <definedName name="SG_09_05_1">[18]RESUMO!#REF!</definedName>
    <definedName name="SG_09_06" localSheetId="7">'[7]Planilha PROJETISTA'!#REF!</definedName>
    <definedName name="SG_09_06" localSheetId="4">'[7]Planilha PROJETISTA'!#REF!</definedName>
    <definedName name="SG_09_06" localSheetId="5">'[7]Planilha PROJETISTA'!#REF!</definedName>
    <definedName name="SG_09_06" localSheetId="0">'[7]Planilha PROJETISTA'!#REF!</definedName>
    <definedName name="SG_09_06">'[7]Planilha PROJETISTA'!#REF!</definedName>
    <definedName name="SG_09_06_1" localSheetId="7">[18]RESUMO!#REF!</definedName>
    <definedName name="SG_09_06_1" localSheetId="4">[18]RESUMO!#REF!</definedName>
    <definedName name="SG_09_06_1" localSheetId="5">[18]RESUMO!#REF!</definedName>
    <definedName name="SG_09_06_1" localSheetId="0">[18]RESUMO!#REF!</definedName>
    <definedName name="SG_09_06_1">[18]RESUMO!#REF!</definedName>
    <definedName name="SG_09_07" localSheetId="7">'[7]Planilha PROJETISTA'!#REF!</definedName>
    <definedName name="SG_09_07" localSheetId="4">'[7]Planilha PROJETISTA'!#REF!</definedName>
    <definedName name="SG_09_07" localSheetId="5">'[7]Planilha PROJETISTA'!#REF!</definedName>
    <definedName name="SG_09_07" localSheetId="0">'[7]Planilha PROJETISTA'!#REF!</definedName>
    <definedName name="SG_09_07">'[7]Planilha PROJETISTA'!#REF!</definedName>
    <definedName name="SG_09_07_1" localSheetId="7">[18]RESUMO!#REF!</definedName>
    <definedName name="SG_09_07_1" localSheetId="4">[18]RESUMO!#REF!</definedName>
    <definedName name="SG_09_07_1" localSheetId="5">[18]RESUMO!#REF!</definedName>
    <definedName name="SG_09_07_1" localSheetId="0">[18]RESUMO!#REF!</definedName>
    <definedName name="SG_09_07_1">[18]RESUMO!#REF!</definedName>
    <definedName name="SG_09_08" localSheetId="7">'[7]Planilha PROJETISTA'!#REF!</definedName>
    <definedName name="SG_09_08" localSheetId="4">'[7]Planilha PROJETISTA'!#REF!</definedName>
    <definedName name="SG_09_08" localSheetId="5">'[7]Planilha PROJETISTA'!#REF!</definedName>
    <definedName name="SG_09_08" localSheetId="0">'[7]Planilha PROJETISTA'!#REF!</definedName>
    <definedName name="SG_09_08">'[7]Planilha PROJETISTA'!#REF!</definedName>
    <definedName name="SG_09_08_1" localSheetId="7">[18]RESUMO!#REF!</definedName>
    <definedName name="SG_09_08_1" localSheetId="4">[18]RESUMO!#REF!</definedName>
    <definedName name="SG_09_08_1" localSheetId="5">[18]RESUMO!#REF!</definedName>
    <definedName name="SG_09_08_1" localSheetId="0">[18]RESUMO!#REF!</definedName>
    <definedName name="SG_09_08_1">[18]RESUMO!#REF!</definedName>
    <definedName name="SG_09_09" localSheetId="7">'[7]Planilha PROJETISTA'!#REF!</definedName>
    <definedName name="SG_09_09" localSheetId="4">'[7]Planilha PROJETISTA'!#REF!</definedName>
    <definedName name="SG_09_09" localSheetId="5">'[7]Planilha PROJETISTA'!#REF!</definedName>
    <definedName name="SG_09_09" localSheetId="0">'[7]Planilha PROJETISTA'!#REF!</definedName>
    <definedName name="SG_09_09">'[7]Planilha PROJETISTA'!#REF!</definedName>
    <definedName name="SG_09_09_1" localSheetId="7">[18]RESUMO!#REF!</definedName>
    <definedName name="SG_09_09_1" localSheetId="4">[18]RESUMO!#REF!</definedName>
    <definedName name="SG_09_09_1" localSheetId="5">[18]RESUMO!#REF!</definedName>
    <definedName name="SG_09_09_1" localSheetId="0">[18]RESUMO!#REF!</definedName>
    <definedName name="SG_09_09_1">[18]RESUMO!#REF!</definedName>
    <definedName name="SG_09_10" localSheetId="7">'[7]Planilha PROJETISTA'!#REF!</definedName>
    <definedName name="SG_09_10" localSheetId="4">'[7]Planilha PROJETISTA'!#REF!</definedName>
    <definedName name="SG_09_10" localSheetId="5">'[7]Planilha PROJETISTA'!#REF!</definedName>
    <definedName name="SG_09_10" localSheetId="0">'[7]Planilha PROJETISTA'!#REF!</definedName>
    <definedName name="SG_09_10">'[7]Planilha PROJETISTA'!#REF!</definedName>
    <definedName name="SG_09_10_1" localSheetId="7">[18]RESUMO!#REF!</definedName>
    <definedName name="SG_09_10_1" localSheetId="4">[18]RESUMO!#REF!</definedName>
    <definedName name="SG_09_10_1" localSheetId="5">[18]RESUMO!#REF!</definedName>
    <definedName name="SG_09_10_1" localSheetId="0">[18]RESUMO!#REF!</definedName>
    <definedName name="SG_09_10_1">[18]RESUMO!#REF!</definedName>
    <definedName name="SG_09_11" localSheetId="7">'[7]Planilha PROJETISTA'!#REF!</definedName>
    <definedName name="SG_09_11" localSheetId="4">'[7]Planilha PROJETISTA'!#REF!</definedName>
    <definedName name="SG_09_11" localSheetId="5">'[7]Planilha PROJETISTA'!#REF!</definedName>
    <definedName name="SG_09_11" localSheetId="0">'[7]Planilha PROJETISTA'!#REF!</definedName>
    <definedName name="SG_09_11">'[7]Planilha PROJETISTA'!#REF!</definedName>
    <definedName name="SG_09_11_1" localSheetId="7">[18]RESUMO!#REF!</definedName>
    <definedName name="SG_09_11_1" localSheetId="4">[18]RESUMO!#REF!</definedName>
    <definedName name="SG_09_11_1" localSheetId="5">[18]RESUMO!#REF!</definedName>
    <definedName name="SG_09_11_1" localSheetId="0">[18]RESUMO!#REF!</definedName>
    <definedName name="SG_09_11_1">[18]RESUMO!#REF!</definedName>
    <definedName name="SG_09_12" localSheetId="7">'[7]Planilha PROJETISTA'!#REF!</definedName>
    <definedName name="SG_09_12" localSheetId="4">'[7]Planilha PROJETISTA'!#REF!</definedName>
    <definedName name="SG_09_12" localSheetId="5">'[7]Planilha PROJETISTA'!#REF!</definedName>
    <definedName name="SG_09_12" localSheetId="0">'[7]Planilha PROJETISTA'!#REF!</definedName>
    <definedName name="SG_09_12">'[7]Planilha PROJETISTA'!#REF!</definedName>
    <definedName name="SG_09_12_1" localSheetId="7">[18]RESUMO!#REF!</definedName>
    <definedName name="SG_09_12_1" localSheetId="4">[18]RESUMO!#REF!</definedName>
    <definedName name="SG_09_12_1" localSheetId="5">[18]RESUMO!#REF!</definedName>
    <definedName name="SG_09_12_1" localSheetId="0">[18]RESUMO!#REF!</definedName>
    <definedName name="SG_09_12_1">[18]RESUMO!#REF!</definedName>
    <definedName name="SG_09_13" localSheetId="7">'[7]Planilha PROJETISTA'!#REF!</definedName>
    <definedName name="SG_09_13" localSheetId="4">'[7]Planilha PROJETISTA'!#REF!</definedName>
    <definedName name="SG_09_13" localSheetId="5">'[7]Planilha PROJETISTA'!#REF!</definedName>
    <definedName name="SG_09_13" localSheetId="0">'[7]Planilha PROJETISTA'!#REF!</definedName>
    <definedName name="SG_09_13">'[7]Planilha PROJETISTA'!#REF!</definedName>
    <definedName name="SG_09_13_1" localSheetId="7">[18]RESUMO!#REF!</definedName>
    <definedName name="SG_09_13_1" localSheetId="4">[18]RESUMO!#REF!</definedName>
    <definedName name="SG_09_13_1" localSheetId="5">[18]RESUMO!#REF!</definedName>
    <definedName name="SG_09_13_1" localSheetId="0">[18]RESUMO!#REF!</definedName>
    <definedName name="SG_09_13_1">[18]RESUMO!#REF!</definedName>
    <definedName name="SG_09_14" localSheetId="7">'[7]Planilha PROJETISTA'!#REF!</definedName>
    <definedName name="SG_09_14" localSheetId="4">'[7]Planilha PROJETISTA'!#REF!</definedName>
    <definedName name="SG_09_14" localSheetId="5">'[7]Planilha PROJETISTA'!#REF!</definedName>
    <definedName name="SG_09_14" localSheetId="0">'[7]Planilha PROJETISTA'!#REF!</definedName>
    <definedName name="SG_09_14">'[7]Planilha PROJETISTA'!#REF!</definedName>
    <definedName name="SG_09_14_1" localSheetId="7">[18]RESUMO!#REF!</definedName>
    <definedName name="SG_09_14_1" localSheetId="4">[18]RESUMO!#REF!</definedName>
    <definedName name="SG_09_14_1" localSheetId="5">[18]RESUMO!#REF!</definedName>
    <definedName name="SG_09_14_1" localSheetId="0">[18]RESUMO!#REF!</definedName>
    <definedName name="SG_09_14_1">[18]RESUMO!#REF!</definedName>
    <definedName name="SG_09_15" localSheetId="7">'[7]Planilha PROJETISTA'!#REF!</definedName>
    <definedName name="SG_09_15" localSheetId="4">'[7]Planilha PROJETISTA'!#REF!</definedName>
    <definedName name="SG_09_15" localSheetId="5">'[7]Planilha PROJETISTA'!#REF!</definedName>
    <definedName name="SG_09_15" localSheetId="0">'[7]Planilha PROJETISTA'!#REF!</definedName>
    <definedName name="SG_09_15">'[7]Planilha PROJETISTA'!#REF!</definedName>
    <definedName name="SG_09_15_1" localSheetId="7">[18]RESUMO!#REF!</definedName>
    <definedName name="SG_09_15_1" localSheetId="4">[18]RESUMO!#REF!</definedName>
    <definedName name="SG_09_15_1" localSheetId="5">[18]RESUMO!#REF!</definedName>
    <definedName name="SG_09_15_1" localSheetId="0">[18]RESUMO!#REF!</definedName>
    <definedName name="SG_09_15_1">[18]RESUMO!#REF!</definedName>
    <definedName name="SG_09_16" localSheetId="7">'[7]Planilha PROJETISTA'!#REF!</definedName>
    <definedName name="SG_09_16" localSheetId="4">'[7]Planilha PROJETISTA'!#REF!</definedName>
    <definedName name="SG_09_16" localSheetId="5">'[7]Planilha PROJETISTA'!#REF!</definedName>
    <definedName name="SG_09_16" localSheetId="0">'[7]Planilha PROJETISTA'!#REF!</definedName>
    <definedName name="SG_09_16">'[7]Planilha PROJETISTA'!#REF!</definedName>
    <definedName name="SG_09_16_1" localSheetId="7">[18]RESUMO!#REF!</definedName>
    <definedName name="SG_09_16_1" localSheetId="4">[18]RESUMO!#REF!</definedName>
    <definedName name="SG_09_16_1" localSheetId="5">[18]RESUMO!#REF!</definedName>
    <definedName name="SG_09_16_1" localSheetId="0">[18]RESUMO!#REF!</definedName>
    <definedName name="SG_09_16_1">[18]RESUMO!#REF!</definedName>
    <definedName name="SG_09_17" localSheetId="7">'[7]Planilha PROJETISTA'!#REF!</definedName>
    <definedName name="SG_09_17" localSheetId="4">'[7]Planilha PROJETISTA'!#REF!</definedName>
    <definedName name="SG_09_17" localSheetId="5">'[7]Planilha PROJETISTA'!#REF!</definedName>
    <definedName name="SG_09_17" localSheetId="0">'[7]Planilha PROJETISTA'!#REF!</definedName>
    <definedName name="SG_09_17">'[7]Planilha PROJETISTA'!#REF!</definedName>
    <definedName name="SG_09_17_1" localSheetId="7">[18]RESUMO!#REF!</definedName>
    <definedName name="SG_09_17_1" localSheetId="4">[18]RESUMO!#REF!</definedName>
    <definedName name="SG_09_17_1" localSheetId="5">[18]RESUMO!#REF!</definedName>
    <definedName name="SG_09_17_1" localSheetId="0">[18]RESUMO!#REF!</definedName>
    <definedName name="SG_09_17_1">[18]RESUMO!#REF!</definedName>
    <definedName name="SG_09_18" localSheetId="7">'[7]Planilha PROJETISTA'!#REF!</definedName>
    <definedName name="SG_09_18" localSheetId="4">'[7]Planilha PROJETISTA'!#REF!</definedName>
    <definedName name="SG_09_18" localSheetId="5">'[7]Planilha PROJETISTA'!#REF!</definedName>
    <definedName name="SG_09_18" localSheetId="0">'[7]Planilha PROJETISTA'!#REF!</definedName>
    <definedName name="SG_09_18">'[7]Planilha PROJETISTA'!#REF!</definedName>
    <definedName name="SG_09_18_1" localSheetId="7">[18]RESUMO!#REF!</definedName>
    <definedName name="SG_09_18_1" localSheetId="4">[18]RESUMO!#REF!</definedName>
    <definedName name="SG_09_18_1" localSheetId="5">[18]RESUMO!#REF!</definedName>
    <definedName name="SG_09_18_1" localSheetId="0">[18]RESUMO!#REF!</definedName>
    <definedName name="SG_09_18_1">[18]RESUMO!#REF!</definedName>
    <definedName name="SG_09_19" localSheetId="7">'[7]Planilha PROJETISTA'!#REF!</definedName>
    <definedName name="SG_09_19" localSheetId="4">'[7]Planilha PROJETISTA'!#REF!</definedName>
    <definedName name="SG_09_19" localSheetId="5">'[7]Planilha PROJETISTA'!#REF!</definedName>
    <definedName name="SG_09_19" localSheetId="0">'[7]Planilha PROJETISTA'!#REF!</definedName>
    <definedName name="SG_09_19">'[7]Planilha PROJETISTA'!#REF!</definedName>
    <definedName name="SG_09_19_1" localSheetId="7">[18]RESUMO!#REF!</definedName>
    <definedName name="SG_09_19_1" localSheetId="4">[18]RESUMO!#REF!</definedName>
    <definedName name="SG_09_19_1" localSheetId="5">[18]RESUMO!#REF!</definedName>
    <definedName name="SG_09_19_1" localSheetId="0">[18]RESUMO!#REF!</definedName>
    <definedName name="SG_09_19_1">[18]RESUMO!#REF!</definedName>
    <definedName name="SG_09_20" localSheetId="7">'[7]Planilha PROJETISTA'!#REF!</definedName>
    <definedName name="SG_09_20" localSheetId="4">'[7]Planilha PROJETISTA'!#REF!</definedName>
    <definedName name="SG_09_20" localSheetId="5">'[7]Planilha PROJETISTA'!#REF!</definedName>
    <definedName name="SG_09_20" localSheetId="0">'[7]Planilha PROJETISTA'!#REF!</definedName>
    <definedName name="SG_09_20">'[7]Planilha PROJETISTA'!#REF!</definedName>
    <definedName name="SG_09_20_1" localSheetId="7">[18]RESUMO!#REF!</definedName>
    <definedName name="SG_09_20_1" localSheetId="4">[18]RESUMO!#REF!</definedName>
    <definedName name="SG_09_20_1" localSheetId="5">[18]RESUMO!#REF!</definedName>
    <definedName name="SG_09_20_1" localSheetId="0">[18]RESUMO!#REF!</definedName>
    <definedName name="SG_09_20_1">[18]RESUMO!#REF!</definedName>
    <definedName name="SG_10_01_1" localSheetId="7">[18]RESUMO!#REF!</definedName>
    <definedName name="SG_10_01_1" localSheetId="4">[18]RESUMO!#REF!</definedName>
    <definedName name="SG_10_01_1" localSheetId="5">[18]RESUMO!#REF!</definedName>
    <definedName name="SG_10_01_1" localSheetId="0">[18]RESUMO!#REF!</definedName>
    <definedName name="SG_10_01_1">[18]RESUMO!#REF!</definedName>
    <definedName name="SG_10_02" localSheetId="7">'[7]Planilha PROJETISTA'!#REF!</definedName>
    <definedName name="SG_10_02" localSheetId="4">'[7]Planilha PROJETISTA'!#REF!</definedName>
    <definedName name="SG_10_02" localSheetId="5">'[7]Planilha PROJETISTA'!#REF!</definedName>
    <definedName name="SG_10_02" localSheetId="0">'[7]Planilha PROJETISTA'!#REF!</definedName>
    <definedName name="SG_10_02">'[7]Planilha PROJETISTA'!#REF!</definedName>
    <definedName name="SG_10_02_1" localSheetId="7">[18]RESUMO!#REF!</definedName>
    <definedName name="SG_10_02_1" localSheetId="4">[18]RESUMO!#REF!</definedName>
    <definedName name="SG_10_02_1" localSheetId="5">[18]RESUMO!#REF!</definedName>
    <definedName name="SG_10_02_1" localSheetId="0">[18]RESUMO!#REF!</definedName>
    <definedName name="SG_10_02_1">[18]RESUMO!#REF!</definedName>
    <definedName name="SG_10_03" localSheetId="7">'[7]Planilha PROJETISTA'!#REF!</definedName>
    <definedName name="SG_10_03" localSheetId="4">'[7]Planilha PROJETISTA'!#REF!</definedName>
    <definedName name="SG_10_03" localSheetId="5">'[7]Planilha PROJETISTA'!#REF!</definedName>
    <definedName name="SG_10_03" localSheetId="0">'[7]Planilha PROJETISTA'!#REF!</definedName>
    <definedName name="SG_10_03">'[7]Planilha PROJETISTA'!#REF!</definedName>
    <definedName name="SG_10_03_1" localSheetId="7">[18]RESUMO!#REF!</definedName>
    <definedName name="SG_10_03_1" localSheetId="4">[18]RESUMO!#REF!</definedName>
    <definedName name="SG_10_03_1" localSheetId="5">[18]RESUMO!#REF!</definedName>
    <definedName name="SG_10_03_1" localSheetId="0">[18]RESUMO!#REF!</definedName>
    <definedName name="SG_10_03_1">[18]RESUMO!#REF!</definedName>
    <definedName name="SG_10_04" localSheetId="7">'[7]Planilha PROJETISTA'!#REF!</definedName>
    <definedName name="SG_10_04" localSheetId="4">'[7]Planilha PROJETISTA'!#REF!</definedName>
    <definedName name="SG_10_04" localSheetId="5">'[7]Planilha PROJETISTA'!#REF!</definedName>
    <definedName name="SG_10_04" localSheetId="0">'[7]Planilha PROJETISTA'!#REF!</definedName>
    <definedName name="SG_10_04">'[7]Planilha PROJETISTA'!#REF!</definedName>
    <definedName name="SG_10_04_1" localSheetId="7">[18]RESUMO!#REF!</definedName>
    <definedName name="SG_10_04_1" localSheetId="4">[18]RESUMO!#REF!</definedName>
    <definedName name="SG_10_04_1" localSheetId="5">[18]RESUMO!#REF!</definedName>
    <definedName name="SG_10_04_1" localSheetId="0">[18]RESUMO!#REF!</definedName>
    <definedName name="SG_10_04_1">[18]RESUMO!#REF!</definedName>
    <definedName name="SG_10_05" localSheetId="7">'[7]Planilha PROJETISTA'!#REF!</definedName>
    <definedName name="SG_10_05" localSheetId="4">'[7]Planilha PROJETISTA'!#REF!</definedName>
    <definedName name="SG_10_05" localSheetId="5">'[7]Planilha PROJETISTA'!#REF!</definedName>
    <definedName name="SG_10_05" localSheetId="0">'[7]Planilha PROJETISTA'!#REF!</definedName>
    <definedName name="SG_10_05">'[7]Planilha PROJETISTA'!#REF!</definedName>
    <definedName name="SG_10_05_1" localSheetId="7">[18]RESUMO!#REF!</definedName>
    <definedName name="SG_10_05_1" localSheetId="4">[18]RESUMO!#REF!</definedName>
    <definedName name="SG_10_05_1" localSheetId="5">[18]RESUMO!#REF!</definedName>
    <definedName name="SG_10_05_1" localSheetId="0">[18]RESUMO!#REF!</definedName>
    <definedName name="SG_10_05_1">[18]RESUMO!#REF!</definedName>
    <definedName name="SG_10_06" localSheetId="7">'[7]Planilha PROJETISTA'!#REF!</definedName>
    <definedName name="SG_10_06" localSheetId="4">'[7]Planilha PROJETISTA'!#REF!</definedName>
    <definedName name="SG_10_06" localSheetId="5">'[7]Planilha PROJETISTA'!#REF!</definedName>
    <definedName name="SG_10_06" localSheetId="0">'[7]Planilha PROJETISTA'!#REF!</definedName>
    <definedName name="SG_10_06">'[7]Planilha PROJETISTA'!#REF!</definedName>
    <definedName name="SG_10_06_1" localSheetId="7">[18]RESUMO!#REF!</definedName>
    <definedName name="SG_10_06_1" localSheetId="4">[18]RESUMO!#REF!</definedName>
    <definedName name="SG_10_06_1" localSheetId="5">[18]RESUMO!#REF!</definedName>
    <definedName name="SG_10_06_1" localSheetId="0">[18]RESUMO!#REF!</definedName>
    <definedName name="SG_10_06_1">[18]RESUMO!#REF!</definedName>
    <definedName name="SG_10_07" localSheetId="7">'[7]Planilha PROJETISTA'!#REF!</definedName>
    <definedName name="SG_10_07" localSheetId="4">'[7]Planilha PROJETISTA'!#REF!</definedName>
    <definedName name="SG_10_07" localSheetId="5">'[7]Planilha PROJETISTA'!#REF!</definedName>
    <definedName name="SG_10_07" localSheetId="0">'[7]Planilha PROJETISTA'!#REF!</definedName>
    <definedName name="SG_10_07">'[7]Planilha PROJETISTA'!#REF!</definedName>
    <definedName name="SG_10_07_1" localSheetId="7">[18]RESUMO!#REF!</definedName>
    <definedName name="SG_10_07_1" localSheetId="4">[18]RESUMO!#REF!</definedName>
    <definedName name="SG_10_07_1" localSheetId="5">[18]RESUMO!#REF!</definedName>
    <definedName name="SG_10_07_1" localSheetId="0">[18]RESUMO!#REF!</definedName>
    <definedName name="SG_10_07_1">[18]RESUMO!#REF!</definedName>
    <definedName name="SG_10_08" localSheetId="7">'[7]Planilha PROJETISTA'!#REF!</definedName>
    <definedName name="SG_10_08" localSheetId="4">'[7]Planilha PROJETISTA'!#REF!</definedName>
    <definedName name="SG_10_08" localSheetId="5">'[7]Planilha PROJETISTA'!#REF!</definedName>
    <definedName name="SG_10_08" localSheetId="0">'[7]Planilha PROJETISTA'!#REF!</definedName>
    <definedName name="SG_10_08">'[7]Planilha PROJETISTA'!#REF!</definedName>
    <definedName name="SG_10_08_1" localSheetId="7">[18]RESUMO!#REF!</definedName>
    <definedName name="SG_10_08_1" localSheetId="4">[18]RESUMO!#REF!</definedName>
    <definedName name="SG_10_08_1" localSheetId="5">[18]RESUMO!#REF!</definedName>
    <definedName name="SG_10_08_1" localSheetId="0">[18]RESUMO!#REF!</definedName>
    <definedName name="SG_10_08_1">[18]RESUMO!#REF!</definedName>
    <definedName name="SG_10_09" localSheetId="7">'[7]Planilha PROJETISTA'!#REF!</definedName>
    <definedName name="SG_10_09" localSheetId="4">'[7]Planilha PROJETISTA'!#REF!</definedName>
    <definedName name="SG_10_09" localSheetId="5">'[7]Planilha PROJETISTA'!#REF!</definedName>
    <definedName name="SG_10_09" localSheetId="0">'[7]Planilha PROJETISTA'!#REF!</definedName>
    <definedName name="SG_10_09">'[7]Planilha PROJETISTA'!#REF!</definedName>
    <definedName name="SG_10_09_1" localSheetId="7">[18]RESUMO!#REF!</definedName>
    <definedName name="SG_10_09_1" localSheetId="4">[18]RESUMO!#REF!</definedName>
    <definedName name="SG_10_09_1" localSheetId="5">[18]RESUMO!#REF!</definedName>
    <definedName name="SG_10_09_1" localSheetId="0">[18]RESUMO!#REF!</definedName>
    <definedName name="SG_10_09_1">[18]RESUMO!#REF!</definedName>
    <definedName name="SG_10_10" localSheetId="7">'[7]Planilha PROJETISTA'!#REF!</definedName>
    <definedName name="SG_10_10" localSheetId="4">'[7]Planilha PROJETISTA'!#REF!</definedName>
    <definedName name="SG_10_10" localSheetId="5">'[7]Planilha PROJETISTA'!#REF!</definedName>
    <definedName name="SG_10_10" localSheetId="0">'[7]Planilha PROJETISTA'!#REF!</definedName>
    <definedName name="SG_10_10">'[7]Planilha PROJETISTA'!#REF!</definedName>
    <definedName name="SG_10_10_1" localSheetId="7">[18]RESUMO!#REF!</definedName>
    <definedName name="SG_10_10_1" localSheetId="4">[18]RESUMO!#REF!</definedName>
    <definedName name="SG_10_10_1" localSheetId="5">[18]RESUMO!#REF!</definedName>
    <definedName name="SG_10_10_1" localSheetId="0">[18]RESUMO!#REF!</definedName>
    <definedName name="SG_10_10_1">[18]RESUMO!#REF!</definedName>
    <definedName name="SG_10_11" localSheetId="7">'[7]Planilha PROJETISTA'!#REF!</definedName>
    <definedName name="SG_10_11" localSheetId="4">'[7]Planilha PROJETISTA'!#REF!</definedName>
    <definedName name="SG_10_11" localSheetId="5">'[7]Planilha PROJETISTA'!#REF!</definedName>
    <definedName name="SG_10_11" localSheetId="0">'[7]Planilha PROJETISTA'!#REF!</definedName>
    <definedName name="SG_10_11">'[7]Planilha PROJETISTA'!#REF!</definedName>
    <definedName name="SG_10_11_1" localSheetId="7">[18]RESUMO!#REF!</definedName>
    <definedName name="SG_10_11_1" localSheetId="4">[18]RESUMO!#REF!</definedName>
    <definedName name="SG_10_11_1" localSheetId="5">[18]RESUMO!#REF!</definedName>
    <definedName name="SG_10_11_1" localSheetId="0">[18]RESUMO!#REF!</definedName>
    <definedName name="SG_10_11_1">[18]RESUMO!#REF!</definedName>
    <definedName name="SG_10_12" localSheetId="7">'[7]Planilha PROJETISTA'!#REF!</definedName>
    <definedName name="SG_10_12" localSheetId="4">'[7]Planilha PROJETISTA'!#REF!</definedName>
    <definedName name="SG_10_12" localSheetId="5">'[7]Planilha PROJETISTA'!#REF!</definedName>
    <definedName name="SG_10_12" localSheetId="0">'[7]Planilha PROJETISTA'!#REF!</definedName>
    <definedName name="SG_10_12">'[7]Planilha PROJETISTA'!#REF!</definedName>
    <definedName name="SG_10_12_1" localSheetId="7">[18]RESUMO!#REF!</definedName>
    <definedName name="SG_10_12_1" localSheetId="4">[18]RESUMO!#REF!</definedName>
    <definedName name="SG_10_12_1" localSheetId="5">[18]RESUMO!#REF!</definedName>
    <definedName name="SG_10_12_1" localSheetId="0">[18]RESUMO!#REF!</definedName>
    <definedName name="SG_10_12_1">[18]RESUMO!#REF!</definedName>
    <definedName name="SG_10_13" localSheetId="7">'[7]Planilha PROJETISTA'!#REF!</definedName>
    <definedName name="SG_10_13" localSheetId="4">'[7]Planilha PROJETISTA'!#REF!</definedName>
    <definedName name="SG_10_13" localSheetId="5">'[7]Planilha PROJETISTA'!#REF!</definedName>
    <definedName name="SG_10_13" localSheetId="0">'[7]Planilha PROJETISTA'!#REF!</definedName>
    <definedName name="SG_10_13">'[7]Planilha PROJETISTA'!#REF!</definedName>
    <definedName name="SG_10_13_1" localSheetId="7">[18]RESUMO!#REF!</definedName>
    <definedName name="SG_10_13_1" localSheetId="4">[18]RESUMO!#REF!</definedName>
    <definedName name="SG_10_13_1" localSheetId="5">[18]RESUMO!#REF!</definedName>
    <definedName name="SG_10_13_1" localSheetId="0">[18]RESUMO!#REF!</definedName>
    <definedName name="SG_10_13_1">[18]RESUMO!#REF!</definedName>
    <definedName name="SG_10_14" localSheetId="7">'[7]Planilha PROJETISTA'!#REF!</definedName>
    <definedName name="SG_10_14" localSheetId="4">'[7]Planilha PROJETISTA'!#REF!</definedName>
    <definedName name="SG_10_14" localSheetId="5">'[7]Planilha PROJETISTA'!#REF!</definedName>
    <definedName name="SG_10_14" localSheetId="0">'[7]Planilha PROJETISTA'!#REF!</definedName>
    <definedName name="SG_10_14">'[7]Planilha PROJETISTA'!#REF!</definedName>
    <definedName name="SG_10_14_1" localSheetId="7">[18]RESUMO!#REF!</definedName>
    <definedName name="SG_10_14_1" localSheetId="4">[18]RESUMO!#REF!</definedName>
    <definedName name="SG_10_14_1" localSheetId="5">[18]RESUMO!#REF!</definedName>
    <definedName name="SG_10_14_1" localSheetId="0">[18]RESUMO!#REF!</definedName>
    <definedName name="SG_10_14_1">[18]RESUMO!#REF!</definedName>
    <definedName name="SG_10_15" localSheetId="7">'[7]Planilha PROJETISTA'!#REF!</definedName>
    <definedName name="SG_10_15" localSheetId="4">'[7]Planilha PROJETISTA'!#REF!</definedName>
    <definedName name="SG_10_15" localSheetId="5">'[7]Planilha PROJETISTA'!#REF!</definedName>
    <definedName name="SG_10_15" localSheetId="0">'[7]Planilha PROJETISTA'!#REF!</definedName>
    <definedName name="SG_10_15">'[7]Planilha PROJETISTA'!#REF!</definedName>
    <definedName name="SG_10_15_1" localSheetId="7">[18]RESUMO!#REF!</definedName>
    <definedName name="SG_10_15_1" localSheetId="4">[18]RESUMO!#REF!</definedName>
    <definedName name="SG_10_15_1" localSheetId="5">[18]RESUMO!#REF!</definedName>
    <definedName name="SG_10_15_1" localSheetId="0">[18]RESUMO!#REF!</definedName>
    <definedName name="SG_10_15_1">[18]RESUMO!#REF!</definedName>
    <definedName name="SG_10_16" localSheetId="7">'[7]Planilha PROJETISTA'!#REF!</definedName>
    <definedName name="SG_10_16" localSheetId="4">'[7]Planilha PROJETISTA'!#REF!</definedName>
    <definedName name="SG_10_16" localSheetId="5">'[7]Planilha PROJETISTA'!#REF!</definedName>
    <definedName name="SG_10_16" localSheetId="0">'[7]Planilha PROJETISTA'!#REF!</definedName>
    <definedName name="SG_10_16">'[7]Planilha PROJETISTA'!#REF!</definedName>
    <definedName name="SG_10_16_1" localSheetId="7">[18]RESUMO!#REF!</definedName>
    <definedName name="SG_10_16_1" localSheetId="4">[18]RESUMO!#REF!</definedName>
    <definedName name="SG_10_16_1" localSheetId="5">[18]RESUMO!#REF!</definedName>
    <definedName name="SG_10_16_1" localSheetId="0">[18]RESUMO!#REF!</definedName>
    <definedName name="SG_10_16_1">[18]RESUMO!#REF!</definedName>
    <definedName name="SG_10_17" localSheetId="7">'[7]Planilha PROJETISTA'!#REF!</definedName>
    <definedName name="SG_10_17" localSheetId="4">'[7]Planilha PROJETISTA'!#REF!</definedName>
    <definedName name="SG_10_17" localSheetId="5">'[7]Planilha PROJETISTA'!#REF!</definedName>
    <definedName name="SG_10_17" localSheetId="0">'[7]Planilha PROJETISTA'!#REF!</definedName>
    <definedName name="SG_10_17">'[7]Planilha PROJETISTA'!#REF!</definedName>
    <definedName name="SG_10_17_1" localSheetId="7">[18]RESUMO!#REF!</definedName>
    <definedName name="SG_10_17_1" localSheetId="4">[18]RESUMO!#REF!</definedName>
    <definedName name="SG_10_17_1" localSheetId="5">[18]RESUMO!#REF!</definedName>
    <definedName name="SG_10_17_1" localSheetId="0">[18]RESUMO!#REF!</definedName>
    <definedName name="SG_10_17_1">[18]RESUMO!#REF!</definedName>
    <definedName name="SG_10_18" localSheetId="7">'[7]Planilha PROJETISTA'!#REF!</definedName>
    <definedName name="SG_10_18" localSheetId="4">'[7]Planilha PROJETISTA'!#REF!</definedName>
    <definedName name="SG_10_18" localSheetId="5">'[7]Planilha PROJETISTA'!#REF!</definedName>
    <definedName name="SG_10_18" localSheetId="0">'[7]Planilha PROJETISTA'!#REF!</definedName>
    <definedName name="SG_10_18">'[7]Planilha PROJETISTA'!#REF!</definedName>
    <definedName name="SG_10_18_1" localSheetId="7">[18]RESUMO!#REF!</definedName>
    <definedName name="SG_10_18_1" localSheetId="4">[18]RESUMO!#REF!</definedName>
    <definedName name="SG_10_18_1" localSheetId="5">[18]RESUMO!#REF!</definedName>
    <definedName name="SG_10_18_1" localSheetId="0">[18]RESUMO!#REF!</definedName>
    <definedName name="SG_10_18_1">[18]RESUMO!#REF!</definedName>
    <definedName name="SG_10_19" localSheetId="7">'[7]Planilha PROJETISTA'!#REF!</definedName>
    <definedName name="SG_10_19" localSheetId="4">'[7]Planilha PROJETISTA'!#REF!</definedName>
    <definedName name="SG_10_19" localSheetId="5">'[7]Planilha PROJETISTA'!#REF!</definedName>
    <definedName name="SG_10_19" localSheetId="0">'[7]Planilha PROJETISTA'!#REF!</definedName>
    <definedName name="SG_10_19">'[7]Planilha PROJETISTA'!#REF!</definedName>
    <definedName name="SG_10_19_1" localSheetId="7">[18]RESUMO!#REF!</definedName>
    <definedName name="SG_10_19_1" localSheetId="4">[18]RESUMO!#REF!</definedName>
    <definedName name="SG_10_19_1" localSheetId="5">[18]RESUMO!#REF!</definedName>
    <definedName name="SG_10_19_1" localSheetId="0">[18]RESUMO!#REF!</definedName>
    <definedName name="SG_10_19_1">[18]RESUMO!#REF!</definedName>
    <definedName name="SG_10_20" localSheetId="7">'[7]Planilha PROJETISTA'!#REF!</definedName>
    <definedName name="SG_10_20" localSheetId="4">'[7]Planilha PROJETISTA'!#REF!</definedName>
    <definedName name="SG_10_20" localSheetId="5">'[7]Planilha PROJETISTA'!#REF!</definedName>
    <definedName name="SG_10_20" localSheetId="0">'[7]Planilha PROJETISTA'!#REF!</definedName>
    <definedName name="SG_10_20">'[7]Planilha PROJETISTA'!#REF!</definedName>
    <definedName name="SG_10_20_1" localSheetId="7">[18]RESUMO!#REF!</definedName>
    <definedName name="SG_10_20_1" localSheetId="4">[18]RESUMO!#REF!</definedName>
    <definedName name="SG_10_20_1" localSheetId="5">[18]RESUMO!#REF!</definedName>
    <definedName name="SG_10_20_1" localSheetId="0">[18]RESUMO!#REF!</definedName>
    <definedName name="SG_10_20_1">[18]RESUMO!#REF!</definedName>
    <definedName name="SG_11_01_1" localSheetId="7">[18]RESUMO!#REF!</definedName>
    <definedName name="SG_11_01_1" localSheetId="4">[18]RESUMO!#REF!</definedName>
    <definedName name="SG_11_01_1" localSheetId="5">[18]RESUMO!#REF!</definedName>
    <definedName name="SG_11_01_1" localSheetId="0">[18]RESUMO!#REF!</definedName>
    <definedName name="SG_11_01_1">[18]RESUMO!#REF!</definedName>
    <definedName name="SG_11_02" localSheetId="7">'[7]Planilha PROJETISTA'!#REF!</definedName>
    <definedName name="SG_11_02" localSheetId="4">'[7]Planilha PROJETISTA'!#REF!</definedName>
    <definedName name="SG_11_02" localSheetId="5">'[7]Planilha PROJETISTA'!#REF!</definedName>
    <definedName name="SG_11_02" localSheetId="0">'[7]Planilha PROJETISTA'!#REF!</definedName>
    <definedName name="SG_11_02">'[7]Planilha PROJETISTA'!#REF!</definedName>
    <definedName name="SG_11_02_1" localSheetId="7">[18]RESUMO!#REF!</definedName>
    <definedName name="SG_11_02_1" localSheetId="4">[18]RESUMO!#REF!</definedName>
    <definedName name="SG_11_02_1" localSheetId="5">[18]RESUMO!#REF!</definedName>
    <definedName name="SG_11_02_1" localSheetId="0">[18]RESUMO!#REF!</definedName>
    <definedName name="SG_11_02_1">[18]RESUMO!#REF!</definedName>
    <definedName name="SG_11_03" localSheetId="7">'[7]Planilha PROJETISTA'!#REF!</definedName>
    <definedName name="SG_11_03" localSheetId="4">'[7]Planilha PROJETISTA'!#REF!</definedName>
    <definedName name="SG_11_03" localSheetId="5">'[7]Planilha PROJETISTA'!#REF!</definedName>
    <definedName name="SG_11_03" localSheetId="0">'[7]Planilha PROJETISTA'!#REF!</definedName>
    <definedName name="SG_11_03">'[7]Planilha PROJETISTA'!#REF!</definedName>
    <definedName name="SG_11_03_1" localSheetId="7">[18]RESUMO!#REF!</definedName>
    <definedName name="SG_11_03_1" localSheetId="4">[18]RESUMO!#REF!</definedName>
    <definedName name="SG_11_03_1" localSheetId="5">[18]RESUMO!#REF!</definedName>
    <definedName name="SG_11_03_1" localSheetId="0">[18]RESUMO!#REF!</definedName>
    <definedName name="SG_11_03_1">[18]RESUMO!#REF!</definedName>
    <definedName name="SG_11_04" localSheetId="7">'[7]Planilha PROJETISTA'!#REF!</definedName>
    <definedName name="SG_11_04" localSheetId="4">'[7]Planilha PROJETISTA'!#REF!</definedName>
    <definedName name="SG_11_04" localSheetId="5">'[7]Planilha PROJETISTA'!#REF!</definedName>
    <definedName name="SG_11_04" localSheetId="0">'[7]Planilha PROJETISTA'!#REF!</definedName>
    <definedName name="SG_11_04">'[7]Planilha PROJETISTA'!#REF!</definedName>
    <definedName name="SG_11_04_1" localSheetId="7">[18]RESUMO!#REF!</definedName>
    <definedName name="SG_11_04_1" localSheetId="4">[18]RESUMO!#REF!</definedName>
    <definedName name="SG_11_04_1" localSheetId="5">[18]RESUMO!#REF!</definedName>
    <definedName name="SG_11_04_1" localSheetId="0">[18]RESUMO!#REF!</definedName>
    <definedName name="SG_11_04_1">[18]RESUMO!#REF!</definedName>
    <definedName name="SG_11_05" localSheetId="7">'[7]Planilha PROJETISTA'!#REF!</definedName>
    <definedName name="SG_11_05" localSheetId="4">'[7]Planilha PROJETISTA'!#REF!</definedName>
    <definedName name="SG_11_05" localSheetId="5">'[7]Planilha PROJETISTA'!#REF!</definedName>
    <definedName name="SG_11_05" localSheetId="0">'[7]Planilha PROJETISTA'!#REF!</definedName>
    <definedName name="SG_11_05">'[7]Planilha PROJETISTA'!#REF!</definedName>
    <definedName name="SG_11_05_1" localSheetId="7">[18]RESUMO!#REF!</definedName>
    <definedName name="SG_11_05_1" localSheetId="4">[18]RESUMO!#REF!</definedName>
    <definedName name="SG_11_05_1" localSheetId="5">[18]RESUMO!#REF!</definedName>
    <definedName name="SG_11_05_1" localSheetId="0">[18]RESUMO!#REF!</definedName>
    <definedName name="SG_11_05_1">[18]RESUMO!#REF!</definedName>
    <definedName name="SG_11_06" localSheetId="7">'[7]Planilha PROJETISTA'!#REF!</definedName>
    <definedName name="SG_11_06" localSheetId="4">'[7]Planilha PROJETISTA'!#REF!</definedName>
    <definedName name="SG_11_06" localSheetId="5">'[7]Planilha PROJETISTA'!#REF!</definedName>
    <definedName name="SG_11_06" localSheetId="0">'[7]Planilha PROJETISTA'!#REF!</definedName>
    <definedName name="SG_11_06">'[7]Planilha PROJETISTA'!#REF!</definedName>
    <definedName name="SG_11_06_1" localSheetId="7">[18]RESUMO!#REF!</definedName>
    <definedName name="SG_11_06_1" localSheetId="4">[18]RESUMO!#REF!</definedName>
    <definedName name="SG_11_06_1" localSheetId="5">[18]RESUMO!#REF!</definedName>
    <definedName name="SG_11_06_1" localSheetId="0">[18]RESUMO!#REF!</definedName>
    <definedName name="SG_11_06_1">[18]RESUMO!#REF!</definedName>
    <definedName name="SG_11_07" localSheetId="7">'[7]Planilha PROJETISTA'!#REF!</definedName>
    <definedName name="SG_11_07" localSheetId="4">'[7]Planilha PROJETISTA'!#REF!</definedName>
    <definedName name="SG_11_07" localSheetId="5">'[7]Planilha PROJETISTA'!#REF!</definedName>
    <definedName name="SG_11_07" localSheetId="0">'[7]Planilha PROJETISTA'!#REF!</definedName>
    <definedName name="SG_11_07">'[7]Planilha PROJETISTA'!#REF!</definedName>
    <definedName name="SG_11_07_1" localSheetId="7">[18]RESUMO!#REF!</definedName>
    <definedName name="SG_11_07_1" localSheetId="4">[18]RESUMO!#REF!</definedName>
    <definedName name="SG_11_07_1" localSheetId="5">[18]RESUMO!#REF!</definedName>
    <definedName name="SG_11_07_1" localSheetId="0">[18]RESUMO!#REF!</definedName>
    <definedName name="SG_11_07_1">[18]RESUMO!#REF!</definedName>
    <definedName name="SG_11_08" localSheetId="7">'[7]Planilha PROJETISTA'!#REF!</definedName>
    <definedName name="SG_11_08" localSheetId="4">'[7]Planilha PROJETISTA'!#REF!</definedName>
    <definedName name="SG_11_08" localSheetId="5">'[7]Planilha PROJETISTA'!#REF!</definedName>
    <definedName name="SG_11_08" localSheetId="0">'[7]Planilha PROJETISTA'!#REF!</definedName>
    <definedName name="SG_11_08">'[7]Planilha PROJETISTA'!#REF!</definedName>
    <definedName name="SG_11_08_1" localSheetId="7">[18]RESUMO!#REF!</definedName>
    <definedName name="SG_11_08_1" localSheetId="4">[18]RESUMO!#REF!</definedName>
    <definedName name="SG_11_08_1" localSheetId="5">[18]RESUMO!#REF!</definedName>
    <definedName name="SG_11_08_1" localSheetId="0">[18]RESUMO!#REF!</definedName>
    <definedName name="SG_11_08_1">[18]RESUMO!#REF!</definedName>
    <definedName name="SG_11_09" localSheetId="7">'[7]Planilha PROJETISTA'!#REF!</definedName>
    <definedName name="SG_11_09" localSheetId="4">'[7]Planilha PROJETISTA'!#REF!</definedName>
    <definedName name="SG_11_09" localSheetId="5">'[7]Planilha PROJETISTA'!#REF!</definedName>
    <definedName name="SG_11_09" localSheetId="0">'[7]Planilha PROJETISTA'!#REF!</definedName>
    <definedName name="SG_11_09">'[7]Planilha PROJETISTA'!#REF!</definedName>
    <definedName name="SG_11_09_1" localSheetId="7">[18]RESUMO!#REF!</definedName>
    <definedName name="SG_11_09_1" localSheetId="4">[18]RESUMO!#REF!</definedName>
    <definedName name="SG_11_09_1" localSheetId="5">[18]RESUMO!#REF!</definedName>
    <definedName name="SG_11_09_1" localSheetId="0">[18]RESUMO!#REF!</definedName>
    <definedName name="SG_11_09_1">[18]RESUMO!#REF!</definedName>
    <definedName name="SG_11_10" localSheetId="7">'[7]Planilha PROJETISTA'!#REF!</definedName>
    <definedName name="SG_11_10" localSheetId="4">'[7]Planilha PROJETISTA'!#REF!</definedName>
    <definedName name="SG_11_10" localSheetId="5">'[7]Planilha PROJETISTA'!#REF!</definedName>
    <definedName name="SG_11_10" localSheetId="0">'[7]Planilha PROJETISTA'!#REF!</definedName>
    <definedName name="SG_11_10">'[7]Planilha PROJETISTA'!#REF!</definedName>
    <definedName name="SG_11_10_1" localSheetId="7">[18]RESUMO!#REF!</definedName>
    <definedName name="SG_11_10_1" localSheetId="4">[18]RESUMO!#REF!</definedName>
    <definedName name="SG_11_10_1" localSheetId="5">[18]RESUMO!#REF!</definedName>
    <definedName name="SG_11_10_1" localSheetId="0">[18]RESUMO!#REF!</definedName>
    <definedName name="SG_11_10_1">[18]RESUMO!#REF!</definedName>
    <definedName name="SG_11_11" localSheetId="7">'[7]Planilha PROJETISTA'!#REF!</definedName>
    <definedName name="SG_11_11" localSheetId="4">'[7]Planilha PROJETISTA'!#REF!</definedName>
    <definedName name="SG_11_11" localSheetId="5">'[7]Planilha PROJETISTA'!#REF!</definedName>
    <definedName name="SG_11_11" localSheetId="0">'[7]Planilha PROJETISTA'!#REF!</definedName>
    <definedName name="SG_11_11">'[7]Planilha PROJETISTA'!#REF!</definedName>
    <definedName name="SG_11_11_1" localSheetId="7">[18]RESUMO!#REF!</definedName>
    <definedName name="SG_11_11_1" localSheetId="4">[18]RESUMO!#REF!</definedName>
    <definedName name="SG_11_11_1" localSheetId="5">[18]RESUMO!#REF!</definedName>
    <definedName name="SG_11_11_1" localSheetId="0">[18]RESUMO!#REF!</definedName>
    <definedName name="SG_11_11_1">[18]RESUMO!#REF!</definedName>
    <definedName name="SG_11_12" localSheetId="7">'[7]Planilha PROJETISTA'!#REF!</definedName>
    <definedName name="SG_11_12" localSheetId="4">'[7]Planilha PROJETISTA'!#REF!</definedName>
    <definedName name="SG_11_12" localSheetId="5">'[7]Planilha PROJETISTA'!#REF!</definedName>
    <definedName name="SG_11_12" localSheetId="0">'[7]Planilha PROJETISTA'!#REF!</definedName>
    <definedName name="SG_11_12">'[7]Planilha PROJETISTA'!#REF!</definedName>
    <definedName name="SG_11_12_1" localSheetId="7">[18]RESUMO!#REF!</definedName>
    <definedName name="SG_11_12_1" localSheetId="4">[18]RESUMO!#REF!</definedName>
    <definedName name="SG_11_12_1" localSheetId="5">[18]RESUMO!#REF!</definedName>
    <definedName name="SG_11_12_1" localSheetId="0">[18]RESUMO!#REF!</definedName>
    <definedName name="SG_11_12_1">[18]RESUMO!#REF!</definedName>
    <definedName name="SG_11_13" localSheetId="7">'[7]Planilha PROJETISTA'!#REF!</definedName>
    <definedName name="SG_11_13" localSheetId="4">'[7]Planilha PROJETISTA'!#REF!</definedName>
    <definedName name="SG_11_13" localSheetId="5">'[7]Planilha PROJETISTA'!#REF!</definedName>
    <definedName name="SG_11_13" localSheetId="0">'[7]Planilha PROJETISTA'!#REF!</definedName>
    <definedName name="SG_11_13">'[7]Planilha PROJETISTA'!#REF!</definedName>
    <definedName name="SG_11_13_1" localSheetId="7">[18]RESUMO!#REF!</definedName>
    <definedName name="SG_11_13_1" localSheetId="4">[18]RESUMO!#REF!</definedName>
    <definedName name="SG_11_13_1" localSheetId="5">[18]RESUMO!#REF!</definedName>
    <definedName name="SG_11_13_1" localSheetId="0">[18]RESUMO!#REF!</definedName>
    <definedName name="SG_11_13_1">[18]RESUMO!#REF!</definedName>
    <definedName name="SG_11_14" localSheetId="7">'[7]Planilha PROJETISTA'!#REF!</definedName>
    <definedName name="SG_11_14" localSheetId="4">'[7]Planilha PROJETISTA'!#REF!</definedName>
    <definedName name="SG_11_14" localSheetId="5">'[7]Planilha PROJETISTA'!#REF!</definedName>
    <definedName name="SG_11_14" localSheetId="0">'[7]Planilha PROJETISTA'!#REF!</definedName>
    <definedName name="SG_11_14">'[7]Planilha PROJETISTA'!#REF!</definedName>
    <definedName name="SG_11_14_1" localSheetId="7">[18]RESUMO!#REF!</definedName>
    <definedName name="SG_11_14_1" localSheetId="4">[18]RESUMO!#REF!</definedName>
    <definedName name="SG_11_14_1" localSheetId="5">[18]RESUMO!#REF!</definedName>
    <definedName name="SG_11_14_1" localSheetId="0">[18]RESUMO!#REF!</definedName>
    <definedName name="SG_11_14_1">[18]RESUMO!#REF!</definedName>
    <definedName name="SG_11_15" localSheetId="7">'[7]Planilha PROJETISTA'!#REF!</definedName>
    <definedName name="SG_11_15" localSheetId="4">'[7]Planilha PROJETISTA'!#REF!</definedName>
    <definedName name="SG_11_15" localSheetId="5">'[7]Planilha PROJETISTA'!#REF!</definedName>
    <definedName name="SG_11_15" localSheetId="0">'[7]Planilha PROJETISTA'!#REF!</definedName>
    <definedName name="SG_11_15">'[7]Planilha PROJETISTA'!#REF!</definedName>
    <definedName name="SG_11_15_1" localSheetId="7">[18]RESUMO!#REF!</definedName>
    <definedName name="SG_11_15_1" localSheetId="4">[18]RESUMO!#REF!</definedName>
    <definedName name="SG_11_15_1" localSheetId="5">[18]RESUMO!#REF!</definedName>
    <definedName name="SG_11_15_1" localSheetId="0">[18]RESUMO!#REF!</definedName>
    <definedName name="SG_11_15_1">[18]RESUMO!#REF!</definedName>
    <definedName name="SG_11_16" localSheetId="7">'[7]Planilha PROJETISTA'!#REF!</definedName>
    <definedName name="SG_11_16" localSheetId="4">'[7]Planilha PROJETISTA'!#REF!</definedName>
    <definedName name="SG_11_16" localSheetId="5">'[7]Planilha PROJETISTA'!#REF!</definedName>
    <definedName name="SG_11_16" localSheetId="0">'[7]Planilha PROJETISTA'!#REF!</definedName>
    <definedName name="SG_11_16">'[7]Planilha PROJETISTA'!#REF!</definedName>
    <definedName name="SG_11_16_1" localSheetId="7">[18]RESUMO!#REF!</definedName>
    <definedName name="SG_11_16_1" localSheetId="4">[18]RESUMO!#REF!</definedName>
    <definedName name="SG_11_16_1" localSheetId="5">[18]RESUMO!#REF!</definedName>
    <definedName name="SG_11_16_1" localSheetId="0">[18]RESUMO!#REF!</definedName>
    <definedName name="SG_11_16_1">[18]RESUMO!#REF!</definedName>
    <definedName name="SG_11_17" localSheetId="7">'[7]Planilha PROJETISTA'!#REF!</definedName>
    <definedName name="SG_11_17" localSheetId="4">'[7]Planilha PROJETISTA'!#REF!</definedName>
    <definedName name="SG_11_17" localSheetId="5">'[7]Planilha PROJETISTA'!#REF!</definedName>
    <definedName name="SG_11_17" localSheetId="0">'[7]Planilha PROJETISTA'!#REF!</definedName>
    <definedName name="SG_11_17">'[7]Planilha PROJETISTA'!#REF!</definedName>
    <definedName name="SG_11_17_1" localSheetId="7">[18]RESUMO!#REF!</definedName>
    <definedName name="SG_11_17_1" localSheetId="4">[18]RESUMO!#REF!</definedName>
    <definedName name="SG_11_17_1" localSheetId="5">[18]RESUMO!#REF!</definedName>
    <definedName name="SG_11_17_1" localSheetId="0">[18]RESUMO!#REF!</definedName>
    <definedName name="SG_11_17_1">[18]RESUMO!#REF!</definedName>
    <definedName name="SG_11_18" localSheetId="7">'[7]Planilha PROJETISTA'!#REF!</definedName>
    <definedName name="SG_11_18" localSheetId="4">'[7]Planilha PROJETISTA'!#REF!</definedName>
    <definedName name="SG_11_18" localSheetId="5">'[7]Planilha PROJETISTA'!#REF!</definedName>
    <definedName name="SG_11_18" localSheetId="0">'[7]Planilha PROJETISTA'!#REF!</definedName>
    <definedName name="SG_11_18">'[7]Planilha PROJETISTA'!#REF!</definedName>
    <definedName name="SG_11_18_1" localSheetId="7">[18]RESUMO!#REF!</definedName>
    <definedName name="SG_11_18_1" localSheetId="4">[18]RESUMO!#REF!</definedName>
    <definedName name="SG_11_18_1" localSheetId="5">[18]RESUMO!#REF!</definedName>
    <definedName name="SG_11_18_1" localSheetId="0">[18]RESUMO!#REF!</definedName>
    <definedName name="SG_11_18_1">[18]RESUMO!#REF!</definedName>
    <definedName name="SG_11_19" localSheetId="7">'[7]Planilha PROJETISTA'!#REF!</definedName>
    <definedName name="SG_11_19" localSheetId="4">'[7]Planilha PROJETISTA'!#REF!</definedName>
    <definedName name="SG_11_19" localSheetId="5">'[7]Planilha PROJETISTA'!#REF!</definedName>
    <definedName name="SG_11_19" localSheetId="0">'[7]Planilha PROJETISTA'!#REF!</definedName>
    <definedName name="SG_11_19">'[7]Planilha PROJETISTA'!#REF!</definedName>
    <definedName name="SG_11_19_1" localSheetId="7">[18]RESUMO!#REF!</definedName>
    <definedName name="SG_11_19_1" localSheetId="4">[18]RESUMO!#REF!</definedName>
    <definedName name="SG_11_19_1" localSheetId="5">[18]RESUMO!#REF!</definedName>
    <definedName name="SG_11_19_1" localSheetId="0">[18]RESUMO!#REF!</definedName>
    <definedName name="SG_11_19_1">[18]RESUMO!#REF!</definedName>
    <definedName name="SG_11_20" localSheetId="7">'[7]Planilha PROJETISTA'!#REF!</definedName>
    <definedName name="SG_11_20" localSheetId="4">'[7]Planilha PROJETISTA'!#REF!</definedName>
    <definedName name="SG_11_20" localSheetId="5">'[7]Planilha PROJETISTA'!#REF!</definedName>
    <definedName name="SG_11_20" localSheetId="0">'[7]Planilha PROJETISTA'!#REF!</definedName>
    <definedName name="SG_11_20">'[7]Planilha PROJETISTA'!#REF!</definedName>
    <definedName name="SG_11_20_1" localSheetId="7">[18]RESUMO!#REF!</definedName>
    <definedName name="SG_11_20_1" localSheetId="4">[18]RESUMO!#REF!</definedName>
    <definedName name="SG_11_20_1" localSheetId="5">[18]RESUMO!#REF!</definedName>
    <definedName name="SG_11_20_1" localSheetId="0">[18]RESUMO!#REF!</definedName>
    <definedName name="SG_11_20_1">[18]RESUMO!#REF!</definedName>
    <definedName name="SG_12_01_1" localSheetId="7">[18]RESUMO!#REF!</definedName>
    <definedName name="SG_12_01_1" localSheetId="4">[18]RESUMO!#REF!</definedName>
    <definedName name="SG_12_01_1" localSheetId="5">[18]RESUMO!#REF!</definedName>
    <definedName name="SG_12_01_1" localSheetId="0">[18]RESUMO!#REF!</definedName>
    <definedName name="SG_12_01_1">[18]RESUMO!#REF!</definedName>
    <definedName name="SG_12_02_1" localSheetId="7">[18]RESUMO!#REF!</definedName>
    <definedName name="SG_12_02_1" localSheetId="4">[18]RESUMO!#REF!</definedName>
    <definedName name="SG_12_02_1" localSheetId="5">[18]RESUMO!#REF!</definedName>
    <definedName name="SG_12_02_1" localSheetId="0">[18]RESUMO!#REF!</definedName>
    <definedName name="SG_12_02_1">[18]RESUMO!#REF!</definedName>
    <definedName name="SG_12_03_1" localSheetId="7">[18]RESUMO!#REF!</definedName>
    <definedName name="SG_12_03_1" localSheetId="4">[18]RESUMO!#REF!</definedName>
    <definedName name="SG_12_03_1" localSheetId="5">[18]RESUMO!#REF!</definedName>
    <definedName name="SG_12_03_1" localSheetId="0">[18]RESUMO!#REF!</definedName>
    <definedName name="SG_12_03_1">[18]RESUMO!#REF!</definedName>
    <definedName name="SG_12_04_1" localSheetId="7">[18]RESUMO!#REF!</definedName>
    <definedName name="SG_12_04_1" localSheetId="4">[18]RESUMO!#REF!</definedName>
    <definedName name="SG_12_04_1" localSheetId="5">[18]RESUMO!#REF!</definedName>
    <definedName name="SG_12_04_1" localSheetId="0">[18]RESUMO!#REF!</definedName>
    <definedName name="SG_12_04_1">[18]RESUMO!#REF!</definedName>
    <definedName name="SG_12_05_1" localSheetId="7">[18]RESUMO!#REF!</definedName>
    <definedName name="SG_12_05_1" localSheetId="4">[18]RESUMO!#REF!</definedName>
    <definedName name="SG_12_05_1" localSheetId="5">[18]RESUMO!#REF!</definedName>
    <definedName name="SG_12_05_1" localSheetId="0">[18]RESUMO!#REF!</definedName>
    <definedName name="SG_12_05_1">[18]RESUMO!#REF!</definedName>
    <definedName name="SG_12_06_1" localSheetId="7">[18]RESUMO!#REF!</definedName>
    <definedName name="SG_12_06_1" localSheetId="4">[18]RESUMO!#REF!</definedName>
    <definedName name="SG_12_06_1" localSheetId="5">[18]RESUMO!#REF!</definedName>
    <definedName name="SG_12_06_1" localSheetId="0">[18]RESUMO!#REF!</definedName>
    <definedName name="SG_12_06_1">[18]RESUMO!#REF!</definedName>
    <definedName name="SG_12_07_1" localSheetId="7">[18]RESUMO!#REF!</definedName>
    <definedName name="SG_12_07_1" localSheetId="4">[18]RESUMO!#REF!</definedName>
    <definedName name="SG_12_07_1" localSheetId="5">[18]RESUMO!#REF!</definedName>
    <definedName name="SG_12_07_1" localSheetId="0">[18]RESUMO!#REF!</definedName>
    <definedName name="SG_12_07_1">[18]RESUMO!#REF!</definedName>
    <definedName name="SG_12_08" localSheetId="7">'[7]Planilha PROJETISTA'!#REF!</definedName>
    <definedName name="SG_12_08" localSheetId="4">'[7]Planilha PROJETISTA'!#REF!</definedName>
    <definedName name="SG_12_08" localSheetId="5">'[7]Planilha PROJETISTA'!#REF!</definedName>
    <definedName name="SG_12_08" localSheetId="0">'[7]Planilha PROJETISTA'!#REF!</definedName>
    <definedName name="SG_12_08">'[7]Planilha PROJETISTA'!#REF!</definedName>
    <definedName name="SG_12_08_1" localSheetId="7">[18]RESUMO!#REF!</definedName>
    <definedName name="SG_12_08_1" localSheetId="4">[18]RESUMO!#REF!</definedName>
    <definedName name="SG_12_08_1" localSheetId="5">[18]RESUMO!#REF!</definedName>
    <definedName name="SG_12_08_1" localSheetId="0">[18]RESUMO!#REF!</definedName>
    <definedName name="SG_12_08_1">[18]RESUMO!#REF!</definedName>
    <definedName name="SG_12_09" localSheetId="7">'[7]Planilha PROJETISTA'!#REF!</definedName>
    <definedName name="SG_12_09" localSheetId="4">'[7]Planilha PROJETISTA'!#REF!</definedName>
    <definedName name="SG_12_09" localSheetId="5">'[7]Planilha PROJETISTA'!#REF!</definedName>
    <definedName name="SG_12_09" localSheetId="0">'[7]Planilha PROJETISTA'!#REF!</definedName>
    <definedName name="SG_12_09">'[7]Planilha PROJETISTA'!#REF!</definedName>
    <definedName name="SG_12_09_1" localSheetId="7">[18]RESUMO!#REF!</definedName>
    <definedName name="SG_12_09_1" localSheetId="4">[18]RESUMO!#REF!</definedName>
    <definedName name="SG_12_09_1" localSheetId="5">[18]RESUMO!#REF!</definedName>
    <definedName name="SG_12_09_1" localSheetId="0">[18]RESUMO!#REF!</definedName>
    <definedName name="SG_12_09_1">[18]RESUMO!#REF!</definedName>
    <definedName name="SG_12_10" localSheetId="7">'[7]Planilha PROJETISTA'!#REF!</definedName>
    <definedName name="SG_12_10" localSheetId="4">'[7]Planilha PROJETISTA'!#REF!</definedName>
    <definedName name="SG_12_10" localSheetId="5">'[7]Planilha PROJETISTA'!#REF!</definedName>
    <definedName name="SG_12_10" localSheetId="0">'[7]Planilha PROJETISTA'!#REF!</definedName>
    <definedName name="SG_12_10">'[7]Planilha PROJETISTA'!#REF!</definedName>
    <definedName name="SG_12_10_1" localSheetId="7">[18]RESUMO!#REF!</definedName>
    <definedName name="SG_12_10_1" localSheetId="4">[18]RESUMO!#REF!</definedName>
    <definedName name="SG_12_10_1" localSheetId="5">[18]RESUMO!#REF!</definedName>
    <definedName name="SG_12_10_1" localSheetId="0">[18]RESUMO!#REF!</definedName>
    <definedName name="SG_12_10_1">[18]RESUMO!#REF!</definedName>
    <definedName name="SG_12_11" localSheetId="7">'[7]Planilha PROJETISTA'!#REF!</definedName>
    <definedName name="SG_12_11" localSheetId="4">'[7]Planilha PROJETISTA'!#REF!</definedName>
    <definedName name="SG_12_11" localSheetId="5">'[7]Planilha PROJETISTA'!#REF!</definedName>
    <definedName name="SG_12_11" localSheetId="0">'[7]Planilha PROJETISTA'!#REF!</definedName>
    <definedName name="SG_12_11">'[7]Planilha PROJETISTA'!#REF!</definedName>
    <definedName name="SG_12_11_1" localSheetId="7">[18]RESUMO!#REF!</definedName>
    <definedName name="SG_12_11_1" localSheetId="4">[18]RESUMO!#REF!</definedName>
    <definedName name="SG_12_11_1" localSheetId="5">[18]RESUMO!#REF!</definedName>
    <definedName name="SG_12_11_1" localSheetId="0">[18]RESUMO!#REF!</definedName>
    <definedName name="SG_12_11_1">[18]RESUMO!#REF!</definedName>
    <definedName name="SG_12_12" localSheetId="7">'[7]Planilha PROJETISTA'!#REF!</definedName>
    <definedName name="SG_12_12" localSheetId="4">'[7]Planilha PROJETISTA'!#REF!</definedName>
    <definedName name="SG_12_12" localSheetId="5">'[7]Planilha PROJETISTA'!#REF!</definedName>
    <definedName name="SG_12_12" localSheetId="0">'[7]Planilha PROJETISTA'!#REF!</definedName>
    <definedName name="SG_12_12">'[7]Planilha PROJETISTA'!#REF!</definedName>
    <definedName name="SG_12_12_1" localSheetId="7">[18]RESUMO!#REF!</definedName>
    <definedName name="SG_12_12_1" localSheetId="4">[18]RESUMO!#REF!</definedName>
    <definedName name="SG_12_12_1" localSheetId="5">[18]RESUMO!#REF!</definedName>
    <definedName name="SG_12_12_1" localSheetId="0">[18]RESUMO!#REF!</definedName>
    <definedName name="SG_12_12_1">[18]RESUMO!#REF!</definedName>
    <definedName name="SG_12_13" localSheetId="7">'[7]Planilha PROJETISTA'!#REF!</definedName>
    <definedName name="SG_12_13" localSheetId="4">'[7]Planilha PROJETISTA'!#REF!</definedName>
    <definedName name="SG_12_13" localSheetId="5">'[7]Planilha PROJETISTA'!#REF!</definedName>
    <definedName name="SG_12_13" localSheetId="0">'[7]Planilha PROJETISTA'!#REF!</definedName>
    <definedName name="SG_12_13">'[7]Planilha PROJETISTA'!#REF!</definedName>
    <definedName name="SG_12_13_1" localSheetId="7">[18]RESUMO!#REF!</definedName>
    <definedName name="SG_12_13_1" localSheetId="4">[18]RESUMO!#REF!</definedName>
    <definedName name="SG_12_13_1" localSheetId="5">[18]RESUMO!#REF!</definedName>
    <definedName name="SG_12_13_1" localSheetId="0">[18]RESUMO!#REF!</definedName>
    <definedName name="SG_12_13_1">[18]RESUMO!#REF!</definedName>
    <definedName name="SG_12_14" localSheetId="7">'[7]Planilha PROJETISTA'!#REF!</definedName>
    <definedName name="SG_12_14" localSheetId="4">'[7]Planilha PROJETISTA'!#REF!</definedName>
    <definedName name="SG_12_14" localSheetId="5">'[7]Planilha PROJETISTA'!#REF!</definedName>
    <definedName name="SG_12_14" localSheetId="0">'[7]Planilha PROJETISTA'!#REF!</definedName>
    <definedName name="SG_12_14">'[7]Planilha PROJETISTA'!#REF!</definedName>
    <definedName name="SG_12_14_1" localSheetId="7">[18]RESUMO!#REF!</definedName>
    <definedName name="SG_12_14_1" localSheetId="4">[18]RESUMO!#REF!</definedName>
    <definedName name="SG_12_14_1" localSheetId="5">[18]RESUMO!#REF!</definedName>
    <definedName name="SG_12_14_1" localSheetId="0">[18]RESUMO!#REF!</definedName>
    <definedName name="SG_12_14_1">[18]RESUMO!#REF!</definedName>
    <definedName name="SG_12_15" localSheetId="7">'[7]Planilha PROJETISTA'!#REF!</definedName>
    <definedName name="SG_12_15" localSheetId="4">'[7]Planilha PROJETISTA'!#REF!</definedName>
    <definedName name="SG_12_15" localSheetId="5">'[7]Planilha PROJETISTA'!#REF!</definedName>
    <definedName name="SG_12_15" localSheetId="0">'[7]Planilha PROJETISTA'!#REF!</definedName>
    <definedName name="SG_12_15">'[7]Planilha PROJETISTA'!#REF!</definedName>
    <definedName name="SG_12_15_1" localSheetId="7">[18]RESUMO!#REF!</definedName>
    <definedName name="SG_12_15_1" localSheetId="4">[18]RESUMO!#REF!</definedName>
    <definedName name="SG_12_15_1" localSheetId="5">[18]RESUMO!#REF!</definedName>
    <definedName name="SG_12_15_1" localSheetId="0">[18]RESUMO!#REF!</definedName>
    <definedName name="SG_12_15_1">[18]RESUMO!#REF!</definedName>
    <definedName name="SG_12_16" localSheetId="7">'[7]Planilha PROJETISTA'!#REF!</definedName>
    <definedName name="SG_12_16" localSheetId="4">'[7]Planilha PROJETISTA'!#REF!</definedName>
    <definedName name="SG_12_16" localSheetId="5">'[7]Planilha PROJETISTA'!#REF!</definedName>
    <definedName name="SG_12_16" localSheetId="0">'[7]Planilha PROJETISTA'!#REF!</definedName>
    <definedName name="SG_12_16">'[7]Planilha PROJETISTA'!#REF!</definedName>
    <definedName name="SG_12_16_1" localSheetId="7">[18]RESUMO!#REF!</definedName>
    <definedName name="SG_12_16_1" localSheetId="4">[18]RESUMO!#REF!</definedName>
    <definedName name="SG_12_16_1" localSheetId="5">[18]RESUMO!#REF!</definedName>
    <definedName name="SG_12_16_1" localSheetId="0">[18]RESUMO!#REF!</definedName>
    <definedName name="SG_12_16_1">[18]RESUMO!#REF!</definedName>
    <definedName name="SG_12_17" localSheetId="7">'[7]Planilha PROJETISTA'!#REF!</definedName>
    <definedName name="SG_12_17" localSheetId="4">'[7]Planilha PROJETISTA'!#REF!</definedName>
    <definedName name="SG_12_17" localSheetId="5">'[7]Planilha PROJETISTA'!#REF!</definedName>
    <definedName name="SG_12_17" localSheetId="0">'[7]Planilha PROJETISTA'!#REF!</definedName>
    <definedName name="SG_12_17">'[7]Planilha PROJETISTA'!#REF!</definedName>
    <definedName name="SG_12_17_1" localSheetId="7">[18]RESUMO!#REF!</definedName>
    <definedName name="SG_12_17_1" localSheetId="4">[18]RESUMO!#REF!</definedName>
    <definedName name="SG_12_17_1" localSheetId="5">[18]RESUMO!#REF!</definedName>
    <definedName name="SG_12_17_1" localSheetId="0">[18]RESUMO!#REF!</definedName>
    <definedName name="SG_12_17_1">[18]RESUMO!#REF!</definedName>
    <definedName name="SG_12_18" localSheetId="7">'[7]Planilha PROJETISTA'!#REF!</definedName>
    <definedName name="SG_12_18" localSheetId="4">'[7]Planilha PROJETISTA'!#REF!</definedName>
    <definedName name="SG_12_18" localSheetId="5">'[7]Planilha PROJETISTA'!#REF!</definedName>
    <definedName name="SG_12_18" localSheetId="0">'[7]Planilha PROJETISTA'!#REF!</definedName>
    <definedName name="SG_12_18">'[7]Planilha PROJETISTA'!#REF!</definedName>
    <definedName name="SG_12_18_1" localSheetId="7">[18]RESUMO!#REF!</definedName>
    <definedName name="SG_12_18_1" localSheetId="4">[18]RESUMO!#REF!</definedName>
    <definedName name="SG_12_18_1" localSheetId="5">[18]RESUMO!#REF!</definedName>
    <definedName name="SG_12_18_1" localSheetId="0">[18]RESUMO!#REF!</definedName>
    <definedName name="SG_12_18_1">[18]RESUMO!#REF!</definedName>
    <definedName name="SG_12_19" localSheetId="7">'[7]Planilha PROJETISTA'!#REF!</definedName>
    <definedName name="SG_12_19" localSheetId="4">'[7]Planilha PROJETISTA'!#REF!</definedName>
    <definedName name="SG_12_19" localSheetId="5">'[7]Planilha PROJETISTA'!#REF!</definedName>
    <definedName name="SG_12_19" localSheetId="0">'[7]Planilha PROJETISTA'!#REF!</definedName>
    <definedName name="SG_12_19">'[7]Planilha PROJETISTA'!#REF!</definedName>
    <definedName name="SG_12_19_1" localSheetId="7">[18]RESUMO!#REF!</definedName>
    <definedName name="SG_12_19_1" localSheetId="4">[18]RESUMO!#REF!</definedName>
    <definedName name="SG_12_19_1" localSheetId="5">[18]RESUMO!#REF!</definedName>
    <definedName name="SG_12_19_1" localSheetId="0">[18]RESUMO!#REF!</definedName>
    <definedName name="SG_12_19_1">[18]RESUMO!#REF!</definedName>
    <definedName name="SG_12_20" localSheetId="7">'[7]Planilha PROJETISTA'!#REF!</definedName>
    <definedName name="SG_12_20" localSheetId="4">'[7]Planilha PROJETISTA'!#REF!</definedName>
    <definedName name="SG_12_20" localSheetId="5">'[7]Planilha PROJETISTA'!#REF!</definedName>
    <definedName name="SG_12_20" localSheetId="0">'[7]Planilha PROJETISTA'!#REF!</definedName>
    <definedName name="SG_12_20">'[7]Planilha PROJETISTA'!#REF!</definedName>
    <definedName name="SG_12_20_1" localSheetId="7">[18]RESUMO!#REF!</definedName>
    <definedName name="SG_12_20_1" localSheetId="4">[18]RESUMO!#REF!</definedName>
    <definedName name="SG_12_20_1" localSheetId="5">[18]RESUMO!#REF!</definedName>
    <definedName name="SG_12_20_1" localSheetId="0">[18]RESUMO!#REF!</definedName>
    <definedName name="SG_12_20_1">[18]RESUMO!#REF!</definedName>
    <definedName name="SG_13_01_1" localSheetId="7">[18]RESUMO!#REF!</definedName>
    <definedName name="SG_13_01_1" localSheetId="4">[18]RESUMO!#REF!</definedName>
    <definedName name="SG_13_01_1" localSheetId="5">[18]RESUMO!#REF!</definedName>
    <definedName name="SG_13_01_1" localSheetId="0">[18]RESUMO!#REF!</definedName>
    <definedName name="SG_13_01_1">[18]RESUMO!#REF!</definedName>
    <definedName name="SG_13_02_1" localSheetId="7">[18]RESUMO!#REF!</definedName>
    <definedName name="SG_13_02_1" localSheetId="4">[18]RESUMO!#REF!</definedName>
    <definedName name="SG_13_02_1" localSheetId="5">[18]RESUMO!#REF!</definedName>
    <definedName name="SG_13_02_1" localSheetId="0">[18]RESUMO!#REF!</definedName>
    <definedName name="SG_13_02_1">[18]RESUMO!#REF!</definedName>
    <definedName name="SG_13_03_1" localSheetId="7">[18]RESUMO!#REF!</definedName>
    <definedName name="SG_13_03_1" localSheetId="4">[18]RESUMO!#REF!</definedName>
    <definedName name="SG_13_03_1" localSheetId="5">[18]RESUMO!#REF!</definedName>
    <definedName name="SG_13_03_1" localSheetId="0">[18]RESUMO!#REF!</definedName>
    <definedName name="SG_13_03_1">[18]RESUMO!#REF!</definedName>
    <definedName name="SG_13_04_1" localSheetId="7">[18]RESUMO!#REF!</definedName>
    <definedName name="SG_13_04_1" localSheetId="4">[18]RESUMO!#REF!</definedName>
    <definedName name="SG_13_04_1" localSheetId="5">[18]RESUMO!#REF!</definedName>
    <definedName name="SG_13_04_1" localSheetId="0">[18]RESUMO!#REF!</definedName>
    <definedName name="SG_13_04_1">[18]RESUMO!#REF!</definedName>
    <definedName name="SG_13_05_1" localSheetId="7">[18]RESUMO!#REF!</definedName>
    <definedName name="SG_13_05_1" localSheetId="4">[18]RESUMO!#REF!</definedName>
    <definedName name="SG_13_05_1" localSheetId="5">[18]RESUMO!#REF!</definedName>
    <definedName name="SG_13_05_1" localSheetId="0">[18]RESUMO!#REF!</definedName>
    <definedName name="SG_13_05_1">[18]RESUMO!#REF!</definedName>
    <definedName name="SG_13_06" localSheetId="7">'[7]Planilha PROJETISTA'!#REF!</definedName>
    <definedName name="SG_13_06" localSheetId="4">'[7]Planilha PROJETISTA'!#REF!</definedName>
    <definedName name="SG_13_06" localSheetId="5">'[7]Planilha PROJETISTA'!#REF!</definedName>
    <definedName name="SG_13_06" localSheetId="0">'[7]Planilha PROJETISTA'!#REF!</definedName>
    <definedName name="SG_13_06">'[7]Planilha PROJETISTA'!#REF!</definedName>
    <definedName name="SG_13_06_1" localSheetId="7">[18]RESUMO!#REF!</definedName>
    <definedName name="SG_13_06_1" localSheetId="4">[18]RESUMO!#REF!</definedName>
    <definedName name="SG_13_06_1" localSheetId="5">[18]RESUMO!#REF!</definedName>
    <definedName name="SG_13_06_1" localSheetId="0">[18]RESUMO!#REF!</definedName>
    <definedName name="SG_13_06_1">[18]RESUMO!#REF!</definedName>
    <definedName name="SG_13_07" localSheetId="7">'[7]Planilha PROJETISTA'!#REF!</definedName>
    <definedName name="SG_13_07" localSheetId="4">'[7]Planilha PROJETISTA'!#REF!</definedName>
    <definedName name="SG_13_07" localSheetId="5">'[7]Planilha PROJETISTA'!#REF!</definedName>
    <definedName name="SG_13_07" localSheetId="0">'[7]Planilha PROJETISTA'!#REF!</definedName>
    <definedName name="SG_13_07">'[7]Planilha PROJETISTA'!#REF!</definedName>
    <definedName name="SG_13_07_1" localSheetId="7">[18]RESUMO!#REF!</definedName>
    <definedName name="SG_13_07_1" localSheetId="4">[18]RESUMO!#REF!</definedName>
    <definedName name="SG_13_07_1" localSheetId="5">[18]RESUMO!#REF!</definedName>
    <definedName name="SG_13_07_1" localSheetId="0">[18]RESUMO!#REF!</definedName>
    <definedName name="SG_13_07_1">[18]RESUMO!#REF!</definedName>
    <definedName name="SG_13_08" localSheetId="7">'[7]Planilha PROJETISTA'!#REF!</definedName>
    <definedName name="SG_13_08" localSheetId="4">'[7]Planilha PROJETISTA'!#REF!</definedName>
    <definedName name="SG_13_08" localSheetId="5">'[7]Planilha PROJETISTA'!#REF!</definedName>
    <definedName name="SG_13_08" localSheetId="0">'[7]Planilha PROJETISTA'!#REF!</definedName>
    <definedName name="SG_13_08">'[7]Planilha PROJETISTA'!#REF!</definedName>
    <definedName name="SG_13_08_1" localSheetId="7">[18]RESUMO!#REF!</definedName>
    <definedName name="SG_13_08_1" localSheetId="4">[18]RESUMO!#REF!</definedName>
    <definedName name="SG_13_08_1" localSheetId="5">[18]RESUMO!#REF!</definedName>
    <definedName name="SG_13_08_1" localSheetId="0">[18]RESUMO!#REF!</definedName>
    <definedName name="SG_13_08_1">[18]RESUMO!#REF!</definedName>
    <definedName name="SG_13_09" localSheetId="7">'[7]Planilha PROJETISTA'!#REF!</definedName>
    <definedName name="SG_13_09" localSheetId="4">'[7]Planilha PROJETISTA'!#REF!</definedName>
    <definedName name="SG_13_09" localSheetId="5">'[7]Planilha PROJETISTA'!#REF!</definedName>
    <definedName name="SG_13_09" localSheetId="0">'[7]Planilha PROJETISTA'!#REF!</definedName>
    <definedName name="SG_13_09">'[7]Planilha PROJETISTA'!#REF!</definedName>
    <definedName name="SG_13_09_1" localSheetId="7">[18]RESUMO!#REF!</definedName>
    <definedName name="SG_13_09_1" localSheetId="4">[18]RESUMO!#REF!</definedName>
    <definedName name="SG_13_09_1" localSheetId="5">[18]RESUMO!#REF!</definedName>
    <definedName name="SG_13_09_1" localSheetId="0">[18]RESUMO!#REF!</definedName>
    <definedName name="SG_13_09_1">[18]RESUMO!#REF!</definedName>
    <definedName name="SG_13_10" localSheetId="7">'[7]Planilha PROJETISTA'!#REF!</definedName>
    <definedName name="SG_13_10" localSheetId="4">'[7]Planilha PROJETISTA'!#REF!</definedName>
    <definedName name="SG_13_10" localSheetId="5">'[7]Planilha PROJETISTA'!#REF!</definedName>
    <definedName name="SG_13_10" localSheetId="0">'[7]Planilha PROJETISTA'!#REF!</definedName>
    <definedName name="SG_13_10">'[7]Planilha PROJETISTA'!#REF!</definedName>
    <definedName name="SG_13_10_1" localSheetId="7">[18]RESUMO!#REF!</definedName>
    <definedName name="SG_13_10_1" localSheetId="4">[18]RESUMO!#REF!</definedName>
    <definedName name="SG_13_10_1" localSheetId="5">[18]RESUMO!#REF!</definedName>
    <definedName name="SG_13_10_1" localSheetId="0">[18]RESUMO!#REF!</definedName>
    <definedName name="SG_13_10_1">[18]RESUMO!#REF!</definedName>
    <definedName name="SG_13_11" localSheetId="7">'[7]Planilha PROJETISTA'!#REF!</definedName>
    <definedName name="SG_13_11" localSheetId="4">'[7]Planilha PROJETISTA'!#REF!</definedName>
    <definedName name="SG_13_11" localSheetId="5">'[7]Planilha PROJETISTA'!#REF!</definedName>
    <definedName name="SG_13_11" localSheetId="0">'[7]Planilha PROJETISTA'!#REF!</definedName>
    <definedName name="SG_13_11">'[7]Planilha PROJETISTA'!#REF!</definedName>
    <definedName name="SG_13_11_1" localSheetId="7">[18]RESUMO!#REF!</definedName>
    <definedName name="SG_13_11_1" localSheetId="4">[18]RESUMO!#REF!</definedName>
    <definedName name="SG_13_11_1" localSheetId="5">[18]RESUMO!#REF!</definedName>
    <definedName name="SG_13_11_1" localSheetId="0">[18]RESUMO!#REF!</definedName>
    <definedName name="SG_13_11_1">[18]RESUMO!#REF!</definedName>
    <definedName name="SG_13_12" localSheetId="7">'[7]Planilha PROJETISTA'!#REF!</definedName>
    <definedName name="SG_13_12" localSheetId="4">'[7]Planilha PROJETISTA'!#REF!</definedName>
    <definedName name="SG_13_12" localSheetId="5">'[7]Planilha PROJETISTA'!#REF!</definedName>
    <definedName name="SG_13_12" localSheetId="0">'[7]Planilha PROJETISTA'!#REF!</definedName>
    <definedName name="SG_13_12">'[7]Planilha PROJETISTA'!#REF!</definedName>
    <definedName name="SG_13_12_1" localSheetId="7">[18]RESUMO!#REF!</definedName>
    <definedName name="SG_13_12_1" localSheetId="4">[18]RESUMO!#REF!</definedName>
    <definedName name="SG_13_12_1" localSheetId="5">[18]RESUMO!#REF!</definedName>
    <definedName name="SG_13_12_1" localSheetId="0">[18]RESUMO!#REF!</definedName>
    <definedName name="SG_13_12_1">[18]RESUMO!#REF!</definedName>
    <definedName name="SG_13_13" localSheetId="7">'[7]Planilha PROJETISTA'!#REF!</definedName>
    <definedName name="SG_13_13" localSheetId="4">'[7]Planilha PROJETISTA'!#REF!</definedName>
    <definedName name="SG_13_13" localSheetId="5">'[7]Planilha PROJETISTA'!#REF!</definedName>
    <definedName name="SG_13_13" localSheetId="0">'[7]Planilha PROJETISTA'!#REF!</definedName>
    <definedName name="SG_13_13">'[7]Planilha PROJETISTA'!#REF!</definedName>
    <definedName name="SG_13_13_1" localSheetId="7">[18]RESUMO!#REF!</definedName>
    <definedName name="SG_13_13_1" localSheetId="4">[18]RESUMO!#REF!</definedName>
    <definedName name="SG_13_13_1" localSheetId="5">[18]RESUMO!#REF!</definedName>
    <definedName name="SG_13_13_1" localSheetId="0">[18]RESUMO!#REF!</definedName>
    <definedName name="SG_13_13_1">[18]RESUMO!#REF!</definedName>
    <definedName name="SG_13_14" localSheetId="7">'[7]Planilha PROJETISTA'!#REF!</definedName>
    <definedName name="SG_13_14" localSheetId="4">'[7]Planilha PROJETISTA'!#REF!</definedName>
    <definedName name="SG_13_14" localSheetId="5">'[7]Planilha PROJETISTA'!#REF!</definedName>
    <definedName name="SG_13_14" localSheetId="0">'[7]Planilha PROJETISTA'!#REF!</definedName>
    <definedName name="SG_13_14">'[7]Planilha PROJETISTA'!#REF!</definedName>
    <definedName name="SG_13_14_1" localSheetId="7">[18]RESUMO!#REF!</definedName>
    <definedName name="SG_13_14_1" localSheetId="4">[18]RESUMO!#REF!</definedName>
    <definedName name="SG_13_14_1" localSheetId="5">[18]RESUMO!#REF!</definedName>
    <definedName name="SG_13_14_1" localSheetId="0">[18]RESUMO!#REF!</definedName>
    <definedName name="SG_13_14_1">[18]RESUMO!#REF!</definedName>
    <definedName name="SG_13_15" localSheetId="7">'[7]Planilha PROJETISTA'!#REF!</definedName>
    <definedName name="SG_13_15" localSheetId="4">'[7]Planilha PROJETISTA'!#REF!</definedName>
    <definedName name="SG_13_15" localSheetId="5">'[7]Planilha PROJETISTA'!#REF!</definedName>
    <definedName name="SG_13_15" localSheetId="0">'[7]Planilha PROJETISTA'!#REF!</definedName>
    <definedName name="SG_13_15">'[7]Planilha PROJETISTA'!#REF!</definedName>
    <definedName name="SG_13_15_1" localSheetId="7">[18]RESUMO!#REF!</definedName>
    <definedName name="SG_13_15_1" localSheetId="4">[18]RESUMO!#REF!</definedName>
    <definedName name="SG_13_15_1" localSheetId="5">[18]RESUMO!#REF!</definedName>
    <definedName name="SG_13_15_1" localSheetId="0">[18]RESUMO!#REF!</definedName>
    <definedName name="SG_13_15_1">[18]RESUMO!#REF!</definedName>
    <definedName name="SG_13_16" localSheetId="7">'[7]Planilha PROJETISTA'!#REF!</definedName>
    <definedName name="SG_13_16" localSheetId="4">'[7]Planilha PROJETISTA'!#REF!</definedName>
    <definedName name="SG_13_16" localSheetId="5">'[7]Planilha PROJETISTA'!#REF!</definedName>
    <definedName name="SG_13_16" localSheetId="0">'[7]Planilha PROJETISTA'!#REF!</definedName>
    <definedName name="SG_13_16">'[7]Planilha PROJETISTA'!#REF!</definedName>
    <definedName name="SG_13_16_1" localSheetId="7">[18]RESUMO!#REF!</definedName>
    <definedName name="SG_13_16_1" localSheetId="4">[18]RESUMO!#REF!</definedName>
    <definedName name="SG_13_16_1" localSheetId="5">[18]RESUMO!#REF!</definedName>
    <definedName name="SG_13_16_1" localSheetId="0">[18]RESUMO!#REF!</definedName>
    <definedName name="SG_13_16_1">[18]RESUMO!#REF!</definedName>
    <definedName name="SG_13_17" localSheetId="7">'[7]Planilha PROJETISTA'!#REF!</definedName>
    <definedName name="SG_13_17" localSheetId="4">'[7]Planilha PROJETISTA'!#REF!</definedName>
    <definedName name="SG_13_17" localSheetId="5">'[7]Planilha PROJETISTA'!#REF!</definedName>
    <definedName name="SG_13_17" localSheetId="0">'[7]Planilha PROJETISTA'!#REF!</definedName>
    <definedName name="SG_13_17">'[7]Planilha PROJETISTA'!#REF!</definedName>
    <definedName name="SG_13_17_1" localSheetId="7">[18]RESUMO!#REF!</definedName>
    <definedName name="SG_13_17_1" localSheetId="4">[18]RESUMO!#REF!</definedName>
    <definedName name="SG_13_17_1" localSheetId="5">[18]RESUMO!#REF!</definedName>
    <definedName name="SG_13_17_1" localSheetId="0">[18]RESUMO!#REF!</definedName>
    <definedName name="SG_13_17_1">[18]RESUMO!#REF!</definedName>
    <definedName name="SG_13_18" localSheetId="7">'[7]Planilha PROJETISTA'!#REF!</definedName>
    <definedName name="SG_13_18" localSheetId="4">'[7]Planilha PROJETISTA'!#REF!</definedName>
    <definedName name="SG_13_18" localSheetId="5">'[7]Planilha PROJETISTA'!#REF!</definedName>
    <definedName name="SG_13_18" localSheetId="0">'[7]Planilha PROJETISTA'!#REF!</definedName>
    <definedName name="SG_13_18">'[7]Planilha PROJETISTA'!#REF!</definedName>
    <definedName name="SG_13_18_1" localSheetId="7">[18]RESUMO!#REF!</definedName>
    <definedName name="SG_13_18_1" localSheetId="4">[18]RESUMO!#REF!</definedName>
    <definedName name="SG_13_18_1" localSheetId="5">[18]RESUMO!#REF!</definedName>
    <definedName name="SG_13_18_1" localSheetId="0">[18]RESUMO!#REF!</definedName>
    <definedName name="SG_13_18_1">[18]RESUMO!#REF!</definedName>
    <definedName name="SG_13_19" localSheetId="7">'[7]Planilha PROJETISTA'!#REF!</definedName>
    <definedName name="SG_13_19" localSheetId="4">'[7]Planilha PROJETISTA'!#REF!</definedName>
    <definedName name="SG_13_19" localSheetId="5">'[7]Planilha PROJETISTA'!#REF!</definedName>
    <definedName name="SG_13_19" localSheetId="0">'[7]Planilha PROJETISTA'!#REF!</definedName>
    <definedName name="SG_13_19">'[7]Planilha PROJETISTA'!#REF!</definedName>
    <definedName name="SG_13_19_1" localSheetId="7">[18]RESUMO!#REF!</definedName>
    <definedName name="SG_13_19_1" localSheetId="4">[18]RESUMO!#REF!</definedName>
    <definedName name="SG_13_19_1" localSheetId="5">[18]RESUMO!#REF!</definedName>
    <definedName name="SG_13_19_1" localSheetId="0">[18]RESUMO!#REF!</definedName>
    <definedName name="SG_13_19_1">[18]RESUMO!#REF!</definedName>
    <definedName name="SG_13_20" localSheetId="7">'[7]Planilha PROJETISTA'!#REF!</definedName>
    <definedName name="SG_13_20" localSheetId="4">'[7]Planilha PROJETISTA'!#REF!</definedName>
    <definedName name="SG_13_20" localSheetId="5">'[7]Planilha PROJETISTA'!#REF!</definedName>
    <definedName name="SG_13_20" localSheetId="0">'[7]Planilha PROJETISTA'!#REF!</definedName>
    <definedName name="SG_13_20">'[7]Planilha PROJETISTA'!#REF!</definedName>
    <definedName name="SG_13_20_1" localSheetId="7">[18]RESUMO!#REF!</definedName>
    <definedName name="SG_13_20_1" localSheetId="4">[18]RESUMO!#REF!</definedName>
    <definedName name="SG_13_20_1" localSheetId="5">[18]RESUMO!#REF!</definedName>
    <definedName name="SG_13_20_1" localSheetId="0">[18]RESUMO!#REF!</definedName>
    <definedName name="SG_13_20_1">[18]RESUMO!#REF!</definedName>
    <definedName name="SG_14_01_1" localSheetId="7">[18]RESUMO!#REF!</definedName>
    <definedName name="SG_14_01_1" localSheetId="4">[18]RESUMO!#REF!</definedName>
    <definedName name="SG_14_01_1" localSheetId="5">[18]RESUMO!#REF!</definedName>
    <definedName name="SG_14_01_1" localSheetId="0">[18]RESUMO!#REF!</definedName>
    <definedName name="SG_14_01_1">[18]RESUMO!#REF!</definedName>
    <definedName name="SG_14_02_1" localSheetId="7">[18]RESUMO!#REF!</definedName>
    <definedName name="SG_14_02_1" localSheetId="4">[18]RESUMO!#REF!</definedName>
    <definedName name="SG_14_02_1" localSheetId="5">[18]RESUMO!#REF!</definedName>
    <definedName name="SG_14_02_1" localSheetId="0">[18]RESUMO!#REF!</definedName>
    <definedName name="SG_14_02_1">[18]RESUMO!#REF!</definedName>
    <definedName name="SG_14_03_1" localSheetId="7">[18]RESUMO!#REF!</definedName>
    <definedName name="SG_14_03_1" localSheetId="4">[18]RESUMO!#REF!</definedName>
    <definedName name="SG_14_03_1" localSheetId="5">[18]RESUMO!#REF!</definedName>
    <definedName name="SG_14_03_1" localSheetId="0">[18]RESUMO!#REF!</definedName>
    <definedName name="SG_14_03_1">[18]RESUMO!#REF!</definedName>
    <definedName name="SG_14_04_1" localSheetId="7">[18]RESUMO!#REF!</definedName>
    <definedName name="SG_14_04_1" localSheetId="4">[18]RESUMO!#REF!</definedName>
    <definedName name="SG_14_04_1" localSheetId="5">[18]RESUMO!#REF!</definedName>
    <definedName name="SG_14_04_1" localSheetId="0">[18]RESUMO!#REF!</definedName>
    <definedName name="SG_14_04_1">[18]RESUMO!#REF!</definedName>
    <definedName name="SG_14_05_1" localSheetId="7">[18]RESUMO!#REF!</definedName>
    <definedName name="SG_14_05_1" localSheetId="4">[18]RESUMO!#REF!</definedName>
    <definedName name="SG_14_05_1" localSheetId="5">[18]RESUMO!#REF!</definedName>
    <definedName name="SG_14_05_1" localSheetId="0">[18]RESUMO!#REF!</definedName>
    <definedName name="SG_14_05_1">[18]RESUMO!#REF!</definedName>
    <definedName name="SG_14_06_1" localSheetId="7">[18]RESUMO!#REF!</definedName>
    <definedName name="SG_14_06_1" localSheetId="4">[18]RESUMO!#REF!</definedName>
    <definedName name="SG_14_06_1" localSheetId="5">[18]RESUMO!#REF!</definedName>
    <definedName name="SG_14_06_1" localSheetId="0">[18]RESUMO!#REF!</definedName>
    <definedName name="SG_14_06_1">[18]RESUMO!#REF!</definedName>
    <definedName name="SG_14_07_1" localSheetId="7">[18]RESUMO!#REF!</definedName>
    <definedName name="SG_14_07_1" localSheetId="4">[18]RESUMO!#REF!</definedName>
    <definedName name="SG_14_07_1" localSheetId="5">[18]RESUMO!#REF!</definedName>
    <definedName name="SG_14_07_1" localSheetId="0">[18]RESUMO!#REF!</definedName>
    <definedName name="SG_14_07_1">[18]RESUMO!#REF!</definedName>
    <definedName name="SG_14_08" localSheetId="7">'[7]Planilha PROJETISTA'!#REF!</definedName>
    <definedName name="SG_14_08" localSheetId="4">'[7]Planilha PROJETISTA'!#REF!</definedName>
    <definedName name="SG_14_08" localSheetId="5">'[7]Planilha PROJETISTA'!#REF!</definedName>
    <definedName name="SG_14_08" localSheetId="0">'[7]Planilha PROJETISTA'!#REF!</definedName>
    <definedName name="SG_14_08">'[7]Planilha PROJETISTA'!#REF!</definedName>
    <definedName name="SG_14_08_1" localSheetId="7">[18]RESUMO!#REF!</definedName>
    <definedName name="SG_14_08_1" localSheetId="4">[18]RESUMO!#REF!</definedName>
    <definedName name="SG_14_08_1" localSheetId="5">[18]RESUMO!#REF!</definedName>
    <definedName name="SG_14_08_1" localSheetId="0">[18]RESUMO!#REF!</definedName>
    <definedName name="SG_14_08_1">[18]RESUMO!#REF!</definedName>
    <definedName name="SG_14_09" localSheetId="7">'[7]Planilha PROJETISTA'!#REF!</definedName>
    <definedName name="SG_14_09" localSheetId="4">'[7]Planilha PROJETISTA'!#REF!</definedName>
    <definedName name="SG_14_09" localSheetId="5">'[7]Planilha PROJETISTA'!#REF!</definedName>
    <definedName name="SG_14_09" localSheetId="0">'[7]Planilha PROJETISTA'!#REF!</definedName>
    <definedName name="SG_14_09">'[7]Planilha PROJETISTA'!#REF!</definedName>
    <definedName name="SG_14_09_1" localSheetId="7">[18]RESUMO!#REF!</definedName>
    <definedName name="SG_14_09_1" localSheetId="4">[18]RESUMO!#REF!</definedName>
    <definedName name="SG_14_09_1" localSheetId="5">[18]RESUMO!#REF!</definedName>
    <definedName name="SG_14_09_1" localSheetId="0">[18]RESUMO!#REF!</definedName>
    <definedName name="SG_14_09_1">[18]RESUMO!#REF!</definedName>
    <definedName name="SG_14_10" localSheetId="7">'[7]Planilha PROJETISTA'!#REF!</definedName>
    <definedName name="SG_14_10" localSheetId="4">'[7]Planilha PROJETISTA'!#REF!</definedName>
    <definedName name="SG_14_10" localSheetId="5">'[7]Planilha PROJETISTA'!#REF!</definedName>
    <definedName name="SG_14_10" localSheetId="0">'[7]Planilha PROJETISTA'!#REF!</definedName>
    <definedName name="SG_14_10">'[7]Planilha PROJETISTA'!#REF!</definedName>
    <definedName name="SG_14_10_1" localSheetId="7">[18]RESUMO!#REF!</definedName>
    <definedName name="SG_14_10_1" localSheetId="4">[18]RESUMO!#REF!</definedName>
    <definedName name="SG_14_10_1" localSheetId="5">[18]RESUMO!#REF!</definedName>
    <definedName name="SG_14_10_1" localSheetId="0">[18]RESUMO!#REF!</definedName>
    <definedName name="SG_14_10_1">[18]RESUMO!#REF!</definedName>
    <definedName name="SG_14_11" localSheetId="7">'[7]Planilha PROJETISTA'!#REF!</definedName>
    <definedName name="SG_14_11" localSheetId="4">'[7]Planilha PROJETISTA'!#REF!</definedName>
    <definedName name="SG_14_11" localSheetId="5">'[7]Planilha PROJETISTA'!#REF!</definedName>
    <definedName name="SG_14_11" localSheetId="0">'[7]Planilha PROJETISTA'!#REF!</definedName>
    <definedName name="SG_14_11">'[7]Planilha PROJETISTA'!#REF!</definedName>
    <definedName name="SG_14_11_1" localSheetId="7">[18]RESUMO!#REF!</definedName>
    <definedName name="SG_14_11_1" localSheetId="4">[18]RESUMO!#REF!</definedName>
    <definedName name="SG_14_11_1" localSheetId="5">[18]RESUMO!#REF!</definedName>
    <definedName name="SG_14_11_1" localSheetId="0">[18]RESUMO!#REF!</definedName>
    <definedName name="SG_14_11_1">[18]RESUMO!#REF!</definedName>
    <definedName name="SG_14_12" localSheetId="7">'[7]Planilha PROJETISTA'!#REF!</definedName>
    <definedName name="SG_14_12" localSheetId="4">'[7]Planilha PROJETISTA'!#REF!</definedName>
    <definedName name="SG_14_12" localSheetId="5">'[7]Planilha PROJETISTA'!#REF!</definedName>
    <definedName name="SG_14_12" localSheetId="0">'[7]Planilha PROJETISTA'!#REF!</definedName>
    <definedName name="SG_14_12">'[7]Planilha PROJETISTA'!#REF!</definedName>
    <definedName name="SG_14_12_1" localSheetId="7">[18]RESUMO!#REF!</definedName>
    <definedName name="SG_14_12_1" localSheetId="4">[18]RESUMO!#REF!</definedName>
    <definedName name="SG_14_12_1" localSheetId="5">[18]RESUMO!#REF!</definedName>
    <definedName name="SG_14_12_1" localSheetId="0">[18]RESUMO!#REF!</definedName>
    <definedName name="SG_14_12_1">[18]RESUMO!#REF!</definedName>
    <definedName name="SG_14_13" localSheetId="7">'[7]Planilha PROJETISTA'!#REF!</definedName>
    <definedName name="SG_14_13" localSheetId="4">'[7]Planilha PROJETISTA'!#REF!</definedName>
    <definedName name="SG_14_13" localSheetId="5">'[7]Planilha PROJETISTA'!#REF!</definedName>
    <definedName name="SG_14_13" localSheetId="0">'[7]Planilha PROJETISTA'!#REF!</definedName>
    <definedName name="SG_14_13">'[7]Planilha PROJETISTA'!#REF!</definedName>
    <definedName name="SG_14_13_1" localSheetId="7">[18]RESUMO!#REF!</definedName>
    <definedName name="SG_14_13_1" localSheetId="4">[18]RESUMO!#REF!</definedName>
    <definedName name="SG_14_13_1" localSheetId="5">[18]RESUMO!#REF!</definedName>
    <definedName name="SG_14_13_1" localSheetId="0">[18]RESUMO!#REF!</definedName>
    <definedName name="SG_14_13_1">[18]RESUMO!#REF!</definedName>
    <definedName name="SG_14_14" localSheetId="7">'[7]Planilha PROJETISTA'!#REF!</definedName>
    <definedName name="SG_14_14" localSheetId="4">'[7]Planilha PROJETISTA'!#REF!</definedName>
    <definedName name="SG_14_14" localSheetId="5">'[7]Planilha PROJETISTA'!#REF!</definedName>
    <definedName name="SG_14_14" localSheetId="0">'[7]Planilha PROJETISTA'!#REF!</definedName>
    <definedName name="SG_14_14">'[7]Planilha PROJETISTA'!#REF!</definedName>
    <definedName name="SG_14_14_1" localSheetId="7">[18]RESUMO!#REF!</definedName>
    <definedName name="SG_14_14_1" localSheetId="4">[18]RESUMO!#REF!</definedName>
    <definedName name="SG_14_14_1" localSheetId="5">[18]RESUMO!#REF!</definedName>
    <definedName name="SG_14_14_1" localSheetId="0">[18]RESUMO!#REF!</definedName>
    <definedName name="SG_14_14_1">[18]RESUMO!#REF!</definedName>
    <definedName name="SG_14_15" localSheetId="7">'[7]Planilha PROJETISTA'!#REF!</definedName>
    <definedName name="SG_14_15" localSheetId="4">'[7]Planilha PROJETISTA'!#REF!</definedName>
    <definedName name="SG_14_15" localSheetId="5">'[7]Planilha PROJETISTA'!#REF!</definedName>
    <definedName name="SG_14_15" localSheetId="0">'[7]Planilha PROJETISTA'!#REF!</definedName>
    <definedName name="SG_14_15">'[7]Planilha PROJETISTA'!#REF!</definedName>
    <definedName name="SG_14_15_1" localSheetId="7">[18]RESUMO!#REF!</definedName>
    <definedName name="SG_14_15_1" localSheetId="4">[18]RESUMO!#REF!</definedName>
    <definedName name="SG_14_15_1" localSheetId="5">[18]RESUMO!#REF!</definedName>
    <definedName name="SG_14_15_1" localSheetId="0">[18]RESUMO!#REF!</definedName>
    <definedName name="SG_14_15_1">[18]RESUMO!#REF!</definedName>
    <definedName name="SG_14_16" localSheetId="7">'[7]Planilha PROJETISTA'!#REF!</definedName>
    <definedName name="SG_14_16" localSheetId="4">'[7]Planilha PROJETISTA'!#REF!</definedName>
    <definedName name="SG_14_16" localSheetId="5">'[7]Planilha PROJETISTA'!#REF!</definedName>
    <definedName name="SG_14_16" localSheetId="0">'[7]Planilha PROJETISTA'!#REF!</definedName>
    <definedName name="SG_14_16">'[7]Planilha PROJETISTA'!#REF!</definedName>
    <definedName name="SG_14_16_1" localSheetId="7">[18]RESUMO!#REF!</definedName>
    <definedName name="SG_14_16_1" localSheetId="4">[18]RESUMO!#REF!</definedName>
    <definedName name="SG_14_16_1" localSheetId="5">[18]RESUMO!#REF!</definedName>
    <definedName name="SG_14_16_1" localSheetId="0">[18]RESUMO!#REF!</definedName>
    <definedName name="SG_14_16_1">[18]RESUMO!#REF!</definedName>
    <definedName name="SG_14_17" localSheetId="7">'[7]Planilha PROJETISTA'!#REF!</definedName>
    <definedName name="SG_14_17" localSheetId="4">'[7]Planilha PROJETISTA'!#REF!</definedName>
    <definedName name="SG_14_17" localSheetId="5">'[7]Planilha PROJETISTA'!#REF!</definedName>
    <definedName name="SG_14_17" localSheetId="0">'[7]Planilha PROJETISTA'!#REF!</definedName>
    <definedName name="SG_14_17">'[7]Planilha PROJETISTA'!#REF!</definedName>
    <definedName name="SG_14_17_1" localSheetId="7">[18]RESUMO!#REF!</definedName>
    <definedName name="SG_14_17_1" localSheetId="4">[18]RESUMO!#REF!</definedName>
    <definedName name="SG_14_17_1" localSheetId="5">[18]RESUMO!#REF!</definedName>
    <definedName name="SG_14_17_1" localSheetId="0">[18]RESUMO!#REF!</definedName>
    <definedName name="SG_14_17_1">[18]RESUMO!#REF!</definedName>
    <definedName name="SG_14_18" localSheetId="7">'[7]Planilha PROJETISTA'!#REF!</definedName>
    <definedName name="SG_14_18" localSheetId="4">'[7]Planilha PROJETISTA'!#REF!</definedName>
    <definedName name="SG_14_18" localSheetId="5">'[7]Planilha PROJETISTA'!#REF!</definedName>
    <definedName name="SG_14_18" localSheetId="0">'[7]Planilha PROJETISTA'!#REF!</definedName>
    <definedName name="SG_14_18">'[7]Planilha PROJETISTA'!#REF!</definedName>
    <definedName name="SG_14_18_1" localSheetId="7">[18]RESUMO!#REF!</definedName>
    <definedName name="SG_14_18_1" localSheetId="4">[18]RESUMO!#REF!</definedName>
    <definedName name="SG_14_18_1" localSheetId="5">[18]RESUMO!#REF!</definedName>
    <definedName name="SG_14_18_1" localSheetId="0">[18]RESUMO!#REF!</definedName>
    <definedName name="SG_14_18_1">[18]RESUMO!#REF!</definedName>
    <definedName name="SG_14_19" localSheetId="7">'[7]Planilha PROJETISTA'!#REF!</definedName>
    <definedName name="SG_14_19" localSheetId="4">'[7]Planilha PROJETISTA'!#REF!</definedName>
    <definedName name="SG_14_19" localSheetId="5">'[7]Planilha PROJETISTA'!#REF!</definedName>
    <definedName name="SG_14_19" localSheetId="0">'[7]Planilha PROJETISTA'!#REF!</definedName>
    <definedName name="SG_14_19">'[7]Planilha PROJETISTA'!#REF!</definedName>
    <definedName name="SG_14_19_1" localSheetId="7">[18]RESUMO!#REF!</definedName>
    <definedName name="SG_14_19_1" localSheetId="4">[18]RESUMO!#REF!</definedName>
    <definedName name="SG_14_19_1" localSheetId="5">[18]RESUMO!#REF!</definedName>
    <definedName name="SG_14_19_1" localSheetId="0">[18]RESUMO!#REF!</definedName>
    <definedName name="SG_14_19_1">[18]RESUMO!#REF!</definedName>
    <definedName name="SG_14_20" localSheetId="7">'[7]Planilha PROJETISTA'!#REF!</definedName>
    <definedName name="SG_14_20" localSheetId="4">'[7]Planilha PROJETISTA'!#REF!</definedName>
    <definedName name="SG_14_20" localSheetId="5">'[7]Planilha PROJETISTA'!#REF!</definedName>
    <definedName name="SG_14_20" localSheetId="0">'[7]Planilha PROJETISTA'!#REF!</definedName>
    <definedName name="SG_14_20">'[7]Planilha PROJETISTA'!#REF!</definedName>
    <definedName name="SG_14_20_1" localSheetId="7">[18]RESUMO!#REF!</definedName>
    <definedName name="SG_14_20_1" localSheetId="4">[18]RESUMO!#REF!</definedName>
    <definedName name="SG_14_20_1" localSheetId="5">[18]RESUMO!#REF!</definedName>
    <definedName name="SG_14_20_1" localSheetId="0">[18]RESUMO!#REF!</definedName>
    <definedName name="SG_14_20_1">[18]RESUMO!#REF!</definedName>
    <definedName name="SG_15_01_1" localSheetId="7">[18]RESUMO!#REF!</definedName>
    <definedName name="SG_15_01_1" localSheetId="4">[18]RESUMO!#REF!</definedName>
    <definedName name="SG_15_01_1" localSheetId="5">[18]RESUMO!#REF!</definedName>
    <definedName name="SG_15_01_1" localSheetId="0">[18]RESUMO!#REF!</definedName>
    <definedName name="SG_15_01_1">[18]RESUMO!#REF!</definedName>
    <definedName name="SG_15_02_1" localSheetId="7">[18]RESUMO!#REF!</definedName>
    <definedName name="SG_15_02_1" localSheetId="4">[18]RESUMO!#REF!</definedName>
    <definedName name="SG_15_02_1" localSheetId="5">[18]RESUMO!#REF!</definedName>
    <definedName name="SG_15_02_1" localSheetId="0">[18]RESUMO!#REF!</definedName>
    <definedName name="SG_15_02_1">[18]RESUMO!#REF!</definedName>
    <definedName name="SG_15_03_1" localSheetId="7">[18]RESUMO!#REF!</definedName>
    <definedName name="SG_15_03_1" localSheetId="4">[18]RESUMO!#REF!</definedName>
    <definedName name="SG_15_03_1" localSheetId="5">[18]RESUMO!#REF!</definedName>
    <definedName name="SG_15_03_1" localSheetId="0">[18]RESUMO!#REF!</definedName>
    <definedName name="SG_15_03_1">[18]RESUMO!#REF!</definedName>
    <definedName name="SG_15_04_1" localSheetId="7">[18]RESUMO!#REF!</definedName>
    <definedName name="SG_15_04_1" localSheetId="4">[18]RESUMO!#REF!</definedName>
    <definedName name="SG_15_04_1" localSheetId="5">[18]RESUMO!#REF!</definedName>
    <definedName name="SG_15_04_1" localSheetId="0">[18]RESUMO!#REF!</definedName>
    <definedName name="SG_15_04_1">[18]RESUMO!#REF!</definedName>
    <definedName name="SG_15_05_1" localSheetId="7">[18]RESUMO!#REF!</definedName>
    <definedName name="SG_15_05_1" localSheetId="4">[18]RESUMO!#REF!</definedName>
    <definedName name="SG_15_05_1" localSheetId="5">[18]RESUMO!#REF!</definedName>
    <definedName name="SG_15_05_1" localSheetId="0">[18]RESUMO!#REF!</definedName>
    <definedName name="SG_15_05_1">[18]RESUMO!#REF!</definedName>
    <definedName name="SG_15_06_1" localSheetId="7">[18]RESUMO!#REF!</definedName>
    <definedName name="SG_15_06_1" localSheetId="4">[18]RESUMO!#REF!</definedName>
    <definedName name="SG_15_06_1" localSheetId="5">[18]RESUMO!#REF!</definedName>
    <definedName name="SG_15_06_1" localSheetId="0">[18]RESUMO!#REF!</definedName>
    <definedName name="SG_15_06_1">[18]RESUMO!#REF!</definedName>
    <definedName name="SG_15_07_1" localSheetId="7">[18]RESUMO!#REF!</definedName>
    <definedName name="SG_15_07_1" localSheetId="4">[18]RESUMO!#REF!</definedName>
    <definedName name="SG_15_07_1" localSheetId="5">[18]RESUMO!#REF!</definedName>
    <definedName name="SG_15_07_1" localSheetId="0">[18]RESUMO!#REF!</definedName>
    <definedName name="SG_15_07_1">[18]RESUMO!#REF!</definedName>
    <definedName name="SG_15_08_1" localSheetId="7">[18]RESUMO!#REF!</definedName>
    <definedName name="SG_15_08_1" localSheetId="4">[18]RESUMO!#REF!</definedName>
    <definedName name="SG_15_08_1" localSheetId="5">[18]RESUMO!#REF!</definedName>
    <definedName name="SG_15_08_1" localSheetId="0">[18]RESUMO!#REF!</definedName>
    <definedName name="SG_15_08_1">[18]RESUMO!#REF!</definedName>
    <definedName name="SG_15_09_1" localSheetId="7">[18]RESUMO!#REF!</definedName>
    <definedName name="SG_15_09_1" localSheetId="4">[18]RESUMO!#REF!</definedName>
    <definedName name="SG_15_09_1" localSheetId="5">[18]RESUMO!#REF!</definedName>
    <definedName name="SG_15_09_1" localSheetId="0">[18]RESUMO!#REF!</definedName>
    <definedName name="SG_15_09_1">[18]RESUMO!#REF!</definedName>
    <definedName name="SG_15_10_1" localSheetId="7">[18]RESUMO!#REF!</definedName>
    <definedName name="SG_15_10_1" localSheetId="4">[18]RESUMO!#REF!</definedName>
    <definedName name="SG_15_10_1" localSheetId="5">[18]RESUMO!#REF!</definedName>
    <definedName name="SG_15_10_1" localSheetId="0">[18]RESUMO!#REF!</definedName>
    <definedName name="SG_15_10_1">[18]RESUMO!#REF!</definedName>
    <definedName name="SG_15_11_1" localSheetId="7">[18]RESUMO!#REF!</definedName>
    <definedName name="SG_15_11_1" localSheetId="4">[18]RESUMO!#REF!</definedName>
    <definedName name="SG_15_11_1" localSheetId="5">[18]RESUMO!#REF!</definedName>
    <definedName name="SG_15_11_1" localSheetId="0">[18]RESUMO!#REF!</definedName>
    <definedName name="SG_15_11_1">[18]RESUMO!#REF!</definedName>
    <definedName name="SG_15_12_1" localSheetId="7">[18]RESUMO!#REF!</definedName>
    <definedName name="SG_15_12_1" localSheetId="4">[18]RESUMO!#REF!</definedName>
    <definedName name="SG_15_12_1" localSheetId="5">[18]RESUMO!#REF!</definedName>
    <definedName name="SG_15_12_1" localSheetId="0">[18]RESUMO!#REF!</definedName>
    <definedName name="SG_15_12_1">[18]RESUMO!#REF!</definedName>
    <definedName name="SG_15_13_1" localSheetId="7">[18]RESUMO!#REF!</definedName>
    <definedName name="SG_15_13_1" localSheetId="4">[18]RESUMO!#REF!</definedName>
    <definedName name="SG_15_13_1" localSheetId="5">[18]RESUMO!#REF!</definedName>
    <definedName name="SG_15_13_1" localSheetId="0">[18]RESUMO!#REF!</definedName>
    <definedName name="SG_15_13_1">[18]RESUMO!#REF!</definedName>
    <definedName name="SG_15_14_1" localSheetId="7">[18]RESUMO!#REF!</definedName>
    <definedName name="SG_15_14_1" localSheetId="4">[18]RESUMO!#REF!</definedName>
    <definedName name="SG_15_14_1" localSheetId="5">[18]RESUMO!#REF!</definedName>
    <definedName name="SG_15_14_1" localSheetId="0">[18]RESUMO!#REF!</definedName>
    <definedName name="SG_15_14_1">[18]RESUMO!#REF!</definedName>
    <definedName name="SG_15_15_1" localSheetId="7">[18]RESUMO!#REF!</definedName>
    <definedName name="SG_15_15_1" localSheetId="4">[18]RESUMO!#REF!</definedName>
    <definedName name="SG_15_15_1" localSheetId="5">[18]RESUMO!#REF!</definedName>
    <definedName name="SG_15_15_1" localSheetId="0">[18]RESUMO!#REF!</definedName>
    <definedName name="SG_15_15_1">[18]RESUMO!#REF!</definedName>
    <definedName name="SG_15_16_1" localSheetId="7">[18]RESUMO!#REF!</definedName>
    <definedName name="SG_15_16_1" localSheetId="4">[18]RESUMO!#REF!</definedName>
    <definedName name="SG_15_16_1" localSheetId="5">[18]RESUMO!#REF!</definedName>
    <definedName name="SG_15_16_1" localSheetId="0">[18]RESUMO!#REF!</definedName>
    <definedName name="SG_15_16_1">[18]RESUMO!#REF!</definedName>
    <definedName name="SG_15_17_1" localSheetId="7">[18]RESUMO!#REF!</definedName>
    <definedName name="SG_15_17_1" localSheetId="4">[18]RESUMO!#REF!</definedName>
    <definedName name="SG_15_17_1" localSheetId="5">[18]RESUMO!#REF!</definedName>
    <definedName name="SG_15_17_1" localSheetId="0">[18]RESUMO!#REF!</definedName>
    <definedName name="SG_15_17_1">[18]RESUMO!#REF!</definedName>
    <definedName name="SG_15_18_1" localSheetId="7">[18]RESUMO!#REF!</definedName>
    <definedName name="SG_15_18_1" localSheetId="4">[18]RESUMO!#REF!</definedName>
    <definedName name="SG_15_18_1" localSheetId="5">[18]RESUMO!#REF!</definedName>
    <definedName name="SG_15_18_1" localSheetId="0">[18]RESUMO!#REF!</definedName>
    <definedName name="SG_15_18_1">[18]RESUMO!#REF!</definedName>
    <definedName name="SG_15_19_1" localSheetId="7">[18]RESUMO!#REF!</definedName>
    <definedName name="SG_15_19_1" localSheetId="4">[18]RESUMO!#REF!</definedName>
    <definedName name="SG_15_19_1" localSheetId="5">[18]RESUMO!#REF!</definedName>
    <definedName name="SG_15_19_1" localSheetId="0">[18]RESUMO!#REF!</definedName>
    <definedName name="SG_15_19_1">[18]RESUMO!#REF!</definedName>
    <definedName name="SG_15_20_1" localSheetId="7">[18]RESUMO!#REF!</definedName>
    <definedName name="SG_15_20_1" localSheetId="4">[18]RESUMO!#REF!</definedName>
    <definedName name="SG_15_20_1" localSheetId="5">[18]RESUMO!#REF!</definedName>
    <definedName name="SG_15_20_1" localSheetId="0">[18]RESUMO!#REF!</definedName>
    <definedName name="SG_15_20_1">[18]RESUMO!#REF!</definedName>
    <definedName name="SG_16_01_1" localSheetId="7">[18]RESUMO!#REF!</definedName>
    <definedName name="SG_16_01_1" localSheetId="4">[18]RESUMO!#REF!</definedName>
    <definedName name="SG_16_01_1" localSheetId="5">[18]RESUMO!#REF!</definedName>
    <definedName name="SG_16_01_1" localSheetId="0">[18]RESUMO!#REF!</definedName>
    <definedName name="SG_16_01_1">[18]RESUMO!#REF!</definedName>
    <definedName name="SG_16_02_1" localSheetId="7">[18]RESUMO!#REF!</definedName>
    <definedName name="SG_16_02_1" localSheetId="4">[18]RESUMO!#REF!</definedName>
    <definedName name="SG_16_02_1" localSheetId="5">[18]RESUMO!#REF!</definedName>
    <definedName name="SG_16_02_1" localSheetId="0">[18]RESUMO!#REF!</definedName>
    <definedName name="SG_16_02_1">[18]RESUMO!#REF!</definedName>
    <definedName name="SG_16_03_1" localSheetId="7">[18]RESUMO!#REF!</definedName>
    <definedName name="SG_16_03_1" localSheetId="4">[18]RESUMO!#REF!</definedName>
    <definedName name="SG_16_03_1" localSheetId="5">[18]RESUMO!#REF!</definedName>
    <definedName name="SG_16_03_1" localSheetId="0">[18]RESUMO!#REF!</definedName>
    <definedName name="SG_16_03_1">[18]RESUMO!#REF!</definedName>
    <definedName name="SG_16_04_1" localSheetId="7">[18]RESUMO!#REF!</definedName>
    <definedName name="SG_16_04_1" localSheetId="4">[18]RESUMO!#REF!</definedName>
    <definedName name="SG_16_04_1" localSheetId="5">[18]RESUMO!#REF!</definedName>
    <definedName name="SG_16_04_1" localSheetId="0">[18]RESUMO!#REF!</definedName>
    <definedName name="SG_16_04_1">[18]RESUMO!#REF!</definedName>
    <definedName name="SG_16_05_1" localSheetId="7">[18]RESUMO!#REF!</definedName>
    <definedName name="SG_16_05_1" localSheetId="4">[18]RESUMO!#REF!</definedName>
    <definedName name="SG_16_05_1" localSheetId="5">[18]RESUMO!#REF!</definedName>
    <definedName name="SG_16_05_1" localSheetId="0">[18]RESUMO!#REF!</definedName>
    <definedName name="SG_16_05_1">[18]RESUMO!#REF!</definedName>
    <definedName name="SG_16_06_1" localSheetId="7">[18]RESUMO!#REF!</definedName>
    <definedName name="SG_16_06_1" localSheetId="4">[18]RESUMO!#REF!</definedName>
    <definedName name="SG_16_06_1" localSheetId="5">[18]RESUMO!#REF!</definedName>
    <definedName name="SG_16_06_1" localSheetId="0">[18]RESUMO!#REF!</definedName>
    <definedName name="SG_16_06_1">[18]RESUMO!#REF!</definedName>
    <definedName name="SG_16_07_1" localSheetId="7">[18]RESUMO!#REF!</definedName>
    <definedName name="SG_16_07_1" localSheetId="4">[18]RESUMO!#REF!</definedName>
    <definedName name="SG_16_07_1" localSheetId="5">[18]RESUMO!#REF!</definedName>
    <definedName name="SG_16_07_1" localSheetId="0">[18]RESUMO!#REF!</definedName>
    <definedName name="SG_16_07_1">[18]RESUMO!#REF!</definedName>
    <definedName name="SG_16_08_1" localSheetId="7">[18]RESUMO!#REF!</definedName>
    <definedName name="SG_16_08_1" localSheetId="4">[18]RESUMO!#REF!</definedName>
    <definedName name="SG_16_08_1" localSheetId="5">[18]RESUMO!#REF!</definedName>
    <definedName name="SG_16_08_1" localSheetId="0">[18]RESUMO!#REF!</definedName>
    <definedName name="SG_16_08_1">[18]RESUMO!#REF!</definedName>
    <definedName name="SG_16_09_1" localSheetId="7">[18]RESUMO!#REF!</definedName>
    <definedName name="SG_16_09_1" localSheetId="4">[18]RESUMO!#REF!</definedName>
    <definedName name="SG_16_09_1" localSheetId="5">[18]RESUMO!#REF!</definedName>
    <definedName name="SG_16_09_1" localSheetId="0">[18]RESUMO!#REF!</definedName>
    <definedName name="SG_16_09_1">[18]RESUMO!#REF!</definedName>
    <definedName name="SG_16_10_1" localSheetId="7">[18]RESUMO!#REF!</definedName>
    <definedName name="SG_16_10_1" localSheetId="4">[18]RESUMO!#REF!</definedName>
    <definedName name="SG_16_10_1" localSheetId="5">[18]RESUMO!#REF!</definedName>
    <definedName name="SG_16_10_1" localSheetId="0">[18]RESUMO!#REF!</definedName>
    <definedName name="SG_16_10_1">[18]RESUMO!#REF!</definedName>
    <definedName name="SG_16_11_1" localSheetId="7">[18]RESUMO!#REF!</definedName>
    <definedName name="SG_16_11_1" localSheetId="4">[18]RESUMO!#REF!</definedName>
    <definedName name="SG_16_11_1" localSheetId="5">[18]RESUMO!#REF!</definedName>
    <definedName name="SG_16_11_1" localSheetId="0">[18]RESUMO!#REF!</definedName>
    <definedName name="SG_16_11_1">[18]RESUMO!#REF!</definedName>
    <definedName name="SG_16_12_1" localSheetId="7">[18]RESUMO!#REF!</definedName>
    <definedName name="SG_16_12_1" localSheetId="4">[18]RESUMO!#REF!</definedName>
    <definedName name="SG_16_12_1" localSheetId="5">[18]RESUMO!#REF!</definedName>
    <definedName name="SG_16_12_1" localSheetId="0">[18]RESUMO!#REF!</definedName>
    <definedName name="SG_16_12_1">[18]RESUMO!#REF!</definedName>
    <definedName name="SG_16_13_1" localSheetId="7">[18]RESUMO!#REF!</definedName>
    <definedName name="SG_16_13_1" localSheetId="4">[18]RESUMO!#REF!</definedName>
    <definedName name="SG_16_13_1" localSheetId="5">[18]RESUMO!#REF!</definedName>
    <definedName name="SG_16_13_1" localSheetId="0">[18]RESUMO!#REF!</definedName>
    <definedName name="SG_16_13_1">[18]RESUMO!#REF!</definedName>
    <definedName name="SG_16_14_1" localSheetId="7">[18]RESUMO!#REF!</definedName>
    <definedName name="SG_16_14_1" localSheetId="4">[18]RESUMO!#REF!</definedName>
    <definedName name="SG_16_14_1" localSheetId="5">[18]RESUMO!#REF!</definedName>
    <definedName name="SG_16_14_1" localSheetId="0">[18]RESUMO!#REF!</definedName>
    <definedName name="SG_16_14_1">[18]RESUMO!#REF!</definedName>
    <definedName name="SG_16_15_1" localSheetId="7">[18]RESUMO!#REF!</definedName>
    <definedName name="SG_16_15_1" localSheetId="4">[18]RESUMO!#REF!</definedName>
    <definedName name="SG_16_15_1" localSheetId="5">[18]RESUMO!#REF!</definedName>
    <definedName name="SG_16_15_1" localSheetId="0">[18]RESUMO!#REF!</definedName>
    <definedName name="SG_16_15_1">[18]RESUMO!#REF!</definedName>
    <definedName name="SG_16_16_1" localSheetId="7">[18]RESUMO!#REF!</definedName>
    <definedName name="SG_16_16_1" localSheetId="4">[18]RESUMO!#REF!</definedName>
    <definedName name="SG_16_16_1" localSheetId="5">[18]RESUMO!#REF!</definedName>
    <definedName name="SG_16_16_1" localSheetId="0">[18]RESUMO!#REF!</definedName>
    <definedName name="SG_16_16_1">[18]RESUMO!#REF!</definedName>
    <definedName name="SG_16_17_1" localSheetId="7">[18]RESUMO!#REF!</definedName>
    <definedName name="SG_16_17_1" localSheetId="4">[18]RESUMO!#REF!</definedName>
    <definedName name="SG_16_17_1" localSheetId="5">[18]RESUMO!#REF!</definedName>
    <definedName name="SG_16_17_1" localSheetId="0">[18]RESUMO!#REF!</definedName>
    <definedName name="SG_16_17_1">[18]RESUMO!#REF!</definedName>
    <definedName name="SG_16_18_1" localSheetId="7">[18]RESUMO!#REF!</definedName>
    <definedName name="SG_16_18_1" localSheetId="4">[18]RESUMO!#REF!</definedName>
    <definedName name="SG_16_18_1" localSheetId="5">[18]RESUMO!#REF!</definedName>
    <definedName name="SG_16_18_1" localSheetId="0">[18]RESUMO!#REF!</definedName>
    <definedName name="SG_16_18_1">[18]RESUMO!#REF!</definedName>
    <definedName name="SG_16_19_1" localSheetId="7">[18]RESUMO!#REF!</definedName>
    <definedName name="SG_16_19_1" localSheetId="4">[18]RESUMO!#REF!</definedName>
    <definedName name="SG_16_19_1" localSheetId="5">[18]RESUMO!#REF!</definedName>
    <definedName name="SG_16_19_1" localSheetId="0">[18]RESUMO!#REF!</definedName>
    <definedName name="SG_16_19_1">[18]RESUMO!#REF!</definedName>
    <definedName name="SG_16_20_1" localSheetId="7">[18]RESUMO!#REF!</definedName>
    <definedName name="SG_16_20_1" localSheetId="4">[18]RESUMO!#REF!</definedName>
    <definedName name="SG_16_20_1" localSheetId="5">[18]RESUMO!#REF!</definedName>
    <definedName name="SG_16_20_1" localSheetId="0">[18]RESUMO!#REF!</definedName>
    <definedName name="SG_16_20_1">[18]RESUMO!#REF!</definedName>
    <definedName name="SG_17_01_1" localSheetId="7">[18]RESUMO!#REF!</definedName>
    <definedName name="SG_17_01_1" localSheetId="4">[18]RESUMO!#REF!</definedName>
    <definedName name="SG_17_01_1" localSheetId="5">[18]RESUMO!#REF!</definedName>
    <definedName name="SG_17_01_1" localSheetId="0">[18]RESUMO!#REF!</definedName>
    <definedName name="SG_17_01_1">[18]RESUMO!#REF!</definedName>
    <definedName name="SG_17_02_1" localSheetId="7">[18]RESUMO!#REF!</definedName>
    <definedName name="SG_17_02_1" localSheetId="4">[18]RESUMO!#REF!</definedName>
    <definedName name="SG_17_02_1" localSheetId="5">[18]RESUMO!#REF!</definedName>
    <definedName name="SG_17_02_1" localSheetId="0">[18]RESUMO!#REF!</definedName>
    <definedName name="SG_17_02_1">[18]RESUMO!#REF!</definedName>
    <definedName name="SG_17_03_1" localSheetId="7">[18]RESUMO!#REF!</definedName>
    <definedName name="SG_17_03_1" localSheetId="4">[18]RESUMO!#REF!</definedName>
    <definedName name="SG_17_03_1" localSheetId="5">[18]RESUMO!#REF!</definedName>
    <definedName name="SG_17_03_1" localSheetId="0">[18]RESUMO!#REF!</definedName>
    <definedName name="SG_17_03_1">[18]RESUMO!#REF!</definedName>
    <definedName name="SG_17_04_1" localSheetId="7">[18]RESUMO!#REF!</definedName>
    <definedName name="SG_17_04_1" localSheetId="4">[18]RESUMO!#REF!</definedName>
    <definedName name="SG_17_04_1" localSheetId="5">[18]RESUMO!#REF!</definedName>
    <definedName name="SG_17_04_1" localSheetId="0">[18]RESUMO!#REF!</definedName>
    <definedName name="SG_17_04_1">[18]RESUMO!#REF!</definedName>
    <definedName name="SG_17_05_1" localSheetId="7">[18]RESUMO!#REF!</definedName>
    <definedName name="SG_17_05_1" localSheetId="4">[18]RESUMO!#REF!</definedName>
    <definedName name="SG_17_05_1" localSheetId="5">[18]RESUMO!#REF!</definedName>
    <definedName name="SG_17_05_1" localSheetId="0">[18]RESUMO!#REF!</definedName>
    <definedName name="SG_17_05_1">[18]RESUMO!#REF!</definedName>
    <definedName name="SG_17_06_1" localSheetId="7">[18]RESUMO!#REF!</definedName>
    <definedName name="SG_17_06_1" localSheetId="4">[18]RESUMO!#REF!</definedName>
    <definedName name="SG_17_06_1" localSheetId="5">[18]RESUMO!#REF!</definedName>
    <definedName name="SG_17_06_1" localSheetId="0">[18]RESUMO!#REF!</definedName>
    <definedName name="SG_17_06_1">[18]RESUMO!#REF!</definedName>
    <definedName name="SG_17_07_1" localSheetId="7">[18]RESUMO!#REF!</definedName>
    <definedName name="SG_17_07_1" localSheetId="4">[18]RESUMO!#REF!</definedName>
    <definedName name="SG_17_07_1" localSheetId="5">[18]RESUMO!#REF!</definedName>
    <definedName name="SG_17_07_1" localSheetId="0">[18]RESUMO!#REF!</definedName>
    <definedName name="SG_17_07_1">[18]RESUMO!#REF!</definedName>
    <definedName name="SG_17_08_1" localSheetId="7">[18]RESUMO!#REF!</definedName>
    <definedName name="SG_17_08_1" localSheetId="4">[18]RESUMO!#REF!</definedName>
    <definedName name="SG_17_08_1" localSheetId="5">[18]RESUMO!#REF!</definedName>
    <definedName name="SG_17_08_1" localSheetId="0">[18]RESUMO!#REF!</definedName>
    <definedName name="SG_17_08_1">[18]RESUMO!#REF!</definedName>
    <definedName name="SG_17_09_1" localSheetId="7">[18]RESUMO!#REF!</definedName>
    <definedName name="SG_17_09_1" localSheetId="4">[18]RESUMO!#REF!</definedName>
    <definedName name="SG_17_09_1" localSheetId="5">[18]RESUMO!#REF!</definedName>
    <definedName name="SG_17_09_1" localSheetId="0">[18]RESUMO!#REF!</definedName>
    <definedName name="SG_17_09_1">[18]RESUMO!#REF!</definedName>
    <definedName name="SG_17_10_1" localSheetId="7">[18]RESUMO!#REF!</definedName>
    <definedName name="SG_17_10_1" localSheetId="4">[18]RESUMO!#REF!</definedName>
    <definedName name="SG_17_10_1" localSheetId="5">[18]RESUMO!#REF!</definedName>
    <definedName name="SG_17_10_1" localSheetId="0">[18]RESUMO!#REF!</definedName>
    <definedName name="SG_17_10_1">[18]RESUMO!#REF!</definedName>
    <definedName name="SG_17_11_1" localSheetId="7">[18]RESUMO!#REF!</definedName>
    <definedName name="SG_17_11_1" localSheetId="4">[18]RESUMO!#REF!</definedName>
    <definedName name="SG_17_11_1" localSheetId="5">[18]RESUMO!#REF!</definedName>
    <definedName name="SG_17_11_1" localSheetId="0">[18]RESUMO!#REF!</definedName>
    <definedName name="SG_17_11_1">[18]RESUMO!#REF!</definedName>
    <definedName name="SG_17_12_1" localSheetId="7">[18]RESUMO!#REF!</definedName>
    <definedName name="SG_17_12_1" localSheetId="4">[18]RESUMO!#REF!</definedName>
    <definedName name="SG_17_12_1" localSheetId="5">[18]RESUMO!#REF!</definedName>
    <definedName name="SG_17_12_1" localSheetId="0">[18]RESUMO!#REF!</definedName>
    <definedName name="SG_17_12_1">[18]RESUMO!#REF!</definedName>
    <definedName name="SG_17_13_1" localSheetId="7">[18]RESUMO!#REF!</definedName>
    <definedName name="SG_17_13_1" localSheetId="4">[18]RESUMO!#REF!</definedName>
    <definedName name="SG_17_13_1" localSheetId="5">[18]RESUMO!#REF!</definedName>
    <definedName name="SG_17_13_1" localSheetId="0">[18]RESUMO!#REF!</definedName>
    <definedName name="SG_17_13_1">[18]RESUMO!#REF!</definedName>
    <definedName name="SG_17_14_1" localSheetId="7">[18]RESUMO!#REF!</definedName>
    <definedName name="SG_17_14_1" localSheetId="4">[18]RESUMO!#REF!</definedName>
    <definedName name="SG_17_14_1" localSheetId="5">[18]RESUMO!#REF!</definedName>
    <definedName name="SG_17_14_1" localSheetId="0">[18]RESUMO!#REF!</definedName>
    <definedName name="SG_17_14_1">[18]RESUMO!#REF!</definedName>
    <definedName name="SG_17_15_1" localSheetId="7">[18]RESUMO!#REF!</definedName>
    <definedName name="SG_17_15_1" localSheetId="4">[18]RESUMO!#REF!</definedName>
    <definedName name="SG_17_15_1" localSheetId="5">[18]RESUMO!#REF!</definedName>
    <definedName name="SG_17_15_1" localSheetId="0">[18]RESUMO!#REF!</definedName>
    <definedName name="SG_17_15_1">[18]RESUMO!#REF!</definedName>
    <definedName name="SG_17_16_1" localSheetId="7">[18]RESUMO!#REF!</definedName>
    <definedName name="SG_17_16_1" localSheetId="4">[18]RESUMO!#REF!</definedName>
    <definedName name="SG_17_16_1" localSheetId="5">[18]RESUMO!#REF!</definedName>
    <definedName name="SG_17_16_1" localSheetId="0">[18]RESUMO!#REF!</definedName>
    <definedName name="SG_17_16_1">[18]RESUMO!#REF!</definedName>
    <definedName name="SG_17_17_1" localSheetId="7">[18]RESUMO!#REF!</definedName>
    <definedName name="SG_17_17_1" localSheetId="4">[18]RESUMO!#REF!</definedName>
    <definedName name="SG_17_17_1" localSheetId="5">[18]RESUMO!#REF!</definedName>
    <definedName name="SG_17_17_1" localSheetId="0">[18]RESUMO!#REF!</definedName>
    <definedName name="SG_17_17_1">[18]RESUMO!#REF!</definedName>
    <definedName name="SG_17_18_1" localSheetId="7">[18]RESUMO!#REF!</definedName>
    <definedName name="SG_17_18_1" localSheetId="4">[18]RESUMO!#REF!</definedName>
    <definedName name="SG_17_18_1" localSheetId="5">[18]RESUMO!#REF!</definedName>
    <definedName name="SG_17_18_1" localSheetId="0">[18]RESUMO!#REF!</definedName>
    <definedName name="SG_17_18_1">[18]RESUMO!#REF!</definedName>
    <definedName name="SG_17_19_1" localSheetId="7">[18]RESUMO!#REF!</definedName>
    <definedName name="SG_17_19_1" localSheetId="4">[18]RESUMO!#REF!</definedName>
    <definedName name="SG_17_19_1" localSheetId="5">[18]RESUMO!#REF!</definedName>
    <definedName name="SG_17_19_1" localSheetId="0">[18]RESUMO!#REF!</definedName>
    <definedName name="SG_17_19_1">[18]RESUMO!#REF!</definedName>
    <definedName name="SG_17_20_1" localSheetId="7">[18]RESUMO!#REF!</definedName>
    <definedName name="SG_17_20_1" localSheetId="4">[18]RESUMO!#REF!</definedName>
    <definedName name="SG_17_20_1" localSheetId="5">[18]RESUMO!#REF!</definedName>
    <definedName name="SG_17_20_1" localSheetId="0">[18]RESUMO!#REF!</definedName>
    <definedName name="SG_17_20_1">[18]RESUMO!#REF!</definedName>
    <definedName name="SG_18_01_1" localSheetId="7">[18]RESUMO!#REF!</definedName>
    <definedName name="SG_18_01_1" localSheetId="4">[18]RESUMO!#REF!</definedName>
    <definedName name="SG_18_01_1" localSheetId="5">[18]RESUMO!#REF!</definedName>
    <definedName name="SG_18_01_1" localSheetId="0">[18]RESUMO!#REF!</definedName>
    <definedName name="SG_18_01_1">[18]RESUMO!#REF!</definedName>
    <definedName name="SG_18_02_1" localSheetId="7">[18]RESUMO!#REF!</definedName>
    <definedName name="SG_18_02_1" localSheetId="4">[18]RESUMO!#REF!</definedName>
    <definedName name="SG_18_02_1" localSheetId="5">[18]RESUMO!#REF!</definedName>
    <definedName name="SG_18_02_1" localSheetId="0">[18]RESUMO!#REF!</definedName>
    <definedName name="SG_18_02_1">[18]RESUMO!#REF!</definedName>
    <definedName name="SG_18_03_1" localSheetId="7">[18]RESUMO!#REF!</definedName>
    <definedName name="SG_18_03_1" localSheetId="4">[18]RESUMO!#REF!</definedName>
    <definedName name="SG_18_03_1" localSheetId="5">[18]RESUMO!#REF!</definedName>
    <definedName name="SG_18_03_1" localSheetId="0">[18]RESUMO!#REF!</definedName>
    <definedName name="SG_18_03_1">[18]RESUMO!#REF!</definedName>
    <definedName name="SG_18_04_1" localSheetId="7">[18]RESUMO!#REF!</definedName>
    <definedName name="SG_18_04_1" localSheetId="4">[18]RESUMO!#REF!</definedName>
    <definedName name="SG_18_04_1" localSheetId="5">[18]RESUMO!#REF!</definedName>
    <definedName name="SG_18_04_1" localSheetId="0">[18]RESUMO!#REF!</definedName>
    <definedName name="SG_18_04_1">[18]RESUMO!#REF!</definedName>
    <definedName name="SG_18_05_1" localSheetId="7">[18]RESUMO!#REF!</definedName>
    <definedName name="SG_18_05_1" localSheetId="4">[18]RESUMO!#REF!</definedName>
    <definedName name="SG_18_05_1" localSheetId="5">[18]RESUMO!#REF!</definedName>
    <definedName name="SG_18_05_1" localSheetId="0">[18]RESUMO!#REF!</definedName>
    <definedName name="SG_18_05_1">[18]RESUMO!#REF!</definedName>
    <definedName name="SG_18_06_1" localSheetId="7">[18]RESUMO!#REF!</definedName>
    <definedName name="SG_18_06_1" localSheetId="4">[18]RESUMO!#REF!</definedName>
    <definedName name="SG_18_06_1" localSheetId="5">[18]RESUMO!#REF!</definedName>
    <definedName name="SG_18_06_1" localSheetId="0">[18]RESUMO!#REF!</definedName>
    <definedName name="SG_18_06_1">[18]RESUMO!#REF!</definedName>
    <definedName name="SG_18_07_1" localSheetId="7">[18]RESUMO!#REF!</definedName>
    <definedName name="SG_18_07_1" localSheetId="4">[18]RESUMO!#REF!</definedName>
    <definedName name="SG_18_07_1" localSheetId="5">[18]RESUMO!#REF!</definedName>
    <definedName name="SG_18_07_1" localSheetId="0">[18]RESUMO!#REF!</definedName>
    <definedName name="SG_18_07_1">[18]RESUMO!#REF!</definedName>
    <definedName name="SG_18_08_1" localSheetId="7">[18]RESUMO!#REF!</definedName>
    <definedName name="SG_18_08_1" localSheetId="4">[18]RESUMO!#REF!</definedName>
    <definedName name="SG_18_08_1" localSheetId="5">[18]RESUMO!#REF!</definedName>
    <definedName name="SG_18_08_1" localSheetId="0">[18]RESUMO!#REF!</definedName>
    <definedName name="SG_18_08_1">[18]RESUMO!#REF!</definedName>
    <definedName name="SG_18_09_1" localSheetId="7">[18]RESUMO!#REF!</definedName>
    <definedName name="SG_18_09_1" localSheetId="4">[18]RESUMO!#REF!</definedName>
    <definedName name="SG_18_09_1" localSheetId="5">[18]RESUMO!#REF!</definedName>
    <definedName name="SG_18_09_1" localSheetId="0">[18]RESUMO!#REF!</definedName>
    <definedName name="SG_18_09_1">[18]RESUMO!#REF!</definedName>
    <definedName name="SG_18_10_1" localSheetId="7">[18]RESUMO!#REF!</definedName>
    <definedName name="SG_18_10_1" localSheetId="4">[18]RESUMO!#REF!</definedName>
    <definedName name="SG_18_10_1" localSheetId="5">[18]RESUMO!#REF!</definedName>
    <definedName name="SG_18_10_1" localSheetId="0">[18]RESUMO!#REF!</definedName>
    <definedName name="SG_18_10_1">[18]RESUMO!#REF!</definedName>
    <definedName name="SG_18_11_1" localSheetId="7">[18]RESUMO!#REF!</definedName>
    <definedName name="SG_18_11_1" localSheetId="4">[18]RESUMO!#REF!</definedName>
    <definedName name="SG_18_11_1" localSheetId="5">[18]RESUMO!#REF!</definedName>
    <definedName name="SG_18_11_1" localSheetId="0">[18]RESUMO!#REF!</definedName>
    <definedName name="SG_18_11_1">[18]RESUMO!#REF!</definedName>
    <definedName name="SG_18_12_1" localSheetId="7">[18]RESUMO!#REF!</definedName>
    <definedName name="SG_18_12_1" localSheetId="4">[18]RESUMO!#REF!</definedName>
    <definedName name="SG_18_12_1" localSheetId="5">[18]RESUMO!#REF!</definedName>
    <definedName name="SG_18_12_1" localSheetId="0">[18]RESUMO!#REF!</definedName>
    <definedName name="SG_18_12_1">[18]RESUMO!#REF!</definedName>
    <definedName name="SG_18_13_1" localSheetId="7">[18]RESUMO!#REF!</definedName>
    <definedName name="SG_18_13_1" localSheetId="4">[18]RESUMO!#REF!</definedName>
    <definedName name="SG_18_13_1" localSheetId="5">[18]RESUMO!#REF!</definedName>
    <definedName name="SG_18_13_1" localSheetId="0">[18]RESUMO!#REF!</definedName>
    <definedName name="SG_18_13_1">[18]RESUMO!#REF!</definedName>
    <definedName name="SG_18_14_1" localSheetId="7">[18]RESUMO!#REF!</definedName>
    <definedName name="SG_18_14_1" localSheetId="4">[18]RESUMO!#REF!</definedName>
    <definedName name="SG_18_14_1" localSheetId="5">[18]RESUMO!#REF!</definedName>
    <definedName name="SG_18_14_1" localSheetId="0">[18]RESUMO!#REF!</definedName>
    <definedName name="SG_18_14_1">[18]RESUMO!#REF!</definedName>
    <definedName name="SG_18_15_1" localSheetId="7">[18]RESUMO!#REF!</definedName>
    <definedName name="SG_18_15_1" localSheetId="4">[18]RESUMO!#REF!</definedName>
    <definedName name="SG_18_15_1" localSheetId="5">[18]RESUMO!#REF!</definedName>
    <definedName name="SG_18_15_1" localSheetId="0">[18]RESUMO!#REF!</definedName>
    <definedName name="SG_18_15_1">[18]RESUMO!#REF!</definedName>
    <definedName name="SG_18_16_1" localSheetId="7">[18]RESUMO!#REF!</definedName>
    <definedName name="SG_18_16_1" localSheetId="4">[18]RESUMO!#REF!</definedName>
    <definedName name="SG_18_16_1" localSheetId="5">[18]RESUMO!#REF!</definedName>
    <definedName name="SG_18_16_1" localSheetId="0">[18]RESUMO!#REF!</definedName>
    <definedName name="SG_18_16_1">[18]RESUMO!#REF!</definedName>
    <definedName name="SG_18_17_1" localSheetId="7">[18]RESUMO!#REF!</definedName>
    <definedName name="SG_18_17_1" localSheetId="4">[18]RESUMO!#REF!</definedName>
    <definedName name="SG_18_17_1" localSheetId="5">[18]RESUMO!#REF!</definedName>
    <definedName name="SG_18_17_1" localSheetId="0">[18]RESUMO!#REF!</definedName>
    <definedName name="SG_18_17_1">[18]RESUMO!#REF!</definedName>
    <definedName name="SG_18_18_1" localSheetId="7">[18]RESUMO!#REF!</definedName>
    <definedName name="SG_18_18_1" localSheetId="4">[18]RESUMO!#REF!</definedName>
    <definedName name="SG_18_18_1" localSheetId="5">[18]RESUMO!#REF!</definedName>
    <definedName name="SG_18_18_1" localSheetId="0">[18]RESUMO!#REF!</definedName>
    <definedName name="SG_18_18_1">[18]RESUMO!#REF!</definedName>
    <definedName name="SG_18_19_1" localSheetId="7">[18]RESUMO!#REF!</definedName>
    <definedName name="SG_18_19_1" localSheetId="4">[18]RESUMO!#REF!</definedName>
    <definedName name="SG_18_19_1" localSheetId="5">[18]RESUMO!#REF!</definedName>
    <definedName name="SG_18_19_1" localSheetId="0">[18]RESUMO!#REF!</definedName>
    <definedName name="SG_18_19_1">[18]RESUMO!#REF!</definedName>
    <definedName name="SG_18_20_1" localSheetId="7">[18]RESUMO!#REF!</definedName>
    <definedName name="SG_18_20_1" localSheetId="4">[18]RESUMO!#REF!</definedName>
    <definedName name="SG_18_20_1" localSheetId="5">[18]RESUMO!#REF!</definedName>
    <definedName name="SG_18_20_1" localSheetId="0">[18]RESUMO!#REF!</definedName>
    <definedName name="SG_18_20_1">[18]RESUMO!#REF!</definedName>
    <definedName name="SG_19_01_1" localSheetId="7">[18]RESUMO!#REF!</definedName>
    <definedName name="SG_19_01_1" localSheetId="4">[18]RESUMO!#REF!</definedName>
    <definedName name="SG_19_01_1" localSheetId="5">[18]RESUMO!#REF!</definedName>
    <definedName name="SG_19_01_1" localSheetId="0">[18]RESUMO!#REF!</definedName>
    <definedName name="SG_19_01_1">[18]RESUMO!#REF!</definedName>
    <definedName name="SG_19_02_1" localSheetId="7">[18]RESUMO!#REF!</definedName>
    <definedName name="SG_19_02_1" localSheetId="4">[18]RESUMO!#REF!</definedName>
    <definedName name="SG_19_02_1" localSheetId="5">[18]RESUMO!#REF!</definedName>
    <definedName name="SG_19_02_1" localSheetId="0">[18]RESUMO!#REF!</definedName>
    <definedName name="SG_19_02_1">[18]RESUMO!#REF!</definedName>
    <definedName name="SG_19_03_1" localSheetId="7">[18]RESUMO!#REF!</definedName>
    <definedName name="SG_19_03_1" localSheetId="4">[18]RESUMO!#REF!</definedName>
    <definedName name="SG_19_03_1" localSheetId="5">[18]RESUMO!#REF!</definedName>
    <definedName name="SG_19_03_1" localSheetId="0">[18]RESUMO!#REF!</definedName>
    <definedName name="SG_19_03_1">[18]RESUMO!#REF!</definedName>
    <definedName name="SG_19_04_1" localSheetId="7">[18]RESUMO!#REF!</definedName>
    <definedName name="SG_19_04_1" localSheetId="4">[18]RESUMO!#REF!</definedName>
    <definedName name="SG_19_04_1" localSheetId="5">[18]RESUMO!#REF!</definedName>
    <definedName name="SG_19_04_1" localSheetId="0">[18]RESUMO!#REF!</definedName>
    <definedName name="SG_19_04_1">[18]RESUMO!#REF!</definedName>
    <definedName name="SG_19_05_1" localSheetId="7">[18]RESUMO!#REF!</definedName>
    <definedName name="SG_19_05_1" localSheetId="4">[18]RESUMO!#REF!</definedName>
    <definedName name="SG_19_05_1" localSheetId="5">[18]RESUMO!#REF!</definedName>
    <definedName name="SG_19_05_1" localSheetId="0">[18]RESUMO!#REF!</definedName>
    <definedName name="SG_19_05_1">[18]RESUMO!#REF!</definedName>
    <definedName name="SG_19_06_1" localSheetId="7">[18]RESUMO!#REF!</definedName>
    <definedName name="SG_19_06_1" localSheetId="4">[18]RESUMO!#REF!</definedName>
    <definedName name="SG_19_06_1" localSheetId="5">[18]RESUMO!#REF!</definedName>
    <definedName name="SG_19_06_1" localSheetId="0">[18]RESUMO!#REF!</definedName>
    <definedName name="SG_19_06_1">[18]RESUMO!#REF!</definedName>
    <definedName name="SG_19_07_1" localSheetId="7">[18]RESUMO!#REF!</definedName>
    <definedName name="SG_19_07_1" localSheetId="4">[18]RESUMO!#REF!</definedName>
    <definedName name="SG_19_07_1" localSheetId="5">[18]RESUMO!#REF!</definedName>
    <definedName name="SG_19_07_1" localSheetId="0">[18]RESUMO!#REF!</definedName>
    <definedName name="SG_19_07_1">[18]RESUMO!#REF!</definedName>
    <definedName name="SG_19_08_1" localSheetId="7">[18]RESUMO!#REF!</definedName>
    <definedName name="SG_19_08_1" localSheetId="4">[18]RESUMO!#REF!</definedName>
    <definedName name="SG_19_08_1" localSheetId="5">[18]RESUMO!#REF!</definedName>
    <definedName name="SG_19_08_1" localSheetId="0">[18]RESUMO!#REF!</definedName>
    <definedName name="SG_19_08_1">[18]RESUMO!#REF!</definedName>
    <definedName name="SG_19_09_1" localSheetId="7">[18]RESUMO!#REF!</definedName>
    <definedName name="SG_19_09_1" localSheetId="4">[18]RESUMO!#REF!</definedName>
    <definedName name="SG_19_09_1" localSheetId="5">[18]RESUMO!#REF!</definedName>
    <definedName name="SG_19_09_1" localSheetId="0">[18]RESUMO!#REF!</definedName>
    <definedName name="SG_19_09_1">[18]RESUMO!#REF!</definedName>
    <definedName name="SG_19_10_1" localSheetId="7">[18]RESUMO!#REF!</definedName>
    <definedName name="SG_19_10_1" localSheetId="4">[18]RESUMO!#REF!</definedName>
    <definedName name="SG_19_10_1" localSheetId="5">[18]RESUMO!#REF!</definedName>
    <definedName name="SG_19_10_1" localSheetId="0">[18]RESUMO!#REF!</definedName>
    <definedName name="SG_19_10_1">[18]RESUMO!#REF!</definedName>
    <definedName name="SG_19_11_1" localSheetId="7">[18]RESUMO!#REF!</definedName>
    <definedName name="SG_19_11_1" localSheetId="4">[18]RESUMO!#REF!</definedName>
    <definedName name="SG_19_11_1" localSheetId="5">[18]RESUMO!#REF!</definedName>
    <definedName name="SG_19_11_1" localSheetId="0">[18]RESUMO!#REF!</definedName>
    <definedName name="SG_19_11_1">[18]RESUMO!#REF!</definedName>
    <definedName name="SG_19_12_1" localSheetId="7">[18]RESUMO!#REF!</definedName>
    <definedName name="SG_19_12_1" localSheetId="4">[18]RESUMO!#REF!</definedName>
    <definedName name="SG_19_12_1" localSheetId="5">[18]RESUMO!#REF!</definedName>
    <definedName name="SG_19_12_1" localSheetId="0">[18]RESUMO!#REF!</definedName>
    <definedName name="SG_19_12_1">[18]RESUMO!#REF!</definedName>
    <definedName name="SG_19_13_1" localSheetId="7">[18]RESUMO!#REF!</definedName>
    <definedName name="SG_19_13_1" localSheetId="4">[18]RESUMO!#REF!</definedName>
    <definedName name="SG_19_13_1" localSheetId="5">[18]RESUMO!#REF!</definedName>
    <definedName name="SG_19_13_1" localSheetId="0">[18]RESUMO!#REF!</definedName>
    <definedName name="SG_19_13_1">[18]RESUMO!#REF!</definedName>
    <definedName name="SG_19_14_1" localSheetId="7">[18]RESUMO!#REF!</definedName>
    <definedName name="SG_19_14_1" localSheetId="4">[18]RESUMO!#REF!</definedName>
    <definedName name="SG_19_14_1" localSheetId="5">[18]RESUMO!#REF!</definedName>
    <definedName name="SG_19_14_1" localSheetId="0">[18]RESUMO!#REF!</definedName>
    <definedName name="SG_19_14_1">[18]RESUMO!#REF!</definedName>
    <definedName name="SG_19_15_1" localSheetId="7">[18]RESUMO!#REF!</definedName>
    <definedName name="SG_19_15_1" localSheetId="4">[18]RESUMO!#REF!</definedName>
    <definedName name="SG_19_15_1" localSheetId="5">[18]RESUMO!#REF!</definedName>
    <definedName name="SG_19_15_1" localSheetId="0">[18]RESUMO!#REF!</definedName>
    <definedName name="SG_19_15_1">[18]RESUMO!#REF!</definedName>
    <definedName name="SG_19_16_1" localSheetId="7">[18]RESUMO!#REF!</definedName>
    <definedName name="SG_19_16_1" localSheetId="4">[18]RESUMO!#REF!</definedName>
    <definedName name="SG_19_16_1" localSheetId="5">[18]RESUMO!#REF!</definedName>
    <definedName name="SG_19_16_1" localSheetId="0">[18]RESUMO!#REF!</definedName>
    <definedName name="SG_19_16_1">[18]RESUMO!#REF!</definedName>
    <definedName name="SG_19_17_1" localSheetId="7">[18]RESUMO!#REF!</definedName>
    <definedName name="SG_19_17_1" localSheetId="4">[18]RESUMO!#REF!</definedName>
    <definedName name="SG_19_17_1" localSheetId="5">[18]RESUMO!#REF!</definedName>
    <definedName name="SG_19_17_1" localSheetId="0">[18]RESUMO!#REF!</definedName>
    <definedName name="SG_19_17_1">[18]RESUMO!#REF!</definedName>
    <definedName name="SG_19_18_1" localSheetId="7">[18]RESUMO!#REF!</definedName>
    <definedName name="SG_19_18_1" localSheetId="4">[18]RESUMO!#REF!</definedName>
    <definedName name="SG_19_18_1" localSheetId="5">[18]RESUMO!#REF!</definedName>
    <definedName name="SG_19_18_1" localSheetId="0">[18]RESUMO!#REF!</definedName>
    <definedName name="SG_19_18_1">[18]RESUMO!#REF!</definedName>
    <definedName name="SG_19_19_1" localSheetId="7">[18]RESUMO!#REF!</definedName>
    <definedName name="SG_19_19_1" localSheetId="4">[18]RESUMO!#REF!</definedName>
    <definedName name="SG_19_19_1" localSheetId="5">[18]RESUMO!#REF!</definedName>
    <definedName name="SG_19_19_1" localSheetId="0">[18]RESUMO!#REF!</definedName>
    <definedName name="SG_19_19_1">[18]RESUMO!#REF!</definedName>
    <definedName name="SG_19_20_1" localSheetId="7">[18]RESUMO!#REF!</definedName>
    <definedName name="SG_19_20_1" localSheetId="4">[18]RESUMO!#REF!</definedName>
    <definedName name="SG_19_20_1" localSheetId="5">[18]RESUMO!#REF!</definedName>
    <definedName name="SG_19_20_1" localSheetId="0">[18]RESUMO!#REF!</definedName>
    <definedName name="SG_19_20_1">[18]RESUMO!#REF!</definedName>
    <definedName name="SG_20_01_1" localSheetId="7">[18]RESUMO!#REF!</definedName>
    <definedName name="SG_20_01_1" localSheetId="4">[18]RESUMO!#REF!</definedName>
    <definedName name="SG_20_01_1" localSheetId="5">[18]RESUMO!#REF!</definedName>
    <definedName name="SG_20_01_1" localSheetId="0">[18]RESUMO!#REF!</definedName>
    <definedName name="SG_20_01_1">[18]RESUMO!#REF!</definedName>
    <definedName name="SG_20_02_1" localSheetId="7">[18]RESUMO!#REF!</definedName>
    <definedName name="SG_20_02_1" localSheetId="4">[18]RESUMO!#REF!</definedName>
    <definedName name="SG_20_02_1" localSheetId="5">[18]RESUMO!#REF!</definedName>
    <definedName name="SG_20_02_1" localSheetId="0">[18]RESUMO!#REF!</definedName>
    <definedName name="SG_20_02_1">[18]RESUMO!#REF!</definedName>
    <definedName name="SG_20_03_1" localSheetId="7">[18]RESUMO!#REF!</definedName>
    <definedName name="SG_20_03_1" localSheetId="4">[18]RESUMO!#REF!</definedName>
    <definedName name="SG_20_03_1" localSheetId="5">[18]RESUMO!#REF!</definedName>
    <definedName name="SG_20_03_1" localSheetId="0">[18]RESUMO!#REF!</definedName>
    <definedName name="SG_20_03_1">[18]RESUMO!#REF!</definedName>
    <definedName name="SG_20_04_1" localSheetId="7">[18]RESUMO!#REF!</definedName>
    <definedName name="SG_20_04_1" localSheetId="4">[18]RESUMO!#REF!</definedName>
    <definedName name="SG_20_04_1" localSheetId="5">[18]RESUMO!#REF!</definedName>
    <definedName name="SG_20_04_1" localSheetId="0">[18]RESUMO!#REF!</definedName>
    <definedName name="SG_20_04_1">[18]RESUMO!#REF!</definedName>
    <definedName name="SG_20_05_1" localSheetId="7">[18]RESUMO!#REF!</definedName>
    <definedName name="SG_20_05_1" localSheetId="4">[18]RESUMO!#REF!</definedName>
    <definedName name="SG_20_05_1" localSheetId="5">[18]RESUMO!#REF!</definedName>
    <definedName name="SG_20_05_1" localSheetId="0">[18]RESUMO!#REF!</definedName>
    <definedName name="SG_20_05_1">[18]RESUMO!#REF!</definedName>
    <definedName name="SG_20_06_1" localSheetId="7">[18]RESUMO!#REF!</definedName>
    <definedName name="SG_20_06_1" localSheetId="4">[18]RESUMO!#REF!</definedName>
    <definedName name="SG_20_06_1" localSheetId="5">[18]RESUMO!#REF!</definedName>
    <definedName name="SG_20_06_1" localSheetId="0">[18]RESUMO!#REF!</definedName>
    <definedName name="SG_20_06_1">[18]RESUMO!#REF!</definedName>
    <definedName name="SG_20_07_1" localSheetId="7">[18]RESUMO!#REF!</definedName>
    <definedName name="SG_20_07_1" localSheetId="4">[18]RESUMO!#REF!</definedName>
    <definedName name="SG_20_07_1" localSheetId="5">[18]RESUMO!#REF!</definedName>
    <definedName name="SG_20_07_1" localSheetId="0">[18]RESUMO!#REF!</definedName>
    <definedName name="SG_20_07_1">[18]RESUMO!#REF!</definedName>
    <definedName name="SG_20_08_1" localSheetId="7">[18]RESUMO!#REF!</definedName>
    <definedName name="SG_20_08_1" localSheetId="4">[18]RESUMO!#REF!</definedName>
    <definedName name="SG_20_08_1" localSheetId="5">[18]RESUMO!#REF!</definedName>
    <definedName name="SG_20_08_1" localSheetId="0">[18]RESUMO!#REF!</definedName>
    <definedName name="SG_20_08_1">[18]RESUMO!#REF!</definedName>
    <definedName name="SG_20_09_1" localSheetId="7">[18]RESUMO!#REF!</definedName>
    <definedName name="SG_20_09_1" localSheetId="4">[18]RESUMO!#REF!</definedName>
    <definedName name="SG_20_09_1" localSheetId="5">[18]RESUMO!#REF!</definedName>
    <definedName name="SG_20_09_1" localSheetId="0">[18]RESUMO!#REF!</definedName>
    <definedName name="SG_20_09_1">[18]RESUMO!#REF!</definedName>
    <definedName name="SG_20_10_1" localSheetId="7">[18]RESUMO!#REF!</definedName>
    <definedName name="SG_20_10_1" localSheetId="4">[18]RESUMO!#REF!</definedName>
    <definedName name="SG_20_10_1" localSheetId="5">[18]RESUMO!#REF!</definedName>
    <definedName name="SG_20_10_1" localSheetId="0">[18]RESUMO!#REF!</definedName>
    <definedName name="SG_20_10_1">[18]RESUMO!#REF!</definedName>
    <definedName name="SG_20_11_1" localSheetId="7">[18]RESUMO!#REF!</definedName>
    <definedName name="SG_20_11_1" localSheetId="4">[18]RESUMO!#REF!</definedName>
    <definedName name="SG_20_11_1" localSheetId="5">[18]RESUMO!#REF!</definedName>
    <definedName name="SG_20_11_1" localSheetId="0">[18]RESUMO!#REF!</definedName>
    <definedName name="SG_20_11_1">[18]RESUMO!#REF!</definedName>
    <definedName name="SG_20_12_1" localSheetId="7">[18]RESUMO!#REF!</definedName>
    <definedName name="SG_20_12_1" localSheetId="4">[18]RESUMO!#REF!</definedName>
    <definedName name="SG_20_12_1" localSheetId="5">[18]RESUMO!#REF!</definedName>
    <definedName name="SG_20_12_1" localSheetId="0">[18]RESUMO!#REF!</definedName>
    <definedName name="SG_20_12_1">[18]RESUMO!#REF!</definedName>
    <definedName name="SG_20_13_1" localSheetId="7">[18]RESUMO!#REF!</definedName>
    <definedName name="SG_20_13_1" localSheetId="4">[18]RESUMO!#REF!</definedName>
    <definedName name="SG_20_13_1" localSheetId="5">[18]RESUMO!#REF!</definedName>
    <definedName name="SG_20_13_1" localSheetId="0">[18]RESUMO!#REF!</definedName>
    <definedName name="SG_20_13_1">[18]RESUMO!#REF!</definedName>
    <definedName name="SG_20_14_1" localSheetId="7">[18]RESUMO!#REF!</definedName>
    <definedName name="SG_20_14_1" localSheetId="4">[18]RESUMO!#REF!</definedName>
    <definedName name="SG_20_14_1" localSheetId="5">[18]RESUMO!#REF!</definedName>
    <definedName name="SG_20_14_1" localSheetId="0">[18]RESUMO!#REF!</definedName>
    <definedName name="SG_20_14_1">[18]RESUMO!#REF!</definedName>
    <definedName name="SG_20_15_1" localSheetId="7">[18]RESUMO!#REF!</definedName>
    <definedName name="SG_20_15_1" localSheetId="4">[18]RESUMO!#REF!</definedName>
    <definedName name="SG_20_15_1" localSheetId="5">[18]RESUMO!#REF!</definedName>
    <definedName name="SG_20_15_1" localSheetId="0">[18]RESUMO!#REF!</definedName>
    <definedName name="SG_20_15_1">[18]RESUMO!#REF!</definedName>
    <definedName name="SG_20_16_1" localSheetId="7">[18]RESUMO!#REF!</definedName>
    <definedName name="SG_20_16_1" localSheetId="4">[18]RESUMO!#REF!</definedName>
    <definedName name="SG_20_16_1" localSheetId="5">[18]RESUMO!#REF!</definedName>
    <definedName name="SG_20_16_1" localSheetId="0">[18]RESUMO!#REF!</definedName>
    <definedName name="SG_20_16_1">[18]RESUMO!#REF!</definedName>
    <definedName name="SG_20_17_1" localSheetId="7">[18]RESUMO!#REF!</definedName>
    <definedName name="SG_20_17_1" localSheetId="4">[18]RESUMO!#REF!</definedName>
    <definedName name="SG_20_17_1" localSheetId="5">[18]RESUMO!#REF!</definedName>
    <definedName name="SG_20_17_1" localSheetId="0">[18]RESUMO!#REF!</definedName>
    <definedName name="SG_20_17_1">[18]RESUMO!#REF!</definedName>
    <definedName name="SG_20_18_1" localSheetId="7">[18]RESUMO!#REF!</definedName>
    <definedName name="SG_20_18_1" localSheetId="4">[18]RESUMO!#REF!</definedName>
    <definedName name="SG_20_18_1" localSheetId="5">[18]RESUMO!#REF!</definedName>
    <definedName name="SG_20_18_1" localSheetId="0">[18]RESUMO!#REF!</definedName>
    <definedName name="SG_20_18_1">[18]RESUMO!#REF!</definedName>
    <definedName name="SG_20_19_1" localSheetId="7">[18]RESUMO!#REF!</definedName>
    <definedName name="SG_20_19_1" localSheetId="4">[18]RESUMO!#REF!</definedName>
    <definedName name="SG_20_19_1" localSheetId="5">[18]RESUMO!#REF!</definedName>
    <definedName name="SG_20_19_1" localSheetId="0">[18]RESUMO!#REF!</definedName>
    <definedName name="SG_20_19_1">[18]RESUMO!#REF!</definedName>
    <definedName name="SG_20_20_1" localSheetId="7">[18]RESUMO!#REF!</definedName>
    <definedName name="SG_20_20_1" localSheetId="4">[18]RESUMO!#REF!</definedName>
    <definedName name="SG_20_20_1" localSheetId="5">[18]RESUMO!#REF!</definedName>
    <definedName name="SG_20_20_1" localSheetId="0">[18]RESUMO!#REF!</definedName>
    <definedName name="SG_20_20_1">[18]RESUMO!#REF!</definedName>
    <definedName name="SINAPI" localSheetId="7">#REF!</definedName>
    <definedName name="SINAPI" localSheetId="4">#REF!</definedName>
    <definedName name="SINAPI" localSheetId="5">#REF!</definedName>
    <definedName name="SINAPI" localSheetId="0">#REF!</definedName>
    <definedName name="SINAPI">#REF!</definedName>
    <definedName name="SOMATORIO" localSheetId="7">#REF!</definedName>
    <definedName name="SOMATORIO" localSheetId="4">#REF!</definedName>
    <definedName name="SOMATORIO" localSheetId="5">#REF!</definedName>
    <definedName name="SOMATORIO" localSheetId="0">#REF!</definedName>
    <definedName name="SOMATORIO">#REF!</definedName>
    <definedName name="sonho" localSheetId="7">#REF!</definedName>
    <definedName name="sonho" localSheetId="4">#REF!</definedName>
    <definedName name="sonho" localSheetId="5">#REF!</definedName>
    <definedName name="sonho" localSheetId="0">#REF!</definedName>
    <definedName name="sonho">#REF!</definedName>
    <definedName name="SSS" localSheetId="7">#REF!</definedName>
    <definedName name="SSS" localSheetId="4">#REF!</definedName>
    <definedName name="SSS" localSheetId="5">#REF!</definedName>
    <definedName name="SSS" localSheetId="0">#REF!</definedName>
    <definedName name="SSS">#REF!</definedName>
    <definedName name="subtrecho" localSheetId="7">#REF!</definedName>
    <definedName name="subtrecho" localSheetId="4">#REF!</definedName>
    <definedName name="subtrecho" localSheetId="5">#REF!</definedName>
    <definedName name="subtrecho" localSheetId="0">#REF!</definedName>
    <definedName name="subtrecho">#REF!</definedName>
    <definedName name="SUMMERY" localSheetId="7">#REF!</definedName>
    <definedName name="SUMMERY" localSheetId="4">#REF!</definedName>
    <definedName name="SUMMERY" localSheetId="5">#REF!</definedName>
    <definedName name="SUMMERY" localSheetId="0">#REF!</definedName>
    <definedName name="SUMMERY">#REF!</definedName>
    <definedName name="sx">#REF!</definedName>
    <definedName name="T" localSheetId="7">#REF!</definedName>
    <definedName name="T" localSheetId="4">#REF!</definedName>
    <definedName name="T" localSheetId="5">#REF!</definedName>
    <definedName name="T" localSheetId="0">#REF!</definedName>
    <definedName name="T">#REF!</definedName>
    <definedName name="Tabela" localSheetId="7">#REF!</definedName>
    <definedName name="Tabela" localSheetId="4">#REF!</definedName>
    <definedName name="Tabela" localSheetId="5">#REF!</definedName>
    <definedName name="Tabela" localSheetId="0">#REF!</definedName>
    <definedName name="Tabela">#REF!</definedName>
    <definedName name="TabelaConsol" localSheetId="7">#REF!</definedName>
    <definedName name="TabelaConsol" localSheetId="4">#REF!</definedName>
    <definedName name="TabelaConsol" localSheetId="5">#REF!</definedName>
    <definedName name="TabelaConsol" localSheetId="0">#REF!</definedName>
    <definedName name="TabelaConsol">#REF!</definedName>
    <definedName name="TabelaDistribuiçãoDeMassas" localSheetId="7">#REF!</definedName>
    <definedName name="TabelaDistribuiçãoDeMassas" localSheetId="4">#REF!</definedName>
    <definedName name="TabelaDistribuiçãoDeMassas" localSheetId="5">#REF!</definedName>
    <definedName name="TabelaDistribuiçãoDeMassas" localSheetId="0">#REF!</definedName>
    <definedName name="TabelaDistribuiçãoDeMassas">#REF!</definedName>
    <definedName name="TabelaSicro" localSheetId="7">#REF!</definedName>
    <definedName name="TabelaSicro" localSheetId="4">#REF!</definedName>
    <definedName name="TabelaSicro" localSheetId="5">#REF!</definedName>
    <definedName name="TabelaSicro" localSheetId="0">#REF!</definedName>
    <definedName name="TabelaSicro">#REF!</definedName>
    <definedName name="TABREC">'[43]TAB REC'!$A$4:$M$24</definedName>
    <definedName name="tb" localSheetId="7">#REF!</definedName>
    <definedName name="tb" localSheetId="4">#REF!</definedName>
    <definedName name="tb" localSheetId="5">#REF!</definedName>
    <definedName name="tb" localSheetId="0">#REF!</definedName>
    <definedName name="tb">#REF!</definedName>
    <definedName name="tb01tb" localSheetId="7">#REF!</definedName>
    <definedName name="tb01tb" localSheetId="4">#REF!</definedName>
    <definedName name="tb01tb" localSheetId="5">#REF!</definedName>
    <definedName name="tb01tb" localSheetId="0">#REF!</definedName>
    <definedName name="tb01tb">#REF!</definedName>
    <definedName name="tb100cm">#REF!</definedName>
    <definedName name="TEC" localSheetId="7">#REF!</definedName>
    <definedName name="TEC" localSheetId="4">#REF!</definedName>
    <definedName name="TEC" localSheetId="5">#REF!</definedName>
    <definedName name="TEC" localSheetId="0">#REF!</definedName>
    <definedName name="TEC">#REF!</definedName>
    <definedName name="TEC." localSheetId="7">#REF!</definedName>
    <definedName name="TEC." localSheetId="4">#REF!</definedName>
    <definedName name="TEC." localSheetId="5">#REF!</definedName>
    <definedName name="TEC." localSheetId="0">#REF!</definedName>
    <definedName name="TEC.">#REF!</definedName>
    <definedName name="Teor">[41]Teor!$A$3:$A$7</definedName>
    <definedName name="TERRAPLENAGEM" localSheetId="7">#REF!</definedName>
    <definedName name="TERRAPLENAGEM" localSheetId="4">#REF!</definedName>
    <definedName name="TERRAPLENAGEM" localSheetId="5">#REF!</definedName>
    <definedName name="TERRAPLENAGEM" localSheetId="0">#REF!</definedName>
    <definedName name="TERRAPLENAGEM">#REF!</definedName>
    <definedName name="test" localSheetId="7">#REF!</definedName>
    <definedName name="test" localSheetId="4">#REF!</definedName>
    <definedName name="test" localSheetId="5">#REF!</definedName>
    <definedName name="test" localSheetId="0">#REF!</definedName>
    <definedName name="test">#REF!</definedName>
    <definedName name="TEST1" localSheetId="7">#REF!</definedName>
    <definedName name="TEST1" localSheetId="4">#REF!</definedName>
    <definedName name="TEST1" localSheetId="5">#REF!</definedName>
    <definedName name="TEST1" localSheetId="0">#REF!</definedName>
    <definedName name="TEST1">#REF!</definedName>
    <definedName name="TEST2" localSheetId="7">#REF!</definedName>
    <definedName name="TEST2" localSheetId="4">#REF!</definedName>
    <definedName name="TEST2" localSheetId="5">#REF!</definedName>
    <definedName name="TEST2" localSheetId="0">#REF!</definedName>
    <definedName name="TEST2">#REF!</definedName>
    <definedName name="TEST3" localSheetId="7">#REF!</definedName>
    <definedName name="TEST3" localSheetId="4">#REF!</definedName>
    <definedName name="TEST3" localSheetId="5">#REF!</definedName>
    <definedName name="TEST3" localSheetId="0">#REF!</definedName>
    <definedName name="TEST3">#REF!</definedName>
    <definedName name="TESTE" localSheetId="7">#REF!</definedName>
    <definedName name="TESTE" localSheetId="4">#REF!</definedName>
    <definedName name="TESTE" localSheetId="5">#REF!</definedName>
    <definedName name="TESTE" localSheetId="0">#REF!</definedName>
    <definedName name="TESTE">#REF!</definedName>
    <definedName name="teste01" localSheetId="7">#REF!</definedName>
    <definedName name="teste01" localSheetId="4">#REF!</definedName>
    <definedName name="teste01" localSheetId="5">#REF!</definedName>
    <definedName name="teste01" localSheetId="0">#REF!</definedName>
    <definedName name="teste01">#REF!</definedName>
    <definedName name="teste1" localSheetId="7">#REF!</definedName>
    <definedName name="teste1" localSheetId="4">#REF!</definedName>
    <definedName name="teste1" localSheetId="5">#REF!</definedName>
    <definedName name="teste1" localSheetId="0">#REF!</definedName>
    <definedName name="teste1">#REF!</definedName>
    <definedName name="teste10" localSheetId="7">#REF!</definedName>
    <definedName name="teste10" localSheetId="4">#REF!</definedName>
    <definedName name="teste10" localSheetId="5">#REF!</definedName>
    <definedName name="teste10" localSheetId="0">#REF!</definedName>
    <definedName name="teste10">#REF!</definedName>
    <definedName name="teste2" localSheetId="7">#REF!</definedName>
    <definedName name="teste2" localSheetId="4">#REF!</definedName>
    <definedName name="teste2" localSheetId="5">#REF!</definedName>
    <definedName name="teste2" localSheetId="0">#REF!</definedName>
    <definedName name="teste2">#REF!</definedName>
    <definedName name="teste3" localSheetId="7">#REF!</definedName>
    <definedName name="teste3" localSheetId="4">#REF!</definedName>
    <definedName name="teste3" localSheetId="5">#REF!</definedName>
    <definedName name="teste3" localSheetId="0">#REF!</definedName>
    <definedName name="teste3">#REF!</definedName>
    <definedName name="teste4" localSheetId="7">#REF!</definedName>
    <definedName name="teste4" localSheetId="4">#REF!</definedName>
    <definedName name="teste4" localSheetId="5">#REF!</definedName>
    <definedName name="teste4" localSheetId="0">#REF!</definedName>
    <definedName name="teste4">#REF!</definedName>
    <definedName name="teste5" localSheetId="7">#REF!</definedName>
    <definedName name="teste5" localSheetId="4">#REF!</definedName>
    <definedName name="teste5" localSheetId="5">#REF!</definedName>
    <definedName name="teste5" localSheetId="0">#REF!</definedName>
    <definedName name="teste5">#REF!</definedName>
    <definedName name="teste6" localSheetId="7">#REF!</definedName>
    <definedName name="teste6" localSheetId="4">#REF!</definedName>
    <definedName name="teste6" localSheetId="5">#REF!</definedName>
    <definedName name="teste6" localSheetId="0">#REF!</definedName>
    <definedName name="teste6">#REF!</definedName>
    <definedName name="teste7" localSheetId="7">#REF!</definedName>
    <definedName name="teste7" localSheetId="4">#REF!</definedName>
    <definedName name="teste7" localSheetId="5">#REF!</definedName>
    <definedName name="teste7" localSheetId="0">#REF!</definedName>
    <definedName name="teste7">#REF!</definedName>
    <definedName name="teste8" localSheetId="7">#REF!</definedName>
    <definedName name="teste8" localSheetId="4">#REF!</definedName>
    <definedName name="teste8" localSheetId="5">#REF!</definedName>
    <definedName name="teste8" localSheetId="0">#REF!</definedName>
    <definedName name="teste8">#REF!</definedName>
    <definedName name="testetestes" localSheetId="7">#REF!</definedName>
    <definedName name="testetestes" localSheetId="4">#REF!</definedName>
    <definedName name="testetestes" localSheetId="5">#REF!</definedName>
    <definedName name="testetestes" localSheetId="0">#REF!</definedName>
    <definedName name="testetestes">#REF!</definedName>
    <definedName name="TESTHKEY" localSheetId="7">#REF!</definedName>
    <definedName name="TESTHKEY" localSheetId="4">#REF!</definedName>
    <definedName name="TESTHKEY" localSheetId="5">#REF!</definedName>
    <definedName name="TESTHKEY" localSheetId="0">#REF!</definedName>
    <definedName name="TESTHKEY">#REF!</definedName>
    <definedName name="TESTKEYS" localSheetId="7">#REF!</definedName>
    <definedName name="TESTKEYS" localSheetId="4">#REF!</definedName>
    <definedName name="TESTKEYS" localSheetId="5">#REF!</definedName>
    <definedName name="TESTKEYS" localSheetId="0">#REF!</definedName>
    <definedName name="TESTKEYS">#REF!</definedName>
    <definedName name="TESTVKEY" localSheetId="7">#REF!</definedName>
    <definedName name="TESTVKEY" localSheetId="4">#REF!</definedName>
    <definedName name="TESTVKEY" localSheetId="5">#REF!</definedName>
    <definedName name="TESTVKEY" localSheetId="0">#REF!</definedName>
    <definedName name="TESTVKEY">#REF!</definedName>
    <definedName name="_xlnm.Print_Titles" localSheetId="2">'MEMORIA DE CALCULO'!$2:$5</definedName>
    <definedName name="_xlnm.Print_Titles" localSheetId="0">'Memória de calculo'!$1:$4</definedName>
    <definedName name="_xlnm.Print_Titles" localSheetId="1">'PLANILHA '!$4:$8</definedName>
    <definedName name="_xlnm.Print_Titles">#N/A</definedName>
    <definedName name="TOT" localSheetId="7">'[2]Bm 8'!#REF!</definedName>
    <definedName name="TOT" localSheetId="4">'[2]Bm 8'!#REF!</definedName>
    <definedName name="TOT" localSheetId="5">'[2]Bm 8'!#REF!</definedName>
    <definedName name="TOT" localSheetId="0">'[2]Bm 8'!#REF!</definedName>
    <definedName name="TOT">'[2]Bm 8'!#REF!</definedName>
    <definedName name="TOTAL" localSheetId="7">#REF!</definedName>
    <definedName name="TOTAL" localSheetId="4">#REF!</definedName>
    <definedName name="TOTAL" localSheetId="5">#REF!</definedName>
    <definedName name="TOTAL" localSheetId="0">#REF!</definedName>
    <definedName name="TOTAL">#REF!</definedName>
    <definedName name="TOTAL_GERAL_1" localSheetId="7">[18]RESUMO!#REF!</definedName>
    <definedName name="TOTAL_GERAL_1" localSheetId="4">[18]RESUMO!#REF!</definedName>
    <definedName name="TOTAL_GERAL_1" localSheetId="5">[18]RESUMO!#REF!</definedName>
    <definedName name="TOTAL_GERAL_1" localSheetId="0">[18]RESUMO!#REF!</definedName>
    <definedName name="TOTAL_GERAL_1">[18]RESUMO!#REF!</definedName>
    <definedName name="TOTAL_RESUMO" localSheetId="7">#REF!</definedName>
    <definedName name="TOTAL_RESUMO" localSheetId="4">#REF!</definedName>
    <definedName name="TOTAL_RESUMO" localSheetId="5">#REF!</definedName>
    <definedName name="TOTAL_RESUMO" localSheetId="0">#REF!</definedName>
    <definedName name="TOTAL_RESUMO">#REF!</definedName>
    <definedName name="TPM" localSheetId="7">#REF!</definedName>
    <definedName name="TPM" localSheetId="4">#REF!</definedName>
    <definedName name="TPM" localSheetId="5">#REF!</definedName>
    <definedName name="TPM" localSheetId="0">#REF!</definedName>
    <definedName name="TPM">#REF!</definedName>
    <definedName name="TR5C" localSheetId="7">#REF!</definedName>
    <definedName name="TR5C" localSheetId="4">#REF!</definedName>
    <definedName name="TR5C" localSheetId="5">#REF!</definedName>
    <definedName name="TR5C" localSheetId="0">#REF!</definedName>
    <definedName name="TR5C">#REF!</definedName>
    <definedName name="trator" localSheetId="7">#REF!</definedName>
    <definedName name="trator" localSheetId="4">#REF!</definedName>
    <definedName name="trator" localSheetId="5">#REF!</definedName>
    <definedName name="trator" localSheetId="0">#REF!</definedName>
    <definedName name="trator">#REF!</definedName>
    <definedName name="trecho" localSheetId="7">#REF!</definedName>
    <definedName name="trecho" localSheetId="4">#REF!</definedName>
    <definedName name="trecho" localSheetId="5">#REF!</definedName>
    <definedName name="trecho" localSheetId="0">#REF!</definedName>
    <definedName name="trecho">#REF!</definedName>
    <definedName name="tree" localSheetId="7">#REF!</definedName>
    <definedName name="tree" localSheetId="4">#REF!</definedName>
    <definedName name="tree" localSheetId="5">#REF!</definedName>
    <definedName name="tree" localSheetId="0">#REF!</definedName>
    <definedName name="tree">#REF!</definedName>
    <definedName name="tubo" localSheetId="7">#REF!</definedName>
    <definedName name="tubo" localSheetId="4">#REF!</definedName>
    <definedName name="tubo" localSheetId="5">#REF!</definedName>
    <definedName name="tubo" localSheetId="0">#REF!</definedName>
    <definedName name="tubo">#REF!</definedName>
    <definedName name="tubob" localSheetId="7">#REF!</definedName>
    <definedName name="tubob" localSheetId="4">#REF!</definedName>
    <definedName name="tubob" localSheetId="5">#REF!</definedName>
    <definedName name="tubob" localSheetId="0">#REF!</definedName>
    <definedName name="tubob">#REF!</definedName>
    <definedName name="u" localSheetId="7">#REF!</definedName>
    <definedName name="u" localSheetId="4">#REF!</definedName>
    <definedName name="u" localSheetId="5">#REF!</definedName>
    <definedName name="u" localSheetId="0">#REF!</definedName>
    <definedName name="u">#REF!</definedName>
    <definedName name="UNIT" localSheetId="7">#REF!</definedName>
    <definedName name="UNIT" localSheetId="4">#REF!</definedName>
    <definedName name="UNIT" localSheetId="5">#REF!</definedName>
    <definedName name="UNIT" localSheetId="0">#REF!</definedName>
    <definedName name="UNIT">#REF!</definedName>
    <definedName name="urb" localSheetId="7">#REF!</definedName>
    <definedName name="urb" localSheetId="4">#REF!</definedName>
    <definedName name="urb" localSheetId="5">#REF!</definedName>
    <definedName name="urb" localSheetId="0">#REF!</definedName>
    <definedName name="urb">#REF!</definedName>
    <definedName name="usina">'[5]DADOS COLETATO'!$C$42</definedName>
    <definedName name="usodeequipamentos" localSheetId="7">#REF!</definedName>
    <definedName name="usodeequipamentos" localSheetId="4">#REF!</definedName>
    <definedName name="usodeequipamentos" localSheetId="5">#REF!</definedName>
    <definedName name="usodeequipamentos" localSheetId="0">#REF!</definedName>
    <definedName name="usodeequipamentos">#REF!</definedName>
    <definedName name="uva" localSheetId="7">#REF!</definedName>
    <definedName name="uva" localSheetId="4">#REF!</definedName>
    <definedName name="uva" localSheetId="5">#REF!</definedName>
    <definedName name="uva" localSheetId="0">#REF!</definedName>
    <definedName name="uva">#REF!</definedName>
    <definedName name="vale" localSheetId="7" hidden="1">{#N/A,#N/A,TRUE,"CAPA";#N/A,#N/A,TRUE,"S7-300";#N/A,#N/A,TRUE,"S7-400";#N/A,#N/A,TRUE,"ET200";#N/A,#N/A,TRUE,"C7";#N/A,#N/A,TRUE,"SW";#N/A,#N/A,TRUE,"PG"}</definedName>
    <definedName name="vale" localSheetId="6" hidden="1">{#N/A,#N/A,TRUE,"CAPA";#N/A,#N/A,TRUE,"S7-300";#N/A,#N/A,TRUE,"S7-400";#N/A,#N/A,TRUE,"ET200";#N/A,#N/A,TRUE,"C7";#N/A,#N/A,TRUE,"SW";#N/A,#N/A,TRUE,"PG"}</definedName>
    <definedName name="vale" localSheetId="3" hidden="1">{#N/A,#N/A,TRUE,"CAPA";#N/A,#N/A,TRUE,"S7-300";#N/A,#N/A,TRUE,"S7-400";#N/A,#N/A,TRUE,"ET200";#N/A,#N/A,TRUE,"C7";#N/A,#N/A,TRUE,"SW";#N/A,#N/A,TRUE,"PG"}</definedName>
    <definedName name="vale" localSheetId="4" hidden="1">{#N/A,#N/A,TRUE,"CAPA";#N/A,#N/A,TRUE,"S7-300";#N/A,#N/A,TRUE,"S7-400";#N/A,#N/A,TRUE,"ET200";#N/A,#N/A,TRUE,"C7";#N/A,#N/A,TRUE,"SW";#N/A,#N/A,TRUE,"PG"}</definedName>
    <definedName name="vale" localSheetId="5" hidden="1">{#N/A,#N/A,TRUE,"CAPA";#N/A,#N/A,TRUE,"S7-300";#N/A,#N/A,TRUE,"S7-400";#N/A,#N/A,TRUE,"ET200";#N/A,#N/A,TRUE,"C7";#N/A,#N/A,TRUE,"SW";#N/A,#N/A,TRUE,"PG"}</definedName>
    <definedName name="vale" hidden="1">{#N/A,#N/A,TRUE,"CAPA";#N/A,#N/A,TRUE,"S7-300";#N/A,#N/A,TRUE,"S7-400";#N/A,#N/A,TRUE,"ET200";#N/A,#N/A,TRUE,"C7";#N/A,#N/A,TRUE,"SW";#N/A,#N/A,TRUE,"PG"}</definedName>
    <definedName name="validade" localSheetId="7">#REF!</definedName>
    <definedName name="validade" localSheetId="4">#REF!</definedName>
    <definedName name="validade" localSheetId="5">#REF!</definedName>
    <definedName name="validade" localSheetId="0">#REF!</definedName>
    <definedName name="validade">#REF!</definedName>
    <definedName name="Valores" localSheetId="7">#REF!</definedName>
    <definedName name="Valores" localSheetId="4">#REF!</definedName>
    <definedName name="Valores" localSheetId="5">#REF!</definedName>
    <definedName name="Valores" localSheetId="0">#REF!</definedName>
    <definedName name="Valores">#REF!</definedName>
    <definedName name="VALORES_VALORES_Listar" localSheetId="7">#REF!</definedName>
    <definedName name="VALORES_VALORES_Listar" localSheetId="4">#REF!</definedName>
    <definedName name="VALORES_VALORES_Listar" localSheetId="5">#REF!</definedName>
    <definedName name="VALORES_VALORES_Listar" localSheetId="0">#REF!</definedName>
    <definedName name="VALORES_VALORES_Listar">#REF!</definedName>
    <definedName name="Vazios">[41]Teor!$B$3:$B$7</definedName>
    <definedName name="verde" localSheetId="7">#REF!</definedName>
    <definedName name="verde" localSheetId="4">#REF!</definedName>
    <definedName name="verde" localSheetId="5">#REF!</definedName>
    <definedName name="verde" localSheetId="0">#REF!</definedName>
    <definedName name="verde">#REF!</definedName>
    <definedName name="verdepav" localSheetId="7">#REF!</definedName>
    <definedName name="verdepav" localSheetId="4">#REF!</definedName>
    <definedName name="verdepav" localSheetId="5">#REF!</definedName>
    <definedName name="verdepav" localSheetId="0">#REF!</definedName>
    <definedName name="verdepav">#REF!</definedName>
    <definedName name="verdesdkakkakak" localSheetId="7">#REF!</definedName>
    <definedName name="verdesdkakkakak" localSheetId="4">#REF!</definedName>
    <definedName name="verdesdkakkakak" localSheetId="5">#REF!</definedName>
    <definedName name="verdesdkakkakak" localSheetId="0">#REF!</definedName>
    <definedName name="verdesdkakkakak">#REF!</definedName>
    <definedName name="voltar" localSheetId="7">#REF!</definedName>
    <definedName name="voltar" localSheetId="4">#REF!</definedName>
    <definedName name="voltar" localSheetId="5">#REF!</definedName>
    <definedName name="voltar" localSheetId="0">#REF!</definedName>
    <definedName name="voltar">#REF!</definedName>
    <definedName name="Volume" localSheetId="7">#REF!</definedName>
    <definedName name="Volume" localSheetId="4">#REF!</definedName>
    <definedName name="Volume" localSheetId="5">#REF!</definedName>
    <definedName name="Volume" localSheetId="0">#REF!</definedName>
    <definedName name="Volume">#REF!</definedName>
    <definedName name="volumedebrita">'[5]DADOS COLETATO'!$I$10</definedName>
    <definedName name="volumedecorte">'[5]DADOS COLETATO'!$I$9</definedName>
    <definedName name="volumedepv">'[5]DADOS COLETATO'!$I$11</definedName>
    <definedName name="WEQEWEWE">#REF!</definedName>
    <definedName name="WEWEW">#REF!</definedName>
    <definedName name="WEWEWE">#REF!</definedName>
    <definedName name="WEWRWR">[6]!WEWRWR</definedName>
    <definedName name="wrk" localSheetId="7" hidden="1">{#N/A,#N/A,TRUE,"CAPA";#N/A,#N/A,TRUE,"S7-300";#N/A,#N/A,TRUE,"S7-400";#N/A,#N/A,TRUE,"ET200";#N/A,#N/A,TRUE,"C7";#N/A,#N/A,TRUE,"SW";#N/A,#N/A,TRUE,"PG"}</definedName>
    <definedName name="wrk" localSheetId="6" hidden="1">{#N/A,#N/A,TRUE,"CAPA";#N/A,#N/A,TRUE,"S7-300";#N/A,#N/A,TRUE,"S7-400";#N/A,#N/A,TRUE,"ET200";#N/A,#N/A,TRUE,"C7";#N/A,#N/A,TRUE,"SW";#N/A,#N/A,TRUE,"PG"}</definedName>
    <definedName name="wrk" localSheetId="3" hidden="1">{#N/A,#N/A,TRUE,"CAPA";#N/A,#N/A,TRUE,"S7-300";#N/A,#N/A,TRUE,"S7-400";#N/A,#N/A,TRUE,"ET200";#N/A,#N/A,TRUE,"C7";#N/A,#N/A,TRUE,"SW";#N/A,#N/A,TRUE,"PG"}</definedName>
    <definedName name="wrk" localSheetId="4" hidden="1">{#N/A,#N/A,TRUE,"CAPA";#N/A,#N/A,TRUE,"S7-300";#N/A,#N/A,TRUE,"S7-400";#N/A,#N/A,TRUE,"ET200";#N/A,#N/A,TRUE,"C7";#N/A,#N/A,TRUE,"SW";#N/A,#N/A,TRUE,"PG"}</definedName>
    <definedName name="wrk" localSheetId="5" hidden="1">{#N/A,#N/A,TRUE,"CAPA";#N/A,#N/A,TRUE,"S7-300";#N/A,#N/A,TRUE,"S7-400";#N/A,#N/A,TRUE,"ET200";#N/A,#N/A,TRUE,"C7";#N/A,#N/A,TRUE,"SW";#N/A,#N/A,TRUE,"PG"}</definedName>
    <definedName name="wrk" hidden="1">{#N/A,#N/A,TRUE,"CAPA";#N/A,#N/A,TRUE,"S7-300";#N/A,#N/A,TRUE,"S7-400";#N/A,#N/A,TRUE,"ET200";#N/A,#N/A,TRUE,"C7";#N/A,#N/A,TRUE,"SW";#N/A,#N/A,TRUE,"PG"}</definedName>
    <definedName name="wrn.Orçamento." localSheetId="7" hidden="1">{#N/A,#N/A,FALSE,"Planilha";#N/A,#N/A,FALSE,"Resumo";#N/A,#N/A,FALSE,"Fisico";#N/A,#N/A,FALSE,"Financeiro";#N/A,#N/A,FALSE,"Financeiro"}</definedName>
    <definedName name="wrn.Orçamento." localSheetId="6" hidden="1">{#N/A,#N/A,FALSE,"Planilha";#N/A,#N/A,FALSE,"Resumo";#N/A,#N/A,FALSE,"Fisico";#N/A,#N/A,FALSE,"Financeiro";#N/A,#N/A,FALSE,"Financeiro"}</definedName>
    <definedName name="wrn.Orçamento." localSheetId="3" hidden="1">{#N/A,#N/A,FALSE,"Planilha";#N/A,#N/A,FALSE,"Resumo";#N/A,#N/A,FALSE,"Fisico";#N/A,#N/A,FALSE,"Financeiro";#N/A,#N/A,FALSE,"Financeiro"}</definedName>
    <definedName name="wrn.Orçamento." localSheetId="4" hidden="1">{#N/A,#N/A,FALSE,"Planilha";#N/A,#N/A,FALSE,"Resumo";#N/A,#N/A,FALSE,"Fisico";#N/A,#N/A,FALSE,"Financeiro";#N/A,#N/A,FALSE,"Financeiro"}</definedName>
    <definedName name="wrn.Orçamento." localSheetId="5" hidden="1">{#N/A,#N/A,FALSE,"Planilha";#N/A,#N/A,FALSE,"Resumo";#N/A,#N/A,FALSE,"Fisico";#N/A,#N/A,FALSE,"Financeiro";#N/A,#N/A,FALSE,"Financeiro"}</definedName>
    <definedName name="wrn.Orçamento." hidden="1">{#N/A,#N/A,FALSE,"Planilha";#N/A,#N/A,FALSE,"Resumo";#N/A,#N/A,FALSE,"Fisico";#N/A,#N/A,FALSE,"Financeiro";#N/A,#N/A,FALSE,"Financeiro"}</definedName>
    <definedName name="wrn.XX." localSheetId="7" hidden="1">{#N/A,#N/A,TRUE,"CAPA";#N/A,#N/A,TRUE,"S7-300";#N/A,#N/A,TRUE,"S7-400";#N/A,#N/A,TRUE,"ET200";#N/A,#N/A,TRUE,"C7";#N/A,#N/A,TRUE,"SW";#N/A,#N/A,TRUE,"PG"}</definedName>
    <definedName name="wrn.XX." localSheetId="6" hidden="1">{#N/A,#N/A,TRUE,"CAPA";#N/A,#N/A,TRUE,"S7-300";#N/A,#N/A,TRUE,"S7-400";#N/A,#N/A,TRUE,"ET200";#N/A,#N/A,TRUE,"C7";#N/A,#N/A,TRUE,"SW";#N/A,#N/A,TRUE,"PG"}</definedName>
    <definedName name="wrn.XX." localSheetId="3" hidden="1">{#N/A,#N/A,TRUE,"CAPA";#N/A,#N/A,TRUE,"S7-300";#N/A,#N/A,TRUE,"S7-400";#N/A,#N/A,TRUE,"ET200";#N/A,#N/A,TRUE,"C7";#N/A,#N/A,TRUE,"SW";#N/A,#N/A,TRUE,"PG"}</definedName>
    <definedName name="wrn.XX." localSheetId="4" hidden="1">{#N/A,#N/A,TRUE,"CAPA";#N/A,#N/A,TRUE,"S7-300";#N/A,#N/A,TRUE,"S7-400";#N/A,#N/A,TRUE,"ET200";#N/A,#N/A,TRUE,"C7";#N/A,#N/A,TRUE,"SW";#N/A,#N/A,TRUE,"PG"}</definedName>
    <definedName name="wrn.XX." localSheetId="5" hidden="1">{#N/A,#N/A,TRUE,"CAPA";#N/A,#N/A,TRUE,"S7-300";#N/A,#N/A,TRUE,"S7-400";#N/A,#N/A,TRUE,"ET200";#N/A,#N/A,TRUE,"C7";#N/A,#N/A,TRUE,"SW";#N/A,#N/A,TRUE,"PG"}</definedName>
    <definedName name="wrn.XX." hidden="1">{#N/A,#N/A,TRUE,"CAPA";#N/A,#N/A,TRUE,"S7-300";#N/A,#N/A,TRUE,"S7-400";#N/A,#N/A,TRUE,"ET200";#N/A,#N/A,TRUE,"C7";#N/A,#N/A,TRUE,"SW";#N/A,#N/A,TRUE,"PG"}</definedName>
    <definedName name="wrn1.xx" localSheetId="7" hidden="1">{#N/A,#N/A,TRUE,"CAPA";#N/A,#N/A,TRUE,"S7-300";#N/A,#N/A,TRUE,"S7-400";#N/A,#N/A,TRUE,"ET200";#N/A,#N/A,TRUE,"C7";#N/A,#N/A,TRUE,"SW";#N/A,#N/A,TRUE,"PG"}</definedName>
    <definedName name="wrn1.xx" localSheetId="6" hidden="1">{#N/A,#N/A,TRUE,"CAPA";#N/A,#N/A,TRUE,"S7-300";#N/A,#N/A,TRUE,"S7-400";#N/A,#N/A,TRUE,"ET200";#N/A,#N/A,TRUE,"C7";#N/A,#N/A,TRUE,"SW";#N/A,#N/A,TRUE,"PG"}</definedName>
    <definedName name="wrn1.xx" localSheetId="3" hidden="1">{#N/A,#N/A,TRUE,"CAPA";#N/A,#N/A,TRUE,"S7-300";#N/A,#N/A,TRUE,"S7-400";#N/A,#N/A,TRUE,"ET200";#N/A,#N/A,TRUE,"C7";#N/A,#N/A,TRUE,"SW";#N/A,#N/A,TRUE,"PG"}</definedName>
    <definedName name="wrn1.xx" localSheetId="4" hidden="1">{#N/A,#N/A,TRUE,"CAPA";#N/A,#N/A,TRUE,"S7-300";#N/A,#N/A,TRUE,"S7-400";#N/A,#N/A,TRUE,"ET200";#N/A,#N/A,TRUE,"C7";#N/A,#N/A,TRUE,"SW";#N/A,#N/A,TRUE,"PG"}</definedName>
    <definedName name="wrn1.xx" localSheetId="5" hidden="1">{#N/A,#N/A,TRUE,"CAPA";#N/A,#N/A,TRUE,"S7-300";#N/A,#N/A,TRUE,"S7-400";#N/A,#N/A,TRUE,"ET200";#N/A,#N/A,TRUE,"C7";#N/A,#N/A,TRUE,"SW";#N/A,#N/A,TRUE,"PG"}</definedName>
    <definedName name="wrn1.xx" hidden="1">{#N/A,#N/A,TRUE,"CAPA";#N/A,#N/A,TRUE,"S7-300";#N/A,#N/A,TRUE,"S7-400";#N/A,#N/A,TRUE,"ET200";#N/A,#N/A,TRUE,"C7";#N/A,#N/A,TRUE,"SW";#N/A,#N/A,TRUE,"PG"}</definedName>
    <definedName name="wrn2.xx" localSheetId="7" hidden="1">{#N/A,#N/A,TRUE,"CAPA";#N/A,#N/A,TRUE,"S7-300";#N/A,#N/A,TRUE,"S7-400";#N/A,#N/A,TRUE,"ET200";#N/A,#N/A,TRUE,"C7";#N/A,#N/A,TRUE,"SW";#N/A,#N/A,TRUE,"PG"}</definedName>
    <definedName name="wrn2.xx" localSheetId="6" hidden="1">{#N/A,#N/A,TRUE,"CAPA";#N/A,#N/A,TRUE,"S7-300";#N/A,#N/A,TRUE,"S7-400";#N/A,#N/A,TRUE,"ET200";#N/A,#N/A,TRUE,"C7";#N/A,#N/A,TRUE,"SW";#N/A,#N/A,TRUE,"PG"}</definedName>
    <definedName name="wrn2.xx" localSheetId="3" hidden="1">{#N/A,#N/A,TRUE,"CAPA";#N/A,#N/A,TRUE,"S7-300";#N/A,#N/A,TRUE,"S7-400";#N/A,#N/A,TRUE,"ET200";#N/A,#N/A,TRUE,"C7";#N/A,#N/A,TRUE,"SW";#N/A,#N/A,TRUE,"PG"}</definedName>
    <definedName name="wrn2.xx" localSheetId="4" hidden="1">{#N/A,#N/A,TRUE,"CAPA";#N/A,#N/A,TRUE,"S7-300";#N/A,#N/A,TRUE,"S7-400";#N/A,#N/A,TRUE,"ET200";#N/A,#N/A,TRUE,"C7";#N/A,#N/A,TRUE,"SW";#N/A,#N/A,TRUE,"PG"}</definedName>
    <definedName name="wrn2.xx" localSheetId="5" hidden="1">{#N/A,#N/A,TRUE,"CAPA";#N/A,#N/A,TRUE,"S7-300";#N/A,#N/A,TRUE,"S7-400";#N/A,#N/A,TRUE,"ET200";#N/A,#N/A,TRUE,"C7";#N/A,#N/A,TRUE,"SW";#N/A,#N/A,TRUE,"PG"}</definedName>
    <definedName name="wrn2.xx" hidden="1">{#N/A,#N/A,TRUE,"CAPA";#N/A,#N/A,TRUE,"S7-300";#N/A,#N/A,TRUE,"S7-400";#N/A,#N/A,TRUE,"ET200";#N/A,#N/A,TRUE,"C7";#N/A,#N/A,TRUE,"SW";#N/A,#N/A,TRUE,"PG"}</definedName>
    <definedName name="WRN3.XX" localSheetId="7" hidden="1">{#N/A,#N/A,TRUE,"CAPA";#N/A,#N/A,TRUE,"S7-300";#N/A,#N/A,TRUE,"S7-400";#N/A,#N/A,TRUE,"ET200";#N/A,#N/A,TRUE,"C7";#N/A,#N/A,TRUE,"SW";#N/A,#N/A,TRUE,"PG"}</definedName>
    <definedName name="WRN3.XX" localSheetId="6" hidden="1">{#N/A,#N/A,TRUE,"CAPA";#N/A,#N/A,TRUE,"S7-300";#N/A,#N/A,TRUE,"S7-400";#N/A,#N/A,TRUE,"ET200";#N/A,#N/A,TRUE,"C7";#N/A,#N/A,TRUE,"SW";#N/A,#N/A,TRUE,"PG"}</definedName>
    <definedName name="WRN3.XX" localSheetId="3" hidden="1">{#N/A,#N/A,TRUE,"CAPA";#N/A,#N/A,TRUE,"S7-300";#N/A,#N/A,TRUE,"S7-400";#N/A,#N/A,TRUE,"ET200";#N/A,#N/A,TRUE,"C7";#N/A,#N/A,TRUE,"SW";#N/A,#N/A,TRUE,"PG"}</definedName>
    <definedName name="WRN3.XX" localSheetId="4" hidden="1">{#N/A,#N/A,TRUE,"CAPA";#N/A,#N/A,TRUE,"S7-300";#N/A,#N/A,TRUE,"S7-400";#N/A,#N/A,TRUE,"ET200";#N/A,#N/A,TRUE,"C7";#N/A,#N/A,TRUE,"SW";#N/A,#N/A,TRUE,"PG"}</definedName>
    <definedName name="WRN3.XX" localSheetId="5" hidden="1">{#N/A,#N/A,TRUE,"CAPA";#N/A,#N/A,TRUE,"S7-300";#N/A,#N/A,TRUE,"S7-400";#N/A,#N/A,TRUE,"ET200";#N/A,#N/A,TRUE,"C7";#N/A,#N/A,TRUE,"SW";#N/A,#N/A,TRUE,"PG"}</definedName>
    <definedName name="WRN3.XX" hidden="1">{#N/A,#N/A,TRUE,"CAPA";#N/A,#N/A,TRUE,"S7-300";#N/A,#N/A,TRUE,"S7-400";#N/A,#N/A,TRUE,"ET200";#N/A,#N/A,TRUE,"C7";#N/A,#N/A,TRUE,"SW";#N/A,#N/A,TRUE,"PG"}</definedName>
    <definedName name="wrn45.xx" localSheetId="7" hidden="1">{#N/A,#N/A,TRUE,"CAPA";#N/A,#N/A,TRUE,"S7-300";#N/A,#N/A,TRUE,"S7-400";#N/A,#N/A,TRUE,"ET200";#N/A,#N/A,TRUE,"C7";#N/A,#N/A,TRUE,"SW";#N/A,#N/A,TRUE,"PG"}</definedName>
    <definedName name="wrn45.xx" localSheetId="6" hidden="1">{#N/A,#N/A,TRUE,"CAPA";#N/A,#N/A,TRUE,"S7-300";#N/A,#N/A,TRUE,"S7-400";#N/A,#N/A,TRUE,"ET200";#N/A,#N/A,TRUE,"C7";#N/A,#N/A,TRUE,"SW";#N/A,#N/A,TRUE,"PG"}</definedName>
    <definedName name="wrn45.xx" localSheetId="3" hidden="1">{#N/A,#N/A,TRUE,"CAPA";#N/A,#N/A,TRUE,"S7-300";#N/A,#N/A,TRUE,"S7-400";#N/A,#N/A,TRUE,"ET200";#N/A,#N/A,TRUE,"C7";#N/A,#N/A,TRUE,"SW";#N/A,#N/A,TRUE,"PG"}</definedName>
    <definedName name="wrn45.xx" localSheetId="4" hidden="1">{#N/A,#N/A,TRUE,"CAPA";#N/A,#N/A,TRUE,"S7-300";#N/A,#N/A,TRUE,"S7-400";#N/A,#N/A,TRUE,"ET200";#N/A,#N/A,TRUE,"C7";#N/A,#N/A,TRUE,"SW";#N/A,#N/A,TRUE,"PG"}</definedName>
    <definedName name="wrn45.xx" localSheetId="5" hidden="1">{#N/A,#N/A,TRUE,"CAPA";#N/A,#N/A,TRUE,"S7-300";#N/A,#N/A,TRUE,"S7-400";#N/A,#N/A,TRUE,"ET200";#N/A,#N/A,TRUE,"C7";#N/A,#N/A,TRUE,"SW";#N/A,#N/A,TRUE,"PG"}</definedName>
    <definedName name="wrn45.xx" hidden="1">{#N/A,#N/A,TRUE,"CAPA";#N/A,#N/A,TRUE,"S7-300";#N/A,#N/A,TRUE,"S7-400";#N/A,#N/A,TRUE,"ET200";#N/A,#N/A,TRUE,"C7";#N/A,#N/A,TRUE,"SW";#N/A,#N/A,TRUE,"PG"}</definedName>
    <definedName name="wrn6.xx" localSheetId="7" hidden="1">{#N/A,#N/A,TRUE,"CAPA";#N/A,#N/A,TRUE,"S7-300";#N/A,#N/A,TRUE,"S7-400";#N/A,#N/A,TRUE,"ET200";#N/A,#N/A,TRUE,"C7";#N/A,#N/A,TRUE,"SW";#N/A,#N/A,TRUE,"PG"}</definedName>
    <definedName name="wrn6.xx" localSheetId="6" hidden="1">{#N/A,#N/A,TRUE,"CAPA";#N/A,#N/A,TRUE,"S7-300";#N/A,#N/A,TRUE,"S7-400";#N/A,#N/A,TRUE,"ET200";#N/A,#N/A,TRUE,"C7";#N/A,#N/A,TRUE,"SW";#N/A,#N/A,TRUE,"PG"}</definedName>
    <definedName name="wrn6.xx" localSheetId="3" hidden="1">{#N/A,#N/A,TRUE,"CAPA";#N/A,#N/A,TRUE,"S7-300";#N/A,#N/A,TRUE,"S7-400";#N/A,#N/A,TRUE,"ET200";#N/A,#N/A,TRUE,"C7";#N/A,#N/A,TRUE,"SW";#N/A,#N/A,TRUE,"PG"}</definedName>
    <definedName name="wrn6.xx" localSheetId="4" hidden="1">{#N/A,#N/A,TRUE,"CAPA";#N/A,#N/A,TRUE,"S7-300";#N/A,#N/A,TRUE,"S7-400";#N/A,#N/A,TRUE,"ET200";#N/A,#N/A,TRUE,"C7";#N/A,#N/A,TRUE,"SW";#N/A,#N/A,TRUE,"PG"}</definedName>
    <definedName name="wrn6.xx" localSheetId="5" hidden="1">{#N/A,#N/A,TRUE,"CAPA";#N/A,#N/A,TRUE,"S7-300";#N/A,#N/A,TRUE,"S7-400";#N/A,#N/A,TRUE,"ET200";#N/A,#N/A,TRUE,"C7";#N/A,#N/A,TRUE,"SW";#N/A,#N/A,TRUE,"PG"}</definedName>
    <definedName name="wrn6.xx" hidden="1">{#N/A,#N/A,TRUE,"CAPA";#N/A,#N/A,TRUE,"S7-300";#N/A,#N/A,TRUE,"S7-400";#N/A,#N/A,TRUE,"ET200";#N/A,#N/A,TRUE,"C7";#N/A,#N/A,TRUE,"SW";#N/A,#N/A,TRUE,"PG"}</definedName>
    <definedName name="wrnb.xx" localSheetId="7" hidden="1">{#N/A,#N/A,TRUE,"CAPA";#N/A,#N/A,TRUE,"S7-300";#N/A,#N/A,TRUE,"S7-400";#N/A,#N/A,TRUE,"ET200";#N/A,#N/A,TRUE,"C7";#N/A,#N/A,TRUE,"SW";#N/A,#N/A,TRUE,"PG"}</definedName>
    <definedName name="wrnb.xx" localSheetId="6" hidden="1">{#N/A,#N/A,TRUE,"CAPA";#N/A,#N/A,TRUE,"S7-300";#N/A,#N/A,TRUE,"S7-400";#N/A,#N/A,TRUE,"ET200";#N/A,#N/A,TRUE,"C7";#N/A,#N/A,TRUE,"SW";#N/A,#N/A,TRUE,"PG"}</definedName>
    <definedName name="wrnb.xx" localSheetId="3" hidden="1">{#N/A,#N/A,TRUE,"CAPA";#N/A,#N/A,TRUE,"S7-300";#N/A,#N/A,TRUE,"S7-400";#N/A,#N/A,TRUE,"ET200";#N/A,#N/A,TRUE,"C7";#N/A,#N/A,TRUE,"SW";#N/A,#N/A,TRUE,"PG"}</definedName>
    <definedName name="wrnb.xx" localSheetId="4" hidden="1">{#N/A,#N/A,TRUE,"CAPA";#N/A,#N/A,TRUE,"S7-300";#N/A,#N/A,TRUE,"S7-400";#N/A,#N/A,TRUE,"ET200";#N/A,#N/A,TRUE,"C7";#N/A,#N/A,TRUE,"SW";#N/A,#N/A,TRUE,"PG"}</definedName>
    <definedName name="wrnb.xx" localSheetId="5" hidden="1">{#N/A,#N/A,TRUE,"CAPA";#N/A,#N/A,TRUE,"S7-300";#N/A,#N/A,TRUE,"S7-400";#N/A,#N/A,TRUE,"ET200";#N/A,#N/A,TRUE,"C7";#N/A,#N/A,TRUE,"SW";#N/A,#N/A,TRUE,"PG"}</definedName>
    <definedName name="wrnb.xx" hidden="1">{#N/A,#N/A,TRUE,"CAPA";#N/A,#N/A,TRUE,"S7-300";#N/A,#N/A,TRUE,"S7-400";#N/A,#N/A,TRUE,"ET200";#N/A,#N/A,TRUE,"C7";#N/A,#N/A,TRUE,"SW";#N/A,#N/A,TRUE,"PG"}</definedName>
    <definedName name="wrnc" localSheetId="7" hidden="1">{#N/A,#N/A,TRUE,"CAPA";#N/A,#N/A,TRUE,"S7-300";#N/A,#N/A,TRUE,"S7-400";#N/A,#N/A,TRUE,"ET200";#N/A,#N/A,TRUE,"C7";#N/A,#N/A,TRUE,"SW";#N/A,#N/A,TRUE,"PG"}</definedName>
    <definedName name="wrnc" localSheetId="6" hidden="1">{#N/A,#N/A,TRUE,"CAPA";#N/A,#N/A,TRUE,"S7-300";#N/A,#N/A,TRUE,"S7-400";#N/A,#N/A,TRUE,"ET200";#N/A,#N/A,TRUE,"C7";#N/A,#N/A,TRUE,"SW";#N/A,#N/A,TRUE,"PG"}</definedName>
    <definedName name="wrnc" localSheetId="3" hidden="1">{#N/A,#N/A,TRUE,"CAPA";#N/A,#N/A,TRUE,"S7-300";#N/A,#N/A,TRUE,"S7-400";#N/A,#N/A,TRUE,"ET200";#N/A,#N/A,TRUE,"C7";#N/A,#N/A,TRUE,"SW";#N/A,#N/A,TRUE,"PG"}</definedName>
    <definedName name="wrnc" localSheetId="4" hidden="1">{#N/A,#N/A,TRUE,"CAPA";#N/A,#N/A,TRUE,"S7-300";#N/A,#N/A,TRUE,"S7-400";#N/A,#N/A,TRUE,"ET200";#N/A,#N/A,TRUE,"C7";#N/A,#N/A,TRUE,"SW";#N/A,#N/A,TRUE,"PG"}</definedName>
    <definedName name="wrnc" localSheetId="5" hidden="1">{#N/A,#N/A,TRUE,"CAPA";#N/A,#N/A,TRUE,"S7-300";#N/A,#N/A,TRUE,"S7-400";#N/A,#N/A,TRUE,"ET200";#N/A,#N/A,TRUE,"C7";#N/A,#N/A,TRUE,"SW";#N/A,#N/A,TRUE,"PG"}</definedName>
    <definedName name="wrnc" hidden="1">{#N/A,#N/A,TRUE,"CAPA";#N/A,#N/A,TRUE,"S7-300";#N/A,#N/A,TRUE,"S7-400";#N/A,#N/A,TRUE,"ET200";#N/A,#N/A,TRUE,"C7";#N/A,#N/A,TRUE,"SW";#N/A,#N/A,TRUE,"PG"}</definedName>
    <definedName name="wrng.xx" localSheetId="7" hidden="1">{#N/A,#N/A,TRUE,"CAPA";#N/A,#N/A,TRUE,"S7-300";#N/A,#N/A,TRUE,"S7-400";#N/A,#N/A,TRUE,"ET200";#N/A,#N/A,TRUE,"C7";#N/A,#N/A,TRUE,"SW";#N/A,#N/A,TRUE,"PG"}</definedName>
    <definedName name="wrng.xx" localSheetId="6" hidden="1">{#N/A,#N/A,TRUE,"CAPA";#N/A,#N/A,TRUE,"S7-300";#N/A,#N/A,TRUE,"S7-400";#N/A,#N/A,TRUE,"ET200";#N/A,#N/A,TRUE,"C7";#N/A,#N/A,TRUE,"SW";#N/A,#N/A,TRUE,"PG"}</definedName>
    <definedName name="wrng.xx" localSheetId="3" hidden="1">{#N/A,#N/A,TRUE,"CAPA";#N/A,#N/A,TRUE,"S7-300";#N/A,#N/A,TRUE,"S7-400";#N/A,#N/A,TRUE,"ET200";#N/A,#N/A,TRUE,"C7";#N/A,#N/A,TRUE,"SW";#N/A,#N/A,TRUE,"PG"}</definedName>
    <definedName name="wrng.xx" localSheetId="4" hidden="1">{#N/A,#N/A,TRUE,"CAPA";#N/A,#N/A,TRUE,"S7-300";#N/A,#N/A,TRUE,"S7-400";#N/A,#N/A,TRUE,"ET200";#N/A,#N/A,TRUE,"C7";#N/A,#N/A,TRUE,"SW";#N/A,#N/A,TRUE,"PG"}</definedName>
    <definedName name="wrng.xx" localSheetId="5" hidden="1">{#N/A,#N/A,TRUE,"CAPA";#N/A,#N/A,TRUE,"S7-300";#N/A,#N/A,TRUE,"S7-400";#N/A,#N/A,TRUE,"ET200";#N/A,#N/A,TRUE,"C7";#N/A,#N/A,TRUE,"SW";#N/A,#N/A,TRUE,"PG"}</definedName>
    <definedName name="wrng.xx" hidden="1">{#N/A,#N/A,TRUE,"CAPA";#N/A,#N/A,TRUE,"S7-300";#N/A,#N/A,TRUE,"S7-400";#N/A,#N/A,TRUE,"ET200";#N/A,#N/A,TRUE,"C7";#N/A,#N/A,TRUE,"SW";#N/A,#N/A,TRUE,"PG"}</definedName>
    <definedName name="wrnt" localSheetId="7" hidden="1">{#N/A,#N/A,TRUE,"CAPA";#N/A,#N/A,TRUE,"S7-300";#N/A,#N/A,TRUE,"S7-400";#N/A,#N/A,TRUE,"ET200";#N/A,#N/A,TRUE,"C7";#N/A,#N/A,TRUE,"SW";#N/A,#N/A,TRUE,"PG"}</definedName>
    <definedName name="wrnt" localSheetId="6" hidden="1">{#N/A,#N/A,TRUE,"CAPA";#N/A,#N/A,TRUE,"S7-300";#N/A,#N/A,TRUE,"S7-400";#N/A,#N/A,TRUE,"ET200";#N/A,#N/A,TRUE,"C7";#N/A,#N/A,TRUE,"SW";#N/A,#N/A,TRUE,"PG"}</definedName>
    <definedName name="wrnt" localSheetId="3" hidden="1">{#N/A,#N/A,TRUE,"CAPA";#N/A,#N/A,TRUE,"S7-300";#N/A,#N/A,TRUE,"S7-400";#N/A,#N/A,TRUE,"ET200";#N/A,#N/A,TRUE,"C7";#N/A,#N/A,TRUE,"SW";#N/A,#N/A,TRUE,"PG"}</definedName>
    <definedName name="wrnt" localSheetId="4" hidden="1">{#N/A,#N/A,TRUE,"CAPA";#N/A,#N/A,TRUE,"S7-300";#N/A,#N/A,TRUE,"S7-400";#N/A,#N/A,TRUE,"ET200";#N/A,#N/A,TRUE,"C7";#N/A,#N/A,TRUE,"SW";#N/A,#N/A,TRUE,"PG"}</definedName>
    <definedName name="wrnt" localSheetId="5" hidden="1">{#N/A,#N/A,TRUE,"CAPA";#N/A,#N/A,TRUE,"S7-300";#N/A,#N/A,TRUE,"S7-400";#N/A,#N/A,TRUE,"ET200";#N/A,#N/A,TRUE,"C7";#N/A,#N/A,TRUE,"SW";#N/A,#N/A,TRUE,"PG"}</definedName>
    <definedName name="wrnt" hidden="1">{#N/A,#N/A,TRUE,"CAPA";#N/A,#N/A,TRUE,"S7-300";#N/A,#N/A,TRUE,"S7-400";#N/A,#N/A,TRUE,"ET200";#N/A,#N/A,TRUE,"C7";#N/A,#N/A,TRUE,"SW";#N/A,#N/A,TRUE,"PG"}</definedName>
    <definedName name="x" localSheetId="7">[41]Equipamentos!#REF!</definedName>
    <definedName name="x" localSheetId="4">[41]Equipamentos!#REF!</definedName>
    <definedName name="x" localSheetId="5">[41]Equipamentos!#REF!</definedName>
    <definedName name="x" localSheetId="0">[41]Equipamentos!#REF!</definedName>
    <definedName name="x">[41]Equipamentos!#REF!</definedName>
    <definedName name="xc.xx" localSheetId="7" hidden="1">{#N/A,#N/A,TRUE,"CAPA";#N/A,#N/A,TRUE,"S7-300";#N/A,#N/A,TRUE,"S7-400";#N/A,#N/A,TRUE,"ET200";#N/A,#N/A,TRUE,"C7";#N/A,#N/A,TRUE,"SW";#N/A,#N/A,TRUE,"PG"}</definedName>
    <definedName name="xc.xx" localSheetId="6" hidden="1">{#N/A,#N/A,TRUE,"CAPA";#N/A,#N/A,TRUE,"S7-300";#N/A,#N/A,TRUE,"S7-400";#N/A,#N/A,TRUE,"ET200";#N/A,#N/A,TRUE,"C7";#N/A,#N/A,TRUE,"SW";#N/A,#N/A,TRUE,"PG"}</definedName>
    <definedName name="xc.xx" localSheetId="3" hidden="1">{#N/A,#N/A,TRUE,"CAPA";#N/A,#N/A,TRUE,"S7-300";#N/A,#N/A,TRUE,"S7-400";#N/A,#N/A,TRUE,"ET200";#N/A,#N/A,TRUE,"C7";#N/A,#N/A,TRUE,"SW";#N/A,#N/A,TRUE,"PG"}</definedName>
    <definedName name="xc.xx" localSheetId="4" hidden="1">{#N/A,#N/A,TRUE,"CAPA";#N/A,#N/A,TRUE,"S7-300";#N/A,#N/A,TRUE,"S7-400";#N/A,#N/A,TRUE,"ET200";#N/A,#N/A,TRUE,"C7";#N/A,#N/A,TRUE,"SW";#N/A,#N/A,TRUE,"PG"}</definedName>
    <definedName name="xc.xx" localSheetId="5" hidden="1">{#N/A,#N/A,TRUE,"CAPA";#N/A,#N/A,TRUE,"S7-300";#N/A,#N/A,TRUE,"S7-400";#N/A,#N/A,TRUE,"ET200";#N/A,#N/A,TRUE,"C7";#N/A,#N/A,TRUE,"SW";#N/A,#N/A,TRUE,"PG"}</definedName>
    <definedName name="xc.xx" hidden="1">{#N/A,#N/A,TRUE,"CAPA";#N/A,#N/A,TRUE,"S7-300";#N/A,#N/A,TRUE,"S7-400";#N/A,#N/A,TRUE,"ET200";#N/A,#N/A,TRUE,"C7";#N/A,#N/A,TRUE,"SW";#N/A,#N/A,TRUE,"PG"}</definedName>
    <definedName name="XX" localSheetId="7">#REF!</definedName>
    <definedName name="XX" localSheetId="4">#REF!</definedName>
    <definedName name="XX" localSheetId="5">#REF!</definedName>
    <definedName name="XX" localSheetId="0">#REF!</definedName>
    <definedName name="XX">#REF!</definedName>
    <definedName name="XXX">[6]!XXX</definedName>
    <definedName name="XXX010160100" localSheetId="7">#REF!</definedName>
    <definedName name="XXX010160100" localSheetId="4">#REF!</definedName>
    <definedName name="XXX010160100" localSheetId="5">#REF!</definedName>
    <definedName name="XXX010160100" localSheetId="0">#REF!</definedName>
    <definedName name="XXX010160100">#REF!</definedName>
    <definedName name="xxxx" localSheetId="7">#REF!</definedName>
    <definedName name="xxxx" localSheetId="4">#REF!</definedName>
    <definedName name="xxxx" localSheetId="5">#REF!</definedName>
    <definedName name="xxxx" localSheetId="0">#REF!</definedName>
    <definedName name="xxxx">#REF!</definedName>
    <definedName name="xyz01" localSheetId="7">#REF!</definedName>
    <definedName name="xyz01" localSheetId="4">#REF!</definedName>
    <definedName name="xyz01" localSheetId="5">#REF!</definedName>
    <definedName name="xyz01" localSheetId="0">#REF!</definedName>
    <definedName name="xyz01">#REF!</definedName>
    <definedName name="ZONASUL">'[34]CUSTO ZONA SUL'!$A$3:$N$21</definedName>
  </definedNames>
  <calcPr calcId="191029"/>
</workbook>
</file>

<file path=xl/calcChain.xml><?xml version="1.0" encoding="utf-8"?>
<calcChain xmlns="http://schemas.openxmlformats.org/spreadsheetml/2006/main">
  <c r="G13" i="62" l="1"/>
  <c r="I17" i="59" s="1"/>
  <c r="G9" i="62"/>
  <c r="I16" i="59" s="1"/>
  <c r="E283" i="62"/>
  <c r="I131" i="59" s="1"/>
  <c r="B10" i="60"/>
  <c r="B9" i="60"/>
  <c r="B27" i="60"/>
  <c r="B26" i="60"/>
  <c r="B20" i="60"/>
  <c r="I13" i="59"/>
  <c r="I14" i="59"/>
  <c r="E13" i="59"/>
  <c r="F13" i="59"/>
  <c r="G13" i="59"/>
  <c r="E14" i="59"/>
  <c r="F14" i="59"/>
  <c r="G14" i="59"/>
  <c r="G175" i="59"/>
  <c r="F175" i="59"/>
  <c r="E175" i="59"/>
  <c r="G174" i="59"/>
  <c r="F174" i="59"/>
  <c r="E174" i="59"/>
  <c r="E24" i="59"/>
  <c r="F24" i="59"/>
  <c r="G24" i="59"/>
  <c r="E25" i="59"/>
  <c r="F25" i="59"/>
  <c r="G25" i="59"/>
  <c r="E26" i="59"/>
  <c r="F26" i="59"/>
  <c r="G26" i="59"/>
  <c r="G343" i="62"/>
  <c r="G344" i="62" s="1"/>
  <c r="I150" i="59" s="1"/>
  <c r="E150" i="59"/>
  <c r="F150" i="59"/>
  <c r="G150" i="59"/>
  <c r="E151" i="59"/>
  <c r="F151" i="59"/>
  <c r="G151" i="59"/>
  <c r="E152" i="59"/>
  <c r="F152" i="59"/>
  <c r="G152" i="59"/>
  <c r="G349" i="62"/>
  <c r="G350" i="62" s="1"/>
  <c r="I151" i="59" s="1"/>
  <c r="I149" i="59"/>
  <c r="B23" i="60"/>
  <c r="E62" i="59"/>
  <c r="F62" i="59"/>
  <c r="G62" i="59"/>
  <c r="E60" i="59"/>
  <c r="F60" i="59"/>
  <c r="G60" i="59"/>
  <c r="E58" i="59"/>
  <c r="F58" i="59"/>
  <c r="G58" i="59"/>
  <c r="E65" i="59"/>
  <c r="F65" i="59"/>
  <c r="G65" i="59"/>
  <c r="E66" i="59"/>
  <c r="F66" i="59"/>
  <c r="G66" i="59"/>
  <c r="E67" i="59"/>
  <c r="F67" i="59"/>
  <c r="G67" i="59"/>
  <c r="E68" i="59"/>
  <c r="F68" i="59"/>
  <c r="G68" i="59"/>
  <c r="E69" i="59"/>
  <c r="F69" i="59"/>
  <c r="G69" i="59"/>
  <c r="E70" i="59"/>
  <c r="F70" i="59"/>
  <c r="G70" i="59"/>
  <c r="E71" i="59"/>
  <c r="F71" i="59"/>
  <c r="G71" i="59"/>
  <c r="E64" i="59"/>
  <c r="F64" i="59"/>
  <c r="G64" i="59"/>
  <c r="G380" i="62"/>
  <c r="G368" i="62"/>
  <c r="G367" i="62"/>
  <c r="G336" i="62"/>
  <c r="G338" i="62" s="1"/>
  <c r="G331" i="62"/>
  <c r="G332" i="62" s="1"/>
  <c r="I148" i="59" s="1"/>
  <c r="G149" i="59"/>
  <c r="F149" i="59"/>
  <c r="E149" i="59"/>
  <c r="G148" i="59"/>
  <c r="F148" i="59"/>
  <c r="E148" i="59"/>
  <c r="G358" i="62"/>
  <c r="G357" i="62"/>
  <c r="G355" i="62"/>
  <c r="G298" i="62"/>
  <c r="G33" i="62"/>
  <c r="G39" i="62"/>
  <c r="G38" i="62"/>
  <c r="G32" i="62"/>
  <c r="D37" i="62"/>
  <c r="D348" i="62" s="1"/>
  <c r="C37" i="62"/>
  <c r="C348" i="62" s="1"/>
  <c r="G408" i="62"/>
  <c r="G407" i="62"/>
  <c r="D401" i="62"/>
  <c r="G401" i="62" s="1"/>
  <c r="G400" i="62"/>
  <c r="G399" i="62"/>
  <c r="G385" i="62"/>
  <c r="G386" i="62"/>
  <c r="D393" i="62"/>
  <c r="G381" i="62"/>
  <c r="G376" i="62"/>
  <c r="G375" i="62"/>
  <c r="E99" i="59"/>
  <c r="F99" i="59"/>
  <c r="G99" i="59"/>
  <c r="E100" i="59"/>
  <c r="F100" i="59"/>
  <c r="G100" i="59"/>
  <c r="E101" i="59"/>
  <c r="F101" i="59"/>
  <c r="G101" i="59"/>
  <c r="E102" i="59"/>
  <c r="F102" i="59"/>
  <c r="G102" i="59"/>
  <c r="E103" i="59"/>
  <c r="F103" i="59"/>
  <c r="G103" i="59"/>
  <c r="E97" i="59"/>
  <c r="F97" i="59"/>
  <c r="G97" i="59"/>
  <c r="E107" i="59"/>
  <c r="F107" i="59"/>
  <c r="G107" i="59"/>
  <c r="E108" i="59"/>
  <c r="F108" i="59"/>
  <c r="G108" i="59"/>
  <c r="E109" i="59"/>
  <c r="F109" i="59"/>
  <c r="G109" i="59"/>
  <c r="G40" i="62" l="1"/>
  <c r="I25" i="59" s="1"/>
  <c r="G34" i="62"/>
  <c r="I24" i="59" s="1"/>
  <c r="G387" i="62"/>
  <c r="I167" i="59" s="1"/>
  <c r="G359" i="62"/>
  <c r="I155" i="59" s="1"/>
  <c r="G410" i="62"/>
  <c r="I171" i="59" s="1"/>
  <c r="G402" i="62"/>
  <c r="I169" i="59" s="1"/>
  <c r="F75" i="62"/>
  <c r="F91" i="62"/>
  <c r="G91" i="62" s="1"/>
  <c r="F107" i="62"/>
  <c r="G107" i="62" s="1"/>
  <c r="F202" i="62"/>
  <c r="F200" i="62"/>
  <c r="G170" i="62"/>
  <c r="G169" i="62"/>
  <c r="F103" i="62"/>
  <c r="G103" i="62" s="1"/>
  <c r="E123" i="59"/>
  <c r="F123" i="59"/>
  <c r="G123" i="59"/>
  <c r="G271" i="62"/>
  <c r="F271" i="62"/>
  <c r="E78" i="59"/>
  <c r="F78" i="59"/>
  <c r="G78" i="59"/>
  <c r="E84" i="59"/>
  <c r="F84" i="59"/>
  <c r="G84" i="59"/>
  <c r="E85" i="59"/>
  <c r="F85" i="59"/>
  <c r="G85" i="59"/>
  <c r="E86" i="59"/>
  <c r="F86" i="59"/>
  <c r="G86" i="59"/>
  <c r="E87" i="59"/>
  <c r="F87" i="59"/>
  <c r="G87" i="59"/>
  <c r="E88" i="59"/>
  <c r="F88" i="59"/>
  <c r="G88" i="59"/>
  <c r="E89" i="59"/>
  <c r="F89" i="59"/>
  <c r="G89" i="59"/>
  <c r="E83" i="59"/>
  <c r="F83" i="59"/>
  <c r="G83" i="59"/>
  <c r="E47" i="59"/>
  <c r="F47" i="59"/>
  <c r="G47" i="59"/>
  <c r="E48" i="59"/>
  <c r="F48" i="59"/>
  <c r="G48" i="59"/>
  <c r="F201" i="62"/>
  <c r="G188" i="62"/>
  <c r="G192" i="62"/>
  <c r="G191" i="62"/>
  <c r="G190" i="62"/>
  <c r="G189" i="62"/>
  <c r="G164" i="62"/>
  <c r="G163" i="62"/>
  <c r="G182" i="62"/>
  <c r="G184" i="62"/>
  <c r="G185" i="62"/>
  <c r="G186" i="62"/>
  <c r="G183" i="62"/>
  <c r="G124" i="62"/>
  <c r="G123" i="62"/>
  <c r="G122" i="62"/>
  <c r="G121" i="62"/>
  <c r="G120" i="62"/>
  <c r="G119" i="62"/>
  <c r="G118" i="62"/>
  <c r="G117" i="62"/>
  <c r="G116" i="62"/>
  <c r="G115" i="62"/>
  <c r="G114" i="62"/>
  <c r="G113" i="62"/>
  <c r="G161" i="62"/>
  <c r="G180" i="62"/>
  <c r="G179" i="62"/>
  <c r="G178" i="62"/>
  <c r="G177" i="62"/>
  <c r="G176" i="62"/>
  <c r="G129" i="62"/>
  <c r="G56" i="62"/>
  <c r="G57" i="62"/>
  <c r="G58" i="62"/>
  <c r="G59" i="62"/>
  <c r="G55" i="62"/>
  <c r="I31" i="59"/>
  <c r="I30" i="59"/>
  <c r="I29" i="59"/>
  <c r="I28" i="59"/>
  <c r="G46" i="62"/>
  <c r="G47" i="62"/>
  <c r="G48" i="62"/>
  <c r="G49" i="62"/>
  <c r="I32" i="59" s="1"/>
  <c r="G45" i="62"/>
  <c r="G156" i="62"/>
  <c r="G155" i="62"/>
  <c r="G154" i="62"/>
  <c r="G153" i="62"/>
  <c r="G152" i="62"/>
  <c r="G151" i="62"/>
  <c r="G150" i="62"/>
  <c r="G149" i="62"/>
  <c r="G148" i="62"/>
  <c r="G147" i="62"/>
  <c r="G146" i="62"/>
  <c r="G145" i="62"/>
  <c r="G140" i="62"/>
  <c r="G139" i="62"/>
  <c r="G138" i="62"/>
  <c r="G137" i="62"/>
  <c r="G136" i="62"/>
  <c r="G135" i="62"/>
  <c r="G134" i="62"/>
  <c r="G133" i="62"/>
  <c r="G132" i="62"/>
  <c r="G131" i="62"/>
  <c r="G130" i="62"/>
  <c r="G26" i="62"/>
  <c r="G27" i="62" s="1"/>
  <c r="G20" i="62"/>
  <c r="G19" i="62"/>
  <c r="F106" i="62"/>
  <c r="G106" i="62" s="1"/>
  <c r="F105" i="62"/>
  <c r="G105" i="62" s="1"/>
  <c r="F98" i="62"/>
  <c r="F97" i="62"/>
  <c r="G97" i="62" s="1"/>
  <c r="F108" i="62"/>
  <c r="C108" i="62"/>
  <c r="F104" i="62"/>
  <c r="G104" i="62" s="1"/>
  <c r="F102" i="62"/>
  <c r="G102" i="62" s="1"/>
  <c r="F101" i="62"/>
  <c r="G101" i="62" s="1"/>
  <c r="F100" i="62"/>
  <c r="G100" i="62" s="1"/>
  <c r="F99" i="62"/>
  <c r="G99" i="62" s="1"/>
  <c r="E98" i="62"/>
  <c r="F92" i="62"/>
  <c r="C92" i="62"/>
  <c r="F90" i="62"/>
  <c r="G90" i="62" s="1"/>
  <c r="F89" i="62"/>
  <c r="G89" i="62" s="1"/>
  <c r="F88" i="62"/>
  <c r="G88" i="62" s="1"/>
  <c r="F87" i="62"/>
  <c r="G87" i="62" s="1"/>
  <c r="F86" i="62"/>
  <c r="G86" i="62" s="1"/>
  <c r="F85" i="62"/>
  <c r="G85" i="62" s="1"/>
  <c r="F84" i="62"/>
  <c r="G84" i="62" s="1"/>
  <c r="F83" i="62"/>
  <c r="G83" i="62" s="1"/>
  <c r="F82" i="62"/>
  <c r="E82" i="62"/>
  <c r="F81" i="62"/>
  <c r="G81" i="62" s="1"/>
  <c r="F71" i="62"/>
  <c r="F73" i="62"/>
  <c r="F72" i="62"/>
  <c r="G171" i="62" l="1"/>
  <c r="I48" i="59" s="1"/>
  <c r="G165" i="62"/>
  <c r="I46" i="59" s="1"/>
  <c r="G193" i="62"/>
  <c r="I50" i="59" s="1"/>
  <c r="G50" i="62"/>
  <c r="G125" i="62"/>
  <c r="I42" i="59" s="1"/>
  <c r="G60" i="62"/>
  <c r="I35" i="59" s="1"/>
  <c r="G21" i="62"/>
  <c r="I21" i="59" s="1"/>
  <c r="G108" i="62"/>
  <c r="G141" i="62"/>
  <c r="I43" i="59" s="1"/>
  <c r="G157" i="62"/>
  <c r="I44" i="59" s="1"/>
  <c r="G98" i="62"/>
  <c r="G92" i="62"/>
  <c r="G82" i="62"/>
  <c r="E171" i="59"/>
  <c r="F171" i="59"/>
  <c r="G171" i="59"/>
  <c r="E82" i="59"/>
  <c r="F82" i="59"/>
  <c r="G82" i="59"/>
  <c r="I132" i="59"/>
  <c r="E132" i="59"/>
  <c r="F132" i="59"/>
  <c r="G132" i="59"/>
  <c r="B25" i="60"/>
  <c r="B24" i="60"/>
  <c r="B18" i="60"/>
  <c r="B17" i="60"/>
  <c r="B16" i="60"/>
  <c r="B15" i="60"/>
  <c r="B14" i="60"/>
  <c r="B13" i="60"/>
  <c r="B12" i="60"/>
  <c r="E162" i="59"/>
  <c r="F162" i="59"/>
  <c r="G162" i="59"/>
  <c r="E163" i="59"/>
  <c r="F163" i="59"/>
  <c r="G163" i="59"/>
  <c r="E160" i="59"/>
  <c r="F160" i="59"/>
  <c r="G160" i="59"/>
  <c r="E161" i="59"/>
  <c r="F161" i="59"/>
  <c r="G161" i="59"/>
  <c r="G159" i="59"/>
  <c r="F159" i="59"/>
  <c r="E159" i="59"/>
  <c r="G131" i="59"/>
  <c r="F131" i="59"/>
  <c r="E131" i="59"/>
  <c r="D269" i="62"/>
  <c r="C269" i="62"/>
  <c r="D268" i="62"/>
  <c r="C268" i="62"/>
  <c r="D267" i="62"/>
  <c r="C267" i="62"/>
  <c r="D266" i="62"/>
  <c r="C266" i="62"/>
  <c r="D265" i="62"/>
  <c r="C265" i="62"/>
  <c r="D264" i="62"/>
  <c r="C264" i="62"/>
  <c r="E128" i="59"/>
  <c r="F128" i="59"/>
  <c r="G128" i="59"/>
  <c r="E129" i="59"/>
  <c r="F129" i="59"/>
  <c r="G129" i="59"/>
  <c r="E124" i="59"/>
  <c r="F124" i="59"/>
  <c r="G124" i="59"/>
  <c r="E125" i="59"/>
  <c r="F125" i="59"/>
  <c r="G125" i="59"/>
  <c r="E126" i="59"/>
  <c r="F126" i="59"/>
  <c r="G126" i="59"/>
  <c r="E127" i="59"/>
  <c r="F127" i="59"/>
  <c r="G127" i="59"/>
  <c r="G122" i="59"/>
  <c r="F122" i="59"/>
  <c r="E122" i="59"/>
  <c r="D207" i="62"/>
  <c r="G207" i="62" s="1"/>
  <c r="G208" i="62"/>
  <c r="D209" i="62"/>
  <c r="G209" i="62" s="1"/>
  <c r="G392" i="62"/>
  <c r="G391" i="62"/>
  <c r="G393" i="62"/>
  <c r="E167" i="59"/>
  <c r="F167" i="59"/>
  <c r="G167" i="59"/>
  <c r="E172" i="59"/>
  <c r="F172" i="59"/>
  <c r="G172" i="59"/>
  <c r="E166" i="59"/>
  <c r="F166" i="59"/>
  <c r="G166" i="59"/>
  <c r="E168" i="59"/>
  <c r="F168" i="59"/>
  <c r="G168" i="59"/>
  <c r="E169" i="59"/>
  <c r="F169" i="59"/>
  <c r="G169" i="59"/>
  <c r="G165" i="59"/>
  <c r="F165" i="59"/>
  <c r="E165" i="59"/>
  <c r="G364" i="62"/>
  <c r="G365" i="62" s="1"/>
  <c r="G157" i="59"/>
  <c r="F157" i="59"/>
  <c r="E157" i="59"/>
  <c r="G155" i="59"/>
  <c r="F155" i="59"/>
  <c r="E155" i="59"/>
  <c r="G323" i="62"/>
  <c r="G322" i="62"/>
  <c r="F316" i="62"/>
  <c r="E316" i="62"/>
  <c r="F315" i="62"/>
  <c r="G315" i="62" s="1"/>
  <c r="G299" i="62"/>
  <c r="E299" i="62"/>
  <c r="G308" i="62"/>
  <c r="G307" i="62"/>
  <c r="G304" i="62"/>
  <c r="G303" i="62"/>
  <c r="E304" i="62"/>
  <c r="E43" i="59"/>
  <c r="F43" i="59"/>
  <c r="G43" i="59"/>
  <c r="G46" i="59"/>
  <c r="F46" i="59"/>
  <c r="E46" i="59"/>
  <c r="I11" i="59"/>
  <c r="E11" i="59"/>
  <c r="F11" i="59"/>
  <c r="G11" i="59"/>
  <c r="E23" i="59"/>
  <c r="F23" i="59"/>
  <c r="G23" i="59"/>
  <c r="G21" i="59"/>
  <c r="F21" i="59"/>
  <c r="E21" i="59"/>
  <c r="G146" i="59"/>
  <c r="F146" i="59"/>
  <c r="E146" i="59"/>
  <c r="G145" i="59"/>
  <c r="F145" i="59"/>
  <c r="E145" i="59"/>
  <c r="G143" i="59"/>
  <c r="F143" i="59"/>
  <c r="E143" i="59"/>
  <c r="G142" i="59"/>
  <c r="F142" i="59"/>
  <c r="E142" i="59"/>
  <c r="G141" i="59"/>
  <c r="F141" i="59"/>
  <c r="E141" i="59"/>
  <c r="G138" i="59"/>
  <c r="F138" i="59"/>
  <c r="E138" i="59"/>
  <c r="G137" i="59"/>
  <c r="F137" i="59"/>
  <c r="E137" i="59"/>
  <c r="G136" i="59"/>
  <c r="F136" i="59"/>
  <c r="E136" i="59"/>
  <c r="G216" i="62"/>
  <c r="G217" i="62"/>
  <c r="G218" i="62"/>
  <c r="G215" i="62"/>
  <c r="E118" i="59"/>
  <c r="F118" i="59"/>
  <c r="G118" i="59"/>
  <c r="E119" i="59"/>
  <c r="F119" i="59"/>
  <c r="G119" i="59"/>
  <c r="E114" i="59"/>
  <c r="F114" i="59"/>
  <c r="G114" i="59"/>
  <c r="E115" i="59"/>
  <c r="F115" i="59"/>
  <c r="G115" i="59"/>
  <c r="E116" i="59"/>
  <c r="F116" i="59"/>
  <c r="G116" i="59"/>
  <c r="I47" i="59" l="1"/>
  <c r="G394" i="62"/>
  <c r="I168" i="59" s="1"/>
  <c r="G109" i="62"/>
  <c r="G93" i="62"/>
  <c r="I39" i="59" s="1"/>
  <c r="G268" i="62"/>
  <c r="I127" i="59" s="1"/>
  <c r="G265" i="62"/>
  <c r="I124" i="59" s="1"/>
  <c r="G269" i="62"/>
  <c r="I129" i="59" s="1"/>
  <c r="G266" i="62"/>
  <c r="I125" i="59" s="1"/>
  <c r="G316" i="62"/>
  <c r="G318" i="62" s="1"/>
  <c r="G267" i="62"/>
  <c r="G300" i="62"/>
  <c r="I136" i="59" s="1"/>
  <c r="G264" i="62"/>
  <c r="I122" i="59" s="1"/>
  <c r="G305" i="62"/>
  <c r="I137" i="59" s="1"/>
  <c r="G382" i="62"/>
  <c r="I166" i="59" s="1"/>
  <c r="G377" i="62"/>
  <c r="I165" i="59" s="1"/>
  <c r="G369" i="62"/>
  <c r="G370" i="62" s="1"/>
  <c r="I157" i="59" s="1"/>
  <c r="G325" i="62"/>
  <c r="G309" i="62"/>
  <c r="I138" i="59" s="1"/>
  <c r="G221" i="62"/>
  <c r="I114" i="59" s="1"/>
  <c r="E17" i="59"/>
  <c r="F17" i="59"/>
  <c r="G17" i="59"/>
  <c r="E32" i="59"/>
  <c r="F32" i="59"/>
  <c r="G32" i="59"/>
  <c r="E33" i="59"/>
  <c r="F33" i="59"/>
  <c r="G33" i="59"/>
  <c r="E34" i="59"/>
  <c r="F34" i="59"/>
  <c r="G34" i="59"/>
  <c r="E35" i="59"/>
  <c r="F35" i="59"/>
  <c r="G35" i="59"/>
  <c r="G50" i="59"/>
  <c r="F50" i="59"/>
  <c r="E50" i="59"/>
  <c r="E28" i="59"/>
  <c r="F28" i="59"/>
  <c r="G28" i="59"/>
  <c r="E29" i="59"/>
  <c r="F29" i="59"/>
  <c r="G29" i="59"/>
  <c r="E30" i="59"/>
  <c r="F30" i="59"/>
  <c r="G30" i="59"/>
  <c r="E31" i="59"/>
  <c r="F31" i="59"/>
  <c r="G31" i="59"/>
  <c r="E16" i="59"/>
  <c r="F16" i="59"/>
  <c r="G16" i="59"/>
  <c r="I126" i="59" l="1"/>
  <c r="I123" i="59"/>
  <c r="I128" i="59"/>
  <c r="I146" i="59"/>
  <c r="I145" i="59"/>
  <c r="I141" i="59"/>
  <c r="I143" i="59"/>
  <c r="I142" i="59"/>
  <c r="E110" i="59"/>
  <c r="F110" i="59"/>
  <c r="G110" i="59"/>
  <c r="E111" i="59"/>
  <c r="F111" i="59"/>
  <c r="G111" i="59"/>
  <c r="E79" i="59"/>
  <c r="F79" i="59"/>
  <c r="G79" i="59"/>
  <c r="F206" i="62"/>
  <c r="E206" i="62"/>
  <c r="E205" i="62"/>
  <c r="G205" i="62" s="1"/>
  <c r="D204" i="62"/>
  <c r="G204" i="62" s="1"/>
  <c r="F199" i="62"/>
  <c r="G199" i="62" s="1"/>
  <c r="D200" i="62"/>
  <c r="F76" i="62"/>
  <c r="C76" i="62"/>
  <c r="E104" i="59"/>
  <c r="F104" i="59"/>
  <c r="G104" i="59"/>
  <c r="E93" i="59"/>
  <c r="F93" i="59"/>
  <c r="G93" i="59"/>
  <c r="E94" i="59"/>
  <c r="F94" i="59"/>
  <c r="G94" i="59"/>
  <c r="E95" i="59"/>
  <c r="F95" i="59"/>
  <c r="G95" i="59"/>
  <c r="E96" i="59"/>
  <c r="F96" i="59"/>
  <c r="G96" i="59"/>
  <c r="E98" i="59"/>
  <c r="F98" i="59"/>
  <c r="G98" i="59"/>
  <c r="E105" i="59"/>
  <c r="F105" i="59"/>
  <c r="G105" i="59"/>
  <c r="E106" i="59"/>
  <c r="F106" i="59"/>
  <c r="G106" i="59"/>
  <c r="E77" i="59"/>
  <c r="F77" i="59"/>
  <c r="G77" i="59"/>
  <c r="E80" i="59"/>
  <c r="F80" i="59"/>
  <c r="G80" i="59"/>
  <c r="E74" i="59"/>
  <c r="F74" i="59"/>
  <c r="G74" i="59"/>
  <c r="E75" i="59"/>
  <c r="F75" i="59"/>
  <c r="G75" i="59"/>
  <c r="E76" i="59"/>
  <c r="F76" i="59"/>
  <c r="G76" i="59"/>
  <c r="E81" i="59"/>
  <c r="F81" i="59"/>
  <c r="G81" i="59"/>
  <c r="E90" i="59"/>
  <c r="F90" i="59"/>
  <c r="G90" i="59"/>
  <c r="E91" i="59"/>
  <c r="F91" i="59"/>
  <c r="G91" i="59"/>
  <c r="E59" i="59"/>
  <c r="F59" i="59"/>
  <c r="G59" i="59"/>
  <c r="E61" i="59"/>
  <c r="F61" i="59"/>
  <c r="G61" i="59"/>
  <c r="E63" i="59"/>
  <c r="F63" i="59"/>
  <c r="G63" i="59"/>
  <c r="E72" i="59"/>
  <c r="F72" i="59"/>
  <c r="G72" i="59"/>
  <c r="G206" i="62" l="1"/>
  <c r="G76" i="62"/>
  <c r="F246" i="62" l="1"/>
  <c r="G246" i="62" s="1"/>
  <c r="F245" i="62"/>
  <c r="D245" i="62"/>
  <c r="D244" i="62"/>
  <c r="D243" i="62"/>
  <c r="D242" i="62"/>
  <c r="D241" i="62"/>
  <c r="C245" i="62"/>
  <c r="C244" i="62"/>
  <c r="C243" i="62"/>
  <c r="C242" i="62"/>
  <c r="C241" i="62"/>
  <c r="F244" i="62"/>
  <c r="E242" i="62"/>
  <c r="E243" i="62" s="1"/>
  <c r="E244" i="62" s="1"/>
  <c r="G226" i="62"/>
  <c r="G227" i="62"/>
  <c r="G228" i="62"/>
  <c r="G229" i="62"/>
  <c r="G230" i="62"/>
  <c r="G231" i="62"/>
  <c r="G232" i="62"/>
  <c r="G233" i="62"/>
  <c r="G234" i="62"/>
  <c r="G235" i="62"/>
  <c r="G225" i="62"/>
  <c r="E226" i="62"/>
  <c r="E227" i="62" s="1"/>
  <c r="E228" i="62" s="1"/>
  <c r="E229" i="62" s="1"/>
  <c r="E230" i="62" s="1"/>
  <c r="E231" i="62" s="1"/>
  <c r="E232" i="62" s="1"/>
  <c r="E233" i="62" s="1"/>
  <c r="E234" i="62" s="1"/>
  <c r="E235" i="62" s="1"/>
  <c r="F257" i="62"/>
  <c r="G257" i="62" s="1"/>
  <c r="F256" i="62"/>
  <c r="G256" i="62" s="1"/>
  <c r="F255" i="62"/>
  <c r="G255" i="62" s="1"/>
  <c r="F254" i="62"/>
  <c r="G254" i="62" s="1"/>
  <c r="F253" i="62"/>
  <c r="G253" i="62" s="1"/>
  <c r="F252" i="62"/>
  <c r="G252" i="62" s="1"/>
  <c r="E200" i="62"/>
  <c r="G75" i="62"/>
  <c r="F74" i="62"/>
  <c r="G74" i="62" s="1"/>
  <c r="G73" i="62"/>
  <c r="G72" i="62"/>
  <c r="F70" i="62"/>
  <c r="G70" i="62" s="1"/>
  <c r="G71" i="62"/>
  <c r="F69" i="62"/>
  <c r="G69" i="62" s="1"/>
  <c r="F68" i="62"/>
  <c r="G68" i="62" s="1"/>
  <c r="F67" i="62"/>
  <c r="G67" i="62" s="1"/>
  <c r="F66" i="62"/>
  <c r="F65" i="62"/>
  <c r="E66" i="62"/>
  <c r="E55" i="59"/>
  <c r="F55" i="59"/>
  <c r="G55" i="59"/>
  <c r="G73" i="59"/>
  <c r="F73" i="59"/>
  <c r="E73" i="59"/>
  <c r="G57" i="59"/>
  <c r="F57" i="59"/>
  <c r="E57" i="59"/>
  <c r="G56" i="59"/>
  <c r="F56" i="59"/>
  <c r="E56" i="59"/>
  <c r="E39" i="59"/>
  <c r="F39" i="59"/>
  <c r="G39" i="59"/>
  <c r="E42" i="59"/>
  <c r="F42" i="59"/>
  <c r="G42" i="59"/>
  <c r="E44" i="59"/>
  <c r="F44" i="59"/>
  <c r="G44" i="59"/>
  <c r="G241" i="62" l="1"/>
  <c r="E201" i="62"/>
  <c r="G200" i="62"/>
  <c r="G258" i="62"/>
  <c r="I119" i="59" s="1"/>
  <c r="I118" i="59"/>
  <c r="G242" i="62"/>
  <c r="G236" i="62"/>
  <c r="I115" i="59" s="1"/>
  <c r="G243" i="62"/>
  <c r="G245" i="62"/>
  <c r="G244" i="62"/>
  <c r="H14" i="34"/>
  <c r="E202" i="62" l="1"/>
  <c r="G202" i="62" s="1"/>
  <c r="G201" i="62"/>
  <c r="G247" i="62"/>
  <c r="I116" i="59" s="1"/>
  <c r="E53" i="59"/>
  <c r="G40" i="59"/>
  <c r="E38" i="59"/>
  <c r="E52" i="59"/>
  <c r="G210" i="62" l="1"/>
  <c r="I53" i="59" s="1"/>
  <c r="F40" i="59"/>
  <c r="E40" i="59"/>
  <c r="F53" i="59"/>
  <c r="G38" i="59"/>
  <c r="F38" i="59"/>
  <c r="G53" i="59"/>
  <c r="F52" i="59"/>
  <c r="G52" i="59"/>
  <c r="I52" i="59" l="1"/>
  <c r="D13" i="51"/>
  <c r="D12" i="51"/>
  <c r="D19" i="51"/>
  <c r="D111" i="51"/>
  <c r="H15" i="35"/>
  <c r="E15" i="35" s="1"/>
  <c r="B23" i="35" s="1"/>
  <c r="G7" i="35"/>
  <c r="E14" i="34"/>
  <c r="G6" i="34"/>
  <c r="I63" i="15"/>
  <c r="I62" i="15"/>
  <c r="I61" i="15"/>
  <c r="I60" i="15"/>
  <c r="I59" i="15"/>
  <c r="I58" i="15"/>
  <c r="I57" i="15"/>
  <c r="I56" i="15"/>
  <c r="E41" i="14"/>
  <c r="C110" i="51"/>
  <c r="C113" i="51" s="1"/>
  <c r="B110" i="51"/>
  <c r="C109" i="51"/>
  <c r="C111" i="51" s="1"/>
  <c r="B109" i="51"/>
  <c r="B107" i="51"/>
  <c r="B105" i="51"/>
  <c r="E105" i="51" s="1"/>
  <c r="D101" i="51"/>
  <c r="E100" i="51"/>
  <c r="E98" i="51"/>
  <c r="C98" i="51"/>
  <c r="E95" i="51"/>
  <c r="C94" i="51"/>
  <c r="D93" i="51"/>
  <c r="C93" i="51"/>
  <c r="E90" i="51"/>
  <c r="D87" i="51"/>
  <c r="E86" i="51"/>
  <c r="D85" i="51"/>
  <c r="E84" i="51"/>
  <c r="D84" i="51"/>
  <c r="D82" i="51"/>
  <c r="E79" i="51"/>
  <c r="D79" i="51"/>
  <c r="E78" i="51"/>
  <c r="D78" i="51"/>
  <c r="E77" i="51"/>
  <c r="D77" i="51"/>
  <c r="C77" i="51"/>
  <c r="E76" i="51"/>
  <c r="D76" i="51"/>
  <c r="E75" i="51"/>
  <c r="D75" i="51"/>
  <c r="E74" i="51"/>
  <c r="E73" i="51"/>
  <c r="D73" i="51"/>
  <c r="E72" i="51"/>
  <c r="E71" i="51"/>
  <c r="D71" i="51"/>
  <c r="E70" i="51"/>
  <c r="D70" i="51"/>
  <c r="E69" i="51"/>
  <c r="D69" i="51"/>
  <c r="D68" i="51"/>
  <c r="E67" i="51"/>
  <c r="D67" i="51"/>
  <c r="E66" i="51"/>
  <c r="D66" i="51"/>
  <c r="E65" i="51"/>
  <c r="D65" i="51"/>
  <c r="E64" i="51"/>
  <c r="D64" i="51"/>
  <c r="E62" i="51"/>
  <c r="D62" i="51"/>
  <c r="E61" i="51"/>
  <c r="D61" i="51"/>
  <c r="E60" i="51"/>
  <c r="D60" i="51"/>
  <c r="E58" i="51"/>
  <c r="D58" i="51"/>
  <c r="B57" i="51"/>
  <c r="E57" i="51" s="1"/>
  <c r="C56" i="51"/>
  <c r="B56" i="51"/>
  <c r="E56" i="51" s="1"/>
  <c r="B55" i="51"/>
  <c r="E55" i="51" s="1"/>
  <c r="B54" i="51"/>
  <c r="E53" i="51"/>
  <c r="D53" i="51"/>
  <c r="E52" i="51"/>
  <c r="D52" i="51"/>
  <c r="D51" i="51"/>
  <c r="B50" i="51"/>
  <c r="E50" i="51" s="1"/>
  <c r="B49" i="51"/>
  <c r="D49" i="51" s="1"/>
  <c r="B48" i="51"/>
  <c r="E48" i="51" s="1"/>
  <c r="E47" i="51"/>
  <c r="E46" i="51"/>
  <c r="D46" i="51"/>
  <c r="B45" i="51"/>
  <c r="E45" i="51" s="1"/>
  <c r="B44" i="51"/>
  <c r="D44" i="51" s="1"/>
  <c r="E42" i="51"/>
  <c r="D42" i="51"/>
  <c r="E41" i="51"/>
  <c r="D41" i="51"/>
  <c r="D40" i="51"/>
  <c r="E39" i="51"/>
  <c r="E38" i="51"/>
  <c r="D38" i="51"/>
  <c r="E37" i="51"/>
  <c r="D37" i="51"/>
  <c r="E35" i="51"/>
  <c r="D35" i="51"/>
  <c r="E34" i="51"/>
  <c r="D34" i="51"/>
  <c r="D33" i="51"/>
  <c r="E32" i="51"/>
  <c r="D32" i="51"/>
  <c r="E31" i="51"/>
  <c r="D31" i="51"/>
  <c r="E29" i="51"/>
  <c r="D29" i="51"/>
  <c r="C29" i="51"/>
  <c r="E28" i="51"/>
  <c r="D28" i="51"/>
  <c r="E27" i="51"/>
  <c r="D27" i="51"/>
  <c r="B26" i="51"/>
  <c r="E26" i="51" s="1"/>
  <c r="E25" i="51"/>
  <c r="E24" i="51"/>
  <c r="D24" i="51"/>
  <c r="D23" i="51"/>
  <c r="E22" i="51"/>
  <c r="D22" i="51"/>
  <c r="E20" i="51"/>
  <c r="D20" i="51"/>
  <c r="E19" i="51"/>
  <c r="B18" i="51"/>
  <c r="D18" i="51" s="1"/>
  <c r="E17" i="51"/>
  <c r="D17" i="51"/>
  <c r="E16" i="51"/>
  <c r="D16" i="51"/>
  <c r="E15" i="51"/>
  <c r="D15" i="51"/>
  <c r="D14" i="51"/>
  <c r="E13" i="51"/>
  <c r="E12" i="51"/>
  <c r="D11" i="51"/>
  <c r="E10" i="51"/>
  <c r="D10" i="51"/>
  <c r="E8" i="51"/>
  <c r="D8" i="51"/>
  <c r="E7" i="51"/>
  <c r="D7" i="51"/>
  <c r="B22" i="34" l="1"/>
  <c r="J7" i="59" s="1"/>
  <c r="D74" i="51"/>
  <c r="D103" i="51"/>
  <c r="E99" i="51"/>
  <c r="E68" i="51"/>
  <c r="E87" i="51"/>
  <c r="D88" i="51"/>
  <c r="E88" i="51"/>
  <c r="D91" i="51"/>
  <c r="D63" i="51"/>
  <c r="E63" i="51"/>
  <c r="D72" i="51"/>
  <c r="D81" i="51"/>
  <c r="E81" i="51"/>
  <c r="D96" i="51"/>
  <c r="E96" i="51"/>
  <c r="D100" i="51"/>
  <c r="E91" i="51"/>
  <c r="D92" i="51"/>
  <c r="E92" i="51"/>
  <c r="E101" i="51"/>
  <c r="E103" i="51" s="1"/>
  <c r="D83" i="51"/>
  <c r="E104" i="51"/>
  <c r="E82" i="51"/>
  <c r="D104" i="51"/>
  <c r="E83" i="51"/>
  <c r="E110" i="51"/>
  <c r="D113" i="51"/>
  <c r="E113" i="51"/>
  <c r="D99" i="51"/>
  <c r="D114" i="51"/>
  <c r="E94" i="51"/>
  <c r="D90" i="51"/>
  <c r="D94" i="51"/>
  <c r="D95" i="51"/>
  <c r="D86" i="51"/>
  <c r="D25" i="51"/>
  <c r="D39" i="51"/>
  <c r="D48" i="51"/>
  <c r="D98" i="51"/>
  <c r="D112" i="51"/>
  <c r="E107" i="51"/>
  <c r="E109" i="51"/>
  <c r="E112" i="51"/>
  <c r="E114" i="51"/>
  <c r="D106" i="51"/>
  <c r="E49" i="51"/>
  <c r="E106" i="51"/>
  <c r="D108" i="51"/>
  <c r="E108" i="51"/>
  <c r="D47" i="51"/>
  <c r="D57" i="51"/>
  <c r="D56" i="51"/>
  <c r="C114" i="51"/>
  <c r="C112" i="51"/>
  <c r="E18" i="51"/>
  <c r="D50" i="51"/>
  <c r="D109" i="51"/>
  <c r="D110" i="51"/>
  <c r="D26" i="51"/>
  <c r="D105" i="51"/>
  <c r="E14" i="51"/>
  <c r="E40" i="51"/>
  <c r="E111" i="51"/>
  <c r="E33" i="51"/>
  <c r="E23" i="51"/>
  <c r="E51" i="51"/>
  <c r="E85" i="51"/>
  <c r="D54" i="51"/>
  <c r="D107" i="51"/>
  <c r="D45" i="51"/>
  <c r="E93" i="51"/>
  <c r="E11" i="51"/>
  <c r="E54" i="51"/>
  <c r="D55" i="51"/>
  <c r="E44" i="51"/>
  <c r="H14" i="59" l="1"/>
  <c r="J14" i="59" s="1"/>
  <c r="H13" i="59"/>
  <c r="J13" i="59" s="1"/>
  <c r="J12" i="59" s="1"/>
  <c r="H174" i="59"/>
  <c r="J174" i="59" s="1"/>
  <c r="H175" i="59"/>
  <c r="J175" i="59" s="1"/>
  <c r="H26" i="59"/>
  <c r="J26" i="59" s="1"/>
  <c r="H25" i="59"/>
  <c r="J25" i="59" s="1"/>
  <c r="H24" i="59"/>
  <c r="J24" i="59" s="1"/>
  <c r="H151" i="59"/>
  <c r="J151" i="59" s="1"/>
  <c r="H150" i="59"/>
  <c r="J150" i="59" s="1"/>
  <c r="H152" i="59"/>
  <c r="J152" i="59" s="1"/>
  <c r="H58" i="59"/>
  <c r="J58" i="59" s="1"/>
  <c r="H60" i="59"/>
  <c r="J60" i="59" s="1"/>
  <c r="H62" i="59"/>
  <c r="J62" i="59" s="1"/>
  <c r="H64" i="59"/>
  <c r="J64" i="59" s="1"/>
  <c r="H70" i="59"/>
  <c r="J70" i="59" s="1"/>
  <c r="H66" i="59"/>
  <c r="J66" i="59" s="1"/>
  <c r="H71" i="59"/>
  <c r="J71" i="59" s="1"/>
  <c r="H67" i="59"/>
  <c r="J67" i="59" s="1"/>
  <c r="H65" i="59"/>
  <c r="J65" i="59" s="1"/>
  <c r="H68" i="59"/>
  <c r="J68" i="59" s="1"/>
  <c r="H69" i="59"/>
  <c r="J69" i="59" s="1"/>
  <c r="H148" i="59"/>
  <c r="J148" i="59" s="1"/>
  <c r="H149" i="59"/>
  <c r="J149" i="59" s="1"/>
  <c r="H97" i="59"/>
  <c r="J97" i="59" s="1"/>
  <c r="H102" i="59"/>
  <c r="J102" i="59" s="1"/>
  <c r="H101" i="59"/>
  <c r="J101" i="59" s="1"/>
  <c r="H100" i="59"/>
  <c r="J100" i="59" s="1"/>
  <c r="H103" i="59"/>
  <c r="J103" i="59" s="1"/>
  <c r="H99" i="59"/>
  <c r="J99" i="59" s="1"/>
  <c r="H107" i="59"/>
  <c r="J107" i="59" s="1"/>
  <c r="H108" i="59"/>
  <c r="J108" i="59" s="1"/>
  <c r="H109" i="59"/>
  <c r="J109" i="59" s="1"/>
  <c r="H78" i="59"/>
  <c r="J78" i="59" s="1"/>
  <c r="H123" i="59"/>
  <c r="J123" i="59" s="1"/>
  <c r="H83" i="59"/>
  <c r="J83" i="59" s="1"/>
  <c r="H88" i="59"/>
  <c r="J88" i="59" s="1"/>
  <c r="H87" i="59"/>
  <c r="J87" i="59" s="1"/>
  <c r="H86" i="59"/>
  <c r="J86" i="59" s="1"/>
  <c r="H85" i="59"/>
  <c r="J85" i="59" s="1"/>
  <c r="H84" i="59"/>
  <c r="J84" i="59" s="1"/>
  <c r="H89" i="59"/>
  <c r="J89" i="59" s="1"/>
  <c r="H48" i="59"/>
  <c r="J48" i="59" s="1"/>
  <c r="H47" i="59"/>
  <c r="J47" i="59" s="1"/>
  <c r="H171" i="59"/>
  <c r="J171" i="59" s="1"/>
  <c r="H132" i="59"/>
  <c r="J132" i="59" s="1"/>
  <c r="H82" i="59"/>
  <c r="J82" i="59" s="1"/>
  <c r="H162" i="59"/>
  <c r="J162" i="59" s="1"/>
  <c r="H163" i="59"/>
  <c r="J163" i="59" s="1"/>
  <c r="H131" i="59"/>
  <c r="J131" i="59" s="1"/>
  <c r="H159" i="59"/>
  <c r="J159" i="59" s="1"/>
  <c r="H161" i="59"/>
  <c r="J161" i="59" s="1"/>
  <c r="H160" i="59"/>
  <c r="J160" i="59" s="1"/>
  <c r="H129" i="59"/>
  <c r="J129" i="59" s="1"/>
  <c r="H128" i="59"/>
  <c r="J128" i="59" s="1"/>
  <c r="H167" i="59"/>
  <c r="J167" i="59" s="1"/>
  <c r="H124" i="59"/>
  <c r="J124" i="59" s="1"/>
  <c r="H127" i="59"/>
  <c r="J127" i="59" s="1"/>
  <c r="H122" i="59"/>
  <c r="J122" i="59" s="1"/>
  <c r="H126" i="59"/>
  <c r="J126" i="59" s="1"/>
  <c r="H125" i="59"/>
  <c r="J125" i="59" s="1"/>
  <c r="H172" i="59"/>
  <c r="J172" i="59" s="1"/>
  <c r="H169" i="59"/>
  <c r="J169" i="59" s="1"/>
  <c r="H166" i="59"/>
  <c r="J166" i="59" s="1"/>
  <c r="H168" i="59"/>
  <c r="J168" i="59" s="1"/>
  <c r="H165" i="59"/>
  <c r="J165" i="59" s="1"/>
  <c r="H46" i="59"/>
  <c r="J46" i="59" s="1"/>
  <c r="H155" i="59"/>
  <c r="J155" i="59" s="1"/>
  <c r="H157" i="59"/>
  <c r="H43" i="59"/>
  <c r="J43" i="59" s="1"/>
  <c r="H11" i="59"/>
  <c r="J11" i="59" s="1"/>
  <c r="J10" i="59" s="1"/>
  <c r="H21" i="59"/>
  <c r="J21" i="59" s="1"/>
  <c r="J20" i="59" s="1"/>
  <c r="H23" i="59"/>
  <c r="H142" i="59"/>
  <c r="J142" i="59" s="1"/>
  <c r="H146" i="59"/>
  <c r="J146" i="59" s="1"/>
  <c r="H143" i="59"/>
  <c r="J143" i="59" s="1"/>
  <c r="H141" i="59"/>
  <c r="J141" i="59" s="1"/>
  <c r="H145" i="59"/>
  <c r="J145" i="59" s="1"/>
  <c r="H119" i="59"/>
  <c r="J119" i="59" s="1"/>
  <c r="H137" i="59"/>
  <c r="J137" i="59" s="1"/>
  <c r="H136" i="59"/>
  <c r="J136" i="59" s="1"/>
  <c r="H138" i="59"/>
  <c r="J138" i="59" s="1"/>
  <c r="H118" i="59"/>
  <c r="J118" i="59" s="1"/>
  <c r="H114" i="59"/>
  <c r="J114" i="59" s="1"/>
  <c r="H115" i="59"/>
  <c r="J115" i="59" s="1"/>
  <c r="H116" i="59"/>
  <c r="J116" i="59" s="1"/>
  <c r="H17" i="59"/>
  <c r="J17" i="59" s="1"/>
  <c r="H50" i="59"/>
  <c r="J50" i="59" s="1"/>
  <c r="J49" i="59" s="1"/>
  <c r="H33" i="59"/>
  <c r="J33" i="59" s="1"/>
  <c r="H34" i="59"/>
  <c r="J34" i="59" s="1"/>
  <c r="H35" i="59"/>
  <c r="J35" i="59" s="1"/>
  <c r="H32" i="59"/>
  <c r="J32" i="59" s="1"/>
  <c r="H16" i="59"/>
  <c r="J16" i="59" s="1"/>
  <c r="H29" i="59"/>
  <c r="J29" i="59" s="1"/>
  <c r="H31" i="59"/>
  <c r="J31" i="59" s="1"/>
  <c r="H30" i="59"/>
  <c r="J30" i="59" s="1"/>
  <c r="H28" i="59"/>
  <c r="J28" i="59" s="1"/>
  <c r="H111" i="59"/>
  <c r="J111" i="59" s="1"/>
  <c r="H110" i="59"/>
  <c r="J110" i="59" s="1"/>
  <c r="H104" i="59"/>
  <c r="J104" i="59" s="1"/>
  <c r="H79" i="59"/>
  <c r="J79" i="59" s="1"/>
  <c r="H77" i="59"/>
  <c r="J77" i="59" s="1"/>
  <c r="H98" i="59"/>
  <c r="J98" i="59" s="1"/>
  <c r="H96" i="59"/>
  <c r="J96" i="59" s="1"/>
  <c r="H93" i="59"/>
  <c r="J93" i="59" s="1"/>
  <c r="H95" i="59"/>
  <c r="J95" i="59" s="1"/>
  <c r="H106" i="59"/>
  <c r="J106" i="59" s="1"/>
  <c r="H105" i="59"/>
  <c r="J105" i="59" s="1"/>
  <c r="H94" i="59"/>
  <c r="J94" i="59" s="1"/>
  <c r="H80" i="59"/>
  <c r="J80" i="59" s="1"/>
  <c r="H76" i="59"/>
  <c r="J76" i="59" s="1"/>
  <c r="H75" i="59"/>
  <c r="J75" i="59" s="1"/>
  <c r="H74" i="59"/>
  <c r="J74" i="59" s="1"/>
  <c r="H90" i="59"/>
  <c r="J90" i="59" s="1"/>
  <c r="H81" i="59"/>
  <c r="J81" i="59" s="1"/>
  <c r="H91" i="59"/>
  <c r="J91" i="59" s="1"/>
  <c r="H72" i="59"/>
  <c r="J72" i="59" s="1"/>
  <c r="H63" i="59"/>
  <c r="J63" i="59" s="1"/>
  <c r="H61" i="59"/>
  <c r="J61" i="59" s="1"/>
  <c r="H59" i="59"/>
  <c r="J59" i="59" s="1"/>
  <c r="H57" i="59"/>
  <c r="J57" i="59" s="1"/>
  <c r="H73" i="59"/>
  <c r="J73" i="59" s="1"/>
  <c r="H55" i="59"/>
  <c r="J55" i="59" s="1"/>
  <c r="H56" i="59"/>
  <c r="J56" i="59" s="1"/>
  <c r="H39" i="59"/>
  <c r="H42" i="59"/>
  <c r="J42" i="59" s="1"/>
  <c r="H44" i="59"/>
  <c r="J44" i="59" s="1"/>
  <c r="H52" i="59"/>
  <c r="J52" i="59" s="1"/>
  <c r="H53" i="59"/>
  <c r="J53" i="59" s="1"/>
  <c r="H38" i="59"/>
  <c r="H40" i="59"/>
  <c r="J9" i="59" l="1"/>
  <c r="C9" i="60" s="1"/>
  <c r="J15" i="59"/>
  <c r="C10" i="60" s="1"/>
  <c r="J173" i="59"/>
  <c r="C27" i="60" s="1"/>
  <c r="J170" i="59"/>
  <c r="C26" i="60" s="1"/>
  <c r="J164" i="59"/>
  <c r="C25" i="60" s="1"/>
  <c r="J147" i="59"/>
  <c r="C22" i="60" s="1"/>
  <c r="J140" i="59"/>
  <c r="J130" i="59"/>
  <c r="C18" i="60" s="1"/>
  <c r="J54" i="59"/>
  <c r="C14" i="60" s="1"/>
  <c r="J158" i="59"/>
  <c r="C24" i="60" s="1"/>
  <c r="J92" i="59"/>
  <c r="C15" i="60" s="1"/>
  <c r="J144" i="59"/>
  <c r="J45" i="59"/>
  <c r="J51" i="59"/>
  <c r="J135" i="59"/>
  <c r="J134" i="59" s="1"/>
  <c r="C20" i="60" s="1"/>
  <c r="J121" i="59"/>
  <c r="J120" i="59" s="1"/>
  <c r="C17" i="60" s="1"/>
  <c r="J41" i="59"/>
  <c r="J154" i="59"/>
  <c r="J27" i="59"/>
  <c r="J113" i="59"/>
  <c r="J117" i="59"/>
  <c r="G9" i="60" l="1"/>
  <c r="F9" i="60"/>
  <c r="E9" i="60"/>
  <c r="D9" i="60"/>
  <c r="E10" i="60"/>
  <c r="F10" i="60"/>
  <c r="G10" i="60"/>
  <c r="D10" i="60"/>
  <c r="F15" i="60"/>
  <c r="E15" i="60"/>
  <c r="G15" i="60"/>
  <c r="F14" i="60"/>
  <c r="E14" i="60"/>
  <c r="D14" i="60"/>
  <c r="E18" i="60"/>
  <c r="D18" i="60"/>
  <c r="G24" i="60"/>
  <c r="F24" i="60"/>
  <c r="E24" i="60"/>
  <c r="F27" i="60"/>
  <c r="E27" i="60"/>
  <c r="G27" i="60"/>
  <c r="D27" i="60"/>
  <c r="F25" i="60"/>
  <c r="G25" i="60"/>
  <c r="E22" i="60"/>
  <c r="D22" i="60"/>
  <c r="F26" i="60"/>
  <c r="E26" i="60"/>
  <c r="F17" i="60"/>
  <c r="E17" i="60"/>
  <c r="E20" i="60"/>
  <c r="D20" i="60"/>
  <c r="J139" i="59"/>
  <c r="C21" i="60" s="1"/>
  <c r="J112" i="59"/>
  <c r="C16" i="60" s="1"/>
  <c r="G65" i="62"/>
  <c r="G66" i="62"/>
  <c r="G21" i="60" l="1"/>
  <c r="F21" i="60"/>
  <c r="E21" i="60"/>
  <c r="D16" i="60"/>
  <c r="E16" i="60"/>
  <c r="F16" i="60"/>
  <c r="G77" i="62"/>
  <c r="J39" i="59" l="1"/>
  <c r="I40" i="59"/>
  <c r="J40" i="59" s="1"/>
  <c r="I38" i="59"/>
  <c r="J38" i="59" s="1"/>
  <c r="J37" i="59" l="1"/>
  <c r="J157" i="59"/>
  <c r="J36" i="59" l="1"/>
  <c r="J156" i="59"/>
  <c r="I23" i="59"/>
  <c r="J23" i="59" s="1"/>
  <c r="J22" i="59" l="1"/>
  <c r="J153" i="59"/>
  <c r="C13" i="60"/>
  <c r="F13" i="60" s="1"/>
  <c r="E13" i="60" l="1"/>
  <c r="G13" i="60"/>
  <c r="C23" i="60"/>
  <c r="J19" i="59"/>
  <c r="J176" i="59" l="1"/>
  <c r="K19" i="59" s="1"/>
  <c r="C12" i="60"/>
  <c r="G23" i="60"/>
  <c r="G28" i="60" s="1"/>
  <c r="F23" i="60"/>
  <c r="F28" i="60" s="1"/>
  <c r="E23" i="60"/>
  <c r="C28" i="60" l="1"/>
  <c r="E12" i="60"/>
  <c r="E28" i="60" s="1"/>
  <c r="D12" i="60"/>
  <c r="D28" i="60" s="1"/>
  <c r="K18" i="59"/>
  <c r="K41" i="59"/>
  <c r="K67" i="59"/>
  <c r="K134" i="59"/>
  <c r="K137" i="59"/>
  <c r="K138" i="59"/>
  <c r="K80" i="59"/>
  <c r="K154" i="59"/>
  <c r="K166" i="59"/>
  <c r="K108" i="59"/>
  <c r="K155" i="59"/>
  <c r="K106" i="59"/>
  <c r="K76" i="59"/>
  <c r="K84" i="59"/>
  <c r="K136" i="59"/>
  <c r="K55" i="59"/>
  <c r="K72" i="59"/>
  <c r="K120" i="59"/>
  <c r="K112" i="59"/>
  <c r="K24" i="59"/>
  <c r="K66" i="59"/>
  <c r="K89" i="59"/>
  <c r="K87" i="59"/>
  <c r="K65" i="59"/>
  <c r="K158" i="59"/>
  <c r="K102" i="59"/>
  <c r="K10" i="59"/>
  <c r="K132" i="59"/>
  <c r="K121" i="59"/>
  <c r="K51" i="59"/>
  <c r="K85" i="59"/>
  <c r="K127" i="59"/>
  <c r="K162" i="59"/>
  <c r="K57" i="59"/>
  <c r="K52" i="59"/>
  <c r="K141" i="59"/>
  <c r="K175" i="59"/>
  <c r="K97" i="59"/>
  <c r="K152" i="59"/>
  <c r="K78" i="59"/>
  <c r="K48" i="59"/>
  <c r="K42" i="59"/>
  <c r="K34" i="59"/>
  <c r="K88" i="59"/>
  <c r="K111" i="59"/>
  <c r="K20" i="59"/>
  <c r="K174" i="59"/>
  <c r="K124" i="59"/>
  <c r="K45" i="59"/>
  <c r="K107" i="59"/>
  <c r="K58" i="59"/>
  <c r="K169" i="59"/>
  <c r="K11" i="59"/>
  <c r="K75" i="59"/>
  <c r="K56" i="59"/>
  <c r="K165" i="59"/>
  <c r="K16" i="59"/>
  <c r="K70" i="59"/>
  <c r="K59" i="59"/>
  <c r="K144" i="59"/>
  <c r="K47" i="59"/>
  <c r="K170" i="59"/>
  <c r="K142" i="59"/>
  <c r="K161" i="59"/>
  <c r="K173" i="59"/>
  <c r="K33" i="59"/>
  <c r="K73" i="59"/>
  <c r="K122" i="59"/>
  <c r="K110" i="59"/>
  <c r="K128" i="59"/>
  <c r="K50" i="59"/>
  <c r="K53" i="59"/>
  <c r="K30" i="59"/>
  <c r="K160" i="59"/>
  <c r="K105" i="59"/>
  <c r="K130" i="59"/>
  <c r="K133" i="59"/>
  <c r="K96" i="59"/>
  <c r="K148" i="59"/>
  <c r="K98" i="59"/>
  <c r="K93" i="59"/>
  <c r="K71" i="59"/>
  <c r="K129" i="59"/>
  <c r="K139" i="59"/>
  <c r="K60" i="59"/>
  <c r="K104" i="59"/>
  <c r="K9" i="59"/>
  <c r="K27" i="59"/>
  <c r="K77" i="59"/>
  <c r="K147" i="59"/>
  <c r="K164" i="59"/>
  <c r="K92" i="59"/>
  <c r="K115" i="59"/>
  <c r="K79" i="59"/>
  <c r="K32" i="59"/>
  <c r="K69" i="59"/>
  <c r="K145" i="59"/>
  <c r="K13" i="59"/>
  <c r="K94" i="59"/>
  <c r="K15" i="59"/>
  <c r="K163" i="59"/>
  <c r="K68" i="59"/>
  <c r="K114" i="59"/>
  <c r="K172" i="59"/>
  <c r="K101" i="59"/>
  <c r="K63" i="59"/>
  <c r="K117" i="59"/>
  <c r="K61" i="59"/>
  <c r="K168" i="59"/>
  <c r="K140" i="59"/>
  <c r="K25" i="59"/>
  <c r="K54" i="59"/>
  <c r="K31" i="59"/>
  <c r="K62" i="59"/>
  <c r="K90" i="59"/>
  <c r="K131" i="59"/>
  <c r="K135" i="59"/>
  <c r="K99" i="59"/>
  <c r="K123" i="59"/>
  <c r="K86" i="59"/>
  <c r="K49" i="59"/>
  <c r="K83" i="59"/>
  <c r="K26" i="59"/>
  <c r="K176" i="59"/>
  <c r="K17" i="59"/>
  <c r="K126" i="59"/>
  <c r="K100" i="59"/>
  <c r="K12" i="59"/>
  <c r="K81" i="59"/>
  <c r="K167" i="59"/>
  <c r="K74" i="59"/>
  <c r="K151" i="59"/>
  <c r="K103" i="59"/>
  <c r="K150" i="59"/>
  <c r="K28" i="59"/>
  <c r="K21" i="59"/>
  <c r="K44" i="59"/>
  <c r="K113" i="59"/>
  <c r="K171" i="59"/>
  <c r="K146" i="59"/>
  <c r="K159" i="59"/>
  <c r="K125" i="59"/>
  <c r="K119" i="59"/>
  <c r="K109" i="59"/>
  <c r="K143" i="59"/>
  <c r="K29" i="59"/>
  <c r="K82" i="59"/>
  <c r="K64" i="59"/>
  <c r="K43" i="59"/>
  <c r="K35" i="59"/>
  <c r="K46" i="59"/>
  <c r="K149" i="59"/>
  <c r="K118" i="59"/>
  <c r="K91" i="59"/>
  <c r="K116" i="59"/>
  <c r="K14" i="59"/>
  <c r="K95" i="59"/>
  <c r="K40" i="59"/>
  <c r="K39" i="59"/>
  <c r="K38" i="59"/>
  <c r="K37" i="59"/>
  <c r="K157" i="59"/>
  <c r="K156" i="59"/>
  <c r="K36" i="59"/>
  <c r="K23" i="59"/>
  <c r="K22" i="59"/>
  <c r="K153" i="59"/>
</calcChain>
</file>

<file path=xl/sharedStrings.xml><?xml version="1.0" encoding="utf-8"?>
<sst xmlns="http://schemas.openxmlformats.org/spreadsheetml/2006/main" count="51254" uniqueCount="29174">
  <si>
    <t>PREFEITURA DE MARABÁ - PARÁ</t>
  </si>
  <si>
    <t>SECRETARIA DE VIAÇÃO E OBRAS PÚBLICAS</t>
  </si>
  <si>
    <t>UNIDADE</t>
  </si>
  <si>
    <t>ATUALIZAÇÃO  DOS VALORES COTADOS PELO  INCC</t>
  </si>
  <si>
    <t xml:space="preserve">Sendo: </t>
  </si>
  <si>
    <t>R</t>
  </si>
  <si>
    <t>Valor retroagido</t>
  </si>
  <si>
    <r>
      <t>I</t>
    </r>
    <r>
      <rPr>
        <vertAlign val="subscript"/>
        <sz val="12"/>
        <rFont val="Calibri"/>
        <family val="2"/>
        <scheme val="minor"/>
      </rPr>
      <t>0</t>
    </r>
  </si>
  <si>
    <t xml:space="preserve">Índice de preço no mês da data base </t>
  </si>
  <si>
    <r>
      <t>I</t>
    </r>
    <r>
      <rPr>
        <vertAlign val="subscript"/>
        <sz val="12"/>
        <rFont val="Calibri"/>
        <family val="2"/>
        <scheme val="minor"/>
      </rPr>
      <t>1</t>
    </r>
  </si>
  <si>
    <t>Índice de preço referente ao mês de cotação</t>
  </si>
  <si>
    <t>V</t>
  </si>
  <si>
    <t>Valor do preço cotado</t>
  </si>
  <si>
    <t xml:space="preserve">CÁLCULO DO ÍNDICE DE RETROAÇÃO DOS VALORES COTADOS: </t>
  </si>
  <si>
    <t xml:space="preserve">julho de 2014: </t>
  </si>
  <si>
    <t xml:space="preserve">abril de 2017: </t>
  </si>
  <si>
    <t xml:space="preserve">R = </t>
  </si>
  <si>
    <t>x V</t>
  </si>
  <si>
    <t>DIAMETRO NOMINAL</t>
  </si>
  <si>
    <t>COTA DE CORTE</t>
  </si>
  <si>
    <t>LARGURA DA VALA EM FUNÇÃO DO TIPO DE ESCORAMENTO E COTA DE CORTE</t>
  </si>
  <si>
    <t>PONTALETES</t>
  </si>
  <si>
    <t>CONTÍNUO E DESCONTÍNUO</t>
  </si>
  <si>
    <t>ESPECIAL</t>
  </si>
  <si>
    <t>METÁLICO - MADEIRA</t>
  </si>
  <si>
    <t>(m)</t>
  </si>
  <si>
    <t>0-2</t>
  </si>
  <si>
    <t>-</t>
  </si>
  <si>
    <t>SE(H8&lt;&gt;"";SE(I8=200;SE(H8&lt;2;'NBR 12266'!$I$17;SE(E(H8&gt;=2;H8&lt;4);'NBR 12266'!$I$18;SE(E(H8&gt;=4;H8&lt;6);'NBR 12266'!$I$19;SE(H8&gt;=6;H8&lt;8;'NBR 12266'!$I$20)))));"")</t>
  </si>
  <si>
    <t>2-4</t>
  </si>
  <si>
    <t>SE(H8&lt;&gt;"";SE(E(I8&gt;=250;I8&lt;300);SE(H8&lt;2;'NBR 12266'!$I$21;SE(E(H8&gt;=2;H8&lt;4);'NBR 12266'!$I$22;SE(E(H8&gt;=4;H8&lt;6);'NBR 12266'!$I$23;SE(H8&gt;=6;H8&lt;8;'NBR 12266'!$I$24)))));"")</t>
  </si>
  <si>
    <t>4-6</t>
  </si>
  <si>
    <t>SE(H8&lt;&gt;"";SE(E(I8&gt;=350;I8&lt;400);SE(H8&lt;2;'NBR 12266'!$I$25;SE(E(H8&gt;=2;H8&lt;4);'NBR 12266'!$I$26;SE(E(H8&gt;=4;H8&lt;6);'NBR 12266'!$I$27;SE(H8&gt;=6;H8&lt;8;'NBR 12266'!$I$28)))));"")</t>
  </si>
  <si>
    <t>6-8</t>
  </si>
  <si>
    <t>SE(H8&lt;&gt;"";SE(I8=450;SE(H8&lt;2;'NBR 12266'!$I$29;SE(E(H8&gt;=2;H8&lt;4);'NBR 12266'!$I$30;SE(E(H8&gt;=4;H8&lt;6);'NBR 12266'!$I$31;SE(H8&gt;=6;H8&lt;8;'NBR 12266'!$I$32)))));"")</t>
  </si>
  <si>
    <t>SE(I8=500;SE(H8&lt;2;'NBR 12266'!$I$33;SE(E(H8&gt;=2;H8&lt;4);'NBR 12266'!$I$34;SE(E(H8&gt;=4;H8&lt;6);'NBR 12266'!$I$35;SE(H8&gt;=6;H8&lt;8;'NBR 12266'!$I$36)))))</t>
  </si>
  <si>
    <t>ADUELAS</t>
  </si>
  <si>
    <t>LARGURA</t>
  </si>
  <si>
    <t>ALTURA</t>
  </si>
  <si>
    <t>LARGURA DE VALA</t>
  </si>
  <si>
    <t>2x2500</t>
  </si>
  <si>
    <t>SERVENTE COM ENCARGOS COMPLEMENTARES</t>
  </si>
  <si>
    <t>H</t>
  </si>
  <si>
    <t>ENCANADOR OU BOMBEIRO HIDRÁULICO COM ENCARGOS COMPLEMENTARES</t>
  </si>
  <si>
    <t>M</t>
  </si>
  <si>
    <t>TOTAL</t>
  </si>
  <si>
    <t>ITEM COMPONENTE</t>
  </si>
  <si>
    <t>1º QUARTIL</t>
  </si>
  <si>
    <t>MÉDIO</t>
  </si>
  <si>
    <t>3º QUARTIL</t>
  </si>
  <si>
    <t>ADOTADO</t>
  </si>
  <si>
    <t>IMPOSTOS</t>
  </si>
  <si>
    <t>Seguro+Garantia - G+S</t>
  </si>
  <si>
    <t>PIS</t>
  </si>
  <si>
    <t>Risco - R</t>
  </si>
  <si>
    <t>COFINS</t>
  </si>
  <si>
    <t>Despesas Financeiras - DF</t>
  </si>
  <si>
    <t>ISS</t>
  </si>
  <si>
    <t>Administração Central - AC</t>
  </si>
  <si>
    <t>Contribuição Previdenciária sobre a renda bruta</t>
  </si>
  <si>
    <t>Lucro - L</t>
  </si>
  <si>
    <t>Impostos - I</t>
  </si>
  <si>
    <t xml:space="preserve">BDI CALCULADO = </t>
  </si>
  <si>
    <t>onde:</t>
  </si>
  <si>
    <t>AC = taxa de administração central</t>
  </si>
  <si>
    <t>S = taxa de seguros</t>
  </si>
  <si>
    <t>R = taxa de riscos</t>
  </si>
  <si>
    <t>G = taxa de garantias</t>
  </si>
  <si>
    <t>DF = taxa de despesas financeiras</t>
  </si>
  <si>
    <t>L = taxa de lucro/remuneração</t>
  </si>
  <si>
    <t>I = taxa de incidência de impostos (PIS, COFINS, ISS e CPRB)</t>
  </si>
  <si>
    <t>PREFEITURA DE SERRO-MG</t>
  </si>
  <si>
    <t>KG</t>
  </si>
  <si>
    <t>UN</t>
  </si>
  <si>
    <t>M2</t>
  </si>
  <si>
    <t>MES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</si>
  <si>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</si>
  <si>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</si>
  <si>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</si>
  <si>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</si>
  <si>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</si>
  <si>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</si>
  <si>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</si>
  <si>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</si>
  <si>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</si>
  <si>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</si>
  <si>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</si>
  <si>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</si>
  <si>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</si>
  <si>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</si>
  <si>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</si>
  <si>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</si>
  <si>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</si>
  <si>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</si>
  <si>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</si>
  <si>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</si>
  <si>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</si>
  <si>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</si>
  <si>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</si>
  <si>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</si>
  <si>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</si>
  <si>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</si>
  <si>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</si>
  <si>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</si>
  <si>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</si>
  <si>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</si>
  <si>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</si>
  <si>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</si>
  <si>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</si>
  <si>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</si>
  <si>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</si>
  <si>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</si>
  <si>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</si>
  <si>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</si>
  <si>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</si>
  <si>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</si>
  <si>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</si>
  <si>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</si>
  <si>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</si>
  <si>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</si>
  <si>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</si>
  <si>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</si>
  <si>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</si>
  <si>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</si>
  <si>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</si>
  <si>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</si>
  <si>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</si>
  <si>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</si>
  <si>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</si>
  <si>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</si>
  <si>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</si>
  <si>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</si>
  <si>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</si>
  <si>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</si>
  <si>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</si>
  <si>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</si>
  <si>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</si>
  <si>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</si>
  <si>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</si>
  <si>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</si>
  <si>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</si>
  <si>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</si>
  <si>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</si>
  <si>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</si>
  <si>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</si>
  <si>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</si>
  <si>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</si>
  <si>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</si>
  <si>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</si>
  <si>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</si>
  <si>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</si>
  <si>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</si>
  <si>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</si>
  <si>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</si>
  <si>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</si>
  <si>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</si>
  <si>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</si>
  <si>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</si>
  <si>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</si>
  <si>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</si>
  <si>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</si>
  <si>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</si>
  <si>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</si>
  <si>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</si>
  <si>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</si>
  <si>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</si>
  <si>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</si>
  <si>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</si>
  <si>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</si>
  <si>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</si>
  <si>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</si>
  <si>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</si>
  <si>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</si>
  <si>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</si>
  <si>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</si>
  <si>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</si>
  <si>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</si>
  <si>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</si>
  <si>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</si>
  <si>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</si>
  <si>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</si>
  <si>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</si>
  <si>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</si>
  <si>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</si>
  <si>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</si>
  <si>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</si>
  <si>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</si>
  <si>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</si>
  <si>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</si>
  <si>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</si>
  <si>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</si>
  <si>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</si>
  <si>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</si>
  <si>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</si>
  <si>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</si>
  <si>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</si>
  <si>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</si>
  <si>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</si>
  <si>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</si>
  <si>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</si>
  <si>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</si>
  <si>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</si>
  <si>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</si>
  <si>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</si>
  <si>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</si>
  <si>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</si>
  <si>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</si>
  <si>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</si>
  <si>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</si>
  <si>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</si>
  <si>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</si>
  <si>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</si>
  <si>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</si>
  <si>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</si>
  <si>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</si>
  <si>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</si>
  <si>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</si>
  <si>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</si>
  <si>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</si>
  <si>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</si>
  <si>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</si>
  <si>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</si>
  <si>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</si>
  <si>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</si>
  <si>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</si>
  <si>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</si>
  <si>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</si>
  <si>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</si>
  <si>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</si>
  <si>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</si>
  <si>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</si>
  <si>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</si>
  <si>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</si>
  <si>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</si>
  <si>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</si>
  <si>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</si>
  <si>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</si>
  <si>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</si>
  <si>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</si>
  <si>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</si>
  <si>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</si>
  <si>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</si>
  <si>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</si>
  <si>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</si>
  <si>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</si>
  <si>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</si>
  <si>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</si>
  <si>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</si>
  <si>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</si>
  <si>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</si>
  <si>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</si>
  <si>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</si>
  <si>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</si>
  <si>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</si>
  <si>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</si>
  <si>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</si>
  <si>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</si>
  <si>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</si>
  <si>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</si>
  <si>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</si>
  <si>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</si>
  <si>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</si>
  <si>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</si>
  <si>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</si>
  <si>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</si>
  <si>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</si>
  <si>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</si>
  <si>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</si>
  <si>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</si>
  <si>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</si>
  <si>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</si>
  <si>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</si>
  <si>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</si>
  <si>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</si>
  <si>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</si>
  <si>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</si>
  <si>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</si>
  <si>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</si>
  <si>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</si>
  <si>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</si>
  <si>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</si>
  <si>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</si>
  <si>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</si>
  <si>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</si>
  <si>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</si>
  <si>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</si>
  <si>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</si>
  <si>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</si>
  <si>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</si>
  <si>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</si>
  <si>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</si>
  <si>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</si>
  <si>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</si>
  <si>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</si>
  <si>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</si>
  <si>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</si>
  <si>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</si>
  <si>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</si>
  <si>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</si>
  <si>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</si>
  <si>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</si>
  <si>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</si>
  <si>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</si>
  <si>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</si>
  <si>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</si>
  <si>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</si>
  <si>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</si>
  <si>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</si>
  <si>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</si>
  <si>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</si>
  <si>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</si>
  <si>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</si>
  <si>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</si>
  <si>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</si>
  <si>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</si>
  <si>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</si>
  <si>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</si>
  <si>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</si>
  <si>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</si>
  <si>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</si>
  <si>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</si>
  <si>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</si>
  <si>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</si>
  <si>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</si>
  <si>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</si>
  <si>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</si>
  <si>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</si>
  <si>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</si>
  <si>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</si>
  <si>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</si>
  <si>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</si>
  <si>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</si>
  <si>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</si>
  <si>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</si>
  <si>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</si>
  <si>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</si>
  <si>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</si>
  <si>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</si>
  <si>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</si>
  <si>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</si>
  <si>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</si>
  <si>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</si>
  <si>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</si>
  <si>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</si>
  <si>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</si>
  <si>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</si>
  <si>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</si>
  <si>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</si>
  <si>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</si>
  <si>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</si>
  <si>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</si>
  <si>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</si>
  <si>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</si>
  <si>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</si>
  <si>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</si>
  <si>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</si>
  <si>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</si>
  <si>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</si>
  <si>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</si>
  <si>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</si>
  <si>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</si>
  <si>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</si>
  <si>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</si>
  <si>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</si>
  <si>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</si>
  <si>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</si>
  <si>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</si>
  <si>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</si>
  <si>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</si>
  <si>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</si>
  <si>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</si>
  <si>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</si>
  <si>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</si>
  <si>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</si>
  <si>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</si>
  <si>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</si>
  <si>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</si>
  <si>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</si>
  <si>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</si>
  <si>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</si>
  <si>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</si>
  <si>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</si>
  <si>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</si>
  <si>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</si>
  <si>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</si>
  <si>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</si>
  <si>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</si>
  <si>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</si>
  <si>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</si>
  <si>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</si>
  <si>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</si>
  <si>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</si>
  <si>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</si>
  <si>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</si>
  <si>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</si>
  <si>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</si>
  <si>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</si>
  <si>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</si>
  <si>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</si>
  <si>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</si>
  <si>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</si>
  <si>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</si>
  <si>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</si>
  <si>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</si>
  <si>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</si>
  <si>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</si>
  <si>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</si>
  <si>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</si>
  <si>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</si>
  <si>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</si>
  <si>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</si>
  <si>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</si>
  <si>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</si>
  <si>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</si>
  <si>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</si>
  <si>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</si>
  <si>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</si>
  <si>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</si>
  <si>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</si>
  <si>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</si>
  <si>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</si>
  <si>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</si>
  <si>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</si>
  <si>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</si>
  <si>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</si>
  <si>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</si>
  <si>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</si>
  <si>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</si>
  <si>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</si>
  <si>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</si>
  <si>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</si>
  <si>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</si>
  <si>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</si>
  <si>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</si>
  <si>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</si>
  <si>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</si>
  <si>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</si>
  <si>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</si>
  <si>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</si>
  <si>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</si>
  <si>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</si>
  <si>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</si>
  <si>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</si>
  <si>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</si>
  <si>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</si>
  <si>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</si>
  <si>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</si>
  <si>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</si>
  <si>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</si>
  <si>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</si>
  <si>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</si>
  <si>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</si>
  <si>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</si>
  <si>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</si>
  <si>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</si>
  <si>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</si>
  <si>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</si>
  <si>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</si>
  <si>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</si>
  <si>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</si>
  <si>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</si>
  <si>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</si>
  <si>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</si>
  <si>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</si>
  <si>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</si>
  <si>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</si>
  <si>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</si>
  <si>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</si>
  <si>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</si>
  <si>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</si>
  <si>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</si>
  <si>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</si>
  <si>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</si>
  <si>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</si>
  <si>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</si>
  <si>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</si>
  <si>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</si>
  <si>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</si>
  <si>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</si>
  <si>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</si>
  <si>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</si>
  <si>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</si>
  <si>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</si>
  <si>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</si>
  <si>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</si>
  <si>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</si>
  <si>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</si>
  <si>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</si>
  <si>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</si>
  <si>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</si>
  <si>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</si>
  <si>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</si>
  <si>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</si>
  <si>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</si>
  <si>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</si>
  <si>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</si>
  <si>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</si>
  <si>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</si>
  <si>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</si>
  <si>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</si>
  <si>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</si>
  <si>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</si>
  <si>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</si>
  <si>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</si>
  <si>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</si>
  <si>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</si>
  <si>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</si>
  <si>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</si>
  <si>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</si>
  <si>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</si>
  <si>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</si>
  <si>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</si>
  <si>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</si>
  <si>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</si>
  <si>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</si>
  <si>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</si>
  <si>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</si>
  <si>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</si>
  <si>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</si>
  <si>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</si>
  <si>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</si>
  <si>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</si>
  <si>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</si>
  <si>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</si>
  <si>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</si>
  <si>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</si>
  <si>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</si>
  <si>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</si>
  <si>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</si>
  <si>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</si>
  <si>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</si>
  <si>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</si>
  <si>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</si>
  <si>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</si>
  <si>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</si>
  <si>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</si>
  <si>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</si>
  <si>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</si>
  <si>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</si>
  <si>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</si>
  <si>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</si>
  <si>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</si>
  <si>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</si>
  <si>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</si>
  <si>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</si>
  <si>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</si>
  <si>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</si>
  <si>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</si>
  <si>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</si>
  <si>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</si>
  <si>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</si>
  <si>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</si>
  <si>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</si>
  <si>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</si>
  <si>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</si>
  <si>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</si>
  <si>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</si>
  <si>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</si>
  <si>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</si>
  <si>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</si>
  <si>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</si>
  <si>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</si>
  <si>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</si>
  <si>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</si>
  <si>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</si>
  <si>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</si>
  <si>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</si>
  <si>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</si>
  <si>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</si>
  <si>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</si>
  <si>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</si>
  <si>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</si>
  <si>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</si>
  <si>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</si>
  <si>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</si>
  <si>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</si>
  <si>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</si>
  <si>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</si>
  <si>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</si>
  <si>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</si>
  <si>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</si>
  <si>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</si>
  <si>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</si>
  <si>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</si>
  <si>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</si>
  <si>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</si>
  <si>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</si>
  <si>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</si>
  <si>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</si>
  <si>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</si>
  <si>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</si>
  <si>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</si>
  <si>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</si>
  <si>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</si>
  <si>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</si>
  <si>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</si>
  <si>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</si>
  <si>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</si>
  <si>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</si>
  <si>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</si>
  <si>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</si>
  <si>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</si>
  <si>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</si>
  <si>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</si>
  <si>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</si>
  <si>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</si>
  <si>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</si>
  <si>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</si>
  <si>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</si>
  <si>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</si>
  <si>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</si>
  <si>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</si>
  <si>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</si>
  <si>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</si>
  <si>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</si>
  <si>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</si>
  <si>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</si>
  <si>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</si>
  <si>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</si>
  <si>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</si>
  <si>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</si>
  <si>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</si>
  <si>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</si>
  <si>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</si>
  <si>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</si>
  <si>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</si>
  <si>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</si>
  <si>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</si>
  <si>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</si>
  <si>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</si>
  <si>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</si>
  <si>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</si>
  <si>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</si>
  <si>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</si>
  <si>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</si>
  <si>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</si>
  <si>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</si>
  <si>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</si>
  <si>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</si>
  <si>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</si>
  <si>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</si>
  <si>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</si>
  <si>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</si>
  <si>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</si>
  <si>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</si>
  <si>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</si>
  <si>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</si>
  <si>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</si>
  <si>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</si>
  <si>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</si>
  <si>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</si>
  <si>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</si>
  <si>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</si>
  <si>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</si>
  <si>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</si>
  <si>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</si>
  <si>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</si>
  <si>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</si>
  <si>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</si>
  <si>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</si>
  <si>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</si>
  <si>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</si>
  <si>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</si>
  <si>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</si>
  <si>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</si>
  <si>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</si>
  <si>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</si>
  <si>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</si>
  <si>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</si>
  <si>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</si>
  <si>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</si>
  <si>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</si>
  <si>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</si>
  <si>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</si>
  <si>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</si>
  <si>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</si>
  <si>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</si>
  <si>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</si>
  <si>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</si>
  <si>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</si>
  <si>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</si>
  <si>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</si>
  <si>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</si>
  <si>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</si>
  <si>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</si>
  <si>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</si>
  <si>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</si>
  <si>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</si>
  <si>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</si>
  <si>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</si>
  <si>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</si>
  <si>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</si>
  <si>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</si>
  <si>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</si>
  <si>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</si>
  <si>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</si>
  <si>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</si>
  <si>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</si>
  <si>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</si>
  <si>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</si>
  <si>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</si>
  <si>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</si>
  <si>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</si>
  <si>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</si>
  <si>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</si>
  <si>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</si>
  <si>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</si>
  <si>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</si>
  <si>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</si>
  <si>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</si>
  <si>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</si>
  <si>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</si>
  <si>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</si>
  <si>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</si>
  <si>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TXKM</t>
  </si>
  <si>
    <t>T</t>
  </si>
  <si>
    <t>M3XKM</t>
  </si>
  <si>
    <t>L</t>
  </si>
  <si>
    <t>PENEIRAMENTO DE AREIA COM PENEIRA ELÉTRICA. AF_11/2015</t>
  </si>
  <si>
    <t>PENEIRAMENTO DE AREIA COM PENEIRA MANUAL. AF_11/2015</t>
  </si>
  <si>
    <t>ENSACAMENTO DE AREIA. AF_11/2015</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</si>
  <si>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</si>
  <si>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</si>
  <si>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</si>
  <si>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</si>
  <si>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</si>
  <si>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</si>
  <si>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</si>
  <si>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</si>
  <si>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</si>
  <si>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</si>
  <si>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</si>
  <si>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</si>
  <si>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</si>
  <si>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</si>
  <si>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</si>
  <si>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</si>
  <si>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</si>
  <si>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</si>
  <si>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</si>
  <si>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</si>
  <si>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</si>
  <si>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</si>
  <si>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</si>
  <si>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</si>
  <si>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</si>
  <si>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</si>
  <si>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</si>
  <si>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</si>
  <si>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</si>
  <si>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</si>
  <si>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</si>
  <si>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</si>
  <si>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</si>
  <si>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</si>
  <si>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</si>
  <si>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</si>
  <si>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</si>
  <si>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</si>
  <si>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</si>
  <si>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</si>
  <si>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</si>
  <si>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</si>
  <si>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</si>
  <si>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</si>
  <si>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</si>
  <si>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</si>
  <si>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</si>
  <si>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</si>
  <si>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</si>
  <si>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</si>
  <si>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</si>
  <si>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</si>
  <si>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</si>
  <si>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</si>
  <si>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</si>
  <si>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</si>
  <si>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</si>
  <si>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</si>
  <si>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</si>
  <si>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</si>
  <si>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</si>
  <si>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</si>
  <si>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</si>
  <si>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</si>
  <si>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</si>
  <si>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</si>
  <si>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</si>
  <si>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</si>
  <si>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</si>
  <si>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</si>
  <si>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</si>
  <si>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</si>
  <si>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</si>
  <si>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</si>
  <si>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</si>
  <si>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</si>
  <si>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</si>
  <si>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</si>
  <si>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</si>
  <si>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</si>
  <si>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</si>
  <si>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</si>
  <si>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</si>
  <si>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</si>
  <si>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</si>
  <si>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</si>
  <si>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</si>
  <si>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</si>
  <si>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</si>
  <si>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</si>
  <si>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</si>
  <si>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</si>
  <si>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</si>
  <si>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</si>
  <si>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</si>
  <si>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</si>
  <si>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</si>
  <si>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</si>
  <si>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</si>
  <si>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</si>
  <si>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</si>
  <si>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</si>
  <si>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</si>
  <si>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</si>
  <si>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</si>
  <si>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</si>
  <si>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</si>
  <si>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</si>
  <si>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</si>
  <si>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</si>
  <si>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</si>
  <si>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</si>
  <si>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</si>
  <si>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</si>
  <si>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</si>
  <si>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</si>
  <si>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</si>
  <si>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</si>
  <si>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</si>
  <si>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</si>
  <si>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</si>
  <si>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</si>
  <si>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</si>
  <si>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</si>
  <si>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</si>
  <si>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</si>
  <si>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</si>
  <si>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</si>
  <si>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</si>
  <si>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</si>
  <si>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</si>
  <si>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</si>
  <si>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</si>
  <si>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</si>
  <si>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</si>
  <si>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</si>
  <si>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</si>
  <si>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</si>
  <si>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</si>
  <si>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</si>
  <si>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</si>
  <si>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</si>
  <si>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</si>
  <si>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</si>
  <si>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</si>
  <si>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</si>
  <si>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</si>
  <si>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</si>
  <si>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</si>
  <si>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</si>
  <si>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</si>
  <si>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</si>
  <si>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</si>
  <si>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</si>
  <si>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</si>
  <si>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</si>
  <si>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</si>
  <si>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</si>
  <si>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</si>
  <si>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</si>
  <si>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</si>
  <si>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</si>
  <si>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</si>
  <si>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</si>
  <si>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</si>
  <si>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</si>
  <si>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</si>
  <si>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</si>
  <si>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</si>
  <si>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</si>
  <si>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</si>
  <si>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</si>
  <si>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</si>
  <si>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</si>
  <si>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</si>
  <si>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</si>
  <si>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</si>
  <si>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</si>
  <si>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</si>
  <si>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</si>
  <si>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</si>
  <si>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</si>
  <si>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</si>
  <si>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</si>
  <si>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</si>
  <si>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</si>
  <si>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</si>
  <si>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</si>
  <si>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ALAMBRADO EM MOURÕES DE CONCRETO, COM TELA DE ARAME GALVANIZADO (INCLUSIVE MURETA EM CONCRETO). AF_05/2018</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</si>
  <si>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</si>
  <si>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</si>
  <si>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</si>
  <si>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</si>
  <si>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</si>
  <si>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</si>
  <si>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</si>
  <si>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</si>
  <si>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</si>
  <si>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</si>
  <si>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</si>
  <si>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</si>
  <si>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</si>
  <si>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</si>
  <si>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</si>
  <si>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</si>
  <si>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</si>
  <si>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</si>
  <si>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</si>
  <si>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</si>
  <si>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</si>
  <si>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</si>
  <si>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</si>
  <si>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</si>
  <si>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</si>
  <si>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</si>
  <si>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</si>
  <si>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</si>
  <si>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</si>
  <si>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</si>
  <si>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</si>
  <si>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</si>
  <si>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</si>
  <si>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</si>
  <si>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</si>
  <si>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</si>
  <si>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</si>
  <si>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</si>
  <si>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</si>
  <si>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</si>
  <si>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</si>
  <si>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</si>
  <si>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</si>
  <si>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</si>
  <si>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</si>
  <si>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</si>
  <si>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</si>
  <si>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</si>
  <si>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</si>
  <si>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</si>
  <si>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</si>
  <si>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</si>
  <si>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</si>
  <si>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</si>
  <si>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</si>
  <si>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</si>
  <si>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</si>
  <si>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</si>
  <si>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</si>
  <si>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</si>
  <si>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</si>
  <si>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</si>
  <si>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</si>
  <si>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</si>
  <si>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</si>
  <si>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</si>
  <si>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</si>
  <si>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</si>
  <si>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</si>
  <si>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</si>
  <si>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</si>
  <si>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</si>
  <si>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</si>
  <si>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</si>
  <si>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</si>
  <si>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</si>
  <si>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</si>
  <si>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</si>
  <si>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</si>
  <si>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ALARGAMENTO DE BASE DE TUBULÃO A CÉU ABERTO, ESCAVAÇÃO MANUAL, CONCRETO FEITO EM OBRA E LANÇADO COM JERICA.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</si>
  <si>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</si>
  <si>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</si>
  <si>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</si>
  <si>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</si>
  <si>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</si>
  <si>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</si>
  <si>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</si>
  <si>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</si>
  <si>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</si>
  <si>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</si>
  <si>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</si>
  <si>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</si>
  <si>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</si>
  <si>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</si>
  <si>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</si>
  <si>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</si>
  <si>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</si>
  <si>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</si>
  <si>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</si>
  <si>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</si>
  <si>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</si>
  <si>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</si>
  <si>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</si>
  <si>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</si>
  <si>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</si>
  <si>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</si>
  <si>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</si>
  <si>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</si>
  <si>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</si>
  <si>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</si>
  <si>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</si>
  <si>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</si>
  <si>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</si>
  <si>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</si>
  <si>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</si>
  <si>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</si>
  <si>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</si>
  <si>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</si>
  <si>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</si>
  <si>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</si>
  <si>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</si>
  <si>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</si>
  <si>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</si>
  <si>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</si>
  <si>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</si>
  <si>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</si>
  <si>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</si>
  <si>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</si>
  <si>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</si>
  <si>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</si>
  <si>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</si>
  <si>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</si>
  <si>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</si>
  <si>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</si>
  <si>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</si>
  <si>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</si>
  <si>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</si>
  <si>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</si>
  <si>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</si>
  <si>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</si>
  <si>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</si>
  <si>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</si>
  <si>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</si>
  <si>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</si>
  <si>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</si>
  <si>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</si>
  <si>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</si>
  <si>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</si>
  <si>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</si>
  <si>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</si>
  <si>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</si>
  <si>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</si>
  <si>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</si>
  <si>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</si>
  <si>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</si>
  <si>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</si>
  <si>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</si>
  <si>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</si>
  <si>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</si>
  <si>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</si>
  <si>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</si>
  <si>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</si>
  <si>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</si>
  <si>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</si>
  <si>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</si>
  <si>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</si>
  <si>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</si>
  <si>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</si>
  <si>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</si>
  <si>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</si>
  <si>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</si>
  <si>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</si>
  <si>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</si>
  <si>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</si>
  <si>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</si>
  <si>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</si>
  <si>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</si>
  <si>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</si>
  <si>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</si>
  <si>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</si>
  <si>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</si>
  <si>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</si>
  <si>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</si>
  <si>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</si>
  <si>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</si>
  <si>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</si>
  <si>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</si>
  <si>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</si>
  <si>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</si>
  <si>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</si>
  <si>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</si>
  <si>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</si>
  <si>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</si>
  <si>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</si>
  <si>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</si>
  <si>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</si>
  <si>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</si>
  <si>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</si>
  <si>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</si>
  <si>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</si>
  <si>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</si>
  <si>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</si>
  <si>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</si>
  <si>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</si>
  <si>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</si>
  <si>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</si>
  <si>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</si>
  <si>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</si>
  <si>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</si>
  <si>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</si>
  <si>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</si>
  <si>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</si>
  <si>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</si>
  <si>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</si>
  <si>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</si>
  <si>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</si>
  <si>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</si>
  <si>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</si>
  <si>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</si>
  <si>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</si>
  <si>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</si>
  <si>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</si>
  <si>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</si>
  <si>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</si>
  <si>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</si>
  <si>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</si>
  <si>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</si>
  <si>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</si>
  <si>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</si>
  <si>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</si>
  <si>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</si>
  <si>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</si>
  <si>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</si>
  <si>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</si>
  <si>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</si>
  <si>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</si>
  <si>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</si>
  <si>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</si>
  <si>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</si>
  <si>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</si>
  <si>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</si>
  <si>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</si>
  <si>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</si>
  <si>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</si>
  <si>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</si>
  <si>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</si>
  <si>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</si>
  <si>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</si>
  <si>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</si>
  <si>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</si>
  <si>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</si>
  <si>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</si>
  <si>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</si>
  <si>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</si>
  <si>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</si>
  <si>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</si>
  <si>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</si>
  <si>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</si>
  <si>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</si>
  <si>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</si>
  <si>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</si>
  <si>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</si>
  <si>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</si>
  <si>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</si>
  <si>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</si>
  <si>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</si>
  <si>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</si>
  <si>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</si>
  <si>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</si>
  <si>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</si>
  <si>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</si>
  <si>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</si>
  <si>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</si>
  <si>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</si>
  <si>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</si>
  <si>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</si>
  <si>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</si>
  <si>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</si>
  <si>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</si>
  <si>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</si>
  <si>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</si>
  <si>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</si>
  <si>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</si>
  <si>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</si>
  <si>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</si>
  <si>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</si>
  <si>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</si>
  <si>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</si>
  <si>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</si>
  <si>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</si>
  <si>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</si>
  <si>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</si>
  <si>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</si>
  <si>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</si>
  <si>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</si>
  <si>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</si>
  <si>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</si>
  <si>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</si>
  <si>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</si>
  <si>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</si>
  <si>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</si>
  <si>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</si>
  <si>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</si>
  <si>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</si>
  <si>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</si>
  <si>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</si>
  <si>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</si>
  <si>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</si>
  <si>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</si>
  <si>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</si>
  <si>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</si>
  <si>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</si>
  <si>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</si>
  <si>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</si>
  <si>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</si>
  <si>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</si>
  <si>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</si>
  <si>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</si>
  <si>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</si>
  <si>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</si>
  <si>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</si>
  <si>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</si>
  <si>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</si>
  <si>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</si>
  <si>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</si>
  <si>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</si>
  <si>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</si>
  <si>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</si>
  <si>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</si>
  <si>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</si>
  <si>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</si>
  <si>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</si>
  <si>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</si>
  <si>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</si>
  <si>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</si>
  <si>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</si>
  <si>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</si>
  <si>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</si>
  <si>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</si>
  <si>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</si>
  <si>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</si>
  <si>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</si>
  <si>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</si>
  <si>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</si>
  <si>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</si>
  <si>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</si>
  <si>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</si>
  <si>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</si>
  <si>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</si>
  <si>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</si>
  <si>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</si>
  <si>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</si>
  <si>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</si>
  <si>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</si>
  <si>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</si>
  <si>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</si>
  <si>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</si>
  <si>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</si>
  <si>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</si>
  <si>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</si>
  <si>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</si>
  <si>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</si>
  <si>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</si>
  <si>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</si>
  <si>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</si>
  <si>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</si>
  <si>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</si>
  <si>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</si>
  <si>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</si>
  <si>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</si>
  <si>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</si>
  <si>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</si>
  <si>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</si>
  <si>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</si>
  <si>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</si>
  <si>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</si>
  <si>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</si>
  <si>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</si>
  <si>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</si>
  <si>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</si>
  <si>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</si>
  <si>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</si>
  <si>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</si>
  <si>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</si>
  <si>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</si>
  <si>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</si>
  <si>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</si>
  <si>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</si>
  <si>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</si>
  <si>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</si>
  <si>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</si>
  <si>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</si>
  <si>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</si>
  <si>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</si>
  <si>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</si>
  <si>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</si>
  <si>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</si>
  <si>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</si>
  <si>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</si>
  <si>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</si>
  <si>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</si>
  <si>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</si>
  <si>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</si>
  <si>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</si>
  <si>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</si>
  <si>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</si>
  <si>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</si>
  <si>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</si>
  <si>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</si>
  <si>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</si>
  <si>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</si>
  <si>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</si>
  <si>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</si>
  <si>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</si>
  <si>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</si>
  <si>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</si>
  <si>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</si>
  <si>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</si>
  <si>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</si>
  <si>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</si>
  <si>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</si>
  <si>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</si>
  <si>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</si>
  <si>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</si>
  <si>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</si>
  <si>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</si>
  <si>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</si>
  <si>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</si>
  <si>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</si>
  <si>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</si>
  <si>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</si>
  <si>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</si>
  <si>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</si>
  <si>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</si>
  <si>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</si>
  <si>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</si>
  <si>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</si>
  <si>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</si>
  <si>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</si>
  <si>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</si>
  <si>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</si>
  <si>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</si>
  <si>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</si>
  <si>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</si>
  <si>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</si>
  <si>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</si>
  <si>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</si>
  <si>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</si>
  <si>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</si>
  <si>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</si>
  <si>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</si>
  <si>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</si>
  <si>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</si>
  <si>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</si>
  <si>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</si>
  <si>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</si>
  <si>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</si>
  <si>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</si>
  <si>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</si>
  <si>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</si>
  <si>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</si>
  <si>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</si>
  <si>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</si>
  <si>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</si>
  <si>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</si>
  <si>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</si>
  <si>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</si>
  <si>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</si>
  <si>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</si>
  <si>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</si>
  <si>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</si>
  <si>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</si>
  <si>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</si>
  <si>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</si>
  <si>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</si>
  <si>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</si>
  <si>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</si>
  <si>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</si>
  <si>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</si>
  <si>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</si>
  <si>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</si>
  <si>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</si>
  <si>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</si>
  <si>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</si>
  <si>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</si>
  <si>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</si>
  <si>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</si>
  <si>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</si>
  <si>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</si>
  <si>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</si>
  <si>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</si>
  <si>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</si>
  <si>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</si>
  <si>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</si>
  <si>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</si>
  <si>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</si>
  <si>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</si>
  <si>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</si>
  <si>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</si>
  <si>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</si>
  <si>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</si>
  <si>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</si>
  <si>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</si>
  <si>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</si>
  <si>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</si>
  <si>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</si>
  <si>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</si>
  <si>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</si>
  <si>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</si>
  <si>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</si>
  <si>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</si>
  <si>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</si>
  <si>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</si>
  <si>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</si>
  <si>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</si>
  <si>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</si>
  <si>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</si>
  <si>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</si>
  <si>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</si>
  <si>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</si>
  <si>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</si>
  <si>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</si>
  <si>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</si>
  <si>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</si>
  <si>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</si>
  <si>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</si>
  <si>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</si>
  <si>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</si>
  <si>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</si>
  <si>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</si>
  <si>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</si>
  <si>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</si>
  <si>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</si>
  <si>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</si>
  <si>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</si>
  <si>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</si>
  <si>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</si>
  <si>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</si>
  <si>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</si>
  <si>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</si>
  <si>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</si>
  <si>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</si>
  <si>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</si>
  <si>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</si>
  <si>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</si>
  <si>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</si>
  <si>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</si>
  <si>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</si>
  <si>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</si>
  <si>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</si>
  <si>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</si>
  <si>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</si>
  <si>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</si>
  <si>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</si>
  <si>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</si>
  <si>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</si>
  <si>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</si>
  <si>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</si>
  <si>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</si>
  <si>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</si>
  <si>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</si>
  <si>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</si>
  <si>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</si>
  <si>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</si>
  <si>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</si>
  <si>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</si>
  <si>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</si>
  <si>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</si>
  <si>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</si>
  <si>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</si>
  <si>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</si>
  <si>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</si>
  <si>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</si>
  <si>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</si>
  <si>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</si>
  <si>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</si>
  <si>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</si>
  <si>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</si>
  <si>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</si>
  <si>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</si>
  <si>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</si>
  <si>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</si>
  <si>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</si>
  <si>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</si>
  <si>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</si>
  <si>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</si>
  <si>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</si>
  <si>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</si>
  <si>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</si>
  <si>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</si>
  <si>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</si>
  <si>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</si>
  <si>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</si>
  <si>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</si>
  <si>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</si>
  <si>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</si>
  <si>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</si>
  <si>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</si>
  <si>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</si>
  <si>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</si>
  <si>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</si>
  <si>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</si>
  <si>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</si>
  <si>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</si>
  <si>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</si>
  <si>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</si>
  <si>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</si>
  <si>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</si>
  <si>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</si>
  <si>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</si>
  <si>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</si>
  <si>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</si>
  <si>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</si>
  <si>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</si>
  <si>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</si>
  <si>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</si>
  <si>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</si>
  <si>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</si>
  <si>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</si>
  <si>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</si>
  <si>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</si>
  <si>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</si>
  <si>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</si>
  <si>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</si>
  <si>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</si>
  <si>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</si>
  <si>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</si>
  <si>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</si>
  <si>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</si>
  <si>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</si>
  <si>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</si>
  <si>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</si>
  <si>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</si>
  <si>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</si>
  <si>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</si>
  <si>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</si>
  <si>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</si>
  <si>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</si>
  <si>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</si>
  <si>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</si>
  <si>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</si>
  <si>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</si>
  <si>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</si>
  <si>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</si>
  <si>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</si>
  <si>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</si>
  <si>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</si>
  <si>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</si>
  <si>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</si>
  <si>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</si>
  <si>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</si>
  <si>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</si>
  <si>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</si>
  <si>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</si>
  <si>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</si>
  <si>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</si>
  <si>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</si>
  <si>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</si>
  <si>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</si>
  <si>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</si>
  <si>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</si>
  <si>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</si>
  <si>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</si>
  <si>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</si>
  <si>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</si>
  <si>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</si>
  <si>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</si>
  <si>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</si>
  <si>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</si>
  <si>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</si>
  <si>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</si>
  <si>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</si>
  <si>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</si>
  <si>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</si>
  <si>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</si>
  <si>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</si>
  <si>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</si>
  <si>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</si>
  <si>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</si>
  <si>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</si>
  <si>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</si>
  <si>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</si>
  <si>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</si>
  <si>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</si>
  <si>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</si>
  <si>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</si>
  <si>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</si>
  <si>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</si>
  <si>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</si>
  <si>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</si>
  <si>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</si>
  <si>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</si>
  <si>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</si>
  <si>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</si>
  <si>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</si>
  <si>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</si>
  <si>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</si>
  <si>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</si>
  <si>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</si>
  <si>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</si>
  <si>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</si>
  <si>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</si>
  <si>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</si>
  <si>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</si>
  <si>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</si>
  <si>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</si>
  <si>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</si>
  <si>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</si>
  <si>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</si>
  <si>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</si>
  <si>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</si>
  <si>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</si>
  <si>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</si>
  <si>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</si>
  <si>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</si>
  <si>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</si>
  <si>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</si>
  <si>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</si>
  <si>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</si>
  <si>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</si>
  <si>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</si>
  <si>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</si>
  <si>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</si>
  <si>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</si>
  <si>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</si>
  <si>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</si>
  <si>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</si>
  <si>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</si>
  <si>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</si>
  <si>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</si>
  <si>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</si>
  <si>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</si>
  <si>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</si>
  <si>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</si>
  <si>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</si>
  <si>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</si>
  <si>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</si>
  <si>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</si>
  <si>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</si>
  <si>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</si>
  <si>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</si>
  <si>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</si>
  <si>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</si>
  <si>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</si>
  <si>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</si>
  <si>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</si>
  <si>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</si>
  <si>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</si>
  <si>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</si>
  <si>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</si>
  <si>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</si>
  <si>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</si>
  <si>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</si>
  <si>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</si>
  <si>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</si>
  <si>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</si>
  <si>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</si>
  <si>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</si>
  <si>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</si>
  <si>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</si>
  <si>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</si>
  <si>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</si>
  <si>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</si>
  <si>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</si>
  <si>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</si>
  <si>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</si>
  <si>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</si>
  <si>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</si>
  <si>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</si>
  <si>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</si>
  <si>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</si>
  <si>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</si>
  <si>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</si>
  <si>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</si>
  <si>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</si>
  <si>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</si>
  <si>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</si>
  <si>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</si>
  <si>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</si>
  <si>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</si>
  <si>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</si>
  <si>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</si>
  <si>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</si>
  <si>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</si>
  <si>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</si>
  <si>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</si>
  <si>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</si>
  <si>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</si>
  <si>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</si>
  <si>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</si>
  <si>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</si>
  <si>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</si>
  <si>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</si>
  <si>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</si>
  <si>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</si>
  <si>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</si>
  <si>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</si>
  <si>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</si>
  <si>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</si>
  <si>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</si>
  <si>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</si>
  <si>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</si>
  <si>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</si>
  <si>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</si>
  <si>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</si>
  <si>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</si>
  <si>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</si>
  <si>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</si>
  <si>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</si>
  <si>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</si>
  <si>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</si>
  <si>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</si>
  <si>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</si>
  <si>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</si>
  <si>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</si>
  <si>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</si>
  <si>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</si>
  <si>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</si>
  <si>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</si>
  <si>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</si>
  <si>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</si>
  <si>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</si>
  <si>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</si>
  <si>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</si>
  <si>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</si>
  <si>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</si>
  <si>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</si>
  <si>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</si>
  <si>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</si>
  <si>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</si>
  <si>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</si>
  <si>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</si>
  <si>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</si>
  <si>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</si>
  <si>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</si>
  <si>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</si>
  <si>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</si>
  <si>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</si>
  <si>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</si>
  <si>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</si>
  <si>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</si>
  <si>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</si>
  <si>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</si>
  <si>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</si>
  <si>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</si>
  <si>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</si>
  <si>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</si>
  <si>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</si>
  <si>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</si>
  <si>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</si>
  <si>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</si>
  <si>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</si>
  <si>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</si>
  <si>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</si>
  <si>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</si>
  <si>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</si>
  <si>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</si>
  <si>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</si>
  <si>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</si>
  <si>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</si>
  <si>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</si>
  <si>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</si>
  <si>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</si>
  <si>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</si>
  <si>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</si>
  <si>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</si>
  <si>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</si>
  <si>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</si>
  <si>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</si>
  <si>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</si>
  <si>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</si>
  <si>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</si>
  <si>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</si>
  <si>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</si>
  <si>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</si>
  <si>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</si>
  <si>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</si>
  <si>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</si>
  <si>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</si>
  <si>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</si>
  <si>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</si>
  <si>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</si>
  <si>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</si>
  <si>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</si>
  <si>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</si>
  <si>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</si>
  <si>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</si>
  <si>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</si>
  <si>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</si>
  <si>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</si>
  <si>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</si>
  <si>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</si>
  <si>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</si>
  <si>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</si>
  <si>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</si>
  <si>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</si>
  <si>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</si>
  <si>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</si>
  <si>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</si>
  <si>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</si>
  <si>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</si>
  <si>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</si>
  <si>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</si>
  <si>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</si>
  <si>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</si>
  <si>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</si>
  <si>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</si>
  <si>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</si>
  <si>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</si>
  <si>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</si>
  <si>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</si>
  <si>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</si>
  <si>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</si>
  <si>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</si>
  <si>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</si>
  <si>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</si>
  <si>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</si>
  <si>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</si>
  <si>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</si>
  <si>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</si>
  <si>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</si>
  <si>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</si>
  <si>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</si>
  <si>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</si>
  <si>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</si>
  <si>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</si>
  <si>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</si>
  <si>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</si>
  <si>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</si>
  <si>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</si>
  <si>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</si>
  <si>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</si>
  <si>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</si>
  <si>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</si>
  <si>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</si>
  <si>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</si>
  <si>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</si>
  <si>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</si>
  <si>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</si>
  <si>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</si>
  <si>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</si>
  <si>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</si>
  <si>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</si>
  <si>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</si>
  <si>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</si>
  <si>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</si>
  <si>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</si>
  <si>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</si>
  <si>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</si>
  <si>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</si>
  <si>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</si>
  <si>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</si>
  <si>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</si>
  <si>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</si>
  <si>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</si>
  <si>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</si>
  <si>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</si>
  <si>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</si>
  <si>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</si>
  <si>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</si>
  <si>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</si>
  <si>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</si>
  <si>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</si>
  <si>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</si>
  <si>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</si>
  <si>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</si>
  <si>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</si>
  <si>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</si>
  <si>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</si>
  <si>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</si>
  <si>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</si>
  <si>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</si>
  <si>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</si>
  <si>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</si>
  <si>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</si>
  <si>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</si>
  <si>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</si>
  <si>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</si>
  <si>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</si>
  <si>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</si>
  <si>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</si>
  <si>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</si>
  <si>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</si>
  <si>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</si>
  <si>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</si>
  <si>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</si>
  <si>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</si>
  <si>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</si>
  <si>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</si>
  <si>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</si>
  <si>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</si>
  <si>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</si>
  <si>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</si>
  <si>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</si>
  <si>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</si>
  <si>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</si>
  <si>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</si>
  <si>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</si>
  <si>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</si>
  <si>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</si>
  <si>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</si>
  <si>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</si>
  <si>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</si>
  <si>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</si>
  <si>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</si>
  <si>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</si>
  <si>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</si>
  <si>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</si>
  <si>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</si>
  <si>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</si>
  <si>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</si>
  <si>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</si>
  <si>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</si>
  <si>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</si>
  <si>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</si>
  <si>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</si>
  <si>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</si>
  <si>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</si>
  <si>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</si>
  <si>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</si>
  <si>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</si>
  <si>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</si>
  <si>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</si>
  <si>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</si>
  <si>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</si>
  <si>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</si>
  <si>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</si>
  <si>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</si>
  <si>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</si>
  <si>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</si>
  <si>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</si>
  <si>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</si>
  <si>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</si>
  <si>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</si>
  <si>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</si>
  <si>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</si>
  <si>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</si>
  <si>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</si>
  <si>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</si>
  <si>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</si>
  <si>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</si>
  <si>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</si>
  <si>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</si>
  <si>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</si>
  <si>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</si>
  <si>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</si>
  <si>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</si>
  <si>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</si>
  <si>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</si>
  <si>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</si>
  <si>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</si>
  <si>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</si>
  <si>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</si>
  <si>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</si>
  <si>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</si>
  <si>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</si>
  <si>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</si>
  <si>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</si>
  <si>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</si>
  <si>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</si>
  <si>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</si>
  <si>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</si>
  <si>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</si>
  <si>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</si>
  <si>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</si>
  <si>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</si>
  <si>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</si>
  <si>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</si>
  <si>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</si>
  <si>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</si>
  <si>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</si>
  <si>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</si>
  <si>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</si>
  <si>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</si>
  <si>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</si>
  <si>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</si>
  <si>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</si>
  <si>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</si>
  <si>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</si>
  <si>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</si>
  <si>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</si>
  <si>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</si>
  <si>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</si>
  <si>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</si>
  <si>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</si>
  <si>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</si>
  <si>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</si>
  <si>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</si>
  <si>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</si>
  <si>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</si>
  <si>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</si>
  <si>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</si>
  <si>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</si>
  <si>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</si>
  <si>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</si>
  <si>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</si>
  <si>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</si>
  <si>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</si>
  <si>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</si>
  <si>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</si>
  <si>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</si>
  <si>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</si>
  <si>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</si>
  <si>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</si>
  <si>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</si>
  <si>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</si>
  <si>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</si>
  <si>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</si>
  <si>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</si>
  <si>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</si>
  <si>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</si>
  <si>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</si>
  <si>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</si>
  <si>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</si>
  <si>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</si>
  <si>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</si>
  <si>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</si>
  <si>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</si>
  <si>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</si>
  <si>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</si>
  <si>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</si>
  <si>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</si>
  <si>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</si>
  <si>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</si>
  <si>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</si>
  <si>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</si>
  <si>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</si>
  <si>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</si>
  <si>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</si>
  <si>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</si>
  <si>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</si>
  <si>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</si>
  <si>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</si>
  <si>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</si>
  <si>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</si>
  <si>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</si>
  <si>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</si>
  <si>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</si>
  <si>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</si>
  <si>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</si>
  <si>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</si>
  <si>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</si>
  <si>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</si>
  <si>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</si>
  <si>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</si>
  <si>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</si>
  <si>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</si>
  <si>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</si>
  <si>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</si>
  <si>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</si>
  <si>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</si>
  <si>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</si>
  <si>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</si>
  <si>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</si>
  <si>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</si>
  <si>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</si>
  <si>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</si>
  <si>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</si>
  <si>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</si>
  <si>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</si>
  <si>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</si>
  <si>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</si>
  <si>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</si>
  <si>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</si>
  <si>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</si>
  <si>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</si>
  <si>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</si>
  <si>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</si>
  <si>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</si>
  <si>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</si>
  <si>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</si>
  <si>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</si>
  <si>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</si>
  <si>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</si>
  <si>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</si>
  <si>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</si>
  <si>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</si>
  <si>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</si>
  <si>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</si>
  <si>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</si>
  <si>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</si>
  <si>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</si>
  <si>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</si>
  <si>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</si>
  <si>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</si>
  <si>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</si>
  <si>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</si>
  <si>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</si>
  <si>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</si>
  <si>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</si>
  <si>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</si>
  <si>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</si>
  <si>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</si>
  <si>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</si>
  <si>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</si>
  <si>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</si>
  <si>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</si>
  <si>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</si>
  <si>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</si>
  <si>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</si>
  <si>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</si>
  <si>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</si>
  <si>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</si>
  <si>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</si>
  <si>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</si>
  <si>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</si>
  <si>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</si>
  <si>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</si>
  <si>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</si>
  <si>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</si>
  <si>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</si>
  <si>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</si>
  <si>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</si>
  <si>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</si>
  <si>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</si>
  <si>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</si>
  <si>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</si>
  <si>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</si>
  <si>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</si>
  <si>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</si>
  <si>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</si>
  <si>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</si>
  <si>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</si>
  <si>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</si>
  <si>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</si>
  <si>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</si>
  <si>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</si>
  <si>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</si>
  <si>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</si>
  <si>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</si>
  <si>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</si>
  <si>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</si>
  <si>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</si>
  <si>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</si>
  <si>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</si>
  <si>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</si>
  <si>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</si>
  <si>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</si>
  <si>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</si>
  <si>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</si>
  <si>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</si>
  <si>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</si>
  <si>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</si>
  <si>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</si>
  <si>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</si>
  <si>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</si>
  <si>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</si>
  <si>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</si>
  <si>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</si>
  <si>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</si>
  <si>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</si>
  <si>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</si>
  <si>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</si>
  <si>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</si>
  <si>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</si>
  <si>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</si>
  <si>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</si>
  <si>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</si>
  <si>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</si>
  <si>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</si>
  <si>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</si>
  <si>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</si>
  <si>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</si>
  <si>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</si>
  <si>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</si>
  <si>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</si>
  <si>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</si>
  <si>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</si>
  <si>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</si>
  <si>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</si>
  <si>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</si>
  <si>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</si>
  <si>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</si>
  <si>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</si>
  <si>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</si>
  <si>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</si>
  <si>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</si>
  <si>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</si>
  <si>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</si>
  <si>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</si>
  <si>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</si>
  <si>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</si>
  <si>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</si>
  <si>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</si>
  <si>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</si>
  <si>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</si>
  <si>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</si>
  <si>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</si>
  <si>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</si>
  <si>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</si>
  <si>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</si>
  <si>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</si>
  <si>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</si>
  <si>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</si>
  <si>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</si>
  <si>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</si>
  <si>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</si>
  <si>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</si>
  <si>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</si>
  <si>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</si>
  <si>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</si>
  <si>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</si>
  <si>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</si>
  <si>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</si>
  <si>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</si>
  <si>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</si>
  <si>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</si>
  <si>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</si>
  <si>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</si>
  <si>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</si>
  <si>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</si>
  <si>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</si>
  <si>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</si>
  <si>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</si>
  <si>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</si>
  <si>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</si>
  <si>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</si>
  <si>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</si>
  <si>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</si>
  <si>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</si>
  <si>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</si>
  <si>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</si>
  <si>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</si>
  <si>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</si>
  <si>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</si>
  <si>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</si>
  <si>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</si>
  <si>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</si>
  <si>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</si>
  <si>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</si>
  <si>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</si>
  <si>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</si>
  <si>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</si>
  <si>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</si>
  <si>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</si>
  <si>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</si>
  <si>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</si>
  <si>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</si>
  <si>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</si>
  <si>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</si>
  <si>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</si>
  <si>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</si>
  <si>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</si>
  <si>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</si>
  <si>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</si>
  <si>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</si>
  <si>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</si>
  <si>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</si>
  <si>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</si>
  <si>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</si>
  <si>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</si>
  <si>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</si>
  <si>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</si>
  <si>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</si>
  <si>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</si>
  <si>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</si>
  <si>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</si>
  <si>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</si>
  <si>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</si>
  <si>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</si>
  <si>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</si>
  <si>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</si>
  <si>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</si>
  <si>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</si>
  <si>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</si>
  <si>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</si>
  <si>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</si>
  <si>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</si>
  <si>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</si>
  <si>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</si>
  <si>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</si>
  <si>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</si>
  <si>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</si>
  <si>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</si>
  <si>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</si>
  <si>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</si>
  <si>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</si>
  <si>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</si>
  <si>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</si>
  <si>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</si>
  <si>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</si>
  <si>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</si>
  <si>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</si>
  <si>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</si>
  <si>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</si>
  <si>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</si>
  <si>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</si>
  <si>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</si>
  <si>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</si>
  <si>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</si>
  <si>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</si>
  <si>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</si>
  <si>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</si>
  <si>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</si>
  <si>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</si>
  <si>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</si>
  <si>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</si>
  <si>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</si>
  <si>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</si>
  <si>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</si>
  <si>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</si>
  <si>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</si>
  <si>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</si>
  <si>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</si>
  <si>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</si>
  <si>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</si>
  <si>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</si>
  <si>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</si>
  <si>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</si>
  <si>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</si>
  <si>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</si>
  <si>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</si>
  <si>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</si>
  <si>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</si>
  <si>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</si>
  <si>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</si>
  <si>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</si>
  <si>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</si>
  <si>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</si>
  <si>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</si>
  <si>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</si>
  <si>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</si>
  <si>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</si>
  <si>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</si>
  <si>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</si>
  <si>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</si>
  <si>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</si>
  <si>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</si>
  <si>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</si>
  <si>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</si>
  <si>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</si>
  <si>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</si>
  <si>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</si>
  <si>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</si>
  <si>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</si>
  <si>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</si>
  <si>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</si>
  <si>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</si>
  <si>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</si>
  <si>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</si>
  <si>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</si>
  <si>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</si>
  <si>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</si>
  <si>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CHAPIM SOBRE MUROS LINEARES, EM GRANITO OU MÁRMORE, L = 25 CM, ASSENTADO COM ARGAMASSA 1:6 COM ADITIVO. AF_11/2020</t>
  </si>
  <si>
    <t>CHAPIM (RUFO CAPA) EM AÇO GALVANIZADO, CORTE 33. AF_11/2020</t>
  </si>
  <si>
    <t>BDI SERV.:</t>
  </si>
  <si>
    <t>BDI MAT.:</t>
  </si>
  <si>
    <t>BDI DE MATERIAIS</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</si>
  <si>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</si>
  <si>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</si>
  <si>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</si>
  <si>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</si>
  <si>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</si>
  <si>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</si>
  <si>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</si>
  <si>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</si>
  <si>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</si>
  <si>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</si>
  <si>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</si>
  <si>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</si>
  <si>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</si>
  <si>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</si>
  <si>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</si>
  <si>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</si>
  <si>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</si>
  <si>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</si>
  <si>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</si>
  <si>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</si>
  <si>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</si>
  <si>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</si>
  <si>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</si>
  <si>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</si>
  <si>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</si>
  <si>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</si>
  <si>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</si>
  <si>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</si>
  <si>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</si>
  <si>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</si>
  <si>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</si>
  <si>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</si>
  <si>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</si>
  <si>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</si>
  <si>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</si>
  <si>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</si>
  <si>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</si>
  <si>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</si>
  <si>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</si>
  <si>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</si>
  <si>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</si>
  <si>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</si>
  <si>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</si>
  <si>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</si>
  <si>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</si>
  <si>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</si>
  <si>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</si>
  <si>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</si>
  <si>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</si>
  <si>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</si>
  <si>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</si>
  <si>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</si>
  <si>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</si>
  <si>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</si>
  <si>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</si>
  <si>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</si>
  <si>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</si>
  <si>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</si>
  <si>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</si>
  <si>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</si>
  <si>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</si>
  <si>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</si>
  <si>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</si>
  <si>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</si>
  <si>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</si>
  <si>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</si>
  <si>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</si>
  <si>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</si>
  <si>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</si>
  <si>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</si>
  <si>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</si>
  <si>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</si>
  <si>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</si>
  <si>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</si>
  <si>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</si>
  <si>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</si>
  <si>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</si>
  <si>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</si>
  <si>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</si>
  <si>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</si>
  <si>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</si>
  <si>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</si>
  <si>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</si>
  <si>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</si>
  <si>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</si>
  <si>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</si>
  <si>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</si>
  <si>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</si>
  <si>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</si>
  <si>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</si>
  <si>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</si>
  <si>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</si>
  <si>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</si>
  <si>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</si>
  <si>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</si>
  <si>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</si>
  <si>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</si>
  <si>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</si>
  <si>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</si>
  <si>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</si>
  <si>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</si>
  <si>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</si>
  <si>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</si>
  <si>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</si>
  <si>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</si>
  <si>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</si>
  <si>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</si>
  <si>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</si>
  <si>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</si>
  <si>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</si>
  <si>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</si>
  <si>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</si>
  <si>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</si>
  <si>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</si>
  <si>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</si>
  <si>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</si>
  <si>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</si>
  <si>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</si>
  <si>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</si>
  <si>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</si>
  <si>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</si>
  <si>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</si>
  <si>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</si>
  <si>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</si>
  <si>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</si>
  <si>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</si>
  <si>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</si>
  <si>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</si>
  <si>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</si>
  <si>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</si>
  <si>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</si>
  <si>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</si>
  <si>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</si>
  <si>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</si>
  <si>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</si>
  <si>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</si>
  <si>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</si>
  <si>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</si>
  <si>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</si>
  <si>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</si>
  <si>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</si>
  <si>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</si>
  <si>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</si>
  <si>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</si>
  <si>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</si>
  <si>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</si>
  <si>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</si>
  <si>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</si>
  <si>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</si>
  <si>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</si>
  <si>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</si>
  <si>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</si>
  <si>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</si>
  <si>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</si>
  <si>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</si>
  <si>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</si>
  <si>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</si>
  <si>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</si>
  <si>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</si>
  <si>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</si>
  <si>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</si>
  <si>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</si>
  <si>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</si>
  <si>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</si>
  <si>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</si>
  <si>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</si>
  <si>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</si>
  <si>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</si>
  <si>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</si>
  <si>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</si>
  <si>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</si>
  <si>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</si>
  <si>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</si>
  <si>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</si>
  <si>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</si>
  <si>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</si>
  <si>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</si>
  <si>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</si>
  <si>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</si>
  <si>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</si>
  <si>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</si>
  <si>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</si>
  <si>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</si>
  <si>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</si>
  <si>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</si>
  <si>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</si>
  <si>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</si>
  <si>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 xml:space="preserve">  PREÇO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</si>
  <si>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</si>
  <si>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</si>
  <si>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</si>
  <si>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</si>
  <si>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</si>
  <si>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</si>
  <si>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</si>
  <si>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</si>
  <si>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</si>
  <si>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</si>
  <si>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</si>
  <si>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</si>
  <si>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</si>
  <si>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</si>
  <si>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</si>
  <si>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</si>
  <si>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</si>
  <si>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</si>
  <si>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</si>
  <si>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</si>
  <si>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</si>
  <si>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</si>
  <si>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</si>
  <si>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</si>
  <si>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</si>
  <si>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</si>
  <si>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</si>
  <si>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</si>
  <si>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</si>
  <si>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</si>
  <si>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</si>
  <si>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CARGA, MANOBRA E DESCARGA MANUAL DE TUBOS PLÁSTICOS, DN 150 MM, EM CAMINHÃO CARROCERIA 9T. AF_06/2021</t>
  </si>
  <si>
    <t>ED-51105</t>
  </si>
  <si>
    <t>ED-51107</t>
  </si>
  <si>
    <t>ED-51093</t>
  </si>
  <si>
    <t>ED-51120</t>
  </si>
  <si>
    <t>ED-8571</t>
  </si>
  <si>
    <t>ED-49813</t>
  </si>
  <si>
    <t>ED-48222</t>
  </si>
  <si>
    <t>ED-49584</t>
  </si>
  <si>
    <t>ED-49591</t>
  </si>
  <si>
    <t>ED-48407</t>
  </si>
  <si>
    <t>ED-48420</t>
  </si>
  <si>
    <t>ED-48406</t>
  </si>
  <si>
    <t>ED-50661</t>
  </si>
  <si>
    <t>ED-50685</t>
  </si>
  <si>
    <t>ED-50600</t>
  </si>
  <si>
    <t>ED-50566</t>
  </si>
  <si>
    <t>ED-50727</t>
  </si>
  <si>
    <t>ED-50761</t>
  </si>
  <si>
    <t>ED-50983</t>
  </si>
  <si>
    <t>ED-50514</t>
  </si>
  <si>
    <t>ED-50491</t>
  </si>
  <si>
    <t>ED-50281</t>
  </si>
  <si>
    <t>ED-50298</t>
  </si>
  <si>
    <t>ED-15756</t>
  </si>
  <si>
    <t>ED-17992</t>
  </si>
  <si>
    <t>ED-13356</t>
  </si>
  <si>
    <t>ED-20581</t>
  </si>
  <si>
    <t>ED-50010</t>
  </si>
  <si>
    <t>ED-49939</t>
  </si>
  <si>
    <t>ED-49915</t>
  </si>
  <si>
    <t>ED-50913</t>
  </si>
  <si>
    <t>SETOP</t>
  </si>
  <si>
    <t>09/2019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</si>
  <si>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</si>
  <si>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</si>
  <si>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</si>
  <si>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</si>
  <si>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</si>
  <si>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</si>
  <si>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</si>
  <si>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</si>
  <si>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</si>
  <si>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</si>
  <si>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</si>
  <si>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</si>
  <si>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</si>
  <si>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</si>
  <si>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</si>
  <si>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</si>
  <si>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</si>
  <si>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</si>
  <si>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</si>
  <si>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</si>
  <si>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</si>
  <si>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</si>
  <si>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</si>
  <si>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</si>
  <si>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</si>
  <si>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</si>
  <si>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</si>
  <si>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</si>
  <si>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</si>
  <si>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</si>
  <si>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</si>
  <si>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</si>
  <si>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</si>
  <si>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</si>
  <si>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</si>
  <si>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</si>
  <si>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</si>
  <si>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</si>
  <si>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</si>
  <si>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</si>
  <si>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</si>
  <si>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</si>
  <si>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</si>
  <si>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</si>
  <si>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</si>
  <si>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</si>
  <si>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</si>
  <si>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</si>
  <si>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</si>
  <si>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</si>
  <si>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</si>
  <si>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</si>
  <si>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</si>
  <si>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</si>
  <si>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</si>
  <si>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</si>
  <si>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</si>
  <si>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</si>
  <si>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</si>
  <si>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</si>
  <si>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</si>
  <si>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</si>
  <si>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</si>
  <si>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</si>
  <si>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</si>
  <si>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</si>
  <si>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</si>
  <si>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</si>
  <si>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</si>
  <si>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</si>
  <si>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</si>
  <si>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</si>
  <si>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</si>
  <si>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</si>
  <si>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</si>
  <si>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</si>
  <si>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</si>
  <si>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</si>
  <si>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</si>
  <si>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</si>
  <si>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</si>
  <si>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</si>
  <si>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</si>
  <si>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</si>
  <si>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</si>
  <si>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</si>
  <si>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</si>
  <si>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</si>
  <si>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</si>
  <si>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</si>
  <si>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</si>
  <si>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</si>
  <si>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</si>
  <si>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</si>
  <si>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</si>
  <si>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</si>
  <si>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</si>
  <si>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</si>
  <si>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</si>
  <si>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</si>
  <si>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</si>
  <si>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</si>
  <si>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</si>
  <si>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</si>
  <si>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</si>
  <si>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</si>
  <si>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</si>
  <si>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90843</t>
  </si>
  <si>
    <t>90844</t>
  </si>
  <si>
    <t>100665</t>
  </si>
  <si>
    <t>100668</t>
  </si>
  <si>
    <t>92800</t>
  </si>
  <si>
    <t>92803</t>
  </si>
  <si>
    <t>93194</t>
  </si>
  <si>
    <t>93205</t>
  </si>
  <si>
    <t>93654</t>
  </si>
  <si>
    <t>101876</t>
  </si>
  <si>
    <t>89355</t>
  </si>
  <si>
    <t>89356</t>
  </si>
  <si>
    <t>89357</t>
  </si>
  <si>
    <t>89711</t>
  </si>
  <si>
    <t>89712</t>
  </si>
  <si>
    <t>89714</t>
  </si>
  <si>
    <t>102623</t>
  </si>
  <si>
    <t>86914</t>
  </si>
  <si>
    <t>86915</t>
  </si>
  <si>
    <t>93441</t>
  </si>
  <si>
    <t>VASO SANITÁRIO SIFONADO COM CAIXA ACOPLADA, LOUÇA BRANCA - PADRÃO ALTO - FORNECIMENTO E INSTALAÇÃO. AF_01/2020</t>
  </si>
  <si>
    <t>98079</t>
  </si>
  <si>
    <t>98083</t>
  </si>
  <si>
    <t>REGISTRO DE PRESSÃO BRUTO, LATÃO, ROSCÁVEL, 1/2" - FORNECIMENTO E INSTALAÇÃO. AF_08/2021</t>
  </si>
  <si>
    <t>REGISTRO DE GAVETA BRUTO, LATÃO, ROSCÁVEL, 1/2" - FORNECIMENTO E INSTALAÇÃO. AF_08/2021</t>
  </si>
  <si>
    <t>89353</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</si>
  <si>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</si>
  <si>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</si>
  <si>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</si>
  <si>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</si>
  <si>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</si>
  <si>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89987</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</si>
  <si>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</si>
  <si>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</si>
  <si>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</si>
  <si>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</si>
  <si>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</si>
  <si>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</si>
  <si>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</si>
  <si>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</si>
  <si>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</si>
  <si>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</si>
  <si>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</si>
  <si>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</si>
  <si>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94795</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</si>
  <si>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</si>
  <si>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</si>
  <si>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</si>
  <si>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</si>
  <si>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</si>
  <si>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</si>
  <si>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</si>
  <si>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</si>
  <si>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</si>
  <si>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</si>
  <si>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</si>
  <si>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</si>
  <si>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</si>
  <si>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</si>
  <si>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</si>
  <si>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</si>
  <si>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</si>
  <si>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</si>
  <si>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</si>
  <si>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</si>
  <si>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</si>
  <si>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</si>
  <si>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</si>
  <si>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</si>
  <si>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</si>
  <si>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</si>
  <si>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</si>
  <si>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</si>
  <si>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</si>
  <si>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</si>
  <si>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</si>
  <si>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</si>
  <si>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</si>
  <si>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</si>
  <si>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</si>
  <si>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</si>
  <si>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</si>
  <si>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</si>
  <si>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</si>
  <si>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</si>
  <si>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</si>
  <si>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</si>
  <si>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</si>
  <si>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</si>
  <si>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</si>
  <si>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</si>
  <si>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</si>
  <si>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</si>
  <si>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</si>
  <si>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</si>
  <si>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</si>
  <si>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95641</t>
  </si>
  <si>
    <t>93358</t>
  </si>
  <si>
    <t>97918</t>
  </si>
  <si>
    <t>RECOMPOSIÇÃO DE PAVIMENTO EM PISO INTERTRAVADO, COM REAPROVEITAMENTO DOS BLOCOS INTERTRAVADOS, PARA FECHAMENTO DE VALAS - INCLUSO RETIRADA E COLOCAÇÃO DO MATERIAL. AF_12/2020</t>
  </si>
  <si>
    <t>92397</t>
  </si>
  <si>
    <t>88489</t>
  </si>
  <si>
    <t>102193</t>
  </si>
  <si>
    <t>102229</t>
  </si>
  <si>
    <t>100717</t>
  </si>
  <si>
    <t>87249</t>
  </si>
  <si>
    <t>87251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</si>
  <si>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</si>
  <si>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</si>
  <si>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</si>
  <si>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</si>
  <si>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</si>
  <si>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</si>
  <si>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</si>
  <si>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</si>
  <si>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</si>
  <si>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</si>
  <si>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</si>
  <si>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</si>
  <si>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</si>
  <si>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</si>
  <si>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</si>
  <si>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</si>
  <si>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</si>
  <si>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</si>
  <si>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</si>
  <si>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</si>
  <si>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</si>
  <si>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</si>
  <si>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</si>
  <si>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</si>
  <si>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</si>
  <si>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</si>
  <si>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</si>
  <si>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</si>
  <si>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</si>
  <si>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</si>
  <si>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</si>
  <si>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</si>
  <si>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</si>
  <si>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</si>
  <si>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</si>
  <si>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</si>
  <si>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</si>
  <si>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</si>
  <si>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</si>
  <si>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</si>
  <si>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</si>
  <si>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</si>
  <si>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</si>
  <si>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</si>
  <si>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</si>
  <si>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</si>
  <si>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</si>
  <si>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</si>
  <si>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</si>
  <si>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</si>
  <si>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</si>
  <si>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</si>
  <si>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</si>
  <si>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</si>
  <si>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</si>
  <si>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</si>
  <si>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</si>
  <si>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</si>
  <si>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87531</t>
  </si>
  <si>
    <t>CARGA, MANOBRA E DESCARGA DE TUBOS PLÁSTICOS, DN 400 MM, EM CAMINHÃO CARROCERIA COM GUINDAUTO (MUNCK) 11,7 TM. AF_07/2020</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</si>
  <si>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</si>
  <si>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</si>
  <si>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</si>
  <si>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</si>
  <si>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</si>
  <si>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</si>
  <si>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</si>
  <si>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</si>
  <si>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</si>
  <si>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</si>
  <si>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</si>
  <si>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</si>
  <si>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</si>
  <si>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</si>
  <si>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</si>
  <si>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</si>
  <si>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</si>
  <si>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</si>
  <si>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</si>
  <si>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</si>
  <si>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</si>
  <si>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</si>
  <si>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</si>
  <si>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</si>
  <si>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</si>
  <si>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</si>
  <si>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</si>
  <si>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</si>
  <si>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</si>
  <si>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</si>
  <si>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</si>
  <si>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</si>
  <si>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</si>
  <si>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</si>
  <si>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</si>
  <si>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</si>
  <si>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</si>
  <si>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</si>
  <si>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</si>
  <si>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</si>
  <si>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</si>
  <si>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</si>
  <si>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</si>
  <si>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</si>
  <si>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</si>
  <si>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</si>
  <si>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</si>
  <si>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</si>
  <si>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</si>
  <si>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</si>
  <si>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</si>
  <si>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</si>
  <si>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</si>
  <si>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</si>
  <si>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</si>
  <si>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</si>
  <si>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</si>
  <si>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</si>
  <si>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</si>
  <si>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</si>
  <si>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</si>
  <si>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</si>
  <si>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101964</t>
  </si>
  <si>
    <t>TORNEIRA CROMADA DE MESA PARA LAVATORIO, TIPO MONOCOMANDO. AF_01/2020</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</si>
  <si>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</si>
  <si>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</si>
  <si>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</si>
  <si>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</si>
  <si>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</si>
  <si>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</si>
  <si>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</si>
  <si>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</si>
  <si>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</si>
  <si>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</si>
  <si>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</si>
  <si>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</si>
  <si>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</si>
  <si>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</si>
  <si>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</si>
  <si>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</si>
  <si>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</si>
  <si>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</si>
  <si>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</si>
  <si>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</si>
  <si>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</si>
  <si>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</si>
  <si>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</si>
  <si>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</si>
  <si>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</si>
  <si>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</si>
  <si>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</si>
  <si>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</si>
  <si>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</si>
  <si>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</si>
  <si>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</si>
  <si>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</si>
  <si>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</si>
  <si>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</si>
  <si>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</si>
  <si>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</si>
  <si>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</si>
  <si>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</si>
  <si>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</si>
  <si>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</si>
  <si>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</si>
  <si>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</si>
  <si>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NA</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</si>
  <si>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</si>
  <si>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</si>
  <si>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</si>
  <si>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</si>
  <si>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</si>
  <si>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</si>
  <si>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</si>
  <si>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</si>
  <si>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</si>
  <si>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</si>
  <si>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</si>
  <si>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</si>
  <si>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</si>
  <si>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</si>
  <si>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</si>
  <si>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</si>
  <si>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</si>
  <si>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</si>
  <si>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</si>
  <si>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</si>
  <si>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</si>
  <si>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</si>
  <si>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</si>
  <si>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</si>
  <si>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</si>
  <si>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</si>
  <si>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</si>
  <si>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</si>
  <si>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</si>
  <si>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</si>
  <si>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</si>
  <si>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</si>
  <si>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</si>
  <si>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</si>
  <si>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</si>
  <si>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</si>
  <si>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</si>
  <si>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</si>
  <si>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</si>
  <si>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</si>
  <si>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</si>
  <si>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</si>
  <si>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</si>
  <si>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</si>
  <si>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</si>
  <si>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</si>
  <si>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</si>
  <si>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</si>
  <si>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</si>
  <si>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</si>
  <si>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</si>
  <si>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</si>
  <si>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</si>
  <si>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</si>
  <si>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</si>
  <si>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</si>
  <si>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</si>
  <si>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</si>
  <si>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</si>
  <si>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</si>
  <si>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</si>
  <si>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</si>
  <si>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</si>
  <si>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</si>
  <si>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</si>
  <si>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</si>
  <si>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</si>
  <si>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</si>
  <si>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</si>
  <si>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</si>
  <si>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</si>
  <si>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</si>
  <si>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</si>
  <si>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</si>
  <si>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</si>
  <si>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</si>
  <si>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</si>
  <si>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</si>
  <si>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</si>
  <si>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</si>
  <si>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</si>
  <si>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</si>
  <si>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</si>
  <si>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</si>
  <si>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</si>
  <si>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</si>
  <si>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</si>
  <si>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</si>
  <si>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</si>
  <si>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</si>
  <si>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</si>
  <si>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</si>
  <si>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</si>
  <si>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</si>
  <si>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</si>
  <si>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</si>
  <si>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</si>
  <si>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</si>
  <si>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</si>
  <si>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</si>
  <si>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</si>
  <si>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</si>
  <si>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</si>
  <si>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</si>
  <si>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</si>
  <si>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</si>
  <si>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</si>
  <si>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</si>
  <si>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</si>
  <si>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</si>
  <si>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</si>
  <si>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</si>
  <si>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</si>
  <si>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</si>
  <si>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</si>
  <si>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</si>
  <si>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</si>
  <si>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</si>
  <si>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</si>
  <si>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</si>
  <si>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</si>
  <si>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</si>
  <si>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</si>
  <si>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</si>
  <si>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APLICAÇÃO MASSA ACRÍLICA PARA MADEIRA, PARA PINTURA COM TINTA DE ACABAMENTO (PIGMENTADA). AF_01/2021</t>
  </si>
  <si>
    <t>1.1</t>
  </si>
  <si>
    <t>1.3</t>
  </si>
  <si>
    <t>2.1</t>
  </si>
  <si>
    <t>2.2</t>
  </si>
  <si>
    <t>2.3</t>
  </si>
  <si>
    <t>2.4</t>
  </si>
  <si>
    <t>2.5</t>
  </si>
  <si>
    <t>2.6</t>
  </si>
  <si>
    <t>2.7</t>
  </si>
  <si>
    <t>2.8</t>
  </si>
  <si>
    <t>3.2</t>
  </si>
  <si>
    <t>3.3</t>
  </si>
  <si>
    <t>3.4</t>
  </si>
  <si>
    <t>3.5</t>
  </si>
  <si>
    <t>3.6</t>
  </si>
  <si>
    <t>3.7</t>
  </si>
  <si>
    <t>4.1</t>
  </si>
  <si>
    <t>4.2</t>
  </si>
  <si>
    <t>4.3</t>
  </si>
  <si>
    <t>4.4</t>
  </si>
  <si>
    <t>5.1</t>
  </si>
  <si>
    <t>5.2</t>
  </si>
  <si>
    <t>5.3</t>
  </si>
  <si>
    <t>5.4</t>
  </si>
  <si>
    <t>5.5</t>
  </si>
  <si>
    <t>5.6</t>
  </si>
  <si>
    <t>6.1</t>
  </si>
  <si>
    <t>6.2</t>
  </si>
  <si>
    <t>6.3</t>
  </si>
  <si>
    <t>6.4</t>
  </si>
  <si>
    <t>6.5</t>
  </si>
  <si>
    <t>6.6</t>
  </si>
  <si>
    <t>6.7</t>
  </si>
  <si>
    <t>6.8</t>
  </si>
  <si>
    <t>6.9</t>
  </si>
  <si>
    <t>6.10</t>
  </si>
  <si>
    <t>6.11</t>
  </si>
  <si>
    <t>6.12</t>
  </si>
  <si>
    <t>6.13</t>
  </si>
  <si>
    <t>6.14</t>
  </si>
  <si>
    <t>7.1</t>
  </si>
  <si>
    <t>7.2</t>
  </si>
  <si>
    <t>7.3</t>
  </si>
  <si>
    <t>7.4</t>
  </si>
  <si>
    <t>7.5</t>
  </si>
  <si>
    <t>7.6</t>
  </si>
  <si>
    <t>7.7</t>
  </si>
  <si>
    <t>7.8</t>
  </si>
  <si>
    <t>7.9</t>
  </si>
  <si>
    <t>7.10</t>
  </si>
  <si>
    <t>7.11</t>
  </si>
  <si>
    <t>7.12</t>
  </si>
  <si>
    <t>7.13</t>
  </si>
  <si>
    <t>7.15</t>
  </si>
  <si>
    <t>7.16</t>
  </si>
  <si>
    <t>7.17</t>
  </si>
  <si>
    <t>7.18</t>
  </si>
  <si>
    <t>7.19</t>
  </si>
  <si>
    <t>7.20</t>
  </si>
  <si>
    <t>7.21</t>
  </si>
  <si>
    <t>8.1</t>
  </si>
  <si>
    <t>8.2</t>
  </si>
  <si>
    <t>8.3</t>
  </si>
  <si>
    <t>8.4</t>
  </si>
  <si>
    <t>8.5</t>
  </si>
  <si>
    <t>8.6</t>
  </si>
  <si>
    <t>8.7</t>
  </si>
  <si>
    <t>8.8</t>
  </si>
  <si>
    <t>9.1</t>
  </si>
  <si>
    <t>9.2</t>
  </si>
  <si>
    <t>9.3</t>
  </si>
  <si>
    <t>9.4</t>
  </si>
  <si>
    <t>10.1</t>
  </si>
  <si>
    <t>11.1</t>
  </si>
  <si>
    <t>11.2</t>
  </si>
  <si>
    <t>11.3</t>
  </si>
  <si>
    <t>11.5</t>
  </si>
  <si>
    <t>11.6</t>
  </si>
  <si>
    <t>11.7</t>
  </si>
  <si>
    <t>11.10</t>
  </si>
  <si>
    <t>11.11</t>
  </si>
  <si>
    <t>COBERTURA</t>
  </si>
  <si>
    <t xml:space="preserve">ESQUADRIAS </t>
  </si>
  <si>
    <t>INSTALAÇÕES ELÉTRICAS</t>
  </si>
  <si>
    <t>INSTALAÇÕES HIDRÁULICAS</t>
  </si>
  <si>
    <t>INSTALAÇÕES SANITARIAS</t>
  </si>
  <si>
    <t>PISO/ REVESTIMENTOS/ TETO</t>
  </si>
  <si>
    <t>PINTURA</t>
  </si>
  <si>
    <t>PAISAGISMO/ PAVIMENTAÇÃO</t>
  </si>
  <si>
    <t>Sinapi</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</si>
  <si>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</si>
  <si>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</si>
  <si>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</si>
  <si>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</si>
  <si>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</si>
  <si>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</si>
  <si>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</si>
  <si>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</si>
  <si>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</si>
  <si>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</si>
  <si>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</si>
  <si>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</si>
  <si>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</si>
  <si>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</si>
  <si>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</si>
  <si>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</si>
  <si>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</si>
  <si>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</si>
  <si>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</si>
  <si>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</si>
  <si>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</si>
  <si>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</si>
  <si>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</si>
  <si>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</si>
  <si>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</si>
  <si>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</si>
  <si>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</si>
  <si>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</si>
  <si>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</si>
  <si>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</si>
  <si>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</si>
  <si>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</si>
  <si>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</si>
  <si>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</si>
  <si>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</si>
  <si>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</si>
  <si>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</si>
  <si>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</si>
  <si>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</si>
  <si>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</si>
  <si>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</si>
  <si>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</si>
  <si>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</si>
  <si>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</si>
  <si>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</si>
  <si>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</si>
  <si>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</si>
  <si>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</si>
  <si>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</si>
  <si>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</si>
  <si>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</si>
  <si>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</si>
  <si>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</si>
  <si>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</si>
  <si>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</si>
  <si>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</si>
  <si>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</si>
  <si>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</si>
  <si>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</si>
  <si>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</si>
  <si>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</si>
  <si>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</si>
  <si>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</si>
  <si>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</si>
  <si>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</si>
  <si>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</si>
  <si>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</si>
  <si>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</si>
  <si>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</si>
  <si>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</si>
  <si>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</si>
  <si>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</si>
  <si>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</si>
  <si>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</si>
  <si>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</si>
  <si>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</si>
  <si>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</si>
  <si>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</si>
  <si>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</si>
  <si>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</si>
  <si>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</si>
  <si>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</si>
  <si>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</si>
  <si>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</si>
  <si>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</si>
  <si>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</si>
  <si>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</si>
  <si>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</si>
  <si>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</si>
  <si>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</si>
  <si>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</si>
  <si>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</si>
  <si>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</si>
  <si>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</si>
  <si>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</si>
  <si>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</si>
  <si>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</si>
  <si>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</si>
  <si>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</si>
  <si>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</si>
  <si>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</si>
  <si>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</si>
  <si>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</si>
  <si>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</si>
  <si>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</si>
  <si>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</si>
  <si>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</si>
  <si>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</si>
  <si>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</si>
  <si>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</si>
  <si>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</si>
  <si>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</si>
  <si>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</si>
  <si>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</si>
  <si>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</si>
  <si>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</si>
  <si>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</si>
  <si>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</si>
  <si>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</si>
  <si>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</si>
  <si>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</si>
  <si>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</si>
  <si>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</si>
  <si>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</si>
  <si>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</si>
  <si>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</si>
  <si>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</si>
  <si>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</si>
  <si>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</si>
  <si>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</si>
  <si>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</si>
  <si>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</si>
  <si>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</si>
  <si>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</si>
  <si>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</si>
  <si>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</si>
  <si>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</si>
  <si>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</si>
  <si>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</si>
  <si>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</si>
  <si>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</si>
  <si>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</si>
  <si>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</si>
  <si>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</si>
  <si>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</si>
  <si>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</si>
  <si>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</si>
  <si>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</si>
  <si>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</si>
  <si>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</si>
  <si>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</si>
  <si>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</si>
  <si>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</si>
  <si>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</si>
  <si>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</si>
  <si>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</si>
  <si>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</si>
  <si>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</si>
  <si>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</si>
  <si>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</si>
  <si>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</si>
  <si>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</si>
  <si>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</si>
  <si>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</si>
  <si>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</si>
  <si>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</si>
  <si>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</si>
  <si>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</si>
  <si>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</si>
  <si>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</si>
  <si>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</si>
  <si>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</si>
  <si>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</si>
  <si>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</si>
  <si>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</si>
  <si>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</si>
  <si>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</si>
  <si>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</si>
  <si>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</si>
  <si>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</si>
  <si>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</si>
  <si>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</si>
  <si>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</si>
  <si>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</si>
  <si>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</si>
  <si>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</si>
  <si>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</si>
  <si>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</si>
  <si>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</si>
  <si>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</si>
  <si>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</si>
  <si>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</si>
  <si>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</si>
  <si>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</si>
  <si>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</si>
  <si>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</si>
  <si>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</si>
  <si>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</si>
  <si>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</si>
  <si>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</si>
  <si>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</si>
  <si>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</si>
  <si>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</si>
  <si>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</si>
  <si>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</si>
  <si>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</si>
  <si>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</si>
  <si>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</si>
  <si>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</si>
  <si>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</si>
  <si>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</si>
  <si>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</si>
  <si>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</si>
  <si>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</si>
  <si>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</si>
  <si>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</si>
  <si>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</si>
  <si>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</si>
  <si>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</si>
  <si>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</si>
  <si>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</si>
  <si>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</si>
  <si>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</si>
  <si>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</si>
  <si>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</si>
  <si>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</si>
  <si>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</si>
  <si>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</si>
  <si>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</si>
  <si>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</si>
  <si>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</si>
  <si>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</si>
  <si>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</si>
  <si>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</si>
  <si>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</si>
  <si>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</si>
  <si>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</si>
  <si>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</si>
  <si>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</si>
  <si>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</si>
  <si>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</si>
  <si>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</si>
  <si>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</si>
  <si>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</si>
  <si>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</si>
  <si>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</si>
  <si>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</si>
  <si>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</si>
  <si>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</si>
  <si>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</si>
  <si>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</si>
  <si>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</si>
  <si>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</si>
  <si>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</si>
  <si>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</si>
  <si>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</si>
  <si>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</si>
  <si>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</si>
  <si>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</si>
  <si>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</si>
  <si>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</si>
  <si>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</si>
  <si>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</si>
  <si>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</si>
  <si>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</si>
  <si>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</si>
  <si>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</si>
  <si>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</si>
  <si>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</si>
  <si>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</si>
  <si>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</si>
  <si>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</si>
  <si>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</si>
  <si>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</si>
  <si>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</si>
  <si>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</si>
  <si>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</si>
  <si>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</si>
  <si>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</si>
  <si>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</si>
  <si>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</si>
  <si>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</si>
  <si>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</si>
  <si>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</si>
  <si>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</si>
  <si>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</si>
  <si>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</si>
  <si>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</si>
  <si>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</si>
  <si>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</si>
  <si>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</si>
  <si>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</si>
  <si>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</si>
  <si>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</si>
  <si>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</si>
  <si>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</si>
  <si>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</si>
  <si>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</si>
  <si>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</si>
  <si>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</si>
  <si>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</si>
  <si>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</si>
  <si>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</si>
  <si>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</si>
  <si>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</si>
  <si>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</si>
  <si>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</si>
  <si>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</si>
  <si>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</si>
  <si>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</si>
  <si>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</si>
  <si>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</si>
  <si>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</si>
  <si>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</si>
  <si>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</si>
  <si>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</si>
  <si>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</si>
  <si>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</si>
  <si>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</si>
  <si>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</si>
  <si>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</si>
  <si>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</si>
  <si>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</si>
  <si>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</si>
  <si>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</si>
  <si>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</si>
  <si>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</si>
  <si>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</si>
  <si>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</si>
  <si>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</si>
  <si>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</si>
  <si>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</si>
  <si>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</si>
  <si>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</si>
  <si>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</si>
  <si>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</si>
  <si>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</si>
  <si>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</si>
  <si>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</si>
  <si>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</si>
  <si>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</si>
  <si>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</si>
  <si>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</si>
  <si>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</si>
  <si>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</si>
  <si>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</si>
  <si>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</si>
  <si>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</si>
  <si>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</si>
  <si>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</si>
  <si>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</si>
  <si>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</si>
  <si>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LAVADORA DE ALTA PRESSAO (LAVA-JATO) PARA AGUA FRIA, PRESSAO DE OPERACAO ENTRE 1400 E 1900 LIB/POL2, VAZAO MAXIMA ENTRE 400 E 700 L/H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</si>
  <si>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</si>
  <si>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</si>
  <si>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</si>
  <si>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</si>
  <si>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</si>
  <si>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</si>
  <si>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</si>
  <si>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</si>
  <si>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</si>
  <si>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</si>
  <si>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</si>
  <si>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</si>
  <si>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</si>
  <si>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</si>
  <si>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</si>
  <si>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</si>
  <si>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</si>
  <si>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</si>
  <si>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</si>
  <si>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</si>
  <si>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</si>
  <si>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</si>
  <si>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</si>
  <si>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</si>
  <si>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</si>
  <si>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</si>
  <si>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LAVADORA DE ALTA PRESSAO (LAVA-JATO) PARA AGUA FRIA, PRESSAO DE OPERACAO ENTRE 1400 E 1900 LIB/POL2, VAZAO MAXIMA ENTRE 400 E 700 L/H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</si>
  <si>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</si>
  <si>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</si>
  <si>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</si>
  <si>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</si>
  <si>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</si>
  <si>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</si>
  <si>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</si>
  <si>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</si>
  <si>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</si>
  <si>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</si>
  <si>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</si>
  <si>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</si>
  <si>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</si>
  <si>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</si>
  <si>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</si>
  <si>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</si>
  <si>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</si>
  <si>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</si>
  <si>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</si>
  <si>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</si>
  <si>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</si>
  <si>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</si>
  <si>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</si>
  <si>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</si>
  <si>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</si>
  <si>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</si>
  <si>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</si>
  <si>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</si>
  <si>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</si>
  <si>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</si>
  <si>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</si>
  <si>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</si>
  <si>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</si>
  <si>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</si>
  <si>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</si>
  <si>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</si>
  <si>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</si>
  <si>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</si>
  <si>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</si>
  <si>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</si>
  <si>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</si>
  <si>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</si>
  <si>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</si>
  <si>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</si>
  <si>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</si>
  <si>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</si>
  <si>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</si>
  <si>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</si>
  <si>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</si>
  <si>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</si>
  <si>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</si>
  <si>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</si>
  <si>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</si>
  <si>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</si>
  <si>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</si>
  <si>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</si>
  <si>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</si>
  <si>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</si>
  <si>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</si>
  <si>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</si>
  <si>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</si>
  <si>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</si>
  <si>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</si>
  <si>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</si>
  <si>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</si>
  <si>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</si>
  <si>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</si>
  <si>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</si>
  <si>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</si>
  <si>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</si>
  <si>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</si>
  <si>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</si>
  <si>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</si>
  <si>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</si>
  <si>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</si>
  <si>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</si>
  <si>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</si>
  <si>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</si>
  <si>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</si>
  <si>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</si>
  <si>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</si>
  <si>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</si>
  <si>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</si>
  <si>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</si>
  <si>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</si>
  <si>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</si>
  <si>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</si>
  <si>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</si>
  <si>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</si>
  <si>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</si>
  <si>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</si>
  <si>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</si>
  <si>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</si>
  <si>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</si>
  <si>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</si>
  <si>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</si>
  <si>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</si>
  <si>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</si>
  <si>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</si>
  <si>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</si>
  <si>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</si>
  <si>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</si>
  <si>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</si>
  <si>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</si>
  <si>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</si>
  <si>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</si>
  <si>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</si>
  <si>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</si>
  <si>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</si>
  <si>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</si>
  <si>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</si>
  <si>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</si>
  <si>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</si>
  <si>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</si>
  <si>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</si>
  <si>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</si>
  <si>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</si>
  <si>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</si>
  <si>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</si>
  <si>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</si>
  <si>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</si>
  <si>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</si>
  <si>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</si>
  <si>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</si>
  <si>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</si>
  <si>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</si>
  <si>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</si>
  <si>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</si>
  <si>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</si>
  <si>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</si>
  <si>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</si>
  <si>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</si>
  <si>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</si>
  <si>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</si>
  <si>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</si>
  <si>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</si>
  <si>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ESTRUTURAL DE FIBROCIMENTO E= 8 MM, COM ATÉ 2 ÁGUAS, INCLUSO IÇAMENTO. AF_07/2019_PS</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</si>
  <si>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</si>
  <si>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</si>
  <si>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</si>
  <si>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</si>
  <si>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</si>
  <si>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</si>
  <si>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</si>
  <si>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</si>
  <si>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</si>
  <si>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</si>
  <si>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</si>
  <si>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</si>
  <si>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</si>
  <si>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</si>
  <si>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</si>
  <si>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</si>
  <si>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</si>
  <si>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</si>
  <si>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</si>
  <si>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</si>
  <si>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</si>
  <si>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</si>
  <si>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</si>
  <si>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</si>
  <si>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</si>
  <si>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</si>
  <si>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</si>
  <si>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</si>
  <si>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</si>
  <si>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</si>
  <si>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</si>
  <si>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</si>
  <si>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</si>
  <si>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</si>
  <si>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</si>
  <si>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</si>
  <si>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</si>
  <si>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</si>
  <si>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</si>
  <si>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</si>
  <si>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</si>
  <si>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</si>
  <si>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</si>
  <si>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</si>
  <si>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</si>
  <si>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</si>
  <si>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</si>
  <si>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</si>
  <si>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</si>
  <si>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</si>
  <si>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</si>
  <si>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</si>
  <si>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</si>
  <si>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</si>
  <si>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</si>
  <si>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</si>
  <si>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</si>
  <si>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</si>
  <si>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</si>
  <si>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</si>
  <si>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</si>
  <si>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</si>
  <si>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</si>
  <si>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</si>
  <si>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</si>
  <si>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</si>
  <si>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</si>
  <si>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</si>
  <si>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</si>
  <si>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</si>
  <si>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</si>
  <si>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</si>
  <si>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</si>
  <si>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</si>
  <si>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</si>
  <si>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</si>
  <si>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</si>
  <si>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</si>
  <si>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</si>
  <si>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</si>
  <si>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</si>
  <si>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</si>
  <si>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</si>
  <si>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</si>
  <si>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</si>
  <si>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</si>
  <si>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</si>
  <si>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</si>
  <si>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</si>
  <si>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</si>
  <si>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</si>
  <si>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</si>
  <si>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</si>
  <si>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</si>
  <si>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</si>
  <si>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</si>
  <si>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</si>
  <si>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</si>
  <si>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</si>
  <si>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</si>
  <si>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</si>
  <si>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</si>
  <si>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</si>
  <si>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</si>
  <si>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</si>
  <si>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</si>
  <si>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</si>
  <si>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</si>
  <si>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</si>
  <si>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</si>
  <si>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</si>
  <si>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</si>
  <si>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</si>
  <si>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</si>
  <si>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</si>
  <si>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</si>
  <si>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</si>
  <si>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</si>
  <si>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</si>
  <si>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</si>
  <si>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</si>
  <si>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</si>
  <si>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</si>
  <si>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</si>
  <si>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</si>
  <si>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</si>
  <si>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</si>
  <si>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</si>
  <si>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</si>
  <si>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</si>
  <si>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</si>
  <si>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</si>
  <si>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</si>
  <si>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</si>
  <si>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</si>
  <si>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</si>
  <si>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</si>
  <si>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</si>
  <si>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</si>
  <si>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</si>
  <si>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</si>
  <si>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</si>
  <si>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</si>
  <si>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</si>
  <si>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</si>
  <si>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</si>
  <si>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</si>
  <si>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</si>
  <si>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</si>
  <si>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</si>
  <si>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</si>
  <si>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</si>
  <si>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</si>
  <si>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</si>
  <si>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</si>
  <si>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</si>
  <si>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</si>
  <si>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</si>
  <si>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</si>
  <si>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</si>
  <si>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</si>
  <si>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</si>
  <si>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</si>
  <si>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</si>
  <si>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</si>
  <si>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</si>
  <si>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</si>
  <si>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</si>
  <si>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</si>
  <si>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</si>
  <si>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</si>
  <si>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</si>
  <si>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</si>
  <si>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</si>
  <si>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</si>
  <si>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</si>
  <si>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</si>
  <si>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</si>
  <si>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</si>
  <si>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</si>
  <si>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</si>
  <si>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BLOCO UTILIZANDO AÇO CA-50 DE 6,3 MM - MONTAGEM. AF_01/2024</t>
  </si>
  <si>
    <t>ARMAÇÃO DE BLOCO UTILIZANDO AÇO CA-50 DE 8 MM - MONTAGEM. AF_01/2024</t>
  </si>
  <si>
    <t>ARMAÇÃO DE BLOCO UTILIZANDO AÇO CA-50 DE 10 MM - MONTAGEM. AF_01/2024</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</si>
  <si>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</si>
  <si>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</si>
  <si>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</si>
  <si>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</si>
  <si>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</si>
  <si>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</si>
  <si>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</si>
  <si>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</si>
  <si>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</si>
  <si>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</si>
  <si>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</si>
  <si>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</si>
  <si>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</si>
  <si>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</si>
  <si>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</si>
  <si>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</si>
  <si>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</si>
  <si>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</si>
  <si>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</si>
  <si>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</si>
  <si>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</si>
  <si>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</si>
  <si>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</si>
  <si>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</si>
  <si>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</si>
  <si>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</si>
  <si>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</si>
  <si>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</si>
  <si>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</si>
  <si>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</si>
  <si>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</si>
  <si>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</si>
  <si>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</si>
  <si>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</si>
  <si>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</si>
  <si>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</si>
  <si>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</si>
  <si>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</si>
  <si>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</si>
  <si>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</si>
  <si>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</si>
  <si>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</si>
  <si>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</si>
  <si>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</si>
  <si>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</si>
  <si>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</si>
  <si>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</si>
  <si>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</si>
  <si>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</si>
  <si>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</si>
  <si>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</si>
  <si>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</si>
  <si>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</si>
  <si>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</si>
  <si>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</si>
  <si>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</si>
  <si>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</si>
  <si>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</si>
  <si>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</si>
  <si>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</si>
  <si>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</si>
  <si>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</si>
  <si>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</si>
  <si>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</si>
  <si>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</si>
  <si>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</si>
  <si>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</si>
  <si>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</si>
  <si>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</si>
  <si>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</si>
  <si>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</si>
  <si>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</si>
  <si>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</si>
  <si>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</si>
  <si>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</si>
  <si>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</si>
  <si>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</si>
  <si>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</si>
  <si>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</si>
  <si>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</si>
  <si>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</si>
  <si>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</si>
  <si>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</si>
  <si>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</si>
  <si>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</si>
  <si>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</si>
  <si>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</si>
  <si>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</si>
  <si>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</si>
  <si>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</si>
  <si>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</si>
  <si>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</si>
  <si>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</si>
  <si>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</si>
  <si>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</si>
  <si>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</si>
  <si>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</si>
  <si>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</si>
  <si>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</si>
  <si>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</si>
  <si>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</si>
  <si>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</si>
  <si>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</si>
  <si>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</si>
  <si>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</si>
  <si>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</si>
  <si>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</si>
  <si>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</si>
  <si>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</si>
  <si>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</si>
  <si>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</si>
  <si>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</si>
  <si>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</si>
  <si>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</si>
  <si>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</si>
  <si>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</si>
  <si>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</si>
  <si>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</si>
  <si>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</si>
  <si>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</si>
  <si>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</si>
  <si>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</si>
  <si>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</si>
  <si>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</si>
  <si>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</si>
  <si>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</si>
  <si>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</si>
  <si>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</si>
  <si>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</si>
  <si>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</si>
  <si>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</si>
  <si>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</si>
  <si>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</si>
  <si>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</si>
  <si>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</si>
  <si>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</si>
  <si>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</si>
  <si>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</si>
  <si>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</si>
  <si>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</si>
  <si>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</si>
  <si>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</si>
  <si>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</si>
  <si>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</si>
  <si>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</si>
  <si>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</si>
  <si>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</si>
  <si>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</si>
  <si>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</si>
  <si>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</si>
  <si>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</si>
  <si>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</si>
  <si>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</si>
  <si>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</si>
  <si>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</si>
  <si>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</si>
  <si>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</si>
  <si>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</si>
  <si>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</si>
  <si>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</si>
  <si>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</si>
  <si>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</si>
  <si>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</si>
  <si>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</si>
  <si>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</si>
  <si>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</si>
  <si>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</si>
  <si>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</si>
  <si>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</si>
  <si>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</si>
  <si>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</si>
  <si>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</si>
  <si>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</si>
  <si>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</si>
  <si>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</si>
  <si>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</si>
  <si>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</si>
  <si>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</si>
  <si>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</si>
  <si>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</si>
  <si>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</si>
  <si>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</si>
  <si>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</si>
  <si>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</si>
  <si>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</si>
  <si>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</si>
  <si>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</si>
  <si>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</si>
  <si>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</si>
  <si>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</si>
  <si>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</si>
  <si>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</si>
  <si>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</si>
  <si>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</si>
  <si>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</si>
  <si>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</si>
  <si>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</si>
  <si>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</si>
  <si>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</si>
  <si>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</si>
  <si>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</si>
  <si>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</si>
  <si>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</si>
  <si>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</si>
  <si>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</si>
  <si>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</si>
  <si>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</si>
  <si>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</si>
  <si>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</si>
  <si>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</si>
  <si>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</si>
  <si>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</si>
  <si>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</si>
  <si>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</si>
  <si>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</si>
  <si>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</si>
  <si>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</si>
  <si>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</si>
  <si>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</si>
  <si>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</si>
  <si>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</si>
  <si>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</si>
  <si>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</si>
  <si>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</si>
  <si>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</si>
  <si>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</si>
  <si>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</si>
  <si>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</si>
  <si>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</si>
  <si>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</si>
  <si>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</si>
  <si>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</si>
  <si>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</si>
  <si>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</si>
  <si>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</si>
  <si>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</si>
  <si>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</si>
  <si>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</si>
  <si>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</si>
  <si>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</si>
  <si>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</si>
  <si>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</si>
  <si>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</si>
  <si>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</si>
  <si>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</si>
  <si>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</si>
  <si>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</si>
  <si>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</si>
  <si>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</si>
  <si>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</si>
  <si>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</si>
  <si>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</si>
  <si>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</si>
  <si>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</si>
  <si>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</si>
  <si>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</si>
  <si>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</si>
  <si>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</si>
  <si>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</si>
  <si>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</si>
  <si>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</si>
  <si>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</si>
  <si>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</si>
  <si>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</si>
  <si>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</si>
  <si>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</si>
  <si>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</si>
  <si>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</si>
  <si>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</si>
  <si>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</si>
  <si>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</si>
  <si>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</si>
  <si>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</si>
  <si>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</si>
  <si>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</si>
  <si>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</si>
  <si>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</si>
  <si>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</si>
  <si>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</si>
  <si>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</si>
  <si>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</si>
  <si>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</si>
  <si>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</si>
  <si>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</si>
  <si>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</si>
  <si>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</si>
  <si>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</si>
  <si>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</si>
  <si>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</si>
  <si>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</si>
  <si>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</si>
  <si>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</si>
  <si>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</si>
  <si>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</si>
  <si>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</si>
  <si>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</si>
  <si>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</si>
  <si>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</si>
  <si>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</si>
  <si>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</si>
  <si>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</si>
  <si>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</si>
  <si>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</si>
  <si>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</si>
  <si>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</si>
  <si>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</si>
  <si>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</si>
  <si>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</si>
  <si>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</si>
  <si>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</si>
  <si>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</si>
  <si>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</si>
  <si>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</si>
  <si>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</si>
  <si>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</si>
  <si>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</si>
  <si>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</si>
  <si>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</si>
  <si>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</si>
  <si>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</si>
  <si>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</si>
  <si>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</si>
  <si>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</si>
  <si>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</si>
  <si>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</si>
  <si>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</si>
  <si>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</si>
  <si>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</si>
  <si>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</si>
  <si>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</si>
  <si>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</si>
  <si>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</si>
  <si>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</si>
  <si>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</si>
  <si>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</si>
  <si>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</si>
  <si>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</si>
  <si>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</si>
  <si>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</si>
  <si>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</si>
  <si>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</si>
  <si>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</si>
  <si>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</si>
  <si>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</si>
  <si>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</si>
  <si>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</si>
  <si>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</si>
  <si>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</si>
  <si>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</si>
  <si>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</si>
  <si>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</si>
  <si>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</si>
  <si>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</si>
  <si>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</si>
  <si>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</si>
  <si>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</si>
  <si>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</si>
  <si>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</si>
  <si>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</si>
  <si>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</si>
  <si>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</si>
  <si>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</si>
  <si>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</si>
  <si>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</si>
  <si>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</si>
  <si>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</si>
  <si>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</si>
  <si>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</si>
  <si>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</si>
  <si>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</si>
  <si>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</si>
  <si>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</si>
  <si>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</si>
  <si>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</si>
  <si>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</si>
  <si>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</si>
  <si>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</si>
  <si>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</si>
  <si>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</si>
  <si>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</si>
  <si>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</si>
  <si>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</si>
  <si>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</si>
  <si>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</si>
  <si>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</si>
  <si>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</si>
  <si>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</si>
  <si>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</si>
  <si>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</si>
  <si>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</si>
  <si>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</si>
  <si>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</si>
  <si>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</si>
  <si>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</si>
  <si>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</si>
  <si>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</si>
  <si>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</si>
  <si>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</si>
  <si>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</si>
  <si>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</si>
  <si>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</si>
  <si>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</si>
  <si>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</si>
  <si>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</si>
  <si>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</si>
  <si>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</si>
  <si>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</si>
  <si>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</si>
  <si>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</si>
  <si>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</si>
  <si>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</si>
  <si>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</si>
  <si>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</si>
  <si>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</si>
  <si>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</si>
  <si>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</si>
  <si>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</si>
  <si>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</si>
  <si>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</si>
  <si>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</si>
  <si>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</si>
  <si>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</si>
  <si>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</si>
  <si>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</si>
  <si>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</si>
  <si>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</si>
  <si>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</si>
  <si>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</si>
  <si>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</si>
  <si>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</si>
  <si>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</si>
  <si>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</si>
  <si>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</si>
  <si>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</si>
  <si>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</si>
  <si>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</si>
  <si>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</si>
  <si>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</si>
  <si>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</si>
  <si>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</si>
  <si>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</si>
  <si>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</si>
  <si>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</si>
  <si>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</si>
  <si>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</si>
  <si>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</si>
  <si>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</si>
  <si>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</si>
  <si>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</si>
  <si>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</si>
  <si>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</si>
  <si>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</si>
  <si>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</si>
  <si>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</si>
  <si>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</si>
  <si>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</si>
  <si>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</si>
  <si>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</si>
  <si>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</si>
  <si>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</si>
  <si>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</si>
  <si>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</si>
  <si>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</si>
  <si>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</si>
  <si>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</si>
  <si>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</si>
  <si>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</si>
  <si>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</si>
  <si>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</si>
  <si>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</si>
  <si>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</si>
  <si>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</si>
  <si>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</si>
  <si>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</si>
  <si>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</si>
  <si>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</si>
  <si>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</si>
  <si>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</si>
  <si>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</si>
  <si>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</si>
  <si>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</si>
  <si>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</si>
  <si>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</si>
  <si>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</si>
  <si>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</si>
  <si>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</si>
  <si>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</si>
  <si>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</si>
  <si>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</si>
  <si>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</si>
  <si>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</si>
  <si>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</si>
  <si>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</si>
  <si>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</si>
  <si>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</si>
  <si>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</si>
  <si>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</si>
  <si>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</si>
  <si>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</si>
  <si>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</si>
  <si>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</si>
  <si>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</si>
  <si>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</si>
  <si>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</si>
  <si>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</si>
  <si>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</si>
  <si>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</si>
  <si>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</si>
  <si>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</si>
  <si>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</si>
  <si>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</si>
  <si>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</si>
  <si>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</si>
  <si>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</si>
  <si>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</si>
  <si>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</si>
  <si>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</si>
  <si>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</si>
  <si>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</si>
  <si>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</si>
  <si>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</si>
  <si>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</si>
  <si>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</si>
  <si>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</si>
  <si>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</si>
  <si>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</si>
  <si>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</si>
  <si>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</si>
  <si>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</si>
  <si>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</si>
  <si>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</si>
  <si>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</si>
  <si>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</si>
  <si>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</si>
  <si>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</si>
  <si>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</si>
  <si>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</si>
  <si>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</si>
  <si>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</si>
  <si>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</si>
  <si>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</si>
  <si>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</si>
  <si>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</si>
  <si>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</si>
  <si>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</si>
  <si>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</si>
  <si>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</si>
  <si>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</si>
  <si>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</si>
  <si>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</si>
  <si>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</si>
  <si>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</si>
  <si>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</si>
  <si>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</si>
  <si>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</si>
  <si>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</si>
  <si>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</si>
  <si>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</si>
  <si>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</si>
  <si>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</si>
  <si>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</si>
  <si>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</si>
  <si>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</si>
  <si>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</si>
  <si>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</si>
  <si>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</si>
  <si>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</si>
  <si>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</si>
  <si>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</si>
  <si>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</si>
  <si>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</si>
  <si>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</si>
  <si>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</si>
  <si>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</si>
  <si>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</si>
  <si>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</si>
  <si>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</si>
  <si>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</si>
  <si>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</si>
  <si>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</si>
  <si>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</si>
  <si>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</si>
  <si>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</si>
  <si>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</si>
  <si>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</si>
  <si>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</si>
  <si>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</si>
  <si>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</si>
  <si>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</si>
  <si>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</si>
  <si>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</si>
  <si>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</si>
  <si>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</si>
  <si>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</si>
  <si>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</si>
  <si>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</si>
  <si>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</si>
  <si>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</si>
  <si>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</si>
  <si>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</si>
  <si>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</si>
  <si>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</si>
  <si>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</si>
  <si>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</si>
  <si>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</si>
  <si>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</si>
  <si>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</si>
  <si>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</si>
  <si>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</si>
  <si>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</si>
  <si>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</si>
  <si>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</si>
  <si>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</si>
  <si>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</si>
  <si>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</si>
  <si>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</si>
  <si>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</si>
  <si>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</si>
  <si>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</si>
  <si>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</si>
  <si>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</si>
  <si>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</si>
  <si>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</si>
  <si>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</si>
  <si>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</si>
  <si>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</si>
  <si>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</si>
  <si>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</si>
  <si>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</si>
  <si>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</si>
  <si>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</si>
  <si>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</si>
  <si>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</si>
  <si>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</si>
  <si>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</si>
  <si>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</si>
  <si>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</si>
  <si>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</si>
  <si>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</si>
  <si>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</si>
  <si>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</si>
  <si>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</si>
  <si>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</si>
  <si>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</si>
  <si>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</si>
  <si>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</si>
  <si>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</si>
  <si>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</si>
  <si>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</si>
  <si>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</si>
  <si>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</si>
  <si>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</si>
  <si>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</si>
  <si>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</si>
  <si>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</si>
  <si>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</si>
  <si>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</si>
  <si>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</si>
  <si>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</si>
  <si>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</si>
  <si>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</si>
  <si>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</si>
  <si>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</si>
  <si>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</si>
  <si>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</si>
  <si>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</si>
  <si>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</si>
  <si>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</si>
  <si>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</si>
  <si>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</si>
  <si>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</si>
  <si>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</si>
  <si>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</si>
  <si>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</si>
  <si>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</si>
  <si>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</si>
  <si>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</si>
  <si>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</si>
  <si>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</si>
  <si>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</si>
  <si>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</si>
  <si>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</si>
  <si>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</si>
  <si>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</si>
  <si>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</si>
  <si>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</si>
  <si>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</si>
  <si>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</si>
  <si>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</si>
  <si>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</si>
  <si>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</si>
  <si>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</si>
  <si>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</si>
  <si>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</si>
  <si>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</si>
  <si>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</si>
  <si>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</si>
  <si>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</si>
  <si>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</si>
  <si>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</si>
  <si>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</si>
  <si>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</si>
  <si>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</si>
  <si>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</si>
  <si>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</si>
  <si>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</si>
  <si>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</si>
  <si>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</si>
  <si>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</si>
  <si>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</si>
  <si>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</si>
  <si>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</si>
  <si>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</si>
  <si>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</si>
  <si>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</si>
  <si>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</si>
  <si>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</si>
  <si>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</si>
  <si>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</si>
  <si>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</si>
  <si>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</si>
  <si>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</si>
  <si>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</si>
  <si>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</si>
  <si>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</si>
  <si>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</si>
  <si>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</si>
  <si>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</si>
  <si>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</si>
  <si>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</si>
  <si>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</si>
  <si>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</si>
  <si>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</si>
  <si>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</si>
  <si>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</si>
  <si>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</si>
  <si>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</si>
  <si>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</si>
  <si>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</si>
  <si>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</si>
  <si>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</si>
  <si>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</si>
  <si>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</si>
  <si>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</si>
  <si>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</si>
  <si>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</si>
  <si>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</si>
  <si>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</si>
  <si>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</si>
  <si>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</si>
  <si>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</si>
  <si>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</si>
  <si>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</si>
  <si>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</si>
  <si>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</si>
  <si>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</si>
  <si>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</si>
  <si>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</si>
  <si>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</si>
  <si>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</si>
  <si>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</si>
  <si>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</si>
  <si>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</si>
  <si>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</si>
  <si>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</si>
  <si>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</si>
  <si>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</si>
  <si>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</si>
  <si>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</si>
  <si>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</si>
  <si>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</si>
  <si>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</si>
  <si>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</si>
  <si>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</si>
  <si>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</si>
  <si>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</si>
  <si>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</si>
  <si>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</si>
  <si>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</si>
  <si>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</si>
  <si>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</si>
  <si>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</si>
  <si>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</si>
  <si>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</si>
  <si>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</si>
  <si>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</si>
  <si>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</si>
  <si>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</si>
  <si>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</si>
  <si>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</si>
  <si>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</si>
  <si>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</si>
  <si>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</si>
  <si>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</si>
  <si>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</si>
  <si>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</si>
  <si>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</si>
  <si>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</si>
  <si>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</si>
  <si>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</si>
  <si>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</si>
  <si>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</si>
  <si>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</si>
  <si>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</si>
  <si>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</si>
  <si>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</si>
  <si>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</si>
  <si>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</si>
  <si>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</si>
  <si>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</si>
  <si>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</si>
  <si>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</si>
  <si>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</si>
  <si>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</si>
  <si>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</si>
  <si>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</si>
  <si>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</si>
  <si>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</si>
  <si>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</si>
  <si>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</si>
  <si>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</si>
  <si>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</si>
  <si>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</si>
  <si>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</si>
  <si>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</si>
  <si>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</si>
  <si>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</si>
  <si>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</si>
  <si>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</si>
  <si>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</si>
  <si>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</si>
  <si>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</si>
  <si>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</si>
  <si>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</si>
  <si>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</si>
  <si>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</si>
  <si>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</si>
  <si>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</si>
  <si>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</si>
  <si>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</si>
  <si>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</si>
  <si>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</si>
  <si>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</si>
  <si>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</si>
  <si>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</si>
  <si>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</si>
  <si>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</si>
  <si>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</si>
  <si>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</si>
  <si>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</si>
  <si>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</si>
  <si>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</si>
  <si>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</si>
  <si>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</si>
  <si>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</si>
  <si>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</si>
  <si>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</si>
  <si>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</si>
  <si>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</si>
  <si>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</si>
  <si>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</si>
  <si>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</si>
  <si>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</si>
  <si>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</si>
  <si>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</si>
  <si>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</si>
  <si>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</si>
  <si>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</si>
  <si>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</si>
  <si>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</si>
  <si>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</si>
  <si>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</si>
  <si>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</si>
  <si>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</si>
  <si>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</si>
  <si>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</si>
  <si>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</si>
  <si>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</si>
  <si>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</si>
  <si>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</si>
  <si>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</si>
  <si>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</si>
  <si>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</si>
  <si>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</si>
  <si>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</si>
  <si>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</si>
  <si>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</si>
  <si>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</si>
  <si>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</si>
  <si>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</si>
  <si>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</si>
  <si>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</si>
  <si>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</si>
  <si>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</si>
  <si>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</si>
  <si>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</si>
  <si>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</si>
  <si>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</si>
  <si>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</si>
  <si>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</si>
  <si>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</si>
  <si>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</si>
  <si>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</si>
  <si>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</si>
  <si>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</si>
  <si>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</si>
  <si>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</si>
  <si>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</si>
  <si>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</si>
  <si>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</si>
  <si>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</si>
  <si>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</si>
  <si>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</si>
  <si>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</si>
  <si>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</si>
  <si>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</si>
  <si>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</si>
  <si>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</si>
  <si>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</si>
  <si>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</si>
  <si>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</si>
  <si>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</si>
  <si>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</si>
  <si>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</si>
  <si>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</si>
  <si>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</si>
  <si>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</si>
  <si>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</si>
  <si>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</si>
  <si>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</si>
  <si>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</si>
  <si>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</si>
  <si>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</si>
  <si>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</si>
  <si>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</si>
  <si>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</si>
  <si>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</si>
  <si>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</si>
  <si>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</si>
  <si>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</si>
  <si>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</si>
  <si>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</si>
  <si>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</si>
  <si>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</si>
  <si>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</si>
  <si>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</si>
  <si>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</si>
  <si>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</si>
  <si>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</si>
  <si>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</si>
  <si>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</si>
  <si>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</si>
  <si>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</si>
  <si>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</si>
  <si>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</si>
  <si>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</si>
  <si>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</si>
  <si>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</si>
  <si>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</si>
  <si>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</si>
  <si>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</si>
  <si>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</si>
  <si>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</si>
  <si>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</si>
  <si>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</si>
  <si>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</si>
  <si>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</si>
  <si>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</si>
  <si>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</si>
  <si>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</si>
  <si>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</si>
  <si>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</si>
  <si>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</si>
  <si>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</si>
  <si>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</si>
  <si>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</si>
  <si>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</si>
  <si>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</si>
  <si>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</si>
  <si>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</si>
  <si>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</si>
  <si>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</si>
  <si>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</si>
  <si>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</si>
  <si>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</si>
  <si>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</si>
  <si>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</si>
  <si>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</si>
  <si>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</si>
  <si>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</si>
  <si>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</si>
  <si>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</si>
  <si>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</si>
  <si>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</si>
  <si>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</si>
  <si>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</si>
  <si>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</si>
  <si>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</si>
  <si>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</si>
  <si>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</si>
  <si>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</si>
  <si>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</si>
  <si>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</si>
  <si>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</si>
  <si>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</si>
  <si>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</si>
  <si>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</si>
  <si>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</si>
  <si>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</si>
  <si>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</si>
  <si>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</si>
  <si>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</si>
  <si>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</si>
  <si>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</si>
  <si>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</si>
  <si>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</si>
  <si>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</si>
  <si>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</si>
  <si>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</si>
  <si>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</si>
  <si>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</si>
  <si>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</si>
  <si>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</si>
  <si>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</si>
  <si>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</si>
  <si>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</si>
  <si>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</si>
  <si>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</si>
  <si>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</si>
  <si>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</si>
  <si>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</si>
  <si>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</si>
  <si>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</si>
  <si>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</si>
  <si>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</si>
  <si>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</si>
  <si>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</si>
  <si>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</si>
  <si>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</si>
  <si>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</si>
  <si>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</si>
  <si>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</si>
  <si>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</si>
  <si>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</si>
  <si>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</si>
  <si>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</si>
  <si>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</si>
  <si>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</si>
  <si>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</si>
  <si>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</si>
  <si>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</si>
  <si>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</si>
  <si>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</si>
  <si>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</si>
  <si>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</si>
  <si>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</si>
  <si>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</si>
  <si>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</si>
  <si>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</si>
  <si>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</si>
  <si>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</si>
  <si>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</si>
  <si>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</si>
  <si>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</si>
  <si>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</si>
  <si>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</si>
  <si>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</si>
  <si>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</si>
  <si>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</si>
  <si>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</si>
  <si>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</si>
  <si>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</si>
  <si>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</si>
  <si>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</si>
  <si>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</si>
  <si>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</si>
  <si>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</si>
  <si>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</si>
  <si>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</si>
  <si>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</si>
  <si>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</si>
  <si>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</si>
  <si>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</si>
  <si>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</si>
  <si>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</si>
  <si>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</si>
  <si>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</si>
  <si>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</si>
  <si>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</si>
  <si>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</si>
  <si>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</si>
  <si>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</si>
  <si>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</si>
  <si>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</si>
  <si>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</si>
  <si>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</si>
  <si>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</si>
  <si>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</si>
  <si>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</si>
  <si>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</si>
  <si>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</si>
  <si>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</si>
  <si>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</si>
  <si>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</si>
  <si>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</si>
  <si>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</si>
  <si>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</si>
  <si>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</si>
  <si>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</si>
  <si>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</si>
  <si>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</si>
  <si>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</si>
  <si>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</si>
  <si>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</si>
  <si>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</si>
  <si>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</si>
  <si>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</si>
  <si>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</si>
  <si>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</si>
  <si>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</si>
  <si>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</si>
  <si>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</si>
  <si>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</si>
  <si>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</si>
  <si>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</si>
  <si>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</si>
  <si>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</si>
  <si>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</si>
  <si>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</si>
  <si>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</si>
  <si>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</si>
  <si>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</si>
  <si>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</si>
  <si>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</si>
  <si>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</si>
  <si>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</si>
  <si>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</si>
  <si>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</si>
  <si>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</si>
  <si>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</si>
  <si>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</si>
  <si>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</si>
  <si>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</si>
  <si>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</si>
  <si>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</si>
  <si>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</si>
  <si>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</si>
  <si>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</si>
  <si>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</si>
  <si>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</si>
  <si>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</si>
  <si>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</si>
  <si>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</si>
  <si>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</si>
  <si>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</si>
  <si>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</si>
  <si>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</si>
  <si>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</si>
  <si>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</si>
  <si>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</si>
  <si>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</si>
  <si>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</si>
  <si>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</si>
  <si>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</si>
  <si>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</si>
  <si>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</si>
  <si>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</si>
  <si>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</si>
  <si>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</si>
  <si>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</si>
  <si>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</si>
  <si>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</si>
  <si>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</si>
  <si>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</si>
  <si>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</si>
  <si>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</si>
  <si>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</si>
  <si>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</si>
  <si>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</si>
  <si>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</si>
  <si>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</si>
  <si>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</si>
  <si>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CURVA 45 GRAUS, EM AÇO, CONEXÃO RANHURADA, DN 80 (3"), INSTALADO EM PRUMADAS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</si>
  <si>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</si>
  <si>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</si>
  <si>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</si>
  <si>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</si>
  <si>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</si>
  <si>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</si>
  <si>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</si>
  <si>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</si>
  <si>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</si>
  <si>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</si>
  <si>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</si>
  <si>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</si>
  <si>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</si>
  <si>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</si>
  <si>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</si>
  <si>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</si>
  <si>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</si>
  <si>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</si>
  <si>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</si>
  <si>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</si>
  <si>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</si>
  <si>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</si>
  <si>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</si>
  <si>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</si>
  <si>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</si>
  <si>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</si>
  <si>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</si>
  <si>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</si>
  <si>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</si>
  <si>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</si>
  <si>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</si>
  <si>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</si>
  <si>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</si>
  <si>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</si>
  <si>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</si>
  <si>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</si>
  <si>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</si>
  <si>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</si>
  <si>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</si>
  <si>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</si>
  <si>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</si>
  <si>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</si>
  <si>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</si>
  <si>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</si>
  <si>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</si>
  <si>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</si>
  <si>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</si>
  <si>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</si>
  <si>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</si>
  <si>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</si>
  <si>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</si>
  <si>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</si>
  <si>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</si>
  <si>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</si>
  <si>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</si>
  <si>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</si>
  <si>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</si>
  <si>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</si>
  <si>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</si>
  <si>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</si>
  <si>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</si>
  <si>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</si>
  <si>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</si>
  <si>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</si>
  <si>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</si>
  <si>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</si>
  <si>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</si>
  <si>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</si>
  <si>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</si>
  <si>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</si>
  <si>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</si>
  <si>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</si>
  <si>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</si>
  <si>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</si>
  <si>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</si>
  <si>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</si>
  <si>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</si>
  <si>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</si>
  <si>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</si>
  <si>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</si>
  <si>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</si>
  <si>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</si>
  <si>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</si>
  <si>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</si>
  <si>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</si>
  <si>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</si>
  <si>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</si>
  <si>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</si>
  <si>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</si>
  <si>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</si>
  <si>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</si>
  <si>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</si>
  <si>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</si>
  <si>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</si>
  <si>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</si>
  <si>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</si>
  <si>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</si>
  <si>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</si>
  <si>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</si>
  <si>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</si>
  <si>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</si>
  <si>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</si>
  <si>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</si>
  <si>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</si>
  <si>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</si>
  <si>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</si>
  <si>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</si>
  <si>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</si>
  <si>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</si>
  <si>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</si>
  <si>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</si>
  <si>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</si>
  <si>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</si>
  <si>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</si>
  <si>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</si>
  <si>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</si>
  <si>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</si>
  <si>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</si>
  <si>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</si>
  <si>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</si>
  <si>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</si>
  <si>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</si>
  <si>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</si>
  <si>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</si>
  <si>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</si>
  <si>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</si>
  <si>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</si>
  <si>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</si>
  <si>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</si>
  <si>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</si>
  <si>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</si>
  <si>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</si>
  <si>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</si>
  <si>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</si>
  <si>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</si>
  <si>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</si>
  <si>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</si>
  <si>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</si>
  <si>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</si>
  <si>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</si>
  <si>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</si>
  <si>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</si>
  <si>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</si>
  <si>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</si>
  <si>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</si>
  <si>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</si>
  <si>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</si>
  <si>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</si>
  <si>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</si>
  <si>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</si>
  <si>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</si>
  <si>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</si>
  <si>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</si>
  <si>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</si>
  <si>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</si>
  <si>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</si>
  <si>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</si>
  <si>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</si>
  <si>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</si>
  <si>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</si>
  <si>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</si>
  <si>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</si>
  <si>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</si>
  <si>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</si>
  <si>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</si>
  <si>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</si>
  <si>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</si>
  <si>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</si>
  <si>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</si>
  <si>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</si>
  <si>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</si>
  <si>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</si>
  <si>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</si>
  <si>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</si>
  <si>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</si>
  <si>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</si>
  <si>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</si>
  <si>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</si>
  <si>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</si>
  <si>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</si>
  <si>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</si>
  <si>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</si>
  <si>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</si>
  <si>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</si>
  <si>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</si>
  <si>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</si>
  <si>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</si>
  <si>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</si>
  <si>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</si>
  <si>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</si>
  <si>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</si>
  <si>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</si>
  <si>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</si>
  <si>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</si>
  <si>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</si>
  <si>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</si>
  <si>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</si>
  <si>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</si>
  <si>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</si>
  <si>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</si>
  <si>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</si>
  <si>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</si>
  <si>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</si>
  <si>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</si>
  <si>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</si>
  <si>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</si>
  <si>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</si>
  <si>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</si>
  <si>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</si>
  <si>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</si>
  <si>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</si>
  <si>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</si>
  <si>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</si>
  <si>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</si>
  <si>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</si>
  <si>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</si>
  <si>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</si>
  <si>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</si>
  <si>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</si>
  <si>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</si>
  <si>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</si>
  <si>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</si>
  <si>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</si>
  <si>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</si>
  <si>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</si>
  <si>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</si>
  <si>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</si>
  <si>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</si>
  <si>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</si>
  <si>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</si>
  <si>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</si>
  <si>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</si>
  <si>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</si>
  <si>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</si>
  <si>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</si>
  <si>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</si>
  <si>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</si>
  <si>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</si>
  <si>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</si>
  <si>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</si>
  <si>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</si>
  <si>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</si>
  <si>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</si>
  <si>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</si>
  <si>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</si>
  <si>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</si>
  <si>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</si>
  <si>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</si>
  <si>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</si>
  <si>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</si>
  <si>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</si>
  <si>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</si>
  <si>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</si>
  <si>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</si>
  <si>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</si>
  <si>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</si>
  <si>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</si>
  <si>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</si>
  <si>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</si>
  <si>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</si>
  <si>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</si>
  <si>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</si>
  <si>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</si>
  <si>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</si>
  <si>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</si>
  <si>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</si>
  <si>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</si>
  <si>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</si>
  <si>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</si>
  <si>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</si>
  <si>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</si>
  <si>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</si>
  <si>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</si>
  <si>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</si>
  <si>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</si>
  <si>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</si>
  <si>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</si>
  <si>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</si>
  <si>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</si>
  <si>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</si>
  <si>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</si>
  <si>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</si>
  <si>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</si>
  <si>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</si>
  <si>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</si>
  <si>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</si>
  <si>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</si>
  <si>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</si>
  <si>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</si>
  <si>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</si>
  <si>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</si>
  <si>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</si>
  <si>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</si>
  <si>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</si>
  <si>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</si>
  <si>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</si>
  <si>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</si>
  <si>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</si>
  <si>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</si>
  <si>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</si>
  <si>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</si>
  <si>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</si>
  <si>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</si>
  <si>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</si>
  <si>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</si>
  <si>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</si>
  <si>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</si>
  <si>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</si>
  <si>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</si>
  <si>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</si>
  <si>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</si>
  <si>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</si>
  <si>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</si>
  <si>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</si>
  <si>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</si>
  <si>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</si>
  <si>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</si>
  <si>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</si>
  <si>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</si>
  <si>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</si>
  <si>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</si>
  <si>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</si>
  <si>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</si>
  <si>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</si>
  <si>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</si>
  <si>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</si>
  <si>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</si>
  <si>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</si>
  <si>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</si>
  <si>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</si>
  <si>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</si>
  <si>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</si>
  <si>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</si>
  <si>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</si>
  <si>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</si>
  <si>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</si>
  <si>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</si>
  <si>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</si>
  <si>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</si>
  <si>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</si>
  <si>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</si>
  <si>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</si>
  <si>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</si>
  <si>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</si>
  <si>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</si>
  <si>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</si>
  <si>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</si>
  <si>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</si>
  <si>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</si>
  <si>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</si>
  <si>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</si>
  <si>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</si>
  <si>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</si>
  <si>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</si>
  <si>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</si>
  <si>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</si>
  <si>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</si>
  <si>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</si>
  <si>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</si>
  <si>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</si>
  <si>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</si>
  <si>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</si>
  <si>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</si>
  <si>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</si>
  <si>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</si>
  <si>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</si>
  <si>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</si>
  <si>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</si>
  <si>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</si>
  <si>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</si>
  <si>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</si>
  <si>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</si>
  <si>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</si>
  <si>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</si>
  <si>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</si>
  <si>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</si>
  <si>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</si>
  <si>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</si>
  <si>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</si>
  <si>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</si>
  <si>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</si>
  <si>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</si>
  <si>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</si>
  <si>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</si>
  <si>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</si>
  <si>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</si>
  <si>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</si>
  <si>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</si>
  <si>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</si>
  <si>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</si>
  <si>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</si>
  <si>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</si>
  <si>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</si>
  <si>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</si>
  <si>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</si>
  <si>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</si>
  <si>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</si>
  <si>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</si>
  <si>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</si>
  <si>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</si>
  <si>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</si>
  <si>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</si>
  <si>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</si>
  <si>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</si>
  <si>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</si>
  <si>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</si>
  <si>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</si>
  <si>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</si>
  <si>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</si>
  <si>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</si>
  <si>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</si>
  <si>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</si>
  <si>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</si>
  <si>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</si>
  <si>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</si>
  <si>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</si>
  <si>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</si>
  <si>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</si>
  <si>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</si>
  <si>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</si>
  <si>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</si>
  <si>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</si>
  <si>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</si>
  <si>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</si>
  <si>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</si>
  <si>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</si>
  <si>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</si>
  <si>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</si>
  <si>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</si>
  <si>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</si>
  <si>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</si>
  <si>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</si>
  <si>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</si>
  <si>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</si>
  <si>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</si>
  <si>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</si>
  <si>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</si>
  <si>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</si>
  <si>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</si>
  <si>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</si>
  <si>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</si>
  <si>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</si>
  <si>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</si>
  <si>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</si>
  <si>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</si>
  <si>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</si>
  <si>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</si>
  <si>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</si>
  <si>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</si>
  <si>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</si>
  <si>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</si>
  <si>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</si>
  <si>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</si>
  <si>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</si>
  <si>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</si>
  <si>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</si>
  <si>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</si>
  <si>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</si>
  <si>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</si>
  <si>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</si>
  <si>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</si>
  <si>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</si>
  <si>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</si>
  <si>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</si>
  <si>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</si>
  <si>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</si>
  <si>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</si>
  <si>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</si>
  <si>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</si>
  <si>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</si>
  <si>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</si>
  <si>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</si>
  <si>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</si>
  <si>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</si>
  <si>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</si>
  <si>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</si>
  <si>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</si>
  <si>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</si>
  <si>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</si>
  <si>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</si>
  <si>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</si>
  <si>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</si>
  <si>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</si>
  <si>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</si>
  <si>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</si>
  <si>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</si>
  <si>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</si>
  <si>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</si>
  <si>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</si>
  <si>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</si>
  <si>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</si>
  <si>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</si>
  <si>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</si>
  <si>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</si>
  <si>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</si>
  <si>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</si>
  <si>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</si>
  <si>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</si>
  <si>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</si>
  <si>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</si>
  <si>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</si>
  <si>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</si>
  <si>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</si>
  <si>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</si>
  <si>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</si>
  <si>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</si>
  <si>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</si>
  <si>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</si>
  <si>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</si>
  <si>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</si>
  <si>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</si>
  <si>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</si>
  <si>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</si>
  <si>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</si>
  <si>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</si>
  <si>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</si>
  <si>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</si>
  <si>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</si>
  <si>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</si>
  <si>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</si>
  <si>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</si>
  <si>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</si>
  <si>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</si>
  <si>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</si>
  <si>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</si>
  <si>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</si>
  <si>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</si>
  <si>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</si>
  <si>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</si>
  <si>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</si>
  <si>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</si>
  <si>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</si>
  <si>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</si>
  <si>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</si>
  <si>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</si>
  <si>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</si>
  <si>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</si>
  <si>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</si>
  <si>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</si>
  <si>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</si>
  <si>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</si>
  <si>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</si>
  <si>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</si>
  <si>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</si>
  <si>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</si>
  <si>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</si>
  <si>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</si>
  <si>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</si>
  <si>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</si>
  <si>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</si>
  <si>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</si>
  <si>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</si>
  <si>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</si>
  <si>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</si>
  <si>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</si>
  <si>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</si>
  <si>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</si>
  <si>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</si>
  <si>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</si>
  <si>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</si>
  <si>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</si>
  <si>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</si>
  <si>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</si>
  <si>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</si>
  <si>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</si>
  <si>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</si>
  <si>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</si>
  <si>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</si>
  <si>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</si>
  <si>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</si>
  <si>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</si>
  <si>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</si>
  <si>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</si>
  <si>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</si>
  <si>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</si>
  <si>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</si>
  <si>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</si>
  <si>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</si>
  <si>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</si>
  <si>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</si>
  <si>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</si>
  <si>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</si>
  <si>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</si>
  <si>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</si>
  <si>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</si>
  <si>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</si>
  <si>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</si>
  <si>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</si>
  <si>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</si>
  <si>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</si>
  <si>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</si>
  <si>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</si>
  <si>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</si>
  <si>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</si>
  <si>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</si>
  <si>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</si>
  <si>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</si>
  <si>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</si>
  <si>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</si>
  <si>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</si>
  <si>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</si>
  <si>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</si>
  <si>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</si>
  <si>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</si>
  <si>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</si>
  <si>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</si>
  <si>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</si>
  <si>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</si>
  <si>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</si>
  <si>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</si>
  <si>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</si>
  <si>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</si>
  <si>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</si>
  <si>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</si>
  <si>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</si>
  <si>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</si>
  <si>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</si>
  <si>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</si>
  <si>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</si>
  <si>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</si>
  <si>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</si>
  <si>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</si>
  <si>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</si>
  <si>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</si>
  <si>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</si>
  <si>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</si>
  <si>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</si>
  <si>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</si>
  <si>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</si>
  <si>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</si>
  <si>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</si>
  <si>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</si>
  <si>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</si>
  <si>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</si>
  <si>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</si>
  <si>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</si>
  <si>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</si>
  <si>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</si>
  <si>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</si>
  <si>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</si>
  <si>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</si>
  <si>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</si>
  <si>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</si>
  <si>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</si>
  <si>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</si>
  <si>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</si>
  <si>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</si>
  <si>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</si>
  <si>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</si>
  <si>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</si>
  <si>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</si>
  <si>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</si>
  <si>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</si>
  <si>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</si>
  <si>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</si>
  <si>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</si>
  <si>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</si>
  <si>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</si>
  <si>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</si>
  <si>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</si>
  <si>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</si>
  <si>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</si>
  <si>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</si>
  <si>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</si>
  <si>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</si>
  <si>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</si>
  <si>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</si>
  <si>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</si>
  <si>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</si>
  <si>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</si>
  <si>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</si>
  <si>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</si>
  <si>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</si>
  <si>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</si>
  <si>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</si>
  <si>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</si>
  <si>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</si>
  <si>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</si>
  <si>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</si>
  <si>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</si>
  <si>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</si>
  <si>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</si>
  <si>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</si>
  <si>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</si>
  <si>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</si>
  <si>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</si>
  <si>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</si>
  <si>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</si>
  <si>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</si>
  <si>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</si>
  <si>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</si>
  <si>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</si>
  <si>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</si>
  <si>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</si>
  <si>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</si>
  <si>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</si>
  <si>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</si>
  <si>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</si>
  <si>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</si>
  <si>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</si>
  <si>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</si>
  <si>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</si>
  <si>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</si>
  <si>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</si>
  <si>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</si>
  <si>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</si>
  <si>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</si>
  <si>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</si>
  <si>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</si>
  <si>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</si>
  <si>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</si>
  <si>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</si>
  <si>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</si>
  <si>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</si>
  <si>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</si>
  <si>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</si>
  <si>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</si>
  <si>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</si>
  <si>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</si>
  <si>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</si>
  <si>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</si>
  <si>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</si>
  <si>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</si>
  <si>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</si>
  <si>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</si>
  <si>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</si>
  <si>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</si>
  <si>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</si>
  <si>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</si>
  <si>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</si>
  <si>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</si>
  <si>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</si>
  <si>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</si>
  <si>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</si>
  <si>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</si>
  <si>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</si>
  <si>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</si>
  <si>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</si>
  <si>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</si>
  <si>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</si>
  <si>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</si>
  <si>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</si>
  <si>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PRONTA, PREPARO MANUAL, APLICADO EM ÁREAS SECAS SOBRE LAJE, ADERIDO, ACABAMENTO NÃO REFORÇADO, ESPESSURA 2CM.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</si>
  <si>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</si>
  <si>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</si>
  <si>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</si>
  <si>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</si>
  <si>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</si>
  <si>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</si>
  <si>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</si>
  <si>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</si>
  <si>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</si>
  <si>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</si>
  <si>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</si>
  <si>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</si>
  <si>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</si>
  <si>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</si>
  <si>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</si>
  <si>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</si>
  <si>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</si>
  <si>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</si>
  <si>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</si>
  <si>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</si>
  <si>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</si>
  <si>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</si>
  <si>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</si>
  <si>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</si>
  <si>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</si>
  <si>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</si>
  <si>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</si>
  <si>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</si>
  <si>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</si>
  <si>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</si>
  <si>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</si>
  <si>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</si>
  <si>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</si>
  <si>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</si>
  <si>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</si>
  <si>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</si>
  <si>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</si>
  <si>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</si>
  <si>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</si>
  <si>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</si>
  <si>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</si>
  <si>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</si>
  <si>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</si>
  <si>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</si>
  <si>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</si>
  <si>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</si>
  <si>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</si>
  <si>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</si>
  <si>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</si>
  <si>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</si>
  <si>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</si>
  <si>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</si>
  <si>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</si>
  <si>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</si>
  <si>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</si>
  <si>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</si>
  <si>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</si>
  <si>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</si>
  <si>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</si>
  <si>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</si>
  <si>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</si>
  <si>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</si>
  <si>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</si>
  <si>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</si>
  <si>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</si>
  <si>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</si>
  <si>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</si>
  <si>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</si>
  <si>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</si>
  <si>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</si>
  <si>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</si>
  <si>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</si>
  <si>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</si>
  <si>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</si>
  <si>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</si>
  <si>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</si>
  <si>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</si>
  <si>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</si>
  <si>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</si>
  <si>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</si>
  <si>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</si>
  <si>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</si>
  <si>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</si>
  <si>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</si>
  <si>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</si>
  <si>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</si>
  <si>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</si>
  <si>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</si>
  <si>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</si>
  <si>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</si>
  <si>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</si>
  <si>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</si>
  <si>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</si>
  <si>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</si>
  <si>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</si>
  <si>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</si>
  <si>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</si>
  <si>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</si>
  <si>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</si>
  <si>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</si>
  <si>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</si>
  <si>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</si>
  <si>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</si>
  <si>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</si>
  <si>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</si>
  <si>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</si>
  <si>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</si>
  <si>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</si>
  <si>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</si>
  <si>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</si>
  <si>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</si>
  <si>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</si>
  <si>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</si>
  <si>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</si>
  <si>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</si>
  <si>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</si>
  <si>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</si>
  <si>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</si>
  <si>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</si>
  <si>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</si>
  <si>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</si>
  <si>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</si>
  <si>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</si>
  <si>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</si>
  <si>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</si>
  <si>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</si>
  <si>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</si>
  <si>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</si>
  <si>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</si>
  <si>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</si>
  <si>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</si>
  <si>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</si>
  <si>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</si>
  <si>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</si>
  <si>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</si>
  <si>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</si>
  <si>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</si>
  <si>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</si>
  <si>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</si>
  <si>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</si>
  <si>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</si>
  <si>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</si>
  <si>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</si>
  <si>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</si>
  <si>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</si>
  <si>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</si>
  <si>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</si>
  <si>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</si>
  <si>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</si>
  <si>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</si>
  <si>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</si>
  <si>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</si>
  <si>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</si>
  <si>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</si>
  <si>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</si>
  <si>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</si>
  <si>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</si>
  <si>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</si>
  <si>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</si>
  <si>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</si>
  <si>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</si>
  <si>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</si>
  <si>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</si>
  <si>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</si>
  <si>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</si>
  <si>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</si>
  <si>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</si>
  <si>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</si>
  <si>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</si>
  <si>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</si>
  <si>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</si>
  <si>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</si>
  <si>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</si>
  <si>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</si>
  <si>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</si>
  <si>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</si>
  <si>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</si>
  <si>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</si>
  <si>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</si>
  <si>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</si>
  <si>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</si>
  <si>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</si>
  <si>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</si>
  <si>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</si>
  <si>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</si>
  <si>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</si>
  <si>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</si>
  <si>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</si>
  <si>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</si>
  <si>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</si>
  <si>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</si>
  <si>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</si>
  <si>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</si>
  <si>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</si>
  <si>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</si>
  <si>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</si>
  <si>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</si>
  <si>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</si>
  <si>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</si>
  <si>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</si>
  <si>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</si>
  <si>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</si>
  <si>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</si>
  <si>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</si>
  <si>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</si>
  <si>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</si>
  <si>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</si>
  <si>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</si>
  <si>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</si>
  <si>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</si>
  <si>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</si>
  <si>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</si>
  <si>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</si>
  <si>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</si>
  <si>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</si>
  <si>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</si>
  <si>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</si>
  <si>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</si>
  <si>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</si>
  <si>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</si>
  <si>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</si>
  <si>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</si>
  <si>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</si>
  <si>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</si>
  <si>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</si>
  <si>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</si>
  <si>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</si>
  <si>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</si>
  <si>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</si>
  <si>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</si>
  <si>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</si>
  <si>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</si>
  <si>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</si>
  <si>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</si>
  <si>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</si>
  <si>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</si>
  <si>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</si>
  <si>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</si>
  <si>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</si>
  <si>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</si>
  <si>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</si>
  <si>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</si>
  <si>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</si>
  <si>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</si>
  <si>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</si>
  <si>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</si>
  <si>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</si>
  <si>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</si>
  <si>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</si>
  <si>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</si>
  <si>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</si>
  <si>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</si>
  <si>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</si>
  <si>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</si>
  <si>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</si>
  <si>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</si>
  <si>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</si>
  <si>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</si>
  <si>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</si>
  <si>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</si>
  <si>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</si>
  <si>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</si>
  <si>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</si>
  <si>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</si>
  <si>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</si>
  <si>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</si>
  <si>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</si>
  <si>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</si>
  <si>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</si>
  <si>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</si>
  <si>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</si>
  <si>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</si>
  <si>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</si>
  <si>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</si>
  <si>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</si>
  <si>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</si>
  <si>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</si>
  <si>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</si>
  <si>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</si>
  <si>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</si>
  <si>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</si>
  <si>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</si>
  <si>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</si>
  <si>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</si>
  <si>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</si>
  <si>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</si>
  <si>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</si>
  <si>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</si>
  <si>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</si>
  <si>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</si>
  <si>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</si>
  <si>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</si>
  <si>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</si>
  <si>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</si>
  <si>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</si>
  <si>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</si>
  <si>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</si>
  <si>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</si>
  <si>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</si>
  <si>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</si>
  <si>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</si>
  <si>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</si>
  <si>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</si>
  <si>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</si>
  <si>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</si>
  <si>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</si>
  <si>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</si>
  <si>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</si>
  <si>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</si>
  <si>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</si>
  <si>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</si>
  <si>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</si>
  <si>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</si>
  <si>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</si>
  <si>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</si>
  <si>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</si>
  <si>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</si>
  <si>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</si>
  <si>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</si>
  <si>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</si>
  <si>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</si>
  <si>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</si>
  <si>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</si>
  <si>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</si>
  <si>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</si>
  <si>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</si>
  <si>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</si>
  <si>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</si>
  <si>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</si>
  <si>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</si>
  <si>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</si>
  <si>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</si>
  <si>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</si>
  <si>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</si>
  <si>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</si>
  <si>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</si>
  <si>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</si>
  <si>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</si>
  <si>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</si>
  <si>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</si>
  <si>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</si>
  <si>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</si>
  <si>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SERVIÇOS PRELIMINARES</t>
  </si>
  <si>
    <t>ED-17989</t>
  </si>
  <si>
    <t>2.9</t>
  </si>
  <si>
    <t>SINAPI</t>
  </si>
  <si>
    <t>2.10</t>
  </si>
  <si>
    <t>ADMINISTRAÇÃO LOCAL</t>
  </si>
  <si>
    <t>6.14.1</t>
  </si>
  <si>
    <t>sinapi</t>
  </si>
  <si>
    <t>10.3</t>
  </si>
  <si>
    <t>10.4</t>
  </si>
  <si>
    <t>11.4</t>
  </si>
  <si>
    <t>11.8</t>
  </si>
  <si>
    <t>11.9</t>
  </si>
  <si>
    <t>agua furtada  = 4,10</t>
  </si>
  <si>
    <t>10.2</t>
  </si>
  <si>
    <t>9.5</t>
  </si>
  <si>
    <t>9.6</t>
  </si>
  <si>
    <t>9.7</t>
  </si>
  <si>
    <t>TERRAPLENAGEM  FUNDAÇÃO, PILARES E VIGAS</t>
  </si>
  <si>
    <t>ALVENARIAS E LAJE</t>
  </si>
  <si>
    <t>3.8</t>
  </si>
  <si>
    <t>2.11</t>
  </si>
  <si>
    <t>Conforme projeto</t>
  </si>
  <si>
    <t>R$ UNIT.</t>
  </si>
  <si>
    <t>R$ UNIT. C/ BDI</t>
  </si>
  <si>
    <t>MEMÓRIA DE CÁLCULO</t>
  </si>
  <si>
    <t>UNIDADE BÁSICA DE SAÚDE - TRÊS BARRAS DA ESTRADA REAL</t>
  </si>
  <si>
    <t>ITEM</t>
  </si>
  <si>
    <t>CÓDIGO</t>
  </si>
  <si>
    <t>REFERÊNCIA</t>
  </si>
  <si>
    <t>ETAPA</t>
  </si>
  <si>
    <t>R$ TOTAL</t>
  </si>
  <si>
    <t>QUANT.</t>
  </si>
  <si>
    <t>DESONERADO</t>
  </si>
  <si>
    <t>Paula Alves Cardoso</t>
  </si>
  <si>
    <t>CREA 141830080-2</t>
  </si>
  <si>
    <t>Engenheira Civil</t>
  </si>
  <si>
    <t>OBRA:</t>
  </si>
  <si>
    <t>PLANILHA ORÇAMENTÁRIA</t>
  </si>
  <si>
    <t>ENDEREÇO:  RUA SÃO GERALDO S/N</t>
  </si>
  <si>
    <t>06/11/2024</t>
  </si>
  <si>
    <t>sapata -  0,80 x 0,80 x 0,05 x 11 = 0,35    /    viga total - 66,45 x 0,30 x 0,05 = 0,99         /     total = 0,35 + 0,99 = 1,35</t>
  </si>
  <si>
    <r>
      <t xml:space="preserve">10,80+11,60+3,85+1,75+6,95+13,30  ==&gt;    </t>
    </r>
    <r>
      <rPr>
        <b/>
        <sz val="11"/>
        <color theme="1"/>
        <rFont val="Arial Nova"/>
        <family val="2"/>
      </rPr>
      <t xml:space="preserve"> Total =  48,25 </t>
    </r>
  </si>
  <si>
    <r>
      <t xml:space="preserve">vigas (( 0,30 x 0,45 x 66,45 ) = 8,97 )) sapatas total 11 ( 0,80 X 0,80 X 1,00 ) x 11 = 7,04  ==&gt;  8,97+7,04 -  </t>
    </r>
    <r>
      <rPr>
        <b/>
        <sz val="11"/>
        <color theme="1"/>
        <rFont val="Arial Nova"/>
        <family val="2"/>
      </rPr>
      <t xml:space="preserve"> Total = 16,01 </t>
    </r>
  </si>
  <si>
    <r>
      <t>vigas  0,30  x 66,45 = 19,93 /   sapatas total 11 ( 0,80  x  0,80  x 11 = 7,04)            /            total 19,93+7,04 ==</t>
    </r>
    <r>
      <rPr>
        <b/>
        <sz val="11"/>
        <color theme="1"/>
        <rFont val="Arial Nova"/>
        <family val="2"/>
      </rPr>
      <t xml:space="preserve">&gt;     Total =  26,97 </t>
    </r>
  </si>
  <si>
    <r>
      <t xml:space="preserve">vigas  0,80 x 0,80 x 0,60 x 11 = 4,22   /  piso (12,02 x 2) + 9,25 + 22,78 + 8,84 + 3,74 + 4,40 + (1,50 x 2 x 2 ) + 2,70 = 81,75 x 0,10 = 8,15      ==&gt; </t>
    </r>
    <r>
      <rPr>
        <b/>
        <sz val="11"/>
        <color theme="1"/>
        <rFont val="Arial Nova"/>
        <family val="2"/>
      </rPr>
      <t>Total</t>
    </r>
    <r>
      <rPr>
        <sz val="11"/>
        <color theme="1"/>
        <rFont val="Arial Nova"/>
        <family val="2"/>
      </rPr>
      <t xml:space="preserve"> = 4,22 + 8,15 = 12,37</t>
    </r>
  </si>
  <si>
    <r>
      <t xml:space="preserve">9,60 + 11,35 + 4,00 + 3,85 + 11,35 + ( 3,70 x 4,00 ) + 4,65+ 2,20 + 4,65 =  66,45 -        /        </t>
    </r>
    <r>
      <rPr>
        <b/>
        <sz val="11"/>
        <color theme="1"/>
        <rFont val="Arial Nova"/>
        <family val="2"/>
      </rPr>
      <t>Total</t>
    </r>
    <r>
      <rPr>
        <sz val="11"/>
        <color theme="1"/>
        <rFont val="Arial Nova"/>
        <family val="2"/>
      </rPr>
      <t xml:space="preserve"> = 66,45 x 0,30x 2= 39,87</t>
    </r>
  </si>
  <si>
    <r>
      <t xml:space="preserve">piso (12,02 x 2) + 9,25 + 22,78 + 8,84 + 3,74 + 4,40 + (1,50 x 2 x 2 ) + 2,70 -           /          </t>
    </r>
    <r>
      <rPr>
        <b/>
        <sz val="11"/>
        <color theme="1"/>
        <rFont val="Arial Nova"/>
        <family val="2"/>
      </rPr>
      <t xml:space="preserve">  Total  = 81,75 </t>
    </r>
  </si>
  <si>
    <r>
      <t xml:space="preserve">vigas e cinta ( 66,45 x 2 x 4,00 ) = 531,60  /  ( pilares 11 x 4,00 x 4 = 176 )  / (sapatas 8x1,00x11 = 88,00) =&gt;  531,60 + 176 + 88 = 795,60  =&gt; 795,60÷12 = 66,30 x 7,40                                </t>
    </r>
    <r>
      <rPr>
        <b/>
        <sz val="11"/>
        <color theme="1"/>
        <rFont val="Arial Nova"/>
        <family val="2"/>
      </rPr>
      <t xml:space="preserve">      Total = 490,62</t>
    </r>
  </si>
  <si>
    <r>
      <t xml:space="preserve">viga e cinta 66,45÷0,20 = 332,25 =&gt; 332,25 x 1,20 = 398,70÷12 = 33,22 x 7,40 = 246,64  / pilares -  4 x 11 = 44,00 - 44÷0,20 = 220÷12 = 18,33 =&gt; 18,33x1,848 = 33,87   - 246,64 + 33,87  -   </t>
    </r>
    <r>
      <rPr>
        <b/>
        <sz val="11"/>
        <color theme="1"/>
        <rFont val="Arial Nova"/>
        <family val="2"/>
      </rPr>
      <t>Total = 280,52</t>
    </r>
  </si>
  <si>
    <r>
      <t xml:space="preserve">sapata -  0,80 x 0,80 x 0,30 x 11 = 2,11  /  viga  - 66,45 x 0,30 x 0,20 = 3,98  /  piso 81,75 x 0,10 = 8,17      / pilares   11 x 0,20 x 0,20 x 2,60 = 1,14   -   2,11 + 3,98 + 8,17 + 1,14 =          </t>
    </r>
    <r>
      <rPr>
        <b/>
        <sz val="11"/>
        <color theme="1"/>
        <rFont val="Arial Nova"/>
        <family val="2"/>
      </rPr>
      <t xml:space="preserve"> Total</t>
    </r>
    <r>
      <rPr>
        <sz val="11"/>
        <color theme="1"/>
        <rFont val="Arial Nova"/>
        <family val="2"/>
      </rPr>
      <t xml:space="preserve"> = 15,4</t>
    </r>
  </si>
  <si>
    <r>
      <t xml:space="preserve">(23,00 x 14,00 x 0,40) + (( 8,70 x 14,00 )÷2 x 0,40 )   =&gt;  128,80 + 24,36  - </t>
    </r>
    <r>
      <rPr>
        <b/>
        <sz val="11"/>
        <color theme="1"/>
        <rFont val="Arial Nova"/>
        <family val="2"/>
      </rPr>
      <t xml:space="preserve"> Total =  153,16</t>
    </r>
  </si>
  <si>
    <r>
      <t xml:space="preserve">153,16 x 1700kg = 260,37T  =&gt; 260,37X3km = 781,11   =&gt; 781,11 x 1,3    -  </t>
    </r>
    <r>
      <rPr>
        <b/>
        <sz val="11"/>
        <color theme="1"/>
        <rFont val="Arial Nova"/>
        <family val="2"/>
      </rPr>
      <t>Total= 1015,45</t>
    </r>
  </si>
  <si>
    <r>
      <t xml:space="preserve">9,60 + 11,35 + 2,00 + 2,00 + 3,85 + 11,35 = 40,15                                                                ( 3,70 x 4 )+( 4,65 x 4 ) + 3,85 = 37,25                                                                          40,15 + 37,25 = 77,40                                                                                                   77,40 x 2,60 = 201,24                                                                                                        201,24 - 33,45( vãos portas e janelas) ==&gt;    </t>
    </r>
    <r>
      <rPr>
        <b/>
        <sz val="11"/>
        <color theme="1"/>
        <rFont val="Arial Nova"/>
        <family val="2"/>
      </rPr>
      <t xml:space="preserve"> Total  = 167,79        </t>
    </r>
    <r>
      <rPr>
        <sz val="11"/>
        <color theme="1"/>
        <rFont val="Arial Nova"/>
        <family val="2"/>
      </rPr>
      <t xml:space="preserve">                   </t>
    </r>
  </si>
  <si>
    <r>
      <t xml:space="preserve">9,60 + 11,35 + 2,00 + 2,00 + 3,85 + 11,35 = 40,15                                                                ( 3,70 x 4 )+( 4,65 x 4 ) + 3,85 = 37,25                                                                          40,15 + 37,25 = 77,40                                                                                                   77,40 x 2,60 = 201,24                                                                                                        201,24 - 33,45( vãos portas e janelas) = 167,79                                                                      167,79 x 2 ( dois lados ) ==&gt;   </t>
    </r>
    <r>
      <rPr>
        <b/>
        <sz val="11"/>
        <color theme="1"/>
        <rFont val="Arial Nova"/>
        <family val="2"/>
      </rPr>
      <t>Total = 335,58</t>
    </r>
    <r>
      <rPr>
        <sz val="11"/>
        <color theme="1"/>
        <rFont val="Arial Nova"/>
        <family val="2"/>
      </rPr>
      <t xml:space="preserve">                         </t>
    </r>
  </si>
  <si>
    <r>
      <t xml:space="preserve">9,60 + 11,35 + 2,00 + 2,00 + 3,85 + 11,35 = 40,15                                                                         ( 3,70 x 4 )+( 4,65 x 4 ) + 3,85 = 37,25                                                                                            40,15 + 37,25 = 77,40                                                                                                                      77,40 x 2,60 = 201,24                                                                                                                   201,24 - 33,45( vãos portas e janelas) = 167,79                                                                             167,79 x 2 ( dois lados ) ==&gt;    </t>
    </r>
    <r>
      <rPr>
        <b/>
        <sz val="11"/>
        <color theme="1"/>
        <rFont val="Arial Nova"/>
        <family val="2"/>
      </rPr>
      <t xml:space="preserve">  Total =  335,58</t>
    </r>
    <r>
      <rPr>
        <sz val="11"/>
        <color theme="1"/>
        <rFont val="Arial Nova"/>
        <family val="2"/>
      </rPr>
      <t xml:space="preserve">                         </t>
    </r>
  </si>
  <si>
    <r>
      <t xml:space="preserve">banheiro 2x (( 1,50 x 2 ) + ( 2,00 x 2,00 ) x 1,60)) ==&gt; 7,00 x 1,60 = 11,20                               11,20 x 2 = 22,40                                                                                                       fraldario  ( 1,35 x 2 ) + ( 2,00 x  2,00 ) x 1,60 ==&gt;  6,70 x 1,60 =  10,72                                  cozinha  (  3,85 x 2 ) + (2,30 x 2 )  x1,60 ==&gt; 12,30 x 1,60 = 19,68                                            banheio ( 2,20 x 2 ) + ( 2,00 x 2 ) x 1,60 ==&gt; 8,40 x 1,60 = 13,44                                      depósito ( 1,70 x 2 ) + ( 2,20 x 2 ) x1,60 ==&gt; 7,80 x 1,60 = 12,48                                           soma - 22,40 + 10,72 + 19,68 + 13,44 + 12,48 = 78,72                                                          vãos de portas  = 7,36                                                                                                        78,72 - 7,36 = 71,36                                                                                                     área total a rebocar menos área total de emboço 335,58 - 71,36 ==&gt;       </t>
    </r>
    <r>
      <rPr>
        <b/>
        <sz val="11"/>
        <color theme="1"/>
        <rFont val="Arial Nova"/>
        <family val="2"/>
      </rPr>
      <t xml:space="preserve"> Total  =  264,22        </t>
    </r>
    <r>
      <rPr>
        <sz val="11"/>
        <color theme="1"/>
        <rFont val="Arial Nova"/>
        <family val="2"/>
      </rPr>
      <t xml:space="preserve">                                                                                                                                                                                                          </t>
    </r>
  </si>
  <si>
    <r>
      <t xml:space="preserve">P1- 1,50 x 2,10 - 1,50 x 0,20 = 0,30 x 2 + 1,50 = 2,10 x 1 = 2,10                                            P2- 0,80 x 2,10 - 0,80 x 0,20 = 0,16 x 2 + 0,80 = 1,12 x 3 = 3,36                                             P3- 0,80 x 2,10 - 0,80 x 0,20 = 0,16 x 2 + 0,80 = 1,12 x 4 = 4,48                                           P4- 0,70 x 2,10 - 0,70 x 0,20 = 0,14 x 2 + 0,70 =  0,98 x 2 = 1,96                                       J1- 1,20 x 1,20 - 1,20 x 0,20 =  0,24 x 2 +1,20 = 1,68 x 10 = 16,80                                     J2- 0,60 x 0,50 - 0,60 x 0,20 = 0,12 x 2 + 0,60 = 0,84 x 4 = 3,36      =&gt;   </t>
    </r>
    <r>
      <rPr>
        <b/>
        <sz val="11"/>
        <color theme="1"/>
        <rFont val="Arial Nova"/>
        <family val="2"/>
      </rPr>
      <t xml:space="preserve">  total = 32,06</t>
    </r>
  </si>
  <si>
    <r>
      <t>J1- 1,20 x 1,20 - 1,20 x 0,20 = 0,24 x 2 + 1,20 = 1,68 x 10 = 16,80                                      J2- 0,60 x 0,50 - 0,60 x 0,20 = 0,12 x 2 + 0,60 =  0,84 x 4 = 3,36    =&gt;</t>
    </r>
    <r>
      <rPr>
        <b/>
        <sz val="11"/>
        <color theme="1"/>
        <rFont val="Arial Nova"/>
        <family val="2"/>
      </rPr>
      <t xml:space="preserve">  Total = 20,16</t>
    </r>
  </si>
  <si>
    <r>
      <t>9,60 + 11,35 + 2,00 + 2,00 + 3,85 + 11,35 = 40,15                                                                ( 3,70 x 4 )+( 4,65 x 4 ) + 3,85 = 37,25                                                                          40,15 + 37,25 =</t>
    </r>
    <r>
      <rPr>
        <b/>
        <sz val="11"/>
        <color theme="1"/>
        <rFont val="Arial Nova"/>
        <family val="2"/>
      </rPr>
      <t xml:space="preserve">  Total - 77,40         </t>
    </r>
    <r>
      <rPr>
        <sz val="11"/>
        <color theme="1"/>
        <rFont val="Arial Nova"/>
        <family val="2"/>
      </rPr>
      <t xml:space="preserve">                                                                                                                 </t>
    </r>
  </si>
  <si>
    <r>
      <t xml:space="preserve">8,80  x  9,60 + 1,75  x  4,95 = =&gt;    84,48 + 8,66 -       </t>
    </r>
    <r>
      <rPr>
        <b/>
        <sz val="11"/>
        <color theme="1"/>
        <rFont val="Arial Nova"/>
        <family val="2"/>
      </rPr>
      <t xml:space="preserve">  Total  = 93,14</t>
    </r>
  </si>
  <si>
    <r>
      <t xml:space="preserve">( 10,60 x 9,80 ) + ( 1,75 x 5,95 )                                                                                                103,88 + 10,41 = </t>
    </r>
    <r>
      <rPr>
        <b/>
        <sz val="11"/>
        <color theme="1"/>
        <rFont val="Arial Nova"/>
        <family val="2"/>
      </rPr>
      <t xml:space="preserve"> Total -  114,29</t>
    </r>
  </si>
  <si>
    <r>
      <t>( 10,60 x 9,80 ) + ( 1,75 x 5,95 )                                                                                                103,88 + 10,41 =</t>
    </r>
    <r>
      <rPr>
        <b/>
        <sz val="11"/>
        <color theme="1"/>
        <rFont val="Arial Nova"/>
        <family val="2"/>
      </rPr>
      <t xml:space="preserve"> Total -  114,29</t>
    </r>
  </si>
  <si>
    <r>
      <t xml:space="preserve">espigão / agua furtada ( 6,80 x 3 ) + 2,75 + ( 4,10 x 3 ) + 1,75                                                                                        20,40 + 2,75 + 12,30 + 1,75 = 37,20                                                                                      beiral / testeira 10,60 + 9,80 + 12,35 + 5,95 + 1,75 + 3,85 =44,30 x 2 = 88,60                                                                 total : 37,20 + 88,60  = </t>
    </r>
    <r>
      <rPr>
        <b/>
        <sz val="11"/>
        <color theme="1"/>
        <rFont val="Arial Nova"/>
        <family val="2"/>
      </rPr>
      <t xml:space="preserve"> Total - 125,80</t>
    </r>
  </si>
  <si>
    <r>
      <t xml:space="preserve">beiral / testeira 10,60 + 9,80 + 12,35 + 5,95 + 1,75 + 3,85 =     </t>
    </r>
    <r>
      <rPr>
        <b/>
        <sz val="11"/>
        <color theme="1"/>
        <rFont val="Arial Nova"/>
        <family val="2"/>
      </rPr>
      <t>Total - 44,30</t>
    </r>
  </si>
  <si>
    <r>
      <t>J1- 1,20 x 1,20 -  1,44 x 10 ( total de janelas) =</t>
    </r>
    <r>
      <rPr>
        <b/>
        <sz val="11"/>
        <color theme="1"/>
        <rFont val="Arial Nova"/>
        <family val="2"/>
      </rPr>
      <t xml:space="preserve"> Total</t>
    </r>
    <r>
      <rPr>
        <sz val="11"/>
        <color theme="1"/>
        <rFont val="Arial Nova"/>
        <family val="2"/>
      </rPr>
      <t xml:space="preserve"> 14,40      </t>
    </r>
  </si>
  <si>
    <r>
      <t xml:space="preserve">J2- 0,60 x 0,50 = 0,30 x 4 - </t>
    </r>
    <r>
      <rPr>
        <b/>
        <sz val="11"/>
        <color theme="1"/>
        <rFont val="Arial Nova"/>
        <family val="2"/>
      </rPr>
      <t>Total</t>
    </r>
    <r>
      <rPr>
        <sz val="11"/>
        <color theme="1"/>
        <rFont val="Arial Nova"/>
        <family val="2"/>
      </rPr>
      <t xml:space="preserve">  = 1,20</t>
    </r>
  </si>
  <si>
    <r>
      <t xml:space="preserve">piso (12,02 x 2) + 9,25 + 22,78 + 8,84 + 3,74 + 4,40 + (1,50 x 2 x 2 ) + 2,70 + (4,50 x 2,50)                       </t>
    </r>
    <r>
      <rPr>
        <b/>
        <sz val="11"/>
        <color theme="1"/>
        <rFont val="Arial Nova"/>
        <family val="2"/>
      </rPr>
      <t xml:space="preserve">Total  = 93,00 </t>
    </r>
  </si>
  <si>
    <r>
      <t xml:space="preserve">banheiro 2x (( 1,50 x 2 ) + ( 2,00 x 2,00 ) x 1,60)) ==&gt; 7,00 x 1,60 = 11,20                               11,20 x 2 = 22,40                                                                                                       fraldario  ( 1,35 x 2 ) + ( 2,00 x  2,00 ) x 1,60 ==&gt;  6,70 x 1,60 =  10,72                                  cozinha  (  3,85 x 2 ) + (2,30 x 2 )  x1,60 ==&gt; 12,30 x 1,60 = 19,68                                            banheio ( 2,20 x 2 ) + ( 2,00 x 2 ) x 1,60 ==&gt; 8,40 x 1,60 = 13,44                                      depósito ( 1,70 x 2 ) + ( 2,20 x 2 ) x1,60 ==&gt; 7,80 x 1,60 = 12,48                                                                                                                                                                                                                           soma - 22,40 + 10,72 + 19,68 + 13,44 + 12,48  = </t>
    </r>
    <r>
      <rPr>
        <b/>
        <sz val="11"/>
        <color theme="1"/>
        <rFont val="Arial Nova"/>
        <family val="2"/>
      </rPr>
      <t xml:space="preserve"> Total - 78,72  </t>
    </r>
    <r>
      <rPr>
        <sz val="11"/>
        <color theme="1"/>
        <rFont val="Arial Nova"/>
        <family val="2"/>
      </rPr>
      <t xml:space="preserve">                                                        </t>
    </r>
  </si>
  <si>
    <r>
      <t xml:space="preserve">piso (12,02 x 2) + 9,25 + 22,78 + 8,84 + 3,74 + 4,40 + (1,50 x 2 x 2 ) + 2,70 + (4,50 x 2,50)                       93,00 + 10 %  = 102,30                                                                                             rodapé  ( 13,90+12,40+13,90+19,10 ) x0,08 = 4,75   ==&gt;  102,30+4,75           </t>
    </r>
    <r>
      <rPr>
        <b/>
        <sz val="11"/>
        <color theme="1"/>
        <rFont val="Arial Nova"/>
        <family val="2"/>
      </rPr>
      <t xml:space="preserve"> Total = 107,05 </t>
    </r>
  </si>
  <si>
    <r>
      <t xml:space="preserve">Teto- (12,02 x 2) + 9,25 + 22,78 + 8,84 + 3,74 + 4,40 + (1,50 x 2 x 2 ) + 2,70 -               </t>
    </r>
    <r>
      <rPr>
        <b/>
        <sz val="11"/>
        <color theme="1"/>
        <rFont val="Arial Nova"/>
        <family val="2"/>
      </rPr>
      <t xml:space="preserve"> Total  = 81,75 </t>
    </r>
  </si>
  <si>
    <r>
      <t xml:space="preserve">Teto-(12,02 x 2) + 9,25 + 22,78 + 8,84 + 3,74 + 4,40 + (1,50 x 2 x 2 ) + 2,70 -   </t>
    </r>
    <r>
      <rPr>
        <b/>
        <sz val="11"/>
        <color theme="1"/>
        <rFont val="Arial Nova"/>
        <family val="2"/>
      </rPr>
      <t xml:space="preserve">              Total  = 81,75 </t>
    </r>
  </si>
  <si>
    <r>
      <t xml:space="preserve">9,60 + 11,35 + 2,00 + 2,00 + 3,85 + 11,35 = 40,15                                                                ( 3,70 x 4 )+( 4,65 x 4 ) + 3,85 = 37,25                                                                          40,15 + 37,25 = 77,40                                                                                                   77,40 x 2,80 = 216,72                                                                                                        216,72 - 33,45( vãos portas e janelas) = 183,27                                                                      183,27,79 x 2 ( dois lados ) =  </t>
    </r>
    <r>
      <rPr>
        <b/>
        <sz val="11"/>
        <color theme="1"/>
        <rFont val="Arial Nova"/>
        <family val="2"/>
      </rPr>
      <t>335,58                                                                       (</t>
    </r>
    <r>
      <rPr>
        <sz val="11"/>
        <color theme="1"/>
        <rFont val="Arial Nova"/>
        <family val="2"/>
      </rPr>
      <t xml:space="preserve"> retirando o revestimento da parede  78,72 )                                                335,58 - 78,72   </t>
    </r>
    <r>
      <rPr>
        <b/>
        <sz val="11"/>
        <rFont val="Arial Nova"/>
        <family val="2"/>
      </rPr>
      <t>T</t>
    </r>
    <r>
      <rPr>
        <b/>
        <sz val="11"/>
        <color theme="1"/>
        <rFont val="Arial Nova"/>
        <family val="2"/>
      </rPr>
      <t>otal =256,86</t>
    </r>
    <r>
      <rPr>
        <sz val="11"/>
        <color theme="1"/>
        <rFont val="Arial Nova"/>
        <family val="2"/>
      </rPr>
      <t xml:space="preserve">                       </t>
    </r>
  </si>
  <si>
    <r>
      <t xml:space="preserve">9,60 + 11,35 + 2,00 + 2,00 + 3,85 + 11,35 = 40,15                                                                ( 3,70 x 4 )+( 4,65 x 4 ) + 3,85 = 37,25                                                                          40,15 + 37,25 = 77,40                                                                                                   77,40 x 2,60 = 201,24                                                                                                        201,24 - 33,45( vãos portas e janelas) = 167,79                                                                      167,79 x 2 ( dois lados ) =  </t>
    </r>
    <r>
      <rPr>
        <b/>
        <sz val="11"/>
        <color theme="1"/>
        <rFont val="Arial Nova"/>
        <family val="2"/>
      </rPr>
      <t xml:space="preserve">335,58                                                 </t>
    </r>
    <r>
      <rPr>
        <sz val="11"/>
        <color theme="1"/>
        <rFont val="Arial Nova"/>
        <family val="2"/>
      </rPr>
      <t xml:space="preserve"> obs.(retirando o revestimento da parede  78,72 )                                       335,58 - 78,72   </t>
    </r>
    <r>
      <rPr>
        <b/>
        <sz val="11"/>
        <color theme="1"/>
        <rFont val="Arial Nova"/>
        <family val="2"/>
      </rPr>
      <t>Total =256,86</t>
    </r>
    <r>
      <rPr>
        <sz val="11"/>
        <color theme="1"/>
        <rFont val="Arial Nova"/>
        <family val="2"/>
      </rPr>
      <t xml:space="preserve">                       </t>
    </r>
  </si>
  <si>
    <r>
      <t xml:space="preserve">P1 - 1,50 x 2,10 x1 = 3,15   /    P2 - 80 x 210 x 3 = 5,04   /      P3 - 80 x 210 x 4 = 6,72   /      P4 - 70 x 210 x 2 = 2,94     /       J1 - 120 x 120 X 10 = 14,40     /      J2 - 60 x 50 X 4 = 1,20  ==&gt; 33,45  x 2         </t>
    </r>
    <r>
      <rPr>
        <b/>
        <sz val="11"/>
        <color theme="1"/>
        <rFont val="Arial Nova"/>
        <family val="2"/>
      </rPr>
      <t>Total = 66,90</t>
    </r>
  </si>
  <si>
    <r>
      <t xml:space="preserve">P1 - 1,50 x 2,10 x1 = 3,15   /    P2 - 80 x 210 x 3 = 5,04   /      P3 - 80 x 210 x 4 = 6,72   /      P4 - 70 x 210 x 2 = 2,94     /       J1 - 120 x 120 X 10 = 14,40     /      J2 - 60 x 50 X 4 = 1,20  ==&gt; 33,45  x 2       </t>
    </r>
    <r>
      <rPr>
        <b/>
        <sz val="11"/>
        <color theme="1"/>
        <rFont val="Arial Nova"/>
        <family val="2"/>
      </rPr>
      <t xml:space="preserve">  Total = 66,90</t>
    </r>
  </si>
  <si>
    <r>
      <t>8,15 x 4,95  ==&gt;</t>
    </r>
    <r>
      <rPr>
        <b/>
        <sz val="11"/>
        <color theme="1"/>
        <rFont val="Arial Nova"/>
        <family val="2"/>
      </rPr>
      <t xml:space="preserve"> Total 40,34</t>
    </r>
  </si>
  <si>
    <r>
      <t xml:space="preserve">23,00 + 16,10 + 10,16 =  =49,26                                                                                          49,26 x 0,30 x 0,50 -  </t>
    </r>
    <r>
      <rPr>
        <b/>
        <sz val="11"/>
        <color theme="1"/>
        <rFont val="Arial Nova"/>
        <family val="2"/>
      </rPr>
      <t xml:space="preserve"> Total = 7,38</t>
    </r>
  </si>
  <si>
    <r>
      <t>45,65 x 0,25 x 0,40 -</t>
    </r>
    <r>
      <rPr>
        <b/>
        <sz val="11"/>
        <color theme="1"/>
        <rFont val="Arial Nova"/>
        <family val="2"/>
      </rPr>
      <t xml:space="preserve"> Total = 4,56</t>
    </r>
  </si>
  <si>
    <r>
      <t xml:space="preserve">17,00 + 9,00 =  26,00   ==&gt;    26,00 x 2,00 -     </t>
    </r>
    <r>
      <rPr>
        <b/>
        <sz val="11"/>
        <color theme="1"/>
        <rFont val="Arial Nova"/>
        <family val="2"/>
      </rPr>
      <t xml:space="preserve">  Total =  52,00</t>
    </r>
  </si>
  <si>
    <r>
      <t xml:space="preserve">17,00 + 9,10 =  26,00   ==&gt;    26,00 x 2,00 -     </t>
    </r>
    <r>
      <rPr>
        <b/>
        <sz val="11"/>
        <color theme="1"/>
        <rFont val="Arial Nova"/>
        <family val="2"/>
      </rPr>
      <t xml:space="preserve">  Total =  52,00</t>
    </r>
  </si>
  <si>
    <r>
      <t xml:space="preserve">Entr. principal ( 2,00 x 2,00 )  -entr. cadeirante (1,00 x 2,00)    - entr. veiculo 3,50 x 2,00      ==&gt; 2,00x2,00 + 1,00x2,00 + 3,50 x 2,00  ==&gt; 13,00+23,67    </t>
    </r>
    <r>
      <rPr>
        <b/>
        <sz val="11"/>
        <color theme="1"/>
        <rFont val="Arial Nova"/>
        <family val="2"/>
      </rPr>
      <t xml:space="preserve"> Total = 36,67   </t>
    </r>
    <r>
      <rPr>
        <sz val="11"/>
        <color theme="1"/>
        <rFont val="Arial Nova"/>
        <family val="2"/>
      </rPr>
      <t xml:space="preserve">                        </t>
    </r>
  </si>
  <si>
    <r>
      <t>19,65 - 6,50 = 13,15 ==&gt; 13,15 ÷1,58 = 8,63 -</t>
    </r>
    <r>
      <rPr>
        <b/>
        <sz val="11"/>
        <color theme="1"/>
        <rFont val="Arial Nova"/>
        <family val="2"/>
      </rPr>
      <t xml:space="preserve">      Total = 8,32             obs-( 13,15 x 1,80 = 23,67m²)</t>
    </r>
  </si>
  <si>
    <r>
      <t xml:space="preserve">Entr. principal ( 1,00 x 2,00 )  -entr. cadeirante (1,00 x 2,00)    - entr. veiculo 4,00 x 2,00      ==&gt; 1,00x2,00 + 1,00x2,00 + 4,00 x 2,00       </t>
    </r>
    <r>
      <rPr>
        <b/>
        <sz val="11"/>
        <color theme="1"/>
        <rFont val="Arial Nova"/>
        <family val="2"/>
      </rPr>
      <t xml:space="preserve"> Total 12,00  </t>
    </r>
    <r>
      <rPr>
        <sz val="11"/>
        <color theme="1"/>
        <rFont val="Arial Nova"/>
        <family val="2"/>
      </rPr>
      <t xml:space="preserve">                            </t>
    </r>
  </si>
  <si>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</si>
  <si>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</si>
  <si>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</si>
  <si>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</si>
  <si>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</si>
  <si>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</si>
  <si>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</si>
  <si>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</si>
  <si>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</si>
  <si>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</si>
  <si>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</si>
  <si>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</si>
  <si>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</si>
  <si>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</si>
  <si>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</si>
  <si>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</si>
  <si>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</si>
  <si>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</si>
  <si>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</si>
  <si>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</si>
  <si>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</si>
  <si>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</si>
  <si>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</si>
  <si>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</si>
  <si>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</si>
  <si>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</si>
  <si>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</si>
  <si>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</si>
  <si>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</si>
  <si>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</si>
  <si>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</si>
  <si>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</si>
  <si>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</si>
  <si>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</si>
  <si>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</si>
  <si>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</si>
  <si>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</si>
  <si>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</si>
  <si>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</si>
  <si>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</si>
  <si>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</si>
  <si>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</si>
  <si>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</si>
  <si>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</si>
  <si>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</si>
  <si>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</si>
  <si>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</si>
  <si>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</si>
  <si>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</si>
  <si>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</si>
  <si>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</si>
  <si>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</si>
  <si>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</si>
  <si>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</si>
  <si>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</si>
  <si>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</si>
  <si>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</si>
  <si>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</si>
  <si>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</si>
  <si>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</si>
  <si>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</si>
  <si>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</si>
  <si>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</si>
  <si>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</si>
  <si>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</si>
  <si>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</si>
  <si>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</si>
  <si>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</si>
  <si>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</si>
  <si>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</si>
  <si>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</si>
  <si>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</si>
  <si>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</si>
  <si>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</si>
  <si>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</si>
  <si>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</si>
  <si>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</si>
  <si>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</si>
  <si>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</si>
  <si>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</si>
  <si>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</si>
  <si>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</si>
  <si>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</si>
  <si>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</si>
  <si>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</si>
  <si>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</si>
  <si>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</si>
  <si>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</si>
  <si>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</si>
  <si>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</si>
  <si>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</si>
  <si>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</si>
  <si>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</si>
  <si>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</si>
  <si>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</si>
  <si>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</si>
  <si>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</si>
  <si>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</si>
  <si>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</si>
  <si>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</si>
  <si>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</si>
  <si>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</si>
  <si>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</si>
  <si>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</si>
  <si>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</si>
  <si>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</si>
  <si>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</si>
  <si>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</si>
  <si>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</si>
  <si>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</si>
  <si>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</si>
  <si>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</si>
  <si>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</si>
  <si>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</si>
  <si>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</si>
  <si>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</si>
  <si>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</si>
  <si>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</si>
  <si>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</si>
  <si>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</si>
  <si>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</si>
  <si>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</si>
  <si>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</si>
  <si>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</si>
  <si>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</si>
  <si>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</si>
  <si>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</si>
  <si>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</si>
  <si>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</si>
  <si>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</si>
  <si>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</si>
  <si>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</si>
  <si>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</si>
  <si>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</si>
  <si>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</si>
  <si>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</si>
  <si>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</si>
  <si>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</si>
  <si>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</si>
  <si>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</si>
  <si>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</si>
  <si>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</si>
  <si>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</si>
  <si>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</si>
  <si>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</si>
  <si>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</si>
  <si>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</si>
  <si>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</si>
  <si>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</si>
  <si>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</si>
  <si>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</si>
  <si>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</si>
  <si>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</si>
  <si>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</si>
  <si>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</si>
  <si>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</si>
  <si>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DRAGAGEM DE MATERIAIS DE 1A CATEGORIA E COMPOSTOS ORGÂNICOS E INORGÂNICOS COM ESCAVADEIRA HIDRÁULICA DE LONGO ALCANCE (CAÇAMBA: 0,52 M3/155 HP).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</si>
  <si>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</si>
  <si>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</si>
  <si>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</si>
  <si>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</si>
  <si>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</si>
  <si>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</si>
  <si>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</si>
  <si>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</si>
  <si>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</si>
  <si>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</si>
  <si>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</si>
  <si>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</si>
  <si>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</si>
  <si>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</si>
  <si>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</si>
  <si>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</si>
  <si>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</si>
  <si>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</si>
  <si>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</si>
  <si>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</si>
  <si>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</si>
  <si>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</si>
  <si>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</si>
  <si>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</si>
  <si>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</si>
  <si>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</si>
  <si>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</si>
  <si>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</si>
  <si>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</si>
  <si>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</si>
  <si>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</si>
  <si>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</si>
  <si>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</si>
  <si>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</si>
  <si>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</si>
  <si>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</si>
  <si>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</si>
  <si>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</si>
  <si>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</si>
  <si>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</si>
  <si>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</si>
  <si>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</si>
  <si>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</si>
  <si>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</si>
  <si>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</si>
  <si>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</si>
  <si>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</si>
  <si>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</si>
  <si>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</si>
  <si>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</si>
  <si>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</si>
  <si>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</si>
  <si>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</si>
  <si>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</si>
  <si>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</si>
  <si>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</si>
  <si>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</si>
  <si>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</si>
  <si>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</si>
  <si>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</si>
  <si>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</si>
  <si>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</si>
  <si>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</si>
  <si>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</si>
  <si>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</si>
  <si>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</si>
  <si>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</si>
  <si>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</si>
  <si>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</si>
  <si>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</si>
  <si>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</si>
  <si>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</si>
  <si>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</si>
  <si>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</si>
  <si>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</si>
  <si>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</si>
  <si>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</si>
  <si>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</si>
  <si>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</si>
  <si>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</si>
  <si>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</si>
  <si>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</si>
  <si>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</si>
  <si>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</si>
  <si>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</si>
  <si>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</si>
  <si>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</si>
  <si>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</si>
  <si>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</si>
  <si>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</si>
  <si>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</si>
  <si>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</si>
  <si>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</si>
  <si>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</si>
  <si>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</si>
  <si>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</si>
  <si>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</si>
  <si>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</si>
  <si>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</si>
  <si>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</si>
  <si>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</si>
  <si>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</si>
  <si>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</si>
  <si>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</si>
  <si>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</si>
  <si>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</si>
  <si>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</si>
  <si>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</si>
  <si>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</si>
  <si>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</si>
  <si>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</si>
  <si>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</si>
  <si>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</si>
  <si>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</si>
  <si>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</si>
  <si>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</si>
  <si>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</si>
  <si>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</si>
  <si>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</si>
  <si>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</si>
  <si>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</si>
  <si>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</si>
  <si>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</si>
  <si>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</si>
  <si>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</si>
  <si>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</si>
  <si>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</si>
  <si>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</si>
  <si>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</si>
  <si>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</si>
  <si>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</si>
  <si>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</si>
  <si>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</si>
  <si>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</si>
  <si>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</si>
  <si>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</si>
  <si>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</si>
  <si>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</si>
  <si>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</si>
  <si>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</si>
  <si>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</si>
  <si>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</si>
  <si>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</si>
  <si>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</si>
  <si>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</si>
  <si>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</si>
  <si>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</si>
  <si>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</si>
  <si>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</si>
  <si>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</si>
  <si>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</si>
  <si>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</si>
  <si>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</si>
  <si>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</si>
  <si>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</si>
  <si>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</si>
  <si>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</si>
  <si>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</si>
  <si>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</si>
  <si>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</si>
  <si>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</si>
  <si>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</si>
  <si>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</si>
  <si>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</si>
  <si>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</si>
  <si>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</si>
  <si>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</si>
  <si>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</si>
  <si>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</si>
  <si>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</si>
  <si>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</si>
  <si>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</si>
  <si>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</si>
  <si>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</si>
  <si>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</si>
  <si>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</si>
  <si>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</si>
  <si>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</si>
  <si>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</si>
  <si>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</si>
  <si>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</si>
  <si>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</si>
  <si>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</si>
  <si>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</si>
  <si>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</si>
  <si>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</si>
  <si>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</si>
  <si>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</si>
  <si>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</si>
  <si>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</si>
  <si>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</si>
  <si>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</si>
  <si>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</si>
  <si>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</si>
  <si>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</si>
  <si>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</si>
  <si>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</si>
  <si>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</si>
  <si>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</si>
  <si>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</si>
  <si>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</si>
  <si>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</si>
  <si>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</si>
  <si>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</si>
  <si>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</si>
  <si>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</si>
  <si>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</si>
  <si>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</si>
  <si>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</si>
  <si>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</si>
  <si>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</si>
  <si>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</si>
  <si>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</si>
  <si>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</si>
  <si>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</si>
  <si>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</si>
  <si>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</si>
  <si>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</si>
  <si>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</si>
  <si>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</si>
  <si>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</si>
  <si>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</si>
  <si>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</si>
  <si>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</si>
  <si>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</si>
  <si>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</si>
  <si>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</si>
  <si>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</si>
  <si>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</si>
  <si>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</si>
  <si>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</si>
  <si>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</si>
  <si>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</si>
  <si>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</si>
  <si>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</si>
  <si>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</si>
  <si>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</si>
  <si>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</si>
  <si>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</si>
  <si>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</si>
  <si>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</si>
  <si>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</si>
  <si>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</si>
  <si>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</si>
  <si>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</si>
  <si>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</si>
  <si>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</si>
  <si>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</si>
  <si>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</si>
  <si>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</si>
  <si>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</si>
  <si>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</si>
  <si>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</si>
  <si>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</si>
  <si>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</si>
  <si>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</si>
  <si>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</si>
  <si>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</si>
  <si>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</si>
  <si>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</si>
  <si>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</si>
  <si>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</si>
  <si>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</si>
  <si>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</si>
  <si>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</si>
  <si>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</si>
  <si>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</si>
  <si>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</si>
  <si>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</si>
  <si>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</si>
  <si>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</si>
  <si>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</si>
  <si>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</si>
  <si>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</si>
  <si>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</si>
  <si>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</si>
  <si>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</si>
  <si>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</si>
  <si>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</si>
  <si>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</si>
  <si>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</si>
  <si>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</si>
  <si>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</si>
  <si>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</si>
  <si>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</si>
  <si>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</si>
  <si>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</si>
  <si>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</si>
  <si>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</si>
  <si>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</si>
  <si>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</si>
  <si>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</si>
  <si>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</si>
  <si>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</si>
  <si>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</si>
  <si>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</si>
  <si>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</si>
  <si>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</si>
  <si>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</si>
  <si>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</si>
  <si>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</si>
  <si>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</si>
  <si>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</si>
  <si>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</si>
  <si>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</si>
  <si>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</si>
  <si>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</si>
  <si>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</si>
  <si>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</si>
  <si>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</si>
  <si>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</si>
  <si>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</si>
  <si>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</si>
  <si>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</si>
  <si>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</si>
  <si>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</si>
  <si>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</si>
  <si>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</si>
  <si>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</si>
  <si>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UNXMES</t>
  </si>
  <si>
    <t>M2XMES</t>
  </si>
  <si>
    <t>SC25KG</t>
  </si>
  <si>
    <t xml:space="preserve">TOTAL </t>
  </si>
  <si>
    <t>OBRA</t>
  </si>
  <si>
    <t>Item</t>
  </si>
  <si>
    <t>Etapa</t>
  </si>
  <si>
    <t>R$ Parcial</t>
  </si>
  <si>
    <t>Mês 1</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</si>
  <si>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</si>
  <si>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</si>
  <si>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</si>
  <si>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</si>
  <si>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</si>
  <si>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</si>
  <si>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</si>
  <si>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</si>
  <si>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</si>
  <si>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</si>
  <si>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</si>
  <si>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</si>
  <si>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</si>
  <si>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</si>
  <si>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</si>
  <si>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</si>
  <si>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</si>
  <si>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</si>
  <si>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</si>
  <si>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</si>
  <si>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</si>
  <si>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</si>
  <si>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</si>
  <si>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</si>
  <si>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</si>
  <si>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</si>
  <si>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</si>
  <si>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</si>
  <si>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</si>
  <si>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</si>
  <si>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</si>
  <si>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</si>
  <si>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</si>
  <si>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</si>
  <si>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</si>
  <si>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</si>
  <si>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</si>
  <si>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</si>
  <si>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</si>
  <si>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</si>
  <si>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</si>
  <si>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</si>
  <si>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</si>
  <si>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</si>
  <si>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</si>
  <si>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</si>
  <si>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</si>
  <si>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</si>
  <si>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</si>
  <si>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</si>
  <si>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</si>
  <si>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</si>
  <si>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</si>
  <si>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</si>
  <si>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</si>
  <si>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</si>
  <si>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</si>
  <si>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</si>
  <si>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</si>
  <si>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</si>
  <si>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</si>
  <si>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</si>
  <si>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</si>
  <si>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</si>
  <si>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</si>
  <si>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</si>
  <si>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</si>
  <si>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</si>
  <si>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</si>
  <si>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</si>
  <si>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</si>
  <si>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</si>
  <si>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</si>
  <si>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</si>
  <si>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</si>
  <si>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</si>
  <si>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</si>
  <si>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</si>
  <si>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</si>
  <si>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</si>
  <si>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</si>
  <si>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</si>
  <si>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</si>
  <si>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</si>
  <si>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</si>
  <si>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</si>
  <si>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</si>
  <si>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</si>
  <si>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</si>
  <si>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</si>
  <si>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</si>
  <si>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</si>
  <si>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</si>
  <si>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</si>
  <si>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</si>
  <si>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</si>
  <si>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</si>
  <si>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</si>
  <si>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</si>
  <si>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</si>
  <si>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</si>
  <si>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</si>
  <si>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</si>
  <si>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</si>
  <si>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</si>
  <si>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</si>
  <si>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</si>
  <si>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</si>
  <si>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</si>
  <si>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</si>
  <si>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</si>
  <si>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</si>
  <si>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</si>
  <si>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</si>
  <si>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</si>
  <si>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</si>
  <si>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</si>
  <si>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</si>
  <si>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</si>
  <si>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</si>
  <si>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</si>
  <si>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</si>
  <si>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</si>
  <si>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</si>
  <si>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</si>
  <si>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</si>
  <si>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</si>
  <si>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</si>
  <si>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</si>
  <si>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</si>
  <si>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</si>
  <si>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</si>
  <si>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</si>
  <si>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</si>
  <si>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</si>
  <si>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</si>
  <si>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</si>
  <si>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</si>
  <si>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</si>
  <si>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</si>
  <si>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</si>
  <si>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</si>
  <si>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</si>
  <si>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</si>
  <si>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</si>
  <si>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</si>
  <si>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</si>
  <si>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</si>
  <si>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</si>
  <si>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</si>
  <si>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</si>
  <si>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</si>
  <si>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</si>
  <si>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</si>
  <si>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</si>
  <si>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</si>
  <si>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</si>
  <si>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</si>
  <si>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</si>
  <si>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</si>
  <si>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</si>
  <si>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</si>
  <si>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</si>
  <si>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</si>
  <si>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</si>
  <si>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</si>
  <si>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</si>
  <si>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</si>
  <si>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</si>
  <si>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</si>
  <si>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</si>
  <si>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</si>
  <si>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</si>
  <si>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</si>
  <si>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</si>
  <si>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</si>
  <si>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</si>
  <si>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</si>
  <si>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</si>
  <si>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</si>
  <si>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</si>
  <si>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</si>
  <si>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</si>
  <si>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</si>
  <si>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</si>
  <si>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</si>
  <si>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</si>
  <si>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</si>
  <si>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</si>
  <si>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</si>
  <si>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</si>
  <si>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</si>
  <si>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</si>
  <si>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</si>
  <si>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</si>
  <si>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</si>
  <si>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</si>
  <si>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</si>
  <si>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</si>
  <si>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</si>
  <si>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</si>
  <si>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</si>
  <si>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</si>
  <si>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</si>
  <si>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</si>
  <si>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</si>
  <si>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</si>
  <si>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</si>
  <si>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</si>
  <si>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</si>
  <si>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</si>
  <si>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</si>
  <si>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</si>
  <si>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</si>
  <si>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</si>
  <si>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</si>
  <si>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</si>
  <si>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</si>
  <si>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</si>
  <si>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</si>
  <si>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</si>
  <si>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</si>
  <si>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</si>
  <si>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</si>
  <si>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</si>
  <si>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</si>
  <si>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</si>
  <si>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</si>
  <si>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</si>
  <si>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</si>
  <si>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</si>
  <si>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</si>
  <si>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</si>
  <si>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</si>
  <si>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</si>
  <si>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</si>
  <si>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</si>
  <si>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</si>
  <si>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</si>
  <si>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</si>
  <si>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</si>
  <si>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</si>
  <si>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</si>
  <si>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</si>
  <si>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</si>
  <si>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</si>
  <si>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</si>
  <si>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</si>
  <si>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</si>
  <si>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</si>
  <si>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</si>
  <si>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</si>
  <si>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</si>
  <si>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</si>
  <si>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</si>
  <si>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</si>
  <si>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</si>
  <si>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</si>
  <si>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</si>
  <si>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</si>
  <si>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</si>
  <si>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</si>
  <si>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</si>
  <si>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</si>
  <si>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</si>
  <si>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</si>
  <si>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</si>
  <si>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</si>
  <si>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</si>
  <si>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</si>
  <si>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</si>
  <si>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</si>
  <si>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</si>
  <si>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</si>
  <si>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</si>
  <si>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</si>
  <si>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</si>
  <si>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</si>
  <si>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</si>
  <si>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</si>
  <si>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</si>
  <si>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</si>
  <si>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</si>
  <si>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</si>
  <si>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</si>
  <si>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</si>
  <si>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</si>
  <si>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</si>
  <si>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</si>
  <si>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</si>
  <si>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</si>
  <si>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</si>
  <si>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</si>
  <si>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</si>
  <si>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</si>
  <si>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</si>
  <si>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</si>
  <si>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</si>
  <si>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</si>
  <si>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</si>
  <si>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</si>
  <si>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</si>
  <si>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</si>
  <si>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</si>
  <si>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</si>
  <si>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</si>
  <si>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</si>
  <si>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</si>
  <si>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</si>
  <si>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</si>
  <si>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</si>
  <si>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</si>
  <si>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</si>
  <si>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</si>
  <si>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</si>
  <si>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</si>
  <si>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</si>
  <si>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</si>
  <si>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</si>
  <si>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</si>
  <si>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</si>
  <si>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</si>
  <si>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</si>
  <si>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</si>
  <si>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</si>
  <si>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</si>
  <si>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</si>
  <si>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</si>
  <si>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</si>
  <si>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</si>
  <si>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</si>
  <si>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</si>
  <si>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</si>
  <si>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</si>
  <si>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</si>
  <si>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</si>
  <si>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</si>
  <si>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</si>
  <si>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</si>
  <si>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</si>
  <si>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</si>
  <si>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</si>
  <si>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</si>
  <si>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</si>
  <si>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</si>
  <si>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</si>
  <si>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</si>
  <si>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</si>
  <si>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</si>
  <si>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</si>
  <si>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</si>
  <si>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</si>
  <si>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</si>
  <si>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</si>
  <si>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</si>
  <si>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</si>
  <si>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</si>
  <si>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</si>
  <si>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</si>
  <si>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</si>
  <si>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</si>
  <si>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</si>
  <si>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</si>
  <si>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</si>
  <si>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</si>
  <si>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</si>
  <si>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</si>
  <si>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</si>
  <si>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</si>
  <si>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</si>
  <si>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</si>
  <si>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</si>
  <si>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</si>
  <si>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</si>
  <si>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</si>
  <si>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</si>
  <si>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</si>
  <si>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</si>
  <si>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</si>
  <si>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</si>
  <si>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</si>
  <si>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</si>
  <si>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</si>
  <si>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</si>
  <si>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</si>
  <si>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</si>
  <si>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</si>
  <si>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</si>
  <si>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</si>
  <si>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</si>
  <si>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</si>
  <si>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</si>
  <si>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</si>
  <si>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</si>
  <si>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</si>
  <si>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</si>
  <si>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</si>
  <si>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</si>
  <si>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</si>
  <si>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</si>
  <si>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</si>
  <si>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</si>
  <si>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</si>
  <si>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</si>
  <si>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</si>
  <si>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</si>
  <si>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</si>
  <si>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</si>
  <si>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</si>
  <si>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</si>
  <si>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</si>
  <si>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</si>
  <si>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</si>
  <si>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</si>
  <si>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</si>
  <si>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</si>
  <si>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</si>
  <si>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</si>
  <si>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</si>
  <si>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</si>
  <si>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</si>
  <si>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</si>
  <si>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</si>
  <si>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</si>
  <si>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</si>
  <si>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</si>
  <si>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</si>
  <si>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</si>
  <si>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</si>
  <si>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</si>
  <si>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</si>
  <si>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</si>
  <si>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</si>
  <si>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</si>
  <si>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</si>
  <si>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</si>
  <si>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</si>
  <si>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</si>
  <si>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</si>
  <si>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</si>
  <si>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</si>
  <si>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</si>
  <si>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</si>
  <si>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</si>
  <si>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</si>
  <si>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</si>
  <si>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</si>
  <si>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</si>
  <si>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</si>
  <si>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</si>
  <si>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</si>
  <si>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</si>
  <si>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</si>
  <si>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</si>
  <si>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</si>
  <si>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</si>
  <si>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</si>
  <si>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</si>
  <si>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</si>
  <si>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</si>
  <si>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</si>
  <si>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</si>
  <si>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</si>
  <si>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</si>
  <si>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</si>
  <si>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</si>
  <si>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</si>
  <si>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</si>
  <si>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</si>
  <si>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</si>
  <si>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</si>
  <si>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</si>
  <si>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</si>
  <si>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</si>
  <si>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</si>
  <si>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</si>
  <si>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</si>
  <si>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</si>
  <si>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</si>
  <si>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</si>
  <si>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</si>
  <si>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</si>
  <si>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</si>
  <si>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</si>
  <si>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</si>
  <si>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</si>
  <si>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</si>
  <si>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</si>
  <si>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</si>
  <si>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</si>
  <si>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</si>
  <si>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</si>
  <si>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</si>
  <si>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</si>
  <si>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</si>
  <si>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</si>
  <si>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</si>
  <si>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</si>
  <si>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</si>
  <si>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</si>
  <si>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</si>
  <si>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</si>
  <si>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</si>
  <si>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</si>
  <si>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</si>
  <si>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</si>
  <si>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</si>
  <si>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</si>
  <si>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</si>
  <si>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</si>
  <si>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</si>
  <si>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</si>
  <si>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</si>
  <si>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</si>
  <si>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</si>
  <si>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</si>
  <si>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</si>
  <si>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</si>
  <si>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</si>
  <si>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</si>
  <si>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</si>
  <si>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</si>
  <si>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</si>
  <si>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</si>
  <si>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</si>
  <si>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</si>
  <si>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</si>
  <si>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</si>
  <si>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</si>
  <si>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</si>
  <si>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</si>
  <si>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</si>
  <si>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</si>
  <si>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</si>
  <si>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</si>
  <si>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</si>
  <si>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</si>
  <si>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</si>
  <si>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</si>
  <si>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</si>
  <si>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</si>
  <si>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</si>
  <si>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</si>
  <si>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</si>
  <si>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</si>
  <si>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</si>
  <si>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</si>
  <si>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</si>
  <si>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</si>
  <si>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</si>
  <si>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</si>
  <si>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</si>
  <si>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</si>
  <si>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</si>
  <si>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</si>
  <si>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</si>
  <si>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</si>
  <si>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</si>
  <si>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</si>
  <si>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</si>
  <si>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</si>
  <si>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</si>
  <si>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</si>
  <si>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</si>
  <si>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</si>
  <si>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</si>
  <si>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</si>
  <si>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</si>
  <si>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</si>
  <si>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</si>
  <si>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</si>
  <si>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</si>
  <si>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</si>
  <si>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</si>
  <si>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</si>
  <si>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</si>
  <si>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</si>
  <si>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</si>
  <si>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</si>
  <si>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</si>
  <si>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</si>
  <si>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</si>
  <si>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</si>
  <si>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</si>
  <si>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</si>
  <si>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</si>
  <si>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</si>
  <si>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</si>
  <si>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</si>
  <si>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</si>
  <si>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</si>
  <si>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</si>
  <si>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</si>
  <si>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</si>
  <si>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</si>
  <si>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</si>
  <si>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</si>
  <si>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</si>
  <si>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</si>
  <si>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</si>
  <si>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</si>
  <si>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</si>
  <si>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</si>
  <si>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</si>
  <si>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</si>
  <si>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</si>
  <si>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</si>
  <si>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</si>
  <si>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</si>
  <si>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</si>
  <si>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</si>
  <si>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</si>
  <si>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</si>
  <si>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</si>
  <si>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</si>
  <si>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</si>
  <si>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</si>
  <si>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</si>
  <si>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</si>
  <si>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</si>
  <si>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</si>
  <si>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</si>
  <si>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</si>
  <si>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</si>
  <si>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</si>
  <si>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</si>
  <si>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</si>
  <si>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</si>
  <si>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</si>
  <si>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</si>
  <si>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</si>
  <si>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</si>
  <si>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</si>
  <si>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</si>
  <si>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</si>
  <si>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</si>
  <si>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</si>
  <si>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</si>
  <si>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</si>
  <si>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</si>
  <si>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</si>
  <si>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</si>
  <si>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</si>
  <si>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</si>
  <si>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</si>
  <si>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</si>
  <si>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</si>
  <si>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</si>
  <si>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</si>
  <si>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</si>
  <si>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</si>
  <si>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</si>
  <si>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</si>
  <si>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</si>
  <si>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</si>
  <si>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</si>
  <si>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</si>
  <si>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</si>
  <si>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</si>
  <si>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</si>
  <si>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</si>
  <si>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</si>
  <si>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</si>
  <si>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</si>
  <si>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</si>
  <si>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</si>
  <si>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</si>
  <si>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</si>
  <si>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</si>
  <si>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</si>
  <si>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</si>
  <si>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</si>
  <si>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</si>
  <si>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</si>
  <si>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</si>
  <si>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</si>
  <si>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</si>
  <si>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</si>
  <si>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</si>
  <si>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</si>
  <si>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</si>
  <si>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</si>
  <si>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</si>
  <si>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</si>
  <si>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</si>
  <si>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</si>
  <si>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</si>
  <si>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</si>
  <si>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</si>
  <si>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</si>
  <si>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</si>
  <si>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</si>
  <si>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</si>
  <si>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</si>
  <si>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</si>
  <si>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</si>
  <si>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</si>
  <si>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</si>
  <si>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</si>
  <si>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</si>
  <si>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</si>
  <si>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</si>
  <si>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</si>
  <si>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</si>
  <si>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</si>
  <si>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</si>
  <si>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</si>
  <si>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</si>
  <si>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</si>
  <si>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</si>
  <si>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</si>
  <si>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</si>
  <si>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</si>
  <si>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</si>
  <si>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</si>
  <si>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</si>
  <si>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</si>
  <si>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</si>
  <si>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</si>
  <si>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</si>
  <si>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</si>
  <si>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</si>
  <si>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</si>
  <si>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</si>
  <si>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</si>
  <si>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</si>
  <si>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</si>
  <si>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</si>
  <si>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</si>
  <si>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</si>
  <si>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</si>
  <si>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</si>
  <si>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</si>
  <si>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</si>
  <si>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</si>
  <si>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</si>
  <si>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</si>
  <si>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</si>
  <si>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</si>
  <si>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</si>
  <si>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</si>
  <si>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</si>
  <si>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</si>
  <si>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</si>
  <si>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</si>
  <si>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</si>
  <si>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</si>
  <si>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</si>
  <si>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</si>
  <si>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</si>
  <si>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</si>
  <si>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</si>
  <si>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</si>
  <si>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</si>
  <si>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</si>
  <si>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</si>
  <si>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</si>
  <si>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</si>
  <si>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</si>
  <si>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</si>
  <si>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</si>
  <si>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</si>
  <si>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</si>
  <si>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</si>
  <si>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</si>
  <si>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</si>
  <si>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</si>
  <si>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</si>
  <si>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</si>
  <si>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</si>
  <si>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</si>
  <si>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</si>
  <si>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</si>
  <si>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</si>
  <si>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</si>
  <si>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</si>
  <si>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</si>
  <si>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</si>
  <si>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</si>
  <si>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</si>
  <si>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</si>
  <si>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</si>
  <si>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</si>
  <si>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</si>
  <si>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</si>
  <si>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</si>
  <si>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</si>
  <si>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</si>
  <si>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</si>
  <si>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</si>
  <si>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</si>
  <si>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</si>
  <si>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</si>
  <si>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</si>
  <si>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</si>
  <si>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</si>
  <si>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</si>
  <si>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</si>
  <si>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</si>
  <si>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</si>
  <si>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</si>
  <si>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</si>
  <si>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</si>
  <si>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</si>
  <si>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</si>
  <si>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</si>
  <si>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</si>
  <si>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</si>
  <si>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</si>
  <si>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</si>
  <si>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</si>
  <si>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</si>
  <si>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</si>
  <si>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</si>
  <si>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</si>
  <si>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</si>
  <si>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</si>
  <si>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</si>
  <si>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</si>
  <si>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</si>
  <si>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</si>
  <si>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</si>
  <si>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</si>
  <si>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</si>
  <si>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</si>
  <si>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</si>
  <si>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</si>
  <si>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</si>
  <si>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</si>
  <si>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</si>
  <si>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</si>
  <si>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</si>
  <si>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</si>
  <si>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</si>
  <si>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</si>
  <si>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</si>
  <si>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</si>
  <si>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</si>
  <si>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</si>
  <si>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</si>
  <si>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</si>
  <si>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</si>
  <si>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</si>
  <si>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</si>
  <si>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</si>
  <si>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</si>
  <si>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</si>
  <si>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</si>
  <si>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</si>
  <si>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</si>
  <si>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</si>
  <si>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</si>
  <si>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</si>
  <si>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</si>
  <si>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</si>
  <si>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</si>
  <si>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</si>
  <si>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</si>
  <si>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</si>
  <si>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</si>
  <si>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</si>
  <si>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</si>
  <si>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</si>
  <si>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</si>
  <si>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</si>
  <si>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</si>
  <si>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</si>
  <si>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</si>
  <si>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</si>
  <si>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</si>
  <si>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</si>
  <si>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</si>
  <si>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</si>
  <si>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</si>
  <si>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</si>
  <si>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</si>
  <si>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</si>
  <si>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</si>
  <si>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</si>
  <si>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</si>
  <si>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</si>
  <si>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</si>
  <si>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</si>
  <si>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</si>
  <si>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</si>
  <si>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</si>
  <si>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</si>
  <si>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</si>
  <si>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</si>
  <si>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</si>
  <si>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</si>
  <si>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</si>
  <si>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</si>
  <si>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</si>
  <si>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</si>
  <si>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</si>
  <si>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</si>
  <si>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</si>
  <si>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</si>
  <si>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</si>
  <si>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</si>
  <si>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</si>
  <si>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</si>
  <si>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</si>
  <si>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</si>
  <si>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</si>
  <si>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</si>
  <si>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</si>
  <si>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</si>
  <si>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</si>
  <si>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</si>
  <si>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</si>
  <si>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</si>
  <si>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</si>
  <si>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</si>
  <si>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</si>
  <si>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</si>
  <si>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</si>
  <si>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</si>
  <si>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</si>
  <si>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</si>
  <si>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</si>
  <si>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</si>
  <si>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</si>
  <si>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</si>
  <si>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</si>
  <si>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</si>
  <si>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</si>
  <si>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</si>
  <si>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</si>
  <si>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</si>
  <si>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</si>
  <si>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</si>
  <si>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</si>
  <si>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</si>
  <si>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</si>
  <si>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</si>
  <si>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</si>
  <si>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</si>
  <si>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</si>
  <si>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</si>
  <si>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</si>
  <si>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</si>
  <si>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</si>
  <si>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</si>
  <si>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</si>
  <si>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</si>
  <si>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</si>
  <si>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</si>
  <si>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</si>
  <si>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</si>
  <si>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</si>
  <si>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</si>
  <si>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</si>
  <si>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</si>
  <si>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</si>
  <si>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</si>
  <si>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</si>
  <si>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</si>
  <si>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</si>
  <si>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</si>
  <si>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</si>
  <si>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</si>
  <si>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</si>
  <si>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</si>
  <si>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</si>
  <si>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</si>
  <si>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</si>
  <si>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</si>
  <si>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</si>
  <si>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</si>
  <si>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</si>
  <si>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</si>
  <si>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</si>
  <si>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</si>
  <si>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</si>
  <si>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</si>
  <si>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</si>
  <si>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</si>
  <si>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</si>
  <si>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</si>
  <si>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</si>
  <si>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</si>
  <si>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</si>
  <si>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</si>
  <si>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</si>
  <si>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</si>
  <si>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</si>
  <si>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</si>
  <si>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</si>
  <si>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</si>
  <si>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</si>
  <si>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</si>
  <si>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</si>
  <si>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</si>
  <si>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</si>
  <si>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</si>
  <si>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</si>
  <si>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</si>
  <si>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</si>
  <si>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</si>
  <si>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</si>
  <si>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</si>
  <si>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</si>
  <si>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</si>
  <si>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</si>
  <si>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</si>
  <si>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</si>
  <si>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</si>
  <si>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</si>
  <si>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</si>
  <si>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</si>
  <si>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</si>
  <si>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</si>
  <si>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</si>
  <si>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</si>
  <si>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</si>
  <si>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</si>
  <si>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</si>
  <si>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</si>
  <si>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</si>
  <si>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</si>
  <si>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</si>
  <si>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</si>
  <si>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</si>
  <si>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</si>
  <si>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</si>
  <si>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</si>
  <si>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</si>
  <si>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</si>
  <si>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</si>
  <si>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</si>
  <si>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</si>
  <si>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</si>
  <si>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</si>
  <si>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</si>
  <si>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</si>
  <si>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</si>
  <si>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</si>
  <si>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</si>
  <si>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</si>
  <si>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</si>
  <si>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</si>
  <si>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</si>
  <si>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</si>
  <si>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</si>
  <si>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</si>
  <si>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</si>
  <si>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</si>
  <si>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</si>
  <si>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</si>
  <si>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</si>
  <si>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</si>
  <si>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</si>
  <si>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</si>
  <si>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</si>
  <si>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</si>
  <si>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</si>
  <si>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</si>
  <si>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</si>
  <si>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</si>
  <si>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</si>
  <si>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</si>
  <si>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</si>
  <si>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</si>
  <si>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</si>
  <si>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</si>
  <si>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</si>
  <si>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</si>
  <si>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</si>
  <si>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</si>
  <si>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</si>
  <si>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</si>
  <si>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</si>
  <si>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</si>
  <si>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</si>
  <si>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</si>
  <si>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</si>
  <si>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</si>
  <si>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</si>
  <si>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</si>
  <si>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</si>
  <si>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</si>
  <si>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</si>
  <si>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</si>
  <si>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</si>
  <si>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</si>
  <si>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</si>
  <si>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</si>
  <si>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</si>
  <si>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</si>
  <si>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</si>
  <si>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</si>
  <si>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</si>
  <si>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</si>
  <si>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</si>
  <si>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</si>
  <si>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</si>
  <si>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</si>
  <si>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</si>
  <si>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</si>
  <si>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</si>
  <si>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</si>
  <si>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</si>
  <si>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</si>
  <si>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</si>
  <si>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</si>
  <si>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</si>
  <si>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</si>
  <si>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</si>
  <si>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</si>
  <si>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</si>
  <si>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</si>
  <si>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</si>
  <si>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</si>
  <si>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</si>
  <si>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</si>
  <si>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</si>
  <si>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</si>
  <si>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</si>
  <si>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</si>
  <si>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</si>
  <si>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</si>
  <si>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</si>
  <si>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</si>
  <si>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</si>
  <si>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</si>
  <si>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</si>
  <si>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</si>
  <si>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</si>
  <si>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</si>
  <si>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</si>
  <si>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</si>
  <si>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</si>
  <si>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</si>
  <si>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</si>
  <si>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</si>
  <si>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</si>
  <si>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</si>
  <si>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</si>
  <si>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</si>
  <si>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</si>
  <si>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</si>
  <si>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</si>
  <si>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</si>
  <si>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</si>
  <si>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</si>
  <si>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</si>
  <si>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</si>
  <si>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</si>
  <si>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</si>
  <si>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</si>
  <si>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</si>
  <si>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</si>
  <si>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</si>
  <si>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</si>
  <si>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</si>
  <si>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</si>
  <si>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</si>
  <si>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</si>
  <si>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</si>
  <si>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</si>
  <si>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</si>
  <si>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</si>
  <si>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</si>
  <si>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</si>
  <si>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</si>
  <si>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</si>
  <si>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</si>
  <si>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</si>
  <si>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</si>
  <si>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</si>
  <si>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</si>
  <si>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</si>
  <si>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</si>
  <si>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</si>
  <si>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</si>
  <si>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</si>
  <si>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</si>
  <si>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</si>
  <si>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</si>
  <si>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</si>
  <si>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</si>
  <si>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</si>
  <si>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</si>
  <si>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</si>
  <si>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</si>
  <si>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</si>
  <si>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</si>
  <si>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</si>
  <si>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</si>
  <si>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</si>
  <si>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</si>
  <si>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</si>
  <si>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</si>
  <si>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</si>
  <si>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</si>
  <si>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</si>
  <si>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</si>
  <si>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</si>
  <si>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</si>
  <si>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</si>
  <si>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</si>
  <si>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</si>
  <si>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</si>
  <si>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</si>
  <si>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</si>
  <si>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</si>
  <si>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</si>
  <si>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</si>
  <si>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</si>
  <si>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</si>
  <si>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</si>
  <si>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</si>
  <si>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</si>
  <si>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</si>
  <si>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</si>
  <si>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</si>
  <si>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</si>
  <si>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</si>
  <si>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</si>
  <si>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</si>
  <si>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</si>
  <si>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</si>
  <si>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</si>
  <si>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</si>
  <si>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</si>
  <si>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</si>
  <si>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</si>
  <si>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</si>
  <si>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</si>
  <si>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</si>
  <si>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</si>
  <si>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</si>
  <si>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</si>
  <si>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</si>
  <si>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</si>
  <si>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</si>
  <si>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</si>
  <si>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</si>
  <si>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</si>
  <si>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</si>
  <si>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</si>
  <si>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</si>
  <si>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</si>
  <si>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</si>
  <si>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</si>
  <si>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</si>
  <si>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</si>
  <si>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</si>
  <si>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</si>
  <si>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</si>
  <si>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</si>
  <si>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</si>
  <si>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</si>
  <si>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</si>
  <si>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</si>
  <si>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</si>
  <si>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</si>
  <si>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</si>
  <si>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</si>
  <si>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</si>
  <si>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</si>
  <si>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</si>
  <si>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</si>
  <si>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</si>
  <si>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</si>
  <si>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</si>
  <si>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</si>
  <si>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</si>
  <si>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</si>
  <si>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</si>
  <si>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</si>
  <si>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</si>
  <si>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</si>
  <si>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</si>
  <si>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</si>
  <si>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</si>
  <si>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</si>
  <si>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</si>
  <si>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</si>
  <si>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</si>
  <si>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</si>
  <si>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</si>
  <si>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</si>
  <si>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</si>
  <si>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</si>
  <si>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</si>
  <si>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</si>
  <si>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</si>
  <si>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</si>
  <si>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</si>
  <si>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</si>
  <si>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</si>
  <si>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</si>
  <si>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</si>
  <si>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</si>
  <si>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</si>
  <si>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</si>
  <si>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</si>
  <si>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</si>
  <si>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</si>
  <si>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</si>
  <si>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</si>
  <si>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</si>
  <si>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</si>
  <si>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</si>
  <si>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</si>
  <si>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</si>
  <si>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</si>
  <si>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</si>
  <si>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</si>
  <si>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</si>
  <si>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</si>
  <si>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</si>
  <si>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</si>
  <si>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</si>
  <si>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</si>
  <si>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</si>
  <si>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</si>
  <si>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</si>
  <si>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</si>
  <si>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</si>
  <si>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</si>
  <si>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</si>
  <si>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</si>
  <si>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</si>
  <si>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</si>
  <si>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</si>
  <si>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</si>
  <si>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</si>
  <si>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</si>
  <si>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</si>
  <si>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</si>
  <si>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</si>
  <si>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</si>
  <si>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</si>
  <si>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</si>
  <si>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</si>
  <si>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</si>
  <si>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</si>
  <si>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</si>
  <si>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</si>
  <si>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</si>
  <si>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</si>
  <si>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</si>
  <si>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</si>
  <si>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</si>
  <si>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</si>
  <si>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</si>
  <si>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</si>
  <si>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</si>
  <si>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</si>
  <si>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</si>
  <si>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</si>
  <si>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</si>
  <si>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</si>
  <si>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</si>
  <si>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</si>
  <si>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</si>
  <si>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</si>
  <si>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</si>
  <si>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</si>
  <si>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</si>
  <si>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</si>
  <si>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</si>
  <si>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</si>
  <si>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</si>
  <si>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</si>
  <si>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</si>
  <si>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</si>
  <si>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</si>
  <si>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</si>
  <si>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</si>
  <si>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</si>
  <si>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</si>
  <si>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</si>
  <si>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</si>
  <si>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</si>
  <si>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</si>
  <si>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</si>
  <si>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</si>
  <si>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</si>
  <si>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</si>
  <si>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</si>
  <si>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</si>
  <si>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</si>
  <si>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</si>
  <si>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</si>
  <si>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</si>
  <si>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</si>
  <si>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</si>
  <si>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</si>
  <si>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</si>
  <si>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</si>
  <si>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</si>
  <si>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</si>
  <si>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</si>
  <si>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</si>
  <si>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</si>
  <si>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</si>
  <si>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</si>
  <si>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</si>
  <si>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</si>
  <si>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</si>
  <si>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</si>
  <si>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</si>
  <si>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</si>
  <si>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</si>
  <si>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</si>
  <si>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</si>
  <si>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</si>
  <si>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</si>
  <si>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</si>
  <si>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</si>
  <si>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</si>
  <si>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</si>
  <si>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</si>
  <si>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</si>
  <si>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</si>
  <si>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</si>
  <si>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</si>
  <si>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</si>
  <si>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</si>
  <si>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</si>
  <si>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</si>
  <si>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</si>
  <si>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</si>
  <si>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</si>
  <si>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</si>
  <si>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</si>
  <si>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</si>
  <si>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</si>
  <si>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</si>
  <si>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</si>
  <si>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</si>
  <si>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</si>
  <si>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</si>
  <si>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</si>
  <si>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</si>
  <si>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</si>
  <si>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</si>
  <si>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</si>
  <si>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</si>
  <si>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</si>
  <si>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</si>
  <si>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</si>
  <si>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</si>
  <si>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</si>
  <si>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</si>
  <si>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</si>
  <si>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</si>
  <si>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</si>
  <si>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</si>
  <si>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</si>
  <si>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</si>
  <si>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</si>
  <si>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</si>
  <si>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</si>
  <si>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</si>
  <si>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</si>
  <si>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</si>
  <si>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</si>
  <si>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</si>
  <si>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</si>
  <si>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</si>
  <si>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</si>
  <si>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</si>
  <si>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</si>
  <si>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</si>
  <si>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</si>
  <si>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</si>
  <si>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</si>
  <si>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</si>
  <si>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</si>
  <si>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</si>
  <si>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</si>
  <si>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</si>
  <si>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</si>
  <si>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</si>
  <si>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</si>
  <si>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</si>
  <si>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</si>
  <si>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</si>
  <si>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</si>
  <si>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</si>
  <si>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</si>
  <si>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</si>
  <si>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</si>
  <si>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</si>
  <si>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</si>
  <si>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</si>
  <si>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</si>
  <si>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</si>
  <si>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</si>
  <si>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</si>
  <si>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</si>
  <si>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</si>
  <si>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</si>
  <si>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</si>
  <si>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</si>
  <si>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</si>
  <si>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</si>
  <si>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</si>
  <si>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</si>
  <si>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</si>
  <si>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</si>
  <si>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</si>
  <si>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</si>
  <si>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</si>
  <si>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</si>
  <si>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</si>
  <si>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</si>
  <si>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</si>
  <si>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</si>
  <si>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</si>
  <si>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</si>
  <si>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</si>
  <si>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</si>
  <si>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</si>
  <si>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</si>
  <si>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</si>
  <si>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</si>
  <si>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</si>
  <si>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</si>
  <si>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</si>
  <si>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</si>
  <si>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</si>
  <si>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</si>
  <si>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</si>
  <si>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</si>
  <si>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</si>
  <si>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</si>
  <si>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</si>
  <si>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</si>
  <si>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</si>
  <si>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</si>
  <si>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</si>
  <si>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</si>
  <si>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</si>
  <si>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</si>
  <si>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</si>
  <si>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</si>
  <si>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</si>
  <si>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</si>
  <si>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</si>
  <si>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</si>
  <si>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</si>
  <si>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</si>
  <si>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</si>
  <si>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</si>
  <si>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</si>
  <si>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</si>
  <si>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</si>
  <si>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</si>
  <si>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</si>
  <si>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</si>
  <si>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</si>
  <si>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</si>
  <si>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</si>
  <si>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</si>
  <si>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</si>
  <si>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</si>
  <si>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</si>
  <si>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</si>
  <si>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</si>
  <si>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</si>
  <si>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</si>
  <si>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</si>
  <si>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</si>
  <si>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</si>
  <si>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</si>
  <si>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</si>
  <si>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</si>
  <si>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</si>
  <si>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</si>
  <si>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</si>
  <si>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</si>
  <si>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</si>
  <si>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</si>
  <si>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</si>
  <si>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</si>
  <si>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</si>
  <si>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</si>
  <si>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</si>
  <si>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</si>
  <si>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</si>
  <si>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</si>
  <si>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</si>
  <si>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</si>
  <si>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</si>
  <si>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</si>
  <si>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</si>
  <si>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</si>
  <si>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</si>
  <si>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</si>
  <si>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</si>
  <si>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</si>
  <si>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</si>
  <si>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</si>
  <si>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</si>
  <si>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</si>
  <si>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</si>
  <si>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</si>
  <si>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</si>
  <si>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</si>
  <si>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</si>
  <si>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</si>
  <si>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</si>
  <si>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</si>
  <si>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</si>
  <si>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</si>
  <si>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</si>
  <si>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</si>
  <si>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</si>
  <si>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</si>
  <si>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</si>
  <si>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</si>
  <si>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</si>
  <si>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</si>
  <si>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</si>
  <si>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</si>
  <si>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</si>
  <si>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</si>
  <si>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</si>
  <si>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</si>
  <si>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</si>
  <si>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</si>
  <si>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</si>
  <si>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</si>
  <si>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</si>
  <si>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</si>
  <si>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</si>
  <si>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</si>
  <si>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</si>
  <si>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</si>
  <si>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</si>
  <si>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</si>
  <si>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</si>
  <si>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</si>
  <si>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</si>
  <si>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</si>
  <si>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</si>
  <si>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</si>
  <si>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</si>
  <si>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</si>
  <si>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</si>
  <si>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</si>
  <si>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</si>
  <si>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</si>
  <si>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</si>
  <si>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</si>
  <si>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</si>
  <si>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</si>
  <si>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</si>
  <si>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</si>
  <si>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</si>
  <si>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</si>
  <si>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</si>
  <si>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</si>
  <si>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</si>
  <si>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</si>
  <si>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</si>
  <si>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</si>
  <si>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</si>
  <si>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</si>
  <si>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</si>
  <si>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</si>
  <si>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</si>
  <si>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</si>
  <si>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</si>
  <si>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</si>
  <si>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</si>
  <si>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</si>
  <si>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</si>
  <si>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</si>
  <si>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</si>
  <si>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</si>
  <si>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</si>
  <si>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</si>
  <si>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</si>
  <si>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</si>
  <si>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</si>
  <si>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</si>
  <si>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</si>
  <si>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</si>
  <si>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</si>
  <si>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</si>
  <si>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</si>
  <si>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</si>
  <si>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</si>
  <si>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</si>
  <si>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</si>
  <si>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</si>
  <si>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</si>
  <si>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</si>
  <si>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</si>
  <si>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</si>
  <si>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</si>
  <si>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</si>
  <si>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</si>
  <si>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</si>
  <si>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</si>
  <si>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</si>
  <si>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</si>
  <si>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</si>
  <si>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</si>
  <si>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</si>
  <si>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</si>
  <si>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</si>
  <si>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</si>
  <si>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</si>
  <si>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</si>
  <si>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</si>
  <si>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</si>
  <si>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</si>
  <si>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</si>
  <si>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</si>
  <si>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</si>
  <si>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</si>
  <si>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</si>
  <si>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</si>
  <si>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</si>
  <si>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</si>
  <si>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</si>
  <si>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</si>
  <si>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</si>
  <si>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</si>
  <si>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</si>
  <si>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</si>
  <si>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</si>
  <si>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</si>
  <si>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</si>
  <si>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</si>
  <si>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</si>
  <si>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</si>
  <si>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</si>
  <si>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</si>
  <si>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</si>
  <si>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</si>
  <si>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</si>
  <si>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</si>
  <si>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</si>
  <si>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</si>
  <si>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</si>
  <si>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</si>
  <si>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</si>
  <si>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</si>
  <si>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</si>
  <si>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</si>
  <si>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</si>
  <si>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</si>
  <si>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</si>
  <si>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</si>
  <si>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</si>
  <si>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</si>
  <si>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</si>
  <si>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</si>
  <si>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</si>
  <si>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</si>
  <si>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</si>
  <si>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</si>
  <si>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</si>
  <si>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</si>
  <si>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</si>
  <si>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</si>
  <si>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</si>
  <si>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</si>
  <si>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</si>
  <si>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</si>
  <si>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</si>
  <si>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</si>
  <si>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</si>
  <si>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</si>
  <si>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</si>
  <si>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</si>
  <si>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</si>
  <si>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</si>
  <si>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</si>
  <si>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</si>
  <si>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</si>
  <si>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</si>
  <si>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</si>
  <si>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</si>
  <si>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</si>
  <si>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</si>
  <si>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</si>
  <si>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</si>
  <si>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</si>
  <si>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</si>
  <si>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</si>
  <si>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</si>
  <si>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</si>
  <si>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</si>
  <si>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</si>
  <si>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</si>
  <si>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</si>
  <si>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</si>
  <si>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</si>
  <si>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</si>
  <si>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</si>
  <si>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</si>
  <si>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</si>
  <si>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</si>
  <si>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</si>
  <si>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</si>
  <si>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</si>
  <si>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</si>
  <si>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</si>
  <si>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</si>
  <si>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</si>
  <si>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</si>
  <si>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</si>
  <si>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</si>
  <si>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</si>
  <si>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</si>
  <si>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</si>
  <si>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</si>
  <si>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</si>
  <si>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</si>
  <si>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</si>
  <si>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</si>
  <si>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</si>
  <si>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</si>
  <si>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</si>
  <si>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</si>
  <si>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</si>
  <si>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</si>
  <si>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</si>
  <si>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</si>
  <si>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</si>
  <si>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</si>
  <si>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</si>
  <si>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</si>
  <si>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</si>
  <si>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</si>
  <si>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</si>
  <si>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</si>
  <si>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</si>
  <si>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</si>
  <si>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</si>
  <si>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</si>
  <si>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</si>
  <si>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PEDRA ASSENTADO SOBRE ARGAMASSA 1:3 (CIMENTO E AREIA).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</si>
  <si>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</si>
  <si>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</si>
  <si>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</si>
  <si>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</si>
  <si>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</si>
  <si>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</si>
  <si>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</si>
  <si>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</si>
  <si>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</si>
  <si>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</si>
  <si>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</si>
  <si>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</si>
  <si>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</si>
  <si>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</si>
  <si>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</si>
  <si>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</si>
  <si>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</si>
  <si>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</si>
  <si>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</si>
  <si>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</si>
  <si>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</si>
  <si>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</si>
  <si>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</si>
  <si>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</si>
  <si>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</si>
  <si>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</si>
  <si>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</si>
  <si>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</si>
  <si>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</si>
  <si>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</si>
  <si>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</si>
  <si>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</si>
  <si>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</si>
  <si>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</si>
  <si>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</si>
  <si>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</si>
  <si>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</si>
  <si>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</si>
  <si>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</si>
  <si>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</si>
  <si>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</si>
  <si>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</si>
  <si>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</si>
  <si>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</si>
  <si>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</si>
  <si>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</si>
  <si>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</si>
  <si>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</si>
  <si>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</si>
  <si>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</si>
  <si>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</si>
  <si>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</si>
  <si>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</si>
  <si>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</si>
  <si>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</si>
  <si>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</si>
  <si>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</si>
  <si>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</si>
  <si>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</si>
  <si>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</si>
  <si>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</si>
  <si>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</si>
  <si>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</si>
  <si>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</si>
  <si>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</si>
  <si>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</si>
  <si>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</si>
  <si>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</si>
  <si>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</si>
  <si>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</si>
  <si>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</si>
  <si>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</si>
  <si>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</si>
  <si>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</si>
  <si>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</si>
  <si>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</si>
  <si>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</si>
  <si>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</si>
  <si>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</si>
  <si>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</si>
  <si>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</si>
  <si>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</si>
  <si>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</si>
  <si>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</si>
  <si>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</si>
  <si>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</si>
  <si>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</si>
  <si>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</si>
  <si>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</si>
  <si>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</si>
  <si>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</si>
  <si>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</si>
  <si>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</si>
  <si>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</si>
  <si>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</si>
  <si>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</si>
  <si>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</si>
  <si>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</si>
  <si>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</si>
  <si>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</si>
  <si>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</si>
  <si>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</si>
  <si>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</si>
  <si>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</si>
  <si>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</si>
  <si>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</si>
  <si>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</si>
  <si>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</si>
  <si>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</si>
  <si>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</si>
  <si>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</si>
  <si>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</si>
  <si>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</si>
  <si>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</si>
  <si>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</si>
  <si>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</si>
  <si>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</si>
  <si>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</si>
  <si>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</si>
  <si>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</si>
  <si>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</si>
  <si>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</si>
  <si>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</si>
  <si>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</si>
  <si>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</si>
  <si>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</si>
  <si>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</si>
  <si>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</si>
  <si>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</si>
  <si>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</si>
  <si>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</si>
  <si>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</si>
  <si>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</si>
  <si>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</si>
  <si>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</si>
  <si>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</si>
  <si>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</si>
  <si>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</si>
  <si>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</si>
  <si>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</si>
  <si>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</si>
  <si>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</si>
  <si>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</si>
  <si>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</si>
  <si>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</si>
  <si>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</si>
  <si>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</si>
  <si>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</si>
  <si>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</si>
  <si>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</si>
  <si>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</si>
  <si>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</si>
  <si>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</si>
  <si>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</si>
  <si>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</si>
  <si>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</si>
  <si>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</si>
  <si>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</si>
  <si>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</si>
  <si>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</si>
  <si>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</si>
  <si>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</si>
  <si>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</si>
  <si>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</si>
  <si>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</si>
  <si>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</si>
  <si>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</si>
  <si>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</si>
  <si>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</si>
  <si>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</si>
  <si>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</si>
  <si>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</si>
  <si>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</si>
  <si>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</si>
  <si>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</si>
  <si>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</si>
  <si>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</si>
  <si>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</si>
  <si>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</si>
  <si>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</si>
  <si>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</si>
  <si>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</si>
  <si>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</si>
  <si>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</si>
  <si>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</si>
  <si>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</si>
  <si>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</si>
  <si>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</si>
  <si>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</si>
  <si>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</si>
  <si>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</si>
  <si>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</si>
  <si>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</si>
  <si>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</si>
  <si>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</si>
  <si>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</si>
  <si>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</si>
  <si>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</si>
  <si>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</si>
  <si>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</si>
  <si>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</si>
  <si>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</si>
  <si>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</si>
  <si>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</si>
  <si>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</si>
  <si>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</si>
  <si>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</si>
  <si>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</si>
  <si>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</si>
  <si>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</si>
  <si>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</si>
  <si>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</si>
  <si>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</si>
  <si>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</si>
  <si>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</si>
  <si>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</si>
  <si>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</si>
  <si>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</si>
  <si>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</si>
  <si>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</si>
  <si>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</si>
  <si>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</si>
  <si>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</si>
  <si>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</si>
  <si>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</si>
  <si>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</si>
  <si>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</si>
  <si>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</si>
  <si>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</si>
  <si>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</si>
  <si>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</si>
  <si>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</si>
  <si>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</si>
  <si>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</si>
  <si>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</si>
  <si>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</si>
  <si>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</si>
  <si>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</si>
  <si>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</si>
  <si>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</si>
  <si>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</si>
  <si>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</si>
  <si>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</si>
  <si>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</si>
  <si>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</si>
  <si>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</si>
  <si>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</si>
  <si>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</si>
  <si>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</si>
  <si>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</si>
  <si>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</si>
  <si>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</si>
  <si>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</si>
  <si>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</si>
  <si>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</si>
  <si>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</si>
  <si>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</si>
  <si>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</si>
  <si>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</si>
  <si>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</si>
  <si>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</si>
  <si>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</si>
  <si>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</si>
  <si>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</si>
  <si>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</si>
  <si>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</si>
  <si>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</si>
  <si>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</si>
  <si>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</si>
  <si>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</si>
  <si>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</si>
  <si>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</si>
  <si>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</si>
  <si>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</si>
  <si>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</si>
  <si>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</si>
  <si>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</si>
  <si>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</si>
  <si>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</si>
  <si>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</si>
  <si>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</si>
  <si>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</si>
  <si>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</si>
  <si>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</si>
  <si>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</si>
  <si>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</si>
  <si>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</si>
  <si>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</si>
  <si>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</si>
  <si>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</si>
  <si>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</si>
  <si>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</si>
  <si>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</si>
  <si>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</si>
  <si>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</si>
  <si>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</si>
  <si>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</si>
  <si>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</si>
  <si>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</si>
  <si>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</si>
  <si>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</si>
  <si>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</si>
  <si>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</si>
  <si>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</si>
  <si>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</si>
  <si>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</si>
  <si>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</si>
  <si>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</si>
  <si>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</si>
  <si>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</si>
  <si>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</si>
  <si>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</si>
  <si>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</si>
  <si>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</si>
  <si>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</si>
  <si>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</si>
  <si>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</si>
  <si>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</si>
  <si>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</si>
  <si>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</si>
  <si>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</si>
  <si>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</si>
  <si>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</si>
  <si>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</si>
  <si>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</si>
  <si>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</si>
  <si>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</si>
  <si>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</si>
  <si>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</si>
  <si>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</si>
  <si>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</si>
  <si>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</si>
  <si>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</si>
  <si>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</si>
  <si>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</si>
  <si>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</si>
  <si>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</si>
  <si>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</si>
  <si>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</si>
  <si>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</si>
  <si>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</si>
  <si>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</si>
  <si>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</si>
  <si>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</si>
  <si>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</si>
  <si>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</si>
  <si>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</si>
  <si>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</si>
  <si>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</si>
  <si>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</si>
  <si>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</si>
  <si>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</si>
  <si>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</si>
  <si>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</si>
  <si>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</si>
  <si>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</si>
  <si>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</si>
  <si>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</si>
  <si>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</si>
  <si>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</si>
  <si>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</si>
  <si>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</si>
  <si>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</si>
  <si>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</si>
  <si>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</si>
  <si>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</si>
  <si>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</si>
  <si>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</si>
  <si>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</si>
  <si>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</si>
  <si>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</si>
  <si>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</si>
  <si>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</si>
  <si>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</si>
  <si>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</si>
  <si>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</si>
  <si>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</si>
  <si>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</si>
  <si>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</si>
  <si>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</si>
  <si>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</si>
  <si>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</si>
  <si>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</si>
  <si>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</si>
  <si>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</si>
  <si>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</si>
  <si>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</si>
  <si>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</si>
  <si>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</si>
  <si>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</si>
  <si>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</si>
  <si>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</si>
  <si>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</si>
  <si>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</si>
  <si>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</si>
  <si>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</si>
  <si>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</si>
  <si>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</si>
  <si>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</si>
  <si>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</si>
  <si>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</si>
  <si>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</si>
  <si>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</si>
  <si>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</si>
  <si>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</si>
  <si>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</si>
  <si>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</si>
  <si>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</si>
  <si>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</si>
  <si>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</si>
  <si>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</si>
  <si>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</si>
  <si>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</si>
  <si>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</si>
  <si>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</si>
  <si>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</si>
  <si>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</si>
  <si>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</si>
  <si>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</si>
  <si>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</si>
  <si>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</si>
  <si>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</si>
  <si>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</si>
  <si>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</si>
  <si>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</si>
  <si>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</si>
  <si>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</si>
  <si>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</si>
  <si>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</si>
  <si>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</si>
  <si>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</si>
  <si>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</si>
  <si>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</si>
  <si>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</si>
  <si>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</si>
  <si>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</si>
  <si>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</si>
  <si>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</si>
  <si>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</si>
  <si>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</si>
  <si>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</si>
  <si>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</si>
  <si>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</si>
  <si>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</si>
  <si>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</si>
  <si>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</si>
  <si>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</si>
  <si>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</si>
  <si>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</si>
  <si>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</si>
  <si>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</si>
  <si>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</si>
  <si>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</si>
  <si>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</si>
  <si>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</si>
  <si>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</si>
  <si>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</si>
  <si>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</si>
  <si>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</si>
  <si>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</si>
  <si>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</si>
  <si>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</si>
  <si>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</si>
  <si>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</si>
  <si>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</si>
  <si>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</si>
  <si>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</si>
  <si>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</si>
  <si>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</si>
  <si>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</si>
  <si>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</si>
  <si>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</si>
  <si>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</si>
  <si>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</si>
  <si>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</si>
  <si>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</si>
  <si>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</si>
  <si>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</si>
  <si>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</si>
  <si>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</si>
  <si>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</si>
  <si>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</si>
  <si>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</si>
  <si>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</si>
  <si>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</si>
  <si>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</si>
  <si>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</si>
  <si>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</si>
  <si>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</si>
  <si>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</si>
  <si>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</si>
  <si>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</si>
  <si>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</si>
  <si>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</si>
  <si>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</si>
  <si>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</si>
  <si>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</si>
  <si>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</si>
  <si>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</si>
  <si>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</si>
  <si>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</si>
  <si>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</si>
  <si>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</si>
  <si>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</si>
  <si>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</si>
  <si>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</si>
  <si>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</si>
  <si>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</si>
  <si>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</si>
  <si>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</si>
  <si>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</si>
  <si>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</si>
  <si>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</si>
  <si>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</si>
  <si>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</si>
  <si>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</si>
  <si>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</si>
  <si>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</si>
  <si>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</si>
  <si>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</si>
  <si>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</si>
  <si>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</si>
  <si>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</si>
  <si>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</si>
  <si>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</si>
  <si>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</si>
  <si>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</si>
  <si>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</si>
  <si>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</si>
  <si>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</si>
  <si>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</si>
  <si>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</si>
  <si>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</si>
  <si>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</si>
  <si>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</si>
  <si>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</si>
  <si>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</si>
  <si>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</si>
  <si>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</si>
  <si>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</si>
  <si>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</si>
  <si>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</si>
  <si>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</si>
  <si>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</si>
  <si>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</si>
  <si>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</si>
  <si>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</si>
  <si>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</si>
  <si>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</si>
  <si>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</si>
  <si>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</si>
  <si>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</si>
  <si>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</si>
  <si>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</si>
  <si>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</si>
  <si>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</si>
  <si>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</si>
  <si>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</si>
  <si>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</si>
  <si>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</si>
  <si>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</si>
  <si>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</si>
  <si>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</si>
  <si>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</si>
  <si>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</si>
  <si>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</si>
  <si>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</si>
  <si>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</si>
  <si>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</si>
  <si>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</si>
  <si>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</si>
  <si>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</si>
  <si>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</si>
  <si>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</si>
  <si>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</si>
  <si>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</si>
  <si>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</si>
  <si>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</si>
  <si>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</si>
  <si>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</si>
  <si>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</si>
  <si>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</si>
  <si>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</si>
  <si>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</si>
  <si>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</si>
  <si>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</si>
  <si>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</si>
  <si>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</si>
  <si>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</si>
  <si>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</si>
  <si>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</si>
  <si>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</si>
  <si>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</si>
  <si>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</si>
  <si>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</si>
  <si>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</si>
  <si>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</si>
  <si>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</si>
  <si>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</si>
  <si>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</si>
  <si>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</si>
  <si>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</si>
  <si>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</si>
  <si>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</si>
  <si>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</si>
  <si>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</si>
  <si>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</si>
  <si>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</si>
  <si>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</si>
  <si>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</si>
  <si>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</si>
  <si>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</si>
  <si>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</si>
  <si>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</si>
  <si>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</si>
  <si>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</si>
  <si>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</si>
  <si>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</si>
  <si>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</si>
  <si>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</si>
  <si>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</si>
  <si>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</si>
  <si>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</si>
  <si>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</si>
  <si>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</si>
  <si>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</si>
  <si>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</si>
  <si>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</si>
  <si>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</si>
  <si>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</si>
  <si>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</si>
  <si>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</si>
  <si>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</si>
  <si>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</si>
  <si>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</si>
  <si>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</si>
  <si>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</si>
  <si>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</si>
  <si>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</si>
  <si>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</si>
  <si>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</si>
  <si>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</si>
  <si>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</si>
  <si>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</si>
  <si>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</si>
  <si>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</si>
  <si>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</si>
  <si>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</si>
  <si>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</si>
  <si>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</si>
  <si>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</si>
  <si>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</si>
  <si>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</si>
  <si>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</si>
  <si>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</si>
  <si>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</si>
  <si>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</si>
  <si>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</si>
  <si>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</si>
  <si>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</si>
  <si>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</si>
  <si>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</si>
  <si>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</si>
  <si>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</si>
  <si>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</si>
  <si>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</si>
  <si>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</si>
  <si>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</si>
  <si>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</si>
  <si>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</si>
  <si>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</si>
  <si>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</si>
  <si>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</si>
  <si>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</si>
  <si>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</si>
  <si>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</si>
  <si>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</si>
  <si>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</si>
  <si>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</si>
  <si>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</si>
  <si>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</si>
  <si>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</si>
  <si>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</si>
  <si>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</si>
  <si>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</si>
  <si>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</si>
  <si>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</si>
  <si>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</si>
  <si>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</si>
  <si>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</si>
  <si>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</si>
  <si>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</si>
  <si>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</si>
  <si>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</si>
  <si>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</si>
  <si>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</si>
  <si>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</si>
  <si>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</si>
  <si>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</si>
  <si>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</si>
  <si>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</si>
  <si>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</si>
  <si>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</si>
  <si>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</si>
  <si>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</si>
  <si>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</si>
  <si>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</si>
  <si>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</si>
  <si>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</si>
  <si>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</si>
  <si>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</si>
  <si>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</si>
  <si>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</si>
  <si>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</si>
  <si>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</si>
  <si>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</si>
  <si>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</si>
  <si>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</si>
  <si>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</si>
  <si>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</si>
  <si>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</si>
  <si>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</si>
  <si>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</si>
  <si>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</si>
  <si>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</si>
  <si>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</si>
  <si>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</si>
  <si>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</si>
  <si>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</si>
  <si>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</si>
  <si>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</si>
  <si>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</si>
  <si>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</si>
  <si>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</si>
  <si>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</si>
  <si>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</si>
  <si>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</si>
  <si>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</si>
  <si>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</si>
  <si>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</si>
  <si>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</si>
  <si>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</si>
  <si>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</si>
  <si>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</si>
  <si>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</si>
  <si>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</si>
  <si>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</si>
  <si>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</si>
  <si>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</si>
  <si>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</si>
  <si>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</si>
  <si>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</si>
  <si>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</si>
  <si>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</si>
  <si>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</si>
  <si>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</si>
  <si>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</si>
  <si>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</si>
  <si>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</si>
  <si>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</si>
  <si>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</si>
  <si>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</si>
  <si>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</si>
  <si>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</si>
  <si>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</si>
  <si>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</si>
  <si>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</si>
  <si>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</si>
  <si>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</si>
  <si>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</si>
  <si>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</si>
  <si>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</si>
  <si>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</si>
  <si>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</si>
  <si>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</si>
  <si>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</si>
  <si>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</si>
  <si>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</si>
  <si>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</si>
  <si>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</si>
  <si>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</si>
  <si>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</si>
  <si>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</si>
  <si>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</si>
  <si>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</si>
  <si>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</si>
  <si>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</si>
  <si>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</si>
  <si>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</si>
  <si>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</si>
  <si>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</si>
  <si>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</si>
  <si>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</si>
  <si>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</si>
  <si>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</si>
  <si>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</si>
  <si>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</si>
  <si>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</si>
  <si>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</si>
  <si>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</si>
  <si>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</si>
  <si>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</si>
  <si>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</si>
  <si>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</si>
  <si>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</si>
  <si>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</si>
  <si>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</si>
  <si>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</si>
  <si>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</si>
  <si>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</si>
  <si>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</si>
  <si>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</si>
  <si>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</si>
  <si>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</si>
  <si>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</si>
  <si>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</si>
  <si>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</si>
  <si>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</si>
  <si>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</si>
  <si>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</si>
  <si>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</si>
  <si>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</si>
  <si>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</si>
  <si>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</si>
  <si>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</si>
  <si>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</si>
  <si>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</si>
  <si>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</si>
  <si>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</si>
  <si>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</si>
  <si>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</si>
  <si>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</si>
  <si>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</si>
  <si>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</si>
  <si>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</si>
  <si>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</si>
  <si>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</si>
  <si>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</si>
  <si>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</si>
  <si>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</si>
  <si>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</si>
  <si>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</si>
  <si>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</si>
  <si>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</si>
  <si>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</si>
  <si>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</si>
  <si>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</si>
  <si>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</si>
  <si>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</si>
  <si>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</si>
  <si>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</si>
  <si>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</si>
  <si>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</si>
  <si>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</si>
  <si>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</si>
  <si>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</si>
  <si>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</si>
  <si>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</si>
  <si>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</si>
  <si>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</si>
  <si>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</si>
  <si>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</si>
  <si>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</si>
  <si>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</si>
  <si>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</si>
  <si>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</si>
  <si>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</si>
  <si>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</si>
  <si>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</si>
  <si>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</si>
  <si>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</si>
  <si>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</si>
  <si>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</si>
  <si>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</si>
  <si>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</si>
  <si>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</si>
  <si>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</si>
  <si>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</si>
  <si>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</si>
  <si>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</si>
  <si>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</si>
  <si>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</si>
  <si>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</si>
  <si>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</si>
  <si>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</si>
  <si>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</si>
  <si>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</si>
  <si>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</si>
  <si>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</si>
  <si>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</si>
  <si>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</si>
  <si>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</si>
  <si>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</si>
  <si>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</si>
  <si>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</si>
  <si>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</si>
  <si>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</si>
  <si>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</si>
  <si>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</si>
  <si>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</si>
  <si>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</si>
  <si>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</si>
  <si>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</si>
  <si>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</si>
  <si>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</si>
  <si>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</si>
  <si>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</si>
  <si>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</si>
  <si>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</si>
  <si>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</si>
  <si>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</si>
  <si>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</si>
  <si>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</si>
  <si>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</si>
  <si>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</si>
  <si>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</si>
  <si>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</si>
  <si>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</si>
  <si>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</si>
  <si>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</si>
  <si>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</si>
  <si>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</si>
  <si>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</si>
  <si>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</si>
  <si>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</si>
  <si>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</si>
  <si>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</si>
  <si>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</si>
  <si>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</si>
  <si>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</si>
  <si>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</si>
  <si>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</si>
  <si>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</si>
  <si>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</si>
  <si>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</si>
  <si>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</si>
  <si>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</si>
  <si>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</si>
  <si>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</si>
  <si>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</si>
  <si>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</si>
  <si>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</si>
  <si>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</si>
  <si>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</si>
  <si>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</si>
  <si>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</si>
  <si>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</si>
  <si>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</si>
  <si>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</si>
  <si>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</si>
  <si>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</si>
  <si>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</si>
  <si>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</si>
  <si>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</si>
  <si>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</si>
  <si>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</si>
  <si>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</si>
  <si>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</si>
  <si>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</si>
  <si>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</si>
  <si>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</si>
  <si>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</si>
  <si>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</si>
  <si>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</si>
  <si>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</si>
  <si>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</si>
  <si>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</si>
  <si>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</si>
  <si>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</si>
  <si>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</si>
  <si>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</si>
  <si>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</si>
  <si>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</si>
  <si>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</si>
  <si>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</si>
  <si>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</si>
  <si>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</si>
  <si>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</si>
  <si>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</si>
  <si>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</si>
  <si>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</si>
  <si>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</si>
  <si>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</si>
  <si>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</si>
  <si>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</si>
  <si>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</si>
  <si>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</si>
  <si>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</si>
  <si>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</si>
  <si>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</si>
  <si>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</si>
  <si>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</si>
  <si>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</si>
  <si>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</si>
  <si>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</si>
  <si>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</si>
  <si>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</si>
  <si>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</si>
  <si>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</si>
  <si>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</si>
  <si>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</si>
  <si>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</si>
  <si>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</si>
  <si>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</si>
  <si>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</si>
  <si>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</si>
  <si>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</si>
  <si>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</si>
  <si>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</si>
  <si>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</si>
  <si>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</si>
  <si>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</si>
  <si>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</si>
  <si>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</si>
  <si>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</si>
  <si>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</si>
  <si>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</si>
  <si>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</si>
  <si>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</si>
  <si>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</si>
  <si>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</si>
  <si>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</si>
  <si>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</si>
  <si>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</si>
  <si>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</si>
  <si>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</si>
  <si>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</si>
  <si>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</si>
  <si>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</si>
  <si>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</si>
  <si>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</si>
  <si>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</si>
  <si>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</si>
  <si>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</si>
  <si>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</si>
  <si>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</si>
  <si>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</si>
  <si>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</si>
  <si>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</si>
  <si>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</si>
  <si>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</si>
  <si>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</si>
  <si>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</si>
  <si>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</si>
  <si>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</si>
  <si>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</si>
  <si>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</si>
  <si>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</si>
  <si>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</si>
  <si>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</si>
  <si>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</si>
  <si>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</si>
  <si>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</si>
  <si>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</si>
  <si>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</si>
  <si>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</si>
  <si>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</si>
  <si>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</si>
  <si>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</si>
  <si>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</si>
  <si>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</si>
  <si>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</si>
  <si>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</si>
  <si>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</si>
  <si>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</si>
  <si>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</si>
  <si>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</si>
  <si>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</si>
  <si>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</si>
  <si>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</si>
  <si>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</si>
  <si>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</si>
  <si>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</si>
  <si>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</si>
  <si>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</si>
  <si>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</si>
  <si>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</si>
  <si>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</si>
  <si>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</si>
  <si>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</si>
  <si>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</si>
  <si>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</si>
  <si>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</si>
  <si>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</si>
  <si>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</si>
  <si>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</si>
  <si>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</si>
  <si>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</si>
  <si>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</si>
  <si>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</si>
  <si>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</si>
  <si>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</si>
  <si>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</si>
  <si>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</si>
  <si>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</si>
  <si>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</si>
  <si>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</si>
  <si>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</si>
  <si>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</si>
  <si>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</si>
  <si>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</si>
  <si>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</si>
  <si>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</si>
  <si>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</si>
  <si>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</si>
  <si>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</si>
  <si>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</si>
  <si>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</si>
  <si>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</si>
  <si>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</si>
  <si>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</si>
  <si>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</si>
  <si>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</si>
  <si>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</si>
  <si>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</si>
  <si>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</si>
  <si>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</si>
  <si>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</si>
  <si>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</si>
  <si>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</si>
  <si>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</si>
  <si>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</si>
  <si>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</si>
  <si>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</si>
  <si>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</si>
  <si>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</si>
  <si>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</si>
  <si>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</si>
  <si>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</si>
  <si>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</si>
  <si>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</si>
  <si>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</si>
  <si>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</si>
  <si>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</si>
  <si>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</si>
  <si>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</si>
  <si>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</si>
  <si>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</si>
  <si>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</si>
  <si>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</si>
  <si>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</si>
  <si>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</si>
  <si>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</si>
  <si>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</si>
  <si>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</si>
  <si>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</si>
  <si>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</si>
  <si>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</si>
  <si>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</si>
  <si>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</si>
  <si>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</si>
  <si>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</si>
  <si>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</si>
  <si>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</si>
  <si>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</si>
  <si>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</si>
  <si>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</si>
  <si>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</si>
  <si>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</si>
  <si>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</si>
  <si>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</si>
  <si>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</si>
  <si>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</si>
  <si>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</si>
  <si>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</si>
  <si>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</si>
  <si>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</si>
  <si>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</si>
  <si>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</si>
  <si>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</si>
  <si>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</si>
  <si>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</si>
  <si>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</si>
  <si>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</si>
  <si>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</si>
  <si>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</si>
  <si>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</si>
  <si>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</si>
  <si>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</si>
  <si>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</si>
  <si>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</si>
  <si>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</si>
  <si>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</si>
  <si>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</si>
  <si>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</si>
  <si>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</si>
  <si>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</si>
  <si>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</si>
  <si>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</si>
  <si>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</si>
  <si>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</si>
  <si>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</si>
  <si>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</si>
  <si>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</si>
  <si>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</si>
  <si>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</si>
  <si>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</si>
  <si>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</si>
  <si>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</si>
  <si>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</si>
  <si>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</si>
  <si>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</si>
  <si>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</si>
  <si>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</si>
  <si>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</si>
  <si>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</si>
  <si>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</si>
  <si>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</si>
  <si>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</si>
  <si>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</si>
  <si>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</si>
  <si>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</si>
  <si>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</si>
  <si>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</si>
  <si>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</si>
  <si>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</si>
  <si>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</si>
  <si>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</si>
  <si>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</si>
  <si>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</si>
  <si>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</si>
  <si>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</si>
  <si>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</si>
  <si>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</si>
  <si>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</si>
  <si>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</si>
  <si>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</si>
  <si>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</si>
  <si>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</si>
  <si>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</si>
  <si>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</si>
  <si>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</si>
  <si>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</si>
  <si>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</si>
  <si>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</si>
  <si>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</si>
  <si>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</si>
  <si>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</si>
  <si>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</si>
  <si>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</si>
  <si>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</si>
  <si>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</si>
  <si>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</si>
  <si>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</si>
  <si>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</si>
  <si>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</si>
  <si>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</si>
  <si>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</si>
  <si>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</si>
  <si>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</si>
  <si>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</si>
  <si>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</si>
  <si>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</si>
  <si>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</si>
  <si>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</si>
  <si>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</si>
  <si>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</si>
  <si>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</si>
  <si>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</si>
  <si>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</si>
  <si>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</si>
  <si>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</si>
  <si>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</si>
  <si>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</si>
  <si>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</si>
  <si>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</si>
  <si>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</si>
  <si>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</si>
  <si>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</si>
  <si>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</si>
  <si>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</si>
  <si>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</si>
  <si>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</si>
  <si>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</si>
  <si>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</si>
  <si>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</si>
  <si>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</si>
  <si>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</si>
  <si>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</si>
  <si>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</si>
  <si>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</si>
  <si>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</si>
  <si>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</si>
  <si>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</si>
  <si>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</si>
  <si>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</si>
  <si>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</si>
  <si>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</si>
  <si>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</si>
  <si>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</si>
  <si>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</si>
  <si>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</si>
  <si>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</si>
  <si>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</si>
  <si>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</si>
  <si>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</si>
  <si>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</si>
  <si>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</si>
  <si>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</si>
  <si>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</si>
  <si>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</si>
  <si>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</si>
  <si>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</si>
  <si>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</si>
  <si>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</si>
  <si>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</si>
  <si>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</si>
  <si>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</si>
  <si>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</si>
  <si>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</si>
  <si>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</si>
  <si>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</si>
  <si>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</si>
  <si>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</si>
  <si>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</si>
  <si>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</si>
  <si>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</si>
  <si>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</si>
  <si>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</si>
  <si>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</si>
  <si>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</si>
  <si>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</si>
  <si>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</si>
  <si>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</si>
  <si>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</si>
  <si>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</si>
  <si>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</si>
  <si>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</si>
  <si>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</si>
  <si>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</si>
  <si>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</si>
  <si>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</si>
  <si>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</si>
  <si>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</si>
  <si>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</si>
  <si>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</si>
  <si>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</si>
  <si>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</si>
  <si>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</si>
  <si>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</si>
  <si>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</si>
  <si>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</si>
  <si>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</si>
  <si>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</si>
  <si>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</si>
  <si>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</si>
  <si>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</si>
  <si>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</si>
  <si>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</si>
  <si>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</si>
  <si>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</si>
  <si>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</si>
  <si>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</si>
  <si>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</si>
  <si>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</si>
  <si>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</si>
  <si>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</si>
  <si>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</si>
  <si>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</si>
  <si>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</si>
  <si>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</si>
  <si>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</si>
  <si>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</si>
  <si>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</si>
  <si>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</si>
  <si>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</si>
  <si>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</si>
  <si>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</si>
  <si>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</si>
  <si>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</si>
  <si>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</si>
  <si>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</si>
  <si>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</si>
  <si>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</si>
  <si>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</si>
  <si>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</si>
  <si>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</si>
  <si>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</si>
  <si>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</si>
  <si>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</si>
  <si>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</si>
  <si>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</si>
  <si>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</si>
  <si>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</si>
  <si>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</si>
  <si>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</si>
  <si>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</si>
  <si>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</si>
  <si>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</si>
  <si>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</si>
  <si>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</si>
  <si>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</si>
  <si>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</si>
  <si>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</si>
  <si>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</si>
  <si>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</si>
  <si>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</si>
  <si>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</si>
  <si>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</si>
  <si>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</si>
  <si>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</si>
  <si>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</si>
  <si>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</si>
  <si>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</si>
  <si>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</si>
  <si>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</si>
  <si>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</si>
  <si>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</si>
  <si>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</si>
  <si>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</si>
  <si>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</si>
  <si>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</si>
  <si>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</si>
  <si>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</si>
  <si>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</si>
  <si>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</si>
  <si>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</si>
  <si>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</si>
  <si>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</si>
  <si>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</si>
  <si>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</si>
  <si>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</si>
  <si>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</si>
  <si>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</si>
  <si>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</si>
  <si>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</si>
  <si>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</si>
  <si>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</si>
  <si>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</si>
  <si>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</si>
  <si>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</si>
  <si>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</si>
  <si>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</si>
  <si>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</si>
  <si>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</si>
  <si>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</si>
  <si>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</si>
  <si>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</si>
  <si>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</si>
  <si>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</si>
  <si>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</si>
  <si>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</si>
  <si>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</si>
  <si>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</si>
  <si>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</si>
  <si>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</si>
  <si>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</si>
  <si>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</si>
  <si>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</si>
  <si>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</si>
  <si>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</si>
  <si>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</si>
  <si>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</si>
  <si>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</si>
  <si>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</si>
  <si>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</si>
  <si>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</si>
  <si>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</si>
  <si>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</si>
  <si>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</si>
  <si>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</si>
  <si>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</si>
  <si>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</si>
  <si>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</si>
  <si>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</si>
  <si>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</si>
  <si>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</si>
  <si>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</si>
  <si>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</si>
  <si>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</si>
  <si>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</si>
  <si>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</si>
  <si>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</si>
  <si>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</si>
  <si>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</si>
  <si>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</si>
  <si>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</si>
  <si>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</si>
  <si>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</si>
  <si>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</si>
  <si>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</si>
  <si>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</si>
  <si>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</si>
  <si>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</si>
  <si>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</si>
  <si>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</si>
  <si>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</si>
  <si>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</si>
  <si>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</si>
  <si>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</si>
  <si>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</si>
  <si>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</si>
  <si>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</si>
  <si>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</si>
  <si>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</si>
  <si>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</si>
  <si>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</si>
  <si>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</si>
  <si>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</si>
  <si>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</si>
  <si>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</si>
  <si>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</si>
  <si>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</si>
  <si>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</si>
  <si>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</si>
  <si>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</si>
  <si>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</si>
  <si>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</si>
  <si>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</si>
  <si>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</si>
  <si>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</si>
  <si>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</si>
  <si>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</si>
  <si>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</si>
  <si>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</si>
  <si>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</si>
  <si>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</si>
  <si>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</si>
  <si>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</si>
  <si>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</si>
  <si>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</si>
  <si>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</si>
  <si>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</si>
  <si>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</si>
  <si>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</si>
  <si>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</si>
  <si>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</si>
  <si>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</si>
  <si>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</si>
  <si>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</si>
  <si>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</si>
  <si>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</si>
  <si>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</si>
  <si>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</si>
  <si>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</si>
  <si>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</si>
  <si>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</si>
  <si>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</si>
  <si>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</si>
  <si>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</si>
  <si>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</si>
  <si>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</si>
  <si>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</si>
  <si>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</si>
  <si>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</si>
  <si>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</si>
  <si>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</si>
  <si>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</si>
  <si>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</si>
  <si>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</si>
  <si>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</si>
  <si>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</si>
  <si>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</si>
  <si>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</si>
  <si>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</si>
  <si>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</si>
  <si>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</si>
  <si>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</si>
  <si>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</si>
  <si>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</si>
  <si>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</si>
  <si>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</si>
  <si>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</si>
  <si>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</si>
  <si>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</si>
  <si>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</si>
  <si>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</si>
  <si>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</si>
  <si>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</si>
  <si>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</si>
  <si>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</si>
  <si>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</si>
  <si>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</si>
  <si>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</si>
  <si>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</si>
  <si>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</si>
  <si>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</si>
  <si>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</si>
  <si>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</si>
  <si>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</si>
  <si>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</si>
  <si>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</si>
  <si>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</si>
  <si>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</si>
  <si>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</si>
  <si>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</si>
  <si>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</si>
  <si>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</si>
  <si>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</si>
  <si>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</si>
  <si>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</si>
  <si>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</si>
  <si>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</si>
  <si>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</si>
  <si>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</si>
  <si>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</si>
  <si>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</si>
  <si>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</si>
  <si>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</si>
  <si>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</si>
  <si>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</si>
  <si>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</si>
  <si>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</si>
  <si>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</si>
  <si>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</si>
  <si>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</si>
  <si>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</si>
  <si>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</si>
  <si>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</si>
  <si>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</si>
  <si>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</si>
  <si>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</si>
  <si>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</si>
  <si>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</si>
  <si>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</si>
  <si>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</si>
  <si>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</si>
  <si>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</si>
  <si>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</si>
  <si>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</si>
  <si>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</si>
  <si>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</si>
  <si>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</si>
  <si>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</si>
  <si>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</si>
  <si>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</si>
  <si>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</si>
  <si>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</si>
  <si>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</si>
  <si>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</si>
  <si>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</si>
  <si>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</si>
  <si>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</si>
  <si>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</si>
  <si>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</si>
  <si>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</si>
  <si>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</si>
  <si>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</si>
  <si>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</si>
  <si>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</si>
  <si>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</si>
  <si>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</si>
  <si>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</si>
  <si>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</si>
  <si>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</si>
  <si>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</si>
  <si>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</si>
  <si>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</si>
  <si>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</si>
  <si>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</si>
  <si>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</si>
  <si>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</si>
  <si>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</si>
  <si>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</si>
  <si>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</si>
  <si>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</si>
  <si>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</si>
  <si>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</si>
  <si>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</si>
  <si>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</si>
  <si>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</si>
  <si>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</si>
  <si>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</si>
  <si>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</si>
  <si>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</si>
  <si>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</si>
  <si>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</si>
  <si>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</si>
  <si>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</si>
  <si>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</si>
  <si>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</si>
  <si>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</si>
  <si>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</si>
  <si>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</si>
  <si>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</si>
  <si>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</si>
  <si>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</si>
  <si>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</si>
  <si>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</si>
  <si>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</si>
  <si>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</si>
  <si>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</si>
  <si>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</si>
  <si>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</si>
  <si>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</si>
  <si>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</si>
  <si>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</si>
  <si>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</si>
  <si>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</si>
  <si>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</si>
  <si>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</si>
  <si>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</si>
  <si>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</si>
  <si>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</si>
  <si>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</si>
  <si>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</si>
  <si>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</si>
  <si>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</si>
  <si>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</si>
  <si>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</si>
  <si>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</si>
  <si>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</si>
  <si>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</si>
  <si>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</si>
  <si>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</si>
  <si>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</si>
  <si>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</si>
  <si>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</si>
  <si>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</si>
  <si>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</si>
  <si>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</si>
  <si>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</si>
  <si>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</si>
  <si>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</si>
  <si>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</si>
  <si>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</si>
  <si>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</si>
  <si>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</si>
  <si>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</si>
  <si>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</si>
  <si>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</si>
  <si>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</si>
  <si>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</si>
  <si>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</si>
  <si>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</si>
  <si>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</si>
  <si>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</si>
  <si>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</si>
  <si>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</si>
  <si>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</si>
  <si>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</si>
  <si>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</si>
  <si>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</si>
  <si>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</si>
  <si>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</si>
  <si>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</si>
  <si>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</si>
  <si>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</si>
  <si>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</si>
  <si>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</si>
  <si>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</si>
  <si>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</si>
  <si>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</si>
  <si>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</si>
  <si>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</si>
  <si>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</si>
  <si>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</si>
  <si>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</si>
  <si>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</si>
  <si>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</si>
  <si>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</si>
  <si>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</si>
  <si>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</si>
  <si>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</si>
  <si>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</si>
  <si>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</si>
  <si>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</si>
  <si>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</si>
  <si>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</si>
  <si>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</si>
  <si>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</si>
  <si>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</si>
  <si>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</si>
  <si>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</si>
  <si>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</si>
  <si>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</si>
  <si>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</si>
  <si>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</si>
  <si>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</si>
  <si>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</si>
  <si>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</si>
  <si>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</si>
  <si>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</si>
  <si>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</si>
  <si>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</si>
  <si>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</si>
  <si>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</si>
  <si>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</si>
  <si>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</si>
  <si>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</si>
  <si>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</si>
  <si>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</si>
  <si>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</si>
  <si>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</si>
  <si>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</si>
  <si>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</si>
  <si>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</si>
  <si>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</si>
  <si>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</si>
  <si>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</si>
  <si>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</si>
  <si>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</si>
  <si>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</si>
  <si>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</si>
  <si>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</si>
  <si>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</si>
  <si>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</si>
  <si>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</si>
  <si>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</si>
  <si>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</si>
  <si>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</si>
  <si>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</si>
  <si>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</si>
  <si>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</si>
  <si>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</si>
  <si>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</si>
  <si>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</si>
  <si>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</si>
  <si>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</si>
  <si>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</si>
  <si>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</si>
  <si>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</si>
  <si>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</si>
  <si>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</si>
  <si>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</si>
  <si>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</si>
  <si>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</si>
  <si>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</si>
  <si>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</si>
  <si>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</si>
  <si>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</si>
  <si>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</si>
  <si>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</si>
  <si>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</si>
  <si>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</si>
  <si>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</si>
  <si>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</si>
  <si>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</si>
  <si>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</si>
  <si>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</si>
  <si>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</si>
  <si>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</si>
  <si>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</si>
  <si>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</si>
  <si>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</si>
  <si>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</si>
  <si>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</si>
  <si>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</si>
  <si>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</si>
  <si>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</si>
  <si>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</si>
  <si>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</si>
  <si>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</si>
  <si>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</si>
  <si>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</si>
  <si>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</si>
  <si>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</si>
  <si>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</si>
  <si>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</si>
  <si>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</si>
  <si>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</si>
  <si>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</si>
  <si>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</si>
  <si>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</si>
  <si>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</si>
  <si>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</si>
  <si>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</si>
  <si>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</si>
  <si>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</si>
  <si>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</si>
  <si>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</si>
  <si>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</si>
  <si>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</si>
  <si>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</si>
  <si>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</si>
  <si>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</si>
  <si>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</si>
  <si>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</si>
  <si>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</si>
  <si>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</si>
  <si>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</si>
  <si>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</si>
  <si>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</si>
  <si>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</si>
  <si>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</si>
  <si>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</si>
  <si>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</si>
  <si>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</si>
  <si>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</si>
  <si>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</si>
  <si>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</si>
  <si>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</si>
  <si>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</si>
  <si>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</si>
  <si>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</si>
  <si>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</si>
  <si>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</si>
  <si>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</si>
  <si>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</si>
  <si>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</si>
  <si>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</si>
  <si>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</si>
  <si>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</si>
  <si>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</si>
  <si>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</si>
  <si>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</si>
  <si>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</si>
  <si>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</si>
  <si>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</si>
  <si>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</si>
  <si>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</si>
  <si>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</si>
  <si>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</si>
  <si>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</si>
  <si>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</si>
  <si>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</si>
  <si>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</si>
  <si>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</si>
  <si>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</si>
  <si>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</si>
  <si>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</si>
  <si>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</si>
  <si>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</si>
  <si>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</si>
  <si>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</si>
  <si>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</si>
  <si>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</si>
  <si>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</si>
  <si>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</si>
  <si>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</si>
  <si>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</si>
  <si>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</si>
  <si>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</si>
  <si>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</si>
  <si>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</si>
  <si>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</si>
  <si>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</si>
  <si>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</si>
  <si>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</si>
  <si>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</si>
  <si>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</si>
  <si>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</si>
  <si>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</si>
  <si>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</si>
  <si>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</si>
  <si>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</si>
  <si>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</si>
  <si>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</si>
  <si>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</si>
  <si>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</si>
  <si>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</si>
  <si>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</si>
  <si>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</si>
  <si>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</si>
  <si>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</si>
  <si>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</si>
  <si>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</si>
  <si>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</si>
  <si>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</si>
  <si>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</si>
  <si>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</si>
  <si>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</si>
  <si>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</si>
  <si>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</si>
  <si>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</si>
  <si>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</si>
  <si>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</si>
  <si>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</si>
  <si>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</si>
  <si>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</si>
  <si>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</si>
  <si>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</si>
  <si>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</si>
  <si>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</si>
  <si>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</si>
  <si>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</si>
  <si>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</si>
  <si>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</si>
  <si>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</si>
  <si>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</si>
  <si>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</si>
  <si>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</si>
  <si>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</si>
  <si>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</si>
  <si>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</si>
  <si>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</si>
  <si>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</si>
  <si>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</si>
  <si>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</si>
  <si>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</si>
  <si>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</si>
  <si>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</si>
  <si>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</si>
  <si>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</si>
  <si>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</si>
  <si>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</si>
  <si>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</si>
  <si>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</si>
  <si>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</si>
  <si>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</si>
  <si>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</si>
  <si>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</si>
  <si>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</si>
  <si>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</si>
  <si>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</si>
  <si>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</si>
  <si>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</si>
  <si>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</si>
  <si>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</si>
  <si>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</si>
  <si>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</si>
  <si>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</si>
  <si>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</si>
  <si>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</si>
  <si>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</si>
  <si>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</si>
  <si>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</si>
  <si>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</si>
  <si>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</si>
  <si>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</si>
  <si>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</si>
  <si>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</si>
  <si>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</si>
  <si>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</si>
  <si>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</si>
  <si>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</si>
  <si>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</si>
  <si>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</si>
  <si>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</si>
  <si>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</si>
  <si>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</si>
  <si>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</si>
  <si>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</si>
  <si>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</si>
  <si>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</si>
  <si>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</si>
  <si>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</si>
  <si>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</si>
  <si>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</si>
  <si>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</si>
  <si>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</si>
  <si>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</si>
  <si>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</si>
  <si>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</si>
  <si>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</si>
  <si>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</si>
  <si>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</si>
  <si>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</si>
  <si>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</si>
  <si>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</si>
  <si>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</si>
  <si>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</si>
  <si>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</si>
  <si>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</si>
  <si>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</si>
  <si>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</si>
  <si>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</si>
  <si>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</si>
  <si>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</si>
  <si>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</si>
  <si>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</si>
  <si>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</si>
  <si>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</si>
  <si>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</si>
  <si>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</si>
  <si>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</si>
  <si>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</si>
  <si>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</si>
  <si>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</si>
  <si>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</si>
  <si>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</si>
  <si>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</si>
  <si>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</si>
  <si>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</si>
  <si>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</si>
  <si>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</si>
  <si>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</si>
  <si>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</si>
  <si>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</si>
  <si>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</si>
  <si>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</si>
  <si>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</si>
  <si>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</si>
  <si>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</si>
  <si>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</si>
  <si>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</si>
  <si>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</si>
  <si>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</si>
  <si>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</si>
  <si>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</si>
  <si>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</si>
  <si>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</si>
  <si>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</si>
  <si>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</si>
  <si>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</si>
  <si>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</si>
  <si>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</si>
  <si>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</si>
  <si>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</si>
  <si>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</si>
  <si>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</si>
  <si>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</si>
  <si>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</si>
  <si>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</si>
  <si>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</si>
  <si>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</si>
  <si>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</si>
  <si>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</si>
  <si>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</si>
  <si>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</si>
  <si>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</si>
  <si>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</si>
  <si>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</si>
  <si>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</si>
  <si>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</si>
  <si>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</si>
  <si>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</si>
  <si>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</si>
  <si>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</si>
  <si>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</si>
  <si>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</si>
  <si>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</si>
  <si>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</si>
  <si>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</si>
  <si>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</si>
  <si>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</si>
  <si>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</si>
  <si>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</si>
  <si>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</si>
  <si>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</si>
  <si>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</si>
  <si>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</si>
  <si>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</si>
  <si>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</si>
  <si>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</si>
  <si>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</si>
  <si>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</si>
  <si>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</si>
  <si>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</si>
  <si>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</si>
  <si>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</si>
  <si>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</si>
  <si>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</si>
  <si>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</si>
  <si>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</si>
  <si>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</si>
  <si>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</si>
  <si>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</si>
  <si>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</si>
  <si>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</si>
  <si>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</si>
  <si>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</si>
  <si>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</si>
  <si>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</si>
  <si>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</si>
  <si>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</si>
  <si>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</si>
  <si>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</si>
  <si>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</si>
  <si>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</si>
  <si>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</si>
  <si>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</si>
  <si>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</si>
  <si>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</si>
  <si>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</si>
  <si>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</si>
  <si>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</si>
  <si>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</si>
  <si>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</si>
  <si>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</si>
  <si>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</si>
  <si>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</si>
  <si>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</si>
  <si>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</si>
  <si>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</si>
  <si>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</si>
  <si>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</si>
  <si>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</si>
  <si>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</si>
  <si>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</si>
  <si>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</si>
  <si>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</si>
  <si>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</si>
  <si>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</si>
  <si>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</si>
  <si>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</si>
  <si>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</si>
  <si>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</si>
  <si>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</si>
  <si>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</si>
  <si>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</si>
  <si>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</si>
  <si>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</si>
  <si>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</si>
  <si>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</si>
  <si>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</si>
  <si>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</si>
  <si>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</si>
  <si>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</si>
  <si>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</si>
  <si>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</si>
  <si>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</si>
  <si>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</si>
  <si>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</si>
  <si>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</si>
  <si>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</si>
  <si>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</si>
  <si>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</si>
  <si>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</si>
  <si>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</si>
  <si>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</si>
  <si>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</si>
  <si>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</si>
  <si>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</si>
  <si>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</si>
  <si>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</si>
  <si>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</si>
  <si>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</si>
  <si>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</si>
  <si>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</si>
  <si>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</si>
  <si>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</si>
  <si>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</si>
  <si>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</si>
  <si>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</si>
  <si>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</si>
  <si>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</si>
  <si>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</si>
  <si>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</si>
  <si>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</si>
  <si>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</si>
  <si>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</si>
  <si>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</si>
  <si>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</si>
  <si>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</si>
  <si>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</si>
  <si>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</si>
  <si>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</si>
  <si>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</si>
  <si>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</si>
  <si>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</si>
  <si>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</si>
  <si>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</si>
  <si>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</si>
  <si>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</si>
  <si>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</si>
  <si>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</si>
  <si>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</si>
  <si>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</si>
  <si>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</si>
  <si>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</si>
  <si>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</si>
  <si>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</si>
  <si>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</si>
  <si>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</si>
  <si>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</si>
  <si>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</si>
  <si>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</si>
  <si>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</si>
  <si>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</si>
  <si>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</si>
  <si>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</si>
  <si>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</si>
  <si>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</si>
  <si>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</si>
  <si>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</si>
  <si>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</si>
  <si>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</si>
  <si>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</si>
  <si>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</si>
  <si>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</si>
  <si>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</si>
  <si>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</si>
  <si>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</si>
  <si>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</si>
  <si>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</si>
  <si>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</si>
  <si>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</si>
  <si>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</si>
  <si>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</si>
  <si>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</si>
  <si>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</si>
  <si>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</si>
  <si>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</si>
  <si>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</si>
  <si>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</si>
  <si>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</si>
  <si>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</si>
  <si>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</si>
  <si>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</si>
  <si>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</si>
  <si>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</si>
  <si>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</si>
  <si>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</si>
  <si>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</si>
  <si>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</si>
  <si>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</si>
  <si>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</si>
  <si>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</si>
  <si>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</si>
  <si>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</si>
  <si>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</si>
  <si>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</si>
  <si>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</si>
  <si>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</si>
  <si>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</si>
  <si>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</si>
  <si>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</si>
  <si>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</si>
  <si>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</si>
  <si>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</si>
  <si>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</si>
  <si>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</si>
  <si>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</si>
  <si>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</si>
  <si>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</si>
  <si>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</si>
  <si>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</si>
  <si>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</si>
  <si>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</si>
  <si>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</si>
  <si>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</si>
  <si>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</si>
  <si>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</si>
  <si>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</si>
  <si>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</si>
  <si>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</si>
  <si>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</si>
  <si>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</si>
  <si>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</si>
  <si>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</si>
  <si>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</si>
  <si>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</si>
  <si>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</si>
  <si>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</si>
  <si>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</si>
  <si>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</si>
  <si>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</si>
  <si>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</si>
  <si>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</si>
  <si>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</si>
  <si>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</si>
  <si>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</si>
  <si>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</si>
  <si>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</si>
  <si>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</si>
  <si>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</si>
  <si>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</si>
  <si>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</si>
  <si>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</si>
  <si>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</si>
  <si>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</si>
  <si>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</si>
  <si>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</si>
  <si>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</si>
  <si>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</si>
  <si>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</si>
  <si>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</si>
  <si>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</si>
  <si>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</si>
  <si>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</si>
  <si>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</si>
  <si>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</si>
  <si>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</si>
  <si>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</si>
  <si>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</si>
  <si>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</si>
  <si>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</si>
  <si>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</si>
  <si>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</si>
  <si>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</si>
  <si>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</si>
  <si>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</si>
  <si>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</si>
  <si>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</si>
  <si>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</si>
  <si>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</si>
  <si>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</si>
  <si>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</si>
  <si>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</si>
  <si>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</si>
  <si>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</si>
  <si>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</si>
  <si>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</si>
  <si>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</si>
  <si>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</si>
  <si>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</si>
  <si>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</si>
  <si>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</si>
  <si>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</si>
  <si>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</si>
  <si>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</si>
  <si>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</si>
  <si>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</si>
  <si>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</si>
  <si>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</si>
  <si>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</si>
  <si>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</si>
  <si>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</si>
  <si>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</si>
  <si>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</si>
  <si>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</si>
  <si>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</si>
  <si>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</si>
  <si>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</si>
  <si>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</si>
  <si>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</si>
  <si>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</si>
  <si>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</si>
  <si>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</si>
  <si>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</si>
  <si>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</si>
  <si>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</si>
  <si>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</si>
  <si>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</si>
  <si>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</si>
  <si>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</si>
  <si>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</si>
  <si>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</si>
  <si>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</si>
  <si>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</si>
  <si>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</si>
  <si>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</si>
  <si>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</si>
  <si>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</si>
  <si>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</si>
  <si>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</si>
  <si>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</si>
  <si>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</si>
  <si>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</si>
  <si>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</si>
  <si>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</si>
  <si>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</si>
  <si>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</si>
  <si>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</si>
  <si>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</si>
  <si>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</si>
  <si>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</si>
  <si>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</si>
  <si>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</si>
  <si>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</si>
  <si>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</si>
  <si>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</si>
  <si>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</si>
  <si>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</si>
  <si>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</si>
  <si>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</si>
  <si>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</si>
  <si>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</si>
  <si>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</si>
  <si>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</si>
  <si>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</si>
  <si>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</si>
  <si>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</si>
  <si>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</si>
  <si>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</si>
  <si>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</si>
  <si>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</si>
  <si>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</si>
  <si>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</si>
  <si>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</si>
  <si>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</si>
  <si>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</si>
  <si>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</si>
  <si>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</si>
  <si>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</si>
  <si>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</si>
  <si>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</si>
  <si>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</si>
  <si>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</si>
  <si>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</si>
  <si>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</si>
  <si>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</si>
  <si>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</si>
  <si>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</si>
  <si>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</si>
  <si>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</si>
  <si>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</si>
  <si>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</si>
  <si>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</si>
  <si>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</si>
  <si>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</si>
  <si>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</si>
  <si>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</si>
  <si>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</si>
  <si>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</si>
  <si>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</si>
  <si>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</si>
  <si>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</si>
  <si>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</si>
  <si>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</si>
  <si>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</si>
  <si>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</si>
  <si>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</si>
  <si>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</si>
  <si>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</si>
  <si>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</si>
  <si>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</si>
  <si>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</si>
  <si>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</si>
  <si>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</si>
  <si>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</si>
  <si>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</si>
  <si>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</si>
  <si>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</si>
  <si>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</si>
  <si>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</si>
  <si>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</si>
  <si>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</si>
  <si>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</si>
  <si>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</si>
  <si>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</si>
  <si>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</si>
  <si>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</si>
  <si>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</si>
  <si>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</si>
  <si>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</si>
  <si>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</si>
  <si>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</si>
  <si>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</si>
  <si>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</si>
  <si>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</si>
  <si>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</si>
  <si>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</si>
  <si>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</si>
  <si>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</si>
  <si>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</si>
  <si>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</si>
  <si>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</si>
  <si>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</si>
  <si>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</si>
  <si>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</si>
  <si>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</si>
  <si>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</si>
  <si>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</si>
  <si>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</si>
  <si>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</si>
  <si>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</si>
  <si>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</si>
  <si>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</si>
  <si>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</si>
  <si>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</si>
  <si>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</si>
  <si>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</si>
  <si>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</si>
  <si>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</si>
  <si>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</si>
  <si>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</si>
  <si>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</si>
  <si>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</si>
  <si>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</si>
  <si>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</si>
  <si>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</si>
  <si>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</si>
  <si>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</si>
  <si>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</si>
  <si>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</si>
  <si>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</si>
  <si>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</si>
  <si>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</si>
  <si>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</si>
  <si>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</si>
  <si>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</si>
  <si>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</si>
  <si>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</si>
  <si>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</si>
  <si>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</si>
  <si>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</si>
  <si>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</si>
  <si>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</si>
  <si>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</si>
  <si>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</si>
  <si>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</si>
  <si>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</si>
  <si>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</si>
  <si>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</si>
  <si>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</si>
  <si>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</si>
  <si>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</si>
  <si>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</si>
  <si>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</si>
  <si>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</si>
  <si>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</si>
  <si>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</si>
  <si>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</si>
  <si>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</si>
  <si>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</si>
  <si>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</si>
  <si>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</si>
  <si>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</si>
  <si>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</si>
  <si>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</si>
  <si>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</si>
  <si>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</si>
  <si>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</si>
  <si>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</si>
  <si>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</si>
  <si>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</si>
  <si>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</si>
  <si>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</si>
  <si>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</si>
  <si>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</si>
  <si>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</si>
  <si>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</si>
  <si>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</si>
  <si>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</si>
  <si>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</si>
  <si>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</si>
  <si>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</si>
  <si>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</si>
  <si>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</si>
  <si>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</si>
  <si>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</si>
  <si>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</si>
  <si>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</si>
  <si>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</si>
  <si>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</si>
  <si>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</si>
  <si>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</si>
  <si>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</si>
  <si>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</si>
  <si>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</si>
  <si>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</si>
  <si>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</si>
  <si>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</si>
  <si>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</si>
  <si>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</si>
  <si>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</si>
  <si>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</si>
  <si>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</si>
  <si>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</si>
  <si>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</si>
  <si>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</si>
  <si>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</si>
  <si>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</si>
  <si>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</si>
  <si>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</si>
  <si>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</si>
  <si>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</si>
  <si>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</si>
  <si>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</si>
  <si>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</si>
  <si>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</si>
  <si>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</si>
  <si>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</si>
  <si>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</si>
  <si>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</si>
  <si>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</si>
  <si>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</si>
  <si>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</si>
  <si>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</si>
  <si>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</si>
  <si>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</si>
  <si>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</si>
  <si>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</si>
  <si>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</si>
  <si>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</si>
  <si>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</si>
  <si>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</si>
  <si>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</si>
  <si>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</si>
  <si>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</si>
  <si>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</si>
  <si>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</si>
  <si>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</si>
  <si>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</si>
  <si>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</si>
  <si>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</si>
  <si>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</si>
  <si>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</si>
  <si>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</si>
  <si>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</si>
  <si>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</si>
  <si>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</si>
  <si>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</si>
  <si>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</si>
  <si>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</si>
  <si>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</si>
  <si>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</si>
  <si>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</si>
  <si>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</si>
  <si>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</si>
  <si>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</si>
  <si>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</si>
  <si>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</si>
  <si>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</si>
  <si>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</si>
  <si>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</si>
  <si>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</si>
  <si>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</si>
  <si>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</si>
  <si>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</si>
  <si>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</si>
  <si>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</si>
  <si>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</si>
  <si>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</si>
  <si>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</si>
  <si>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</si>
  <si>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</si>
  <si>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</si>
  <si>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</si>
  <si>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</si>
  <si>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</si>
  <si>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</si>
  <si>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</si>
  <si>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</si>
  <si>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</si>
  <si>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</si>
  <si>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</si>
  <si>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</si>
  <si>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</si>
  <si>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</si>
  <si>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</si>
  <si>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</si>
  <si>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</si>
  <si>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</si>
  <si>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</si>
  <si>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</si>
  <si>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</si>
  <si>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</si>
  <si>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</si>
  <si>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</si>
  <si>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</si>
  <si>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</si>
  <si>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</si>
  <si>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</si>
  <si>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</si>
  <si>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</si>
  <si>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</si>
  <si>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</si>
  <si>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</si>
  <si>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</si>
  <si>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</si>
  <si>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</si>
  <si>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</si>
  <si>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</si>
  <si>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</si>
  <si>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</si>
  <si>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</si>
  <si>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</si>
  <si>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</si>
  <si>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</si>
  <si>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</si>
  <si>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</si>
  <si>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</si>
  <si>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</si>
  <si>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</si>
  <si>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</si>
  <si>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</si>
  <si>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</si>
  <si>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</si>
  <si>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</si>
  <si>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</si>
  <si>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</si>
  <si>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</si>
  <si>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</si>
  <si>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</si>
  <si>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</si>
  <si>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</si>
  <si>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</si>
  <si>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</si>
  <si>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</si>
  <si>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</si>
  <si>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</si>
  <si>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</si>
  <si>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</si>
  <si>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</si>
  <si>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</si>
  <si>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</si>
  <si>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</si>
  <si>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</si>
  <si>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</si>
  <si>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</si>
  <si>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</si>
  <si>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</si>
  <si>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</si>
  <si>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</si>
  <si>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</si>
  <si>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</si>
  <si>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</si>
  <si>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</si>
  <si>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</si>
  <si>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</si>
  <si>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</si>
  <si>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</si>
  <si>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</si>
  <si>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</si>
  <si>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</si>
  <si>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</si>
  <si>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</si>
  <si>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</si>
  <si>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</si>
  <si>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</si>
  <si>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</si>
  <si>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</si>
  <si>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</si>
  <si>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</si>
  <si>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</si>
  <si>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</si>
  <si>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</si>
  <si>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</si>
  <si>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</si>
  <si>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</si>
  <si>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</si>
  <si>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</si>
  <si>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</si>
  <si>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</si>
  <si>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</si>
  <si>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</si>
  <si>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</si>
  <si>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</si>
  <si>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</si>
  <si>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</si>
  <si>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</si>
  <si>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</si>
  <si>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</si>
  <si>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</si>
  <si>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</si>
  <si>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</si>
  <si>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</si>
  <si>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</si>
  <si>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</si>
  <si>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</si>
  <si>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</si>
  <si>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</si>
  <si>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</si>
  <si>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</si>
  <si>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</si>
  <si>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</si>
  <si>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</si>
  <si>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</si>
  <si>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</si>
  <si>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</si>
  <si>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</si>
  <si>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</si>
  <si>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</si>
  <si>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</si>
  <si>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</si>
  <si>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</si>
  <si>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</si>
  <si>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</si>
  <si>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</si>
  <si>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</si>
  <si>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</si>
  <si>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</si>
  <si>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</si>
  <si>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</si>
  <si>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</si>
  <si>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</si>
  <si>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</si>
  <si>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</si>
  <si>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</si>
  <si>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</si>
  <si>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</si>
  <si>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</si>
  <si>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</si>
  <si>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</si>
  <si>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</si>
  <si>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</si>
  <si>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</si>
  <si>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</si>
  <si>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</si>
  <si>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</si>
  <si>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</si>
  <si>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</si>
  <si>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</si>
  <si>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</si>
  <si>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</si>
  <si>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</si>
  <si>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</si>
  <si>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</si>
  <si>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</si>
  <si>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</si>
  <si>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</si>
  <si>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</si>
  <si>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</si>
  <si>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</si>
  <si>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</si>
  <si>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</si>
  <si>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</si>
  <si>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</si>
  <si>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</si>
  <si>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</si>
  <si>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</si>
  <si>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</si>
  <si>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</si>
  <si>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</si>
  <si>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</si>
  <si>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</si>
  <si>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</si>
  <si>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</si>
  <si>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</si>
  <si>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</si>
  <si>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</si>
  <si>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</si>
  <si>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</si>
  <si>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</si>
  <si>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</si>
  <si>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</si>
  <si>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</si>
  <si>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</si>
  <si>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</si>
  <si>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</si>
  <si>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</si>
  <si>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</si>
  <si>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</si>
  <si>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</si>
  <si>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</si>
  <si>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</si>
  <si>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</si>
  <si>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</si>
  <si>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</si>
  <si>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</si>
  <si>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</si>
  <si>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</si>
  <si>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</si>
  <si>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</si>
  <si>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</si>
  <si>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</si>
  <si>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</si>
  <si>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</si>
  <si>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</si>
  <si>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</si>
  <si>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</si>
  <si>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</si>
  <si>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</si>
  <si>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</si>
  <si>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</si>
  <si>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</si>
  <si>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</si>
  <si>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</si>
  <si>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</si>
  <si>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</si>
  <si>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</si>
  <si>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</si>
  <si>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</si>
  <si>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</si>
  <si>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</si>
  <si>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</si>
  <si>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</si>
  <si>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</si>
  <si>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</si>
  <si>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</si>
  <si>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</si>
  <si>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</si>
  <si>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</si>
  <si>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</si>
  <si>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</si>
  <si>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</si>
  <si>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</si>
  <si>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</si>
  <si>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</si>
  <si>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</si>
  <si>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</si>
  <si>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</si>
  <si>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</si>
  <si>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</si>
  <si>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</si>
  <si>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</si>
  <si>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</si>
  <si>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</si>
  <si>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</si>
  <si>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</si>
  <si>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</si>
  <si>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</si>
  <si>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</si>
  <si>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</si>
  <si>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</si>
  <si>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</si>
  <si>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</si>
  <si>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</si>
  <si>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</si>
  <si>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</si>
  <si>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</si>
  <si>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</si>
  <si>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</si>
  <si>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</si>
  <si>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</si>
  <si>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</si>
  <si>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</si>
  <si>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</si>
  <si>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</si>
  <si>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</si>
  <si>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</si>
  <si>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</si>
  <si>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</si>
  <si>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</si>
  <si>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</si>
  <si>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</si>
  <si>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</si>
  <si>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</si>
  <si>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</si>
  <si>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</si>
  <si>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</si>
  <si>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</si>
  <si>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</si>
  <si>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</si>
  <si>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</si>
  <si>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</si>
  <si>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</si>
  <si>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</si>
  <si>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</si>
  <si>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</si>
  <si>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</si>
  <si>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</si>
  <si>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</si>
  <si>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</si>
  <si>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</si>
  <si>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</si>
  <si>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</si>
  <si>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</si>
  <si>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</si>
  <si>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</si>
  <si>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</si>
  <si>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</si>
  <si>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</si>
  <si>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</si>
  <si>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</si>
  <si>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</si>
  <si>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</si>
  <si>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</si>
  <si>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</si>
  <si>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</si>
  <si>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</si>
  <si>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</si>
  <si>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</si>
  <si>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</si>
  <si>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</si>
  <si>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</si>
  <si>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</si>
  <si>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</si>
  <si>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</si>
  <si>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</si>
  <si>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</si>
  <si>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</si>
  <si>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</si>
  <si>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</si>
  <si>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</si>
  <si>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</si>
  <si>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</si>
  <si>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</si>
  <si>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</si>
  <si>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</si>
  <si>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</si>
  <si>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</si>
  <si>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</si>
  <si>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</si>
  <si>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</si>
  <si>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</si>
  <si>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</si>
  <si>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</si>
  <si>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</si>
  <si>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</si>
  <si>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</si>
  <si>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</si>
  <si>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</si>
  <si>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</si>
  <si>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</si>
  <si>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</si>
  <si>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</si>
  <si>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</si>
  <si>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</si>
  <si>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</si>
  <si>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</si>
  <si>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</si>
  <si>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</si>
  <si>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</si>
  <si>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</si>
  <si>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</si>
  <si>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</si>
  <si>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</si>
  <si>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</si>
  <si>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</si>
  <si>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</si>
  <si>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</si>
  <si>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</si>
  <si>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</si>
  <si>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</si>
  <si>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</si>
  <si>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</si>
  <si>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</si>
  <si>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</si>
  <si>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</si>
  <si>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</si>
  <si>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</si>
  <si>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</si>
  <si>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</si>
  <si>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</si>
  <si>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</si>
  <si>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</si>
  <si>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</si>
  <si>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</si>
  <si>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</si>
  <si>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</si>
  <si>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</si>
  <si>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</si>
  <si>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</si>
  <si>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</si>
  <si>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</si>
  <si>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</si>
  <si>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</si>
  <si>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</si>
  <si>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</si>
  <si>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</si>
  <si>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</si>
  <si>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</si>
  <si>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</si>
  <si>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</si>
  <si>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</si>
  <si>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</si>
  <si>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</si>
  <si>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</si>
  <si>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</si>
  <si>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</si>
  <si>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</si>
  <si>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</si>
  <si>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</si>
  <si>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</si>
  <si>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</si>
  <si>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</si>
  <si>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</si>
  <si>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</si>
  <si>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</si>
  <si>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</si>
  <si>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</si>
  <si>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</si>
  <si>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</si>
  <si>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</si>
  <si>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</si>
  <si>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</si>
  <si>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</si>
  <si>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</si>
  <si>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</si>
  <si>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</si>
  <si>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</si>
  <si>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</si>
  <si>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</si>
  <si>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</si>
  <si>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</si>
  <si>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</si>
  <si>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</si>
  <si>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</si>
  <si>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</si>
  <si>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</si>
  <si>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</si>
  <si>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</si>
  <si>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</si>
  <si>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</si>
  <si>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</si>
  <si>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</si>
  <si>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</si>
  <si>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</si>
  <si>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</si>
  <si>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</si>
  <si>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</si>
  <si>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</si>
  <si>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</si>
  <si>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</si>
  <si>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</si>
  <si>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</si>
  <si>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</si>
  <si>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</si>
  <si>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</si>
  <si>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</si>
  <si>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</si>
  <si>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</si>
  <si>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</si>
  <si>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</si>
  <si>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</si>
  <si>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</si>
  <si>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</si>
  <si>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</si>
  <si>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</si>
  <si>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</si>
  <si>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</si>
  <si>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</si>
  <si>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</si>
  <si>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</si>
  <si>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</si>
  <si>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</si>
  <si>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</si>
  <si>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</si>
  <si>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</si>
  <si>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</si>
  <si>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</si>
  <si>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</si>
  <si>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</si>
  <si>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</si>
  <si>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</si>
  <si>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</si>
  <si>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</si>
  <si>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</si>
  <si>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</si>
  <si>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</si>
  <si>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</si>
  <si>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</si>
  <si>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</si>
  <si>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</si>
  <si>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</si>
  <si>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</si>
  <si>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</si>
  <si>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</si>
  <si>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</si>
  <si>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</si>
  <si>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</si>
  <si>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</si>
  <si>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</si>
  <si>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</si>
  <si>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</si>
  <si>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</si>
  <si>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</si>
  <si>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</si>
  <si>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</si>
  <si>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</si>
  <si>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</si>
  <si>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</si>
  <si>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</si>
  <si>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</si>
  <si>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</si>
  <si>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</si>
  <si>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</si>
  <si>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</si>
  <si>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</si>
  <si>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</si>
  <si>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</si>
  <si>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</si>
  <si>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</si>
  <si>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</si>
  <si>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</si>
  <si>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</si>
  <si>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</si>
  <si>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</si>
  <si>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</si>
  <si>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</si>
  <si>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</si>
  <si>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</si>
  <si>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</si>
  <si>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</si>
  <si>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</si>
  <si>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</si>
  <si>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</si>
  <si>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</si>
  <si>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</si>
  <si>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</si>
  <si>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</si>
  <si>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</si>
  <si>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</si>
  <si>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</si>
  <si>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</si>
  <si>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</si>
  <si>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</si>
  <si>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</si>
  <si>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</si>
  <si>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</si>
  <si>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</si>
  <si>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</si>
  <si>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</si>
  <si>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</si>
  <si>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</si>
  <si>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</si>
  <si>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</si>
  <si>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</si>
  <si>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</si>
  <si>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</si>
  <si>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</si>
  <si>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</si>
  <si>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</si>
  <si>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</si>
  <si>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</si>
  <si>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</si>
  <si>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</si>
  <si>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</si>
  <si>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</si>
  <si>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</si>
  <si>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</si>
  <si>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</si>
  <si>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</si>
  <si>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</si>
  <si>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</si>
  <si>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</si>
  <si>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</si>
  <si>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</si>
  <si>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</si>
  <si>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</si>
  <si>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</si>
  <si>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</si>
  <si>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</si>
  <si>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</si>
  <si>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</si>
  <si>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</si>
  <si>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</si>
  <si>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</si>
  <si>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</si>
  <si>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</si>
  <si>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</si>
  <si>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</si>
  <si>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</si>
  <si>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</si>
  <si>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</si>
  <si>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</si>
  <si>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</si>
  <si>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</si>
  <si>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</si>
  <si>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</si>
  <si>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</si>
  <si>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</si>
  <si>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</si>
  <si>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</si>
  <si>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</si>
  <si>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</si>
  <si>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</si>
  <si>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</si>
  <si>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</si>
  <si>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</si>
  <si>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</si>
  <si>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</si>
  <si>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</si>
  <si>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</si>
  <si>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</si>
  <si>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</si>
  <si>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</si>
  <si>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</si>
  <si>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</si>
  <si>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</si>
  <si>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</si>
  <si>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</si>
  <si>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</si>
  <si>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</si>
  <si>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</si>
  <si>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</si>
  <si>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</si>
  <si>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</si>
  <si>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</si>
  <si>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</si>
  <si>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</si>
  <si>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</si>
  <si>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</si>
  <si>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</si>
  <si>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</si>
  <si>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</si>
  <si>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</si>
  <si>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</si>
  <si>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</si>
  <si>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</si>
  <si>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</si>
  <si>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</si>
  <si>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</si>
  <si>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</si>
  <si>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</si>
  <si>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</si>
  <si>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</si>
  <si>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</si>
  <si>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</si>
  <si>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</si>
  <si>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</si>
  <si>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</si>
  <si>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</si>
  <si>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</si>
  <si>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</si>
  <si>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</si>
  <si>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</si>
  <si>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</si>
  <si>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</si>
  <si>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</si>
  <si>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</si>
  <si>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</si>
  <si>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</si>
  <si>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</si>
  <si>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</si>
  <si>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</si>
  <si>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</si>
  <si>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</si>
  <si>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</si>
  <si>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</si>
  <si>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</si>
  <si>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</si>
  <si>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</si>
  <si>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</si>
  <si>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</si>
  <si>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</si>
  <si>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</si>
  <si>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</si>
  <si>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</si>
  <si>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</si>
  <si>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</si>
  <si>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</si>
  <si>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</si>
  <si>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</si>
  <si>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</si>
  <si>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</si>
  <si>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</si>
  <si>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</si>
  <si>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</si>
  <si>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</si>
  <si>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</si>
  <si>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</si>
  <si>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</si>
  <si>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</si>
  <si>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</si>
  <si>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</si>
  <si>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</si>
  <si>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</si>
  <si>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</si>
  <si>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</si>
  <si>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</si>
  <si>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</si>
  <si>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</si>
  <si>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</si>
  <si>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</si>
  <si>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</si>
  <si>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</si>
  <si>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</si>
  <si>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</si>
  <si>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</si>
  <si>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</si>
  <si>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</si>
  <si>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</si>
  <si>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</si>
  <si>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</si>
  <si>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</si>
  <si>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</si>
  <si>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</si>
  <si>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</si>
  <si>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</si>
  <si>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</si>
  <si>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</si>
  <si>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</si>
  <si>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</si>
  <si>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</si>
  <si>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</si>
  <si>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</si>
  <si>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</si>
  <si>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</si>
  <si>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</si>
  <si>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</si>
  <si>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</si>
  <si>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</si>
  <si>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</si>
  <si>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</si>
  <si>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</si>
  <si>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</si>
  <si>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</si>
  <si>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</si>
  <si>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</si>
  <si>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</si>
  <si>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</si>
  <si>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</si>
  <si>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</si>
  <si>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</si>
  <si>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</si>
  <si>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</si>
  <si>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</si>
  <si>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</si>
  <si>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</si>
  <si>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</si>
  <si>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</si>
  <si>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</si>
  <si>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</si>
  <si>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</si>
  <si>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</si>
  <si>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</si>
  <si>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</si>
  <si>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</si>
  <si>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</si>
  <si>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</si>
  <si>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</si>
  <si>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</si>
  <si>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</si>
  <si>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</si>
  <si>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</si>
  <si>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</si>
  <si>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</si>
  <si>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</si>
  <si>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</si>
  <si>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</si>
  <si>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</si>
  <si>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</si>
  <si>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</si>
  <si>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</si>
  <si>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</si>
  <si>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</si>
  <si>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</si>
  <si>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</si>
  <si>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</si>
  <si>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</si>
  <si>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</si>
  <si>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</si>
  <si>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</si>
  <si>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</si>
  <si>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</si>
  <si>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</si>
  <si>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</si>
  <si>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</si>
  <si>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</si>
  <si>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</si>
  <si>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</si>
  <si>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</si>
  <si>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</si>
  <si>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</si>
  <si>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</si>
  <si>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</si>
  <si>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</si>
  <si>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</si>
  <si>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</si>
  <si>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</si>
  <si>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</si>
  <si>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</si>
  <si>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</si>
  <si>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</si>
  <si>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</si>
  <si>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</si>
  <si>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</si>
  <si>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</si>
  <si>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</si>
  <si>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</si>
  <si>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</si>
  <si>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</si>
  <si>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</si>
  <si>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</si>
  <si>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</si>
  <si>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</si>
  <si>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</si>
  <si>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</si>
  <si>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</si>
  <si>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</si>
  <si>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</si>
  <si>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</si>
  <si>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</si>
  <si>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</si>
  <si>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</si>
  <si>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</si>
  <si>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</si>
  <si>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</si>
  <si>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</si>
  <si>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</si>
  <si>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</si>
  <si>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</si>
  <si>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</si>
  <si>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</si>
  <si>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</si>
  <si>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</si>
  <si>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</si>
  <si>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</si>
  <si>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</si>
  <si>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</si>
  <si>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</si>
  <si>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</si>
  <si>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</si>
  <si>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</si>
  <si>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</si>
  <si>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</si>
  <si>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</si>
  <si>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</si>
  <si>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</si>
  <si>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</si>
  <si>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</si>
  <si>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</si>
  <si>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</si>
  <si>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</si>
  <si>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</si>
  <si>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</si>
  <si>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</si>
  <si>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</si>
  <si>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</si>
  <si>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</si>
  <si>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</si>
  <si>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</si>
  <si>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</si>
  <si>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</si>
  <si>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</si>
  <si>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</si>
  <si>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</si>
  <si>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</si>
  <si>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</si>
  <si>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</si>
  <si>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</si>
  <si>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</si>
  <si>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</si>
  <si>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</si>
  <si>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</si>
  <si>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</si>
  <si>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</si>
  <si>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</si>
  <si>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</si>
  <si>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</si>
  <si>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</si>
  <si>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</si>
  <si>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</si>
  <si>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</si>
  <si>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</si>
  <si>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</si>
  <si>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</si>
  <si>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</si>
  <si>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</si>
  <si>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</si>
  <si>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</si>
  <si>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</si>
  <si>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</si>
  <si>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</si>
  <si>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</si>
  <si>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</si>
  <si>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</si>
  <si>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</si>
  <si>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</si>
  <si>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</si>
  <si>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</si>
  <si>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</si>
  <si>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</si>
  <si>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</si>
  <si>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</si>
  <si>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</si>
  <si>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</si>
  <si>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</si>
  <si>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</si>
  <si>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</si>
  <si>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</si>
  <si>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</si>
  <si>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</si>
  <si>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</si>
  <si>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</si>
  <si>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</si>
  <si>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</si>
  <si>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</si>
  <si>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</si>
  <si>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</si>
  <si>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</si>
  <si>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</si>
  <si>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</si>
  <si>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</si>
  <si>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</si>
  <si>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</si>
  <si>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</si>
  <si>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</si>
  <si>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</si>
  <si>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</si>
  <si>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</si>
  <si>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</si>
  <si>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</si>
  <si>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</si>
  <si>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</si>
  <si>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</si>
  <si>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</si>
  <si>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</si>
  <si>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</si>
  <si>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</si>
  <si>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</si>
  <si>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</si>
  <si>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</si>
  <si>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</si>
  <si>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</si>
  <si>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</si>
  <si>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</si>
  <si>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</si>
  <si>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</si>
  <si>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</si>
  <si>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</si>
  <si>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</si>
  <si>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</si>
  <si>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</si>
  <si>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</si>
  <si>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</si>
  <si>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</si>
  <si>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</si>
  <si>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</si>
  <si>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</si>
  <si>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</si>
  <si>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</si>
  <si>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</si>
  <si>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</si>
  <si>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</si>
  <si>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</si>
  <si>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</si>
  <si>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</si>
  <si>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</si>
  <si>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</si>
  <si>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</si>
  <si>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</si>
  <si>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</si>
  <si>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</si>
  <si>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</si>
  <si>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</si>
  <si>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</si>
  <si>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</si>
  <si>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</si>
  <si>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</si>
  <si>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</si>
  <si>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</si>
  <si>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</si>
  <si>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</si>
  <si>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</si>
  <si>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</si>
  <si>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</si>
  <si>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</si>
  <si>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</si>
  <si>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</si>
  <si>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</si>
  <si>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</si>
  <si>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</si>
  <si>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</si>
  <si>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</si>
  <si>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</si>
  <si>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</si>
  <si>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</si>
  <si>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</si>
  <si>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</si>
  <si>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</si>
  <si>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</si>
  <si>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</si>
  <si>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</si>
  <si>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</si>
  <si>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</si>
  <si>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</si>
  <si>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</si>
  <si>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</si>
  <si>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</si>
  <si>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</si>
  <si>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</si>
  <si>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</si>
  <si>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</si>
  <si>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</si>
  <si>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</si>
  <si>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</si>
  <si>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</si>
  <si>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</si>
  <si>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</si>
  <si>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</si>
  <si>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</si>
  <si>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</si>
  <si>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</si>
  <si>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</si>
  <si>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</si>
  <si>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</si>
  <si>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</si>
  <si>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</si>
  <si>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</si>
  <si>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</si>
  <si>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</si>
  <si>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</si>
  <si>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</si>
  <si>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</si>
  <si>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</si>
  <si>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</si>
  <si>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</si>
  <si>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</si>
  <si>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</si>
  <si>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</si>
  <si>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</si>
  <si>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</si>
  <si>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</si>
  <si>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</si>
  <si>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</si>
  <si>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</si>
  <si>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</si>
  <si>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</si>
  <si>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</si>
  <si>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</si>
  <si>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</si>
  <si>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</si>
  <si>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</si>
  <si>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</si>
  <si>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</si>
  <si>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</si>
  <si>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</si>
  <si>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</si>
  <si>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</si>
  <si>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</si>
  <si>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</si>
  <si>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</si>
  <si>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</si>
  <si>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</si>
  <si>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</si>
  <si>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</si>
  <si>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</si>
  <si>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</si>
  <si>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</si>
  <si>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</si>
  <si>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</si>
  <si>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</si>
  <si>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</si>
  <si>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</si>
  <si>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</si>
  <si>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</si>
  <si>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</si>
  <si>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</si>
  <si>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</si>
  <si>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</si>
  <si>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</si>
  <si>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</si>
  <si>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</si>
  <si>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</si>
  <si>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</si>
  <si>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</si>
  <si>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</si>
  <si>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</si>
  <si>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</si>
  <si>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</si>
  <si>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</si>
  <si>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</si>
  <si>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</si>
  <si>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</si>
  <si>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</si>
  <si>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</si>
  <si>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</si>
  <si>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</si>
  <si>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</si>
  <si>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</si>
  <si>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</si>
  <si>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</si>
  <si>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</si>
  <si>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</si>
  <si>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</si>
  <si>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</si>
  <si>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</si>
  <si>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</si>
  <si>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</si>
  <si>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</si>
  <si>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</si>
  <si>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</si>
  <si>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</si>
  <si>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</si>
  <si>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</si>
  <si>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</si>
  <si>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</si>
  <si>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</si>
  <si>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</si>
  <si>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</si>
  <si>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</si>
  <si>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</si>
  <si>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</si>
  <si>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</si>
  <si>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</si>
  <si>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</si>
  <si>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</si>
  <si>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</si>
  <si>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</si>
  <si>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</si>
  <si>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</si>
  <si>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</si>
  <si>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</si>
  <si>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</si>
  <si>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</si>
  <si>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</si>
  <si>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</si>
  <si>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</si>
  <si>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</si>
  <si>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</si>
  <si>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</si>
  <si>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</si>
  <si>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</si>
  <si>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</si>
  <si>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</si>
  <si>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</si>
  <si>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</si>
  <si>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</si>
  <si>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</si>
  <si>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</si>
  <si>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</si>
  <si>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</si>
  <si>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</si>
  <si>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</si>
  <si>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</si>
  <si>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</si>
  <si>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</si>
  <si>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</si>
  <si>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</si>
  <si>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</si>
  <si>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</si>
  <si>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</si>
  <si>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</si>
  <si>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</si>
  <si>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</si>
  <si>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</si>
  <si>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</si>
  <si>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</si>
  <si>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</si>
  <si>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</si>
  <si>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</si>
  <si>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</si>
  <si>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</si>
  <si>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</si>
  <si>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</si>
  <si>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</si>
  <si>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</si>
  <si>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</si>
  <si>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</si>
  <si>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</si>
  <si>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</si>
  <si>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</si>
  <si>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</si>
  <si>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</si>
  <si>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</si>
  <si>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</si>
  <si>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</si>
  <si>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</si>
  <si>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</si>
  <si>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</si>
  <si>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</si>
  <si>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</si>
  <si>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</si>
  <si>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</si>
  <si>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</si>
  <si>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</si>
  <si>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</si>
  <si>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</si>
  <si>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</si>
  <si>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</si>
  <si>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</si>
  <si>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</si>
  <si>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</si>
  <si>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</si>
  <si>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</si>
  <si>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</si>
  <si>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</si>
  <si>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</si>
  <si>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</si>
  <si>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</si>
  <si>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</si>
  <si>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</si>
  <si>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</si>
  <si>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</si>
  <si>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</si>
  <si>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</si>
  <si>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</si>
  <si>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</si>
  <si>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</si>
  <si>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</si>
  <si>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</si>
  <si>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</si>
  <si>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</si>
  <si>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</si>
  <si>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</si>
  <si>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</si>
  <si>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</si>
  <si>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</si>
  <si>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</si>
  <si>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</si>
  <si>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</si>
  <si>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</si>
  <si>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</si>
  <si>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</si>
  <si>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</si>
  <si>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</si>
  <si>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</si>
  <si>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</si>
  <si>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</si>
  <si>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</si>
  <si>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</si>
  <si>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</si>
  <si>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</si>
  <si>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</si>
  <si>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</si>
  <si>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</si>
  <si>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</si>
  <si>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</si>
  <si>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</si>
  <si>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</si>
  <si>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</si>
  <si>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</si>
  <si>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</si>
  <si>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</si>
  <si>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</si>
  <si>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</si>
  <si>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</si>
  <si>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</si>
  <si>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</si>
  <si>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</si>
  <si>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</si>
  <si>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</si>
  <si>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</si>
  <si>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</si>
  <si>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</si>
  <si>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</si>
  <si>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</si>
  <si>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</si>
  <si>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</si>
  <si>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</si>
  <si>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</si>
  <si>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</si>
  <si>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</si>
  <si>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</si>
  <si>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</si>
  <si>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</si>
  <si>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</si>
  <si>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</si>
  <si>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</si>
  <si>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</si>
  <si>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</si>
  <si>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</si>
  <si>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</si>
  <si>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</si>
  <si>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</si>
  <si>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</si>
  <si>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</si>
  <si>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</si>
  <si>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</si>
  <si>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</si>
  <si>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</si>
  <si>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</si>
  <si>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</si>
  <si>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</si>
  <si>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</si>
  <si>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</si>
  <si>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</si>
  <si>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</si>
  <si>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</si>
  <si>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</si>
  <si>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</si>
  <si>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</si>
  <si>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</si>
  <si>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</si>
  <si>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</si>
  <si>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</si>
  <si>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</si>
  <si>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</si>
  <si>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</si>
  <si>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</si>
  <si>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</si>
  <si>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</si>
  <si>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</si>
  <si>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</si>
  <si>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</si>
  <si>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</si>
  <si>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</si>
  <si>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</si>
  <si>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</si>
  <si>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</si>
  <si>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</si>
  <si>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</si>
  <si>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</si>
  <si>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</si>
  <si>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</si>
  <si>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</si>
  <si>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</si>
  <si>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</si>
  <si>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</si>
  <si>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</si>
  <si>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</si>
  <si>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</si>
  <si>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</si>
  <si>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</si>
  <si>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</si>
  <si>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</si>
  <si>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</si>
  <si>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</si>
  <si>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</si>
  <si>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</si>
  <si>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</si>
  <si>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</si>
  <si>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</si>
  <si>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</si>
  <si>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</si>
  <si>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</si>
  <si>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</si>
  <si>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</si>
  <si>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</si>
  <si>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</si>
  <si>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</si>
  <si>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</si>
  <si>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</si>
  <si>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</si>
  <si>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</si>
  <si>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</si>
  <si>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</si>
  <si>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</si>
  <si>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</si>
  <si>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</si>
  <si>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</si>
  <si>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</si>
  <si>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</si>
  <si>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</si>
  <si>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</si>
  <si>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</si>
  <si>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</si>
  <si>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</si>
  <si>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</si>
  <si>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</si>
  <si>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</si>
  <si>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</si>
  <si>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</si>
  <si>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</si>
  <si>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</si>
  <si>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</si>
  <si>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</si>
  <si>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</si>
  <si>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</si>
  <si>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</si>
  <si>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</si>
  <si>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</si>
  <si>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</si>
  <si>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</si>
  <si>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</si>
  <si>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</si>
  <si>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</si>
  <si>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</si>
  <si>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</si>
  <si>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</si>
  <si>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</si>
  <si>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</si>
  <si>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</si>
  <si>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</si>
  <si>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</si>
  <si>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</si>
  <si>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</si>
  <si>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</si>
  <si>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</si>
  <si>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</si>
  <si>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</si>
  <si>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</si>
  <si>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</si>
  <si>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</si>
  <si>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</si>
  <si>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</si>
  <si>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</si>
  <si>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</si>
  <si>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</si>
  <si>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</si>
  <si>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</si>
  <si>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</si>
  <si>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</si>
  <si>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</si>
  <si>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</si>
  <si>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</si>
  <si>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</si>
  <si>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</si>
  <si>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</si>
  <si>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</si>
  <si>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</si>
  <si>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</si>
  <si>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</si>
  <si>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</si>
  <si>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</si>
  <si>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</si>
  <si>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</si>
  <si>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</si>
  <si>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</si>
  <si>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</si>
  <si>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</si>
  <si>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</si>
  <si>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</si>
  <si>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</si>
  <si>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</si>
  <si>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</si>
  <si>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</si>
  <si>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</si>
  <si>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</si>
  <si>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</si>
  <si>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</si>
  <si>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</si>
  <si>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</si>
  <si>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</si>
  <si>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</si>
  <si>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</si>
  <si>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</si>
  <si>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</si>
  <si>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</si>
  <si>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</si>
  <si>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</si>
  <si>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</si>
  <si>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</si>
  <si>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</si>
  <si>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</si>
  <si>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</si>
  <si>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</si>
  <si>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</si>
  <si>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</si>
  <si>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</si>
  <si>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</si>
  <si>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</si>
  <si>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</si>
  <si>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</si>
  <si>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</si>
  <si>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</si>
  <si>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</si>
  <si>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</si>
  <si>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</si>
  <si>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</si>
  <si>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</si>
  <si>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</si>
  <si>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</si>
  <si>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</si>
  <si>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</si>
  <si>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</si>
  <si>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</si>
  <si>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</si>
  <si>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</si>
  <si>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</si>
  <si>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</si>
  <si>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</si>
  <si>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</si>
  <si>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</si>
  <si>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</si>
  <si>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</si>
  <si>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</si>
  <si>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</si>
  <si>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</si>
  <si>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</si>
  <si>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</si>
  <si>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</si>
  <si>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</si>
  <si>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</si>
  <si>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</si>
  <si>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</si>
  <si>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</si>
  <si>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</si>
  <si>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</si>
  <si>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</si>
  <si>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</si>
  <si>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</si>
  <si>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</si>
  <si>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</si>
  <si>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</si>
  <si>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</si>
  <si>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</si>
  <si>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</si>
  <si>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</si>
  <si>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</si>
  <si>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</si>
  <si>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</si>
  <si>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</si>
  <si>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</si>
  <si>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</si>
  <si>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</si>
  <si>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</si>
  <si>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</si>
  <si>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</si>
  <si>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</si>
  <si>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</si>
  <si>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</si>
  <si>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</si>
  <si>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</si>
  <si>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</si>
  <si>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</si>
  <si>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</si>
  <si>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</si>
  <si>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</si>
  <si>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</si>
  <si>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</si>
  <si>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</si>
  <si>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</si>
  <si>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</si>
  <si>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</si>
  <si>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</si>
  <si>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</si>
  <si>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</si>
  <si>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</si>
  <si>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</si>
  <si>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</si>
  <si>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</si>
  <si>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</si>
  <si>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</si>
  <si>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</si>
  <si>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</si>
  <si>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</si>
  <si>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</si>
  <si>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</si>
  <si>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</si>
  <si>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</si>
  <si>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</si>
  <si>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</si>
  <si>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</si>
  <si>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</si>
  <si>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</si>
  <si>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</si>
  <si>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</si>
  <si>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</si>
  <si>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</si>
  <si>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</si>
  <si>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</si>
  <si>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</si>
  <si>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</si>
  <si>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</si>
  <si>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</si>
  <si>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</si>
  <si>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</si>
  <si>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</si>
  <si>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</si>
  <si>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</si>
  <si>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</si>
  <si>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</si>
  <si>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</si>
  <si>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</si>
  <si>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</si>
  <si>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</si>
  <si>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</si>
  <si>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</si>
  <si>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</si>
  <si>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</si>
  <si>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</si>
  <si>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</si>
  <si>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</si>
  <si>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</si>
  <si>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</si>
  <si>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</si>
  <si>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</si>
  <si>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</si>
  <si>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</si>
  <si>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</si>
  <si>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</si>
  <si>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</si>
  <si>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</si>
  <si>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</si>
  <si>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</si>
  <si>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</si>
  <si>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</si>
  <si>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</si>
  <si>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</si>
  <si>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</si>
  <si>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</si>
  <si>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</si>
  <si>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</si>
  <si>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</si>
  <si>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</si>
  <si>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</si>
  <si>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</si>
  <si>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</si>
  <si>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</si>
  <si>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</si>
  <si>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</si>
  <si>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</si>
  <si>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</si>
  <si>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</si>
  <si>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</si>
  <si>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</si>
  <si>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</si>
  <si>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</si>
  <si>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</si>
  <si>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</si>
  <si>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</si>
  <si>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</si>
  <si>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</si>
  <si>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</si>
  <si>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</si>
  <si>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</si>
  <si>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</si>
  <si>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</si>
  <si>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</si>
  <si>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</si>
  <si>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</si>
  <si>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</si>
  <si>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</si>
  <si>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</si>
  <si>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</si>
  <si>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</si>
  <si>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</si>
  <si>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</si>
  <si>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</si>
  <si>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</si>
  <si>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</si>
  <si>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</si>
  <si>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</si>
  <si>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</si>
  <si>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</si>
  <si>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</si>
  <si>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</si>
  <si>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</si>
  <si>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</si>
  <si>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</si>
  <si>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</si>
  <si>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</si>
  <si>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</si>
  <si>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</si>
  <si>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</si>
  <si>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</si>
  <si>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</si>
  <si>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</si>
  <si>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</si>
  <si>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</si>
  <si>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</si>
  <si>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</si>
  <si>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</si>
  <si>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</si>
  <si>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</si>
  <si>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</si>
  <si>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</si>
  <si>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</si>
  <si>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</si>
  <si>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</si>
  <si>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</si>
  <si>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</si>
  <si>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</si>
  <si>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</si>
  <si>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</si>
  <si>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</si>
  <si>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</si>
  <si>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</si>
  <si>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</si>
  <si>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</si>
  <si>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</si>
  <si>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</si>
  <si>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</si>
  <si>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</si>
  <si>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</si>
  <si>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</si>
  <si>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</si>
  <si>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</si>
  <si>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</si>
  <si>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</si>
  <si>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</si>
  <si>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</si>
  <si>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</si>
  <si>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</si>
  <si>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</si>
  <si>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</si>
  <si>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</si>
  <si>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</si>
  <si>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</si>
  <si>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</si>
  <si>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</si>
  <si>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</si>
  <si>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</si>
  <si>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</si>
  <si>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</si>
  <si>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</si>
  <si>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</si>
  <si>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</si>
  <si>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</si>
  <si>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</si>
  <si>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</si>
  <si>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</si>
  <si>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</si>
  <si>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</si>
  <si>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</si>
  <si>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</si>
  <si>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</si>
  <si>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</si>
  <si>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</si>
  <si>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</si>
  <si>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</si>
  <si>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</si>
  <si>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</si>
  <si>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</si>
  <si>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</si>
  <si>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</si>
  <si>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</si>
  <si>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</si>
  <si>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</si>
  <si>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</si>
  <si>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</si>
  <si>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</si>
  <si>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</si>
  <si>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</si>
  <si>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</si>
  <si>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</si>
  <si>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</si>
  <si>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</si>
  <si>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</si>
  <si>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</si>
  <si>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</si>
  <si>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</si>
  <si>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</si>
  <si>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</si>
  <si>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</si>
  <si>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</si>
  <si>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</si>
  <si>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</si>
  <si>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</si>
  <si>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</si>
  <si>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</si>
  <si>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</si>
  <si>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</si>
  <si>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</si>
  <si>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</si>
  <si>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</si>
  <si>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</si>
  <si>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</si>
  <si>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</si>
  <si>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</si>
  <si>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</si>
  <si>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</si>
  <si>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</si>
  <si>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</si>
  <si>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</si>
  <si>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</si>
  <si>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</si>
  <si>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</si>
  <si>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</si>
  <si>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</si>
  <si>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</si>
  <si>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</si>
  <si>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</si>
  <si>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</si>
  <si>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</si>
  <si>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</si>
  <si>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</si>
  <si>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</si>
  <si>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</si>
  <si>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</si>
  <si>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</si>
  <si>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</si>
  <si>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</si>
  <si>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</si>
  <si>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</si>
  <si>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</si>
  <si>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</si>
  <si>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</si>
  <si>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</si>
  <si>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</si>
  <si>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</si>
  <si>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</si>
  <si>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</si>
  <si>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</si>
  <si>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</si>
  <si>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</si>
  <si>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</si>
  <si>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</si>
  <si>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</si>
  <si>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</si>
  <si>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</si>
  <si>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</si>
  <si>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</si>
  <si>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</si>
  <si>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</si>
  <si>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</si>
  <si>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</si>
  <si>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</si>
  <si>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</si>
  <si>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</si>
  <si>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</si>
  <si>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</si>
  <si>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</si>
  <si>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</si>
  <si>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</si>
  <si>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</si>
  <si>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</si>
  <si>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</si>
  <si>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</si>
  <si>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</si>
  <si>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</si>
  <si>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</si>
  <si>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</si>
  <si>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</si>
  <si>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</si>
  <si>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</si>
  <si>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</si>
  <si>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</si>
  <si>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</si>
  <si>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</si>
  <si>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</si>
  <si>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</si>
  <si>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</si>
  <si>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</si>
  <si>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</si>
  <si>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</si>
  <si>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</si>
  <si>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</si>
  <si>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</si>
  <si>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</si>
  <si>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</si>
  <si>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</si>
  <si>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</si>
  <si>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</si>
  <si>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</si>
  <si>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</si>
  <si>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</si>
  <si>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</si>
  <si>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</si>
  <si>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</si>
  <si>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</si>
  <si>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</si>
  <si>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</si>
  <si>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</si>
  <si>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</si>
  <si>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</si>
  <si>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</si>
  <si>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</si>
  <si>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</si>
  <si>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</si>
  <si>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</si>
  <si>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</si>
  <si>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</si>
  <si>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</si>
  <si>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</si>
  <si>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</si>
  <si>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</si>
  <si>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</si>
  <si>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</si>
  <si>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</si>
  <si>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</si>
  <si>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</si>
  <si>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</si>
  <si>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</si>
  <si>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</si>
  <si>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</si>
  <si>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</si>
  <si>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</si>
  <si>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</si>
  <si>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</si>
  <si>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</si>
  <si>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</si>
  <si>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</si>
  <si>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</si>
  <si>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</si>
  <si>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</si>
  <si>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</si>
  <si>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</si>
  <si>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</si>
  <si>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</si>
  <si>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</si>
  <si>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</si>
  <si>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</si>
  <si>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</si>
  <si>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</si>
  <si>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</si>
  <si>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</si>
  <si>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</si>
  <si>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</si>
  <si>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</si>
  <si>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</si>
  <si>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</si>
  <si>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</si>
  <si>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</si>
  <si>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</si>
  <si>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</si>
  <si>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</si>
  <si>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</si>
  <si>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</si>
  <si>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</si>
  <si>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</si>
  <si>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</si>
  <si>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</si>
  <si>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</si>
  <si>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</si>
  <si>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</si>
  <si>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</si>
  <si>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</si>
  <si>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</si>
  <si>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</si>
  <si>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</si>
  <si>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</si>
  <si>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</si>
  <si>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</si>
  <si>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</si>
  <si>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</si>
  <si>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</si>
  <si>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</si>
  <si>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</si>
  <si>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</si>
  <si>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</si>
  <si>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</si>
  <si>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</si>
  <si>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</si>
  <si>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</si>
  <si>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</si>
  <si>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</si>
  <si>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</si>
  <si>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</si>
  <si>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</si>
  <si>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</si>
  <si>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</si>
  <si>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</si>
  <si>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</si>
  <si>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</si>
  <si>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</si>
  <si>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</si>
  <si>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</si>
  <si>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</si>
  <si>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</si>
  <si>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</si>
  <si>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</si>
  <si>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</si>
  <si>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</si>
  <si>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</si>
  <si>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</si>
  <si>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</si>
  <si>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</si>
  <si>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</si>
  <si>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</si>
  <si>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</si>
  <si>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</si>
  <si>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</si>
  <si>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</si>
  <si>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</si>
  <si>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</si>
  <si>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</si>
  <si>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</si>
  <si>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</si>
  <si>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</si>
  <si>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</si>
  <si>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</si>
  <si>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</si>
  <si>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</si>
  <si>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</si>
  <si>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</si>
  <si>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</si>
  <si>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</si>
  <si>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</si>
  <si>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</si>
  <si>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</si>
  <si>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</si>
  <si>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</si>
  <si>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</si>
  <si>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</si>
  <si>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</si>
  <si>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</si>
  <si>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</si>
  <si>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</si>
  <si>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</si>
  <si>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</si>
  <si>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</si>
  <si>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</si>
  <si>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</si>
  <si>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</si>
  <si>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</si>
  <si>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</si>
  <si>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</si>
  <si>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</si>
  <si>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</si>
  <si>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</si>
  <si>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</si>
  <si>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</si>
  <si>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</si>
  <si>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</si>
  <si>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</si>
  <si>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</si>
  <si>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</si>
  <si>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</si>
  <si>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</si>
  <si>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</si>
  <si>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</si>
  <si>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</si>
  <si>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</si>
  <si>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</si>
  <si>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</si>
  <si>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</si>
  <si>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</si>
  <si>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</si>
  <si>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</si>
  <si>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</si>
  <si>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</si>
  <si>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</si>
  <si>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</si>
  <si>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</si>
  <si>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</si>
  <si>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</si>
  <si>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</si>
  <si>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</si>
  <si>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</si>
  <si>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</si>
  <si>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</si>
  <si>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</si>
  <si>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</si>
  <si>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</si>
  <si>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</si>
  <si>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</si>
  <si>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</si>
  <si>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</si>
  <si>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</si>
  <si>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</si>
  <si>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</si>
  <si>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</si>
  <si>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</si>
  <si>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</si>
  <si>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</si>
  <si>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</si>
  <si>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</si>
  <si>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</si>
  <si>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</si>
  <si>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</si>
  <si>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</si>
  <si>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</si>
  <si>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</si>
  <si>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</si>
  <si>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</si>
  <si>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</si>
  <si>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</si>
  <si>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</si>
  <si>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</si>
  <si>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</si>
  <si>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</si>
  <si>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</si>
  <si>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</si>
  <si>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</si>
  <si>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</si>
  <si>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</si>
  <si>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</si>
  <si>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</si>
  <si>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</si>
  <si>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</si>
  <si>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</si>
  <si>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</si>
  <si>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</si>
  <si>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</si>
  <si>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</si>
  <si>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</si>
  <si>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</si>
  <si>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</si>
  <si>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</si>
  <si>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</si>
  <si>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</si>
  <si>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</si>
  <si>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</si>
  <si>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</si>
  <si>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</si>
  <si>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</si>
  <si>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</si>
  <si>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</si>
  <si>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</si>
  <si>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</si>
  <si>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</si>
  <si>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</si>
  <si>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</si>
  <si>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</si>
  <si>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</si>
  <si>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</si>
  <si>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</si>
  <si>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</si>
  <si>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</si>
  <si>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</si>
  <si>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</si>
  <si>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</si>
  <si>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</si>
  <si>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</si>
  <si>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</si>
  <si>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</si>
  <si>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</si>
  <si>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</si>
  <si>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</si>
  <si>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</si>
  <si>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</si>
  <si>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</si>
  <si>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</si>
  <si>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</si>
  <si>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</si>
  <si>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</si>
  <si>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</si>
  <si>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</si>
  <si>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</si>
  <si>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</si>
  <si>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</si>
  <si>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</si>
  <si>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</si>
  <si>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</si>
  <si>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</si>
  <si>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</si>
  <si>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</si>
  <si>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</si>
  <si>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</si>
  <si>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</si>
  <si>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</si>
  <si>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</si>
  <si>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</si>
  <si>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</si>
  <si>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</si>
  <si>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</si>
  <si>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</si>
  <si>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</si>
  <si>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</si>
  <si>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</si>
  <si>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</si>
  <si>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</si>
  <si>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</si>
  <si>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</si>
  <si>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</si>
  <si>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</si>
  <si>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</si>
  <si>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</si>
  <si>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</si>
  <si>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</si>
  <si>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</si>
  <si>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</si>
  <si>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</si>
  <si>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</si>
  <si>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</si>
  <si>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</si>
  <si>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</si>
  <si>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</si>
  <si>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</si>
  <si>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</si>
  <si>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</si>
  <si>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</si>
  <si>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</si>
  <si>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</si>
  <si>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</si>
  <si>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</si>
  <si>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</si>
  <si>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</si>
  <si>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</si>
  <si>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</si>
  <si>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</si>
  <si>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</si>
  <si>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</si>
  <si>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</si>
  <si>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</si>
  <si>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</si>
  <si>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</si>
  <si>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</si>
  <si>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</si>
  <si>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</si>
  <si>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</si>
  <si>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</si>
  <si>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</si>
  <si>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</si>
  <si>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</si>
  <si>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</si>
  <si>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</si>
  <si>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</si>
  <si>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</si>
  <si>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</si>
  <si>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</si>
  <si>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</si>
  <si>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</si>
  <si>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</si>
  <si>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</si>
  <si>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</si>
  <si>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</si>
  <si>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</si>
  <si>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</si>
  <si>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</si>
  <si>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</si>
  <si>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</si>
  <si>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</si>
  <si>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</si>
  <si>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</si>
  <si>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</si>
  <si>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</si>
  <si>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</si>
  <si>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</si>
  <si>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</si>
  <si>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</si>
  <si>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</si>
  <si>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</si>
  <si>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</si>
  <si>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</si>
  <si>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</si>
  <si>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</si>
  <si>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</si>
  <si>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</si>
  <si>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</si>
  <si>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</si>
  <si>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</si>
  <si>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</si>
  <si>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</si>
  <si>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</si>
  <si>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</si>
  <si>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</si>
  <si>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</si>
  <si>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</si>
  <si>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</si>
  <si>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</si>
  <si>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</si>
  <si>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</si>
  <si>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</si>
  <si>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</si>
  <si>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</si>
  <si>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</si>
  <si>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</si>
  <si>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</si>
  <si>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</si>
  <si>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</si>
  <si>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</si>
  <si>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</si>
  <si>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</si>
  <si>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</si>
  <si>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</si>
  <si>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</si>
  <si>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</si>
  <si>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</si>
  <si>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</si>
  <si>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</si>
  <si>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</si>
  <si>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</si>
  <si>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</si>
  <si>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</si>
  <si>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</si>
  <si>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</si>
  <si>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</si>
  <si>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</si>
  <si>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</si>
  <si>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</si>
  <si>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</si>
  <si>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</si>
  <si>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</si>
  <si>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</si>
  <si>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</si>
  <si>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</si>
  <si>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</si>
  <si>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</si>
  <si>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</si>
  <si>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</si>
  <si>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</si>
  <si>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</si>
  <si>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</si>
  <si>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</si>
  <si>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</si>
  <si>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</si>
  <si>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</si>
  <si>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</si>
  <si>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</si>
  <si>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</si>
  <si>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</si>
  <si>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</si>
  <si>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</si>
  <si>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</si>
  <si>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</si>
  <si>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</si>
  <si>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</si>
  <si>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</si>
  <si>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</si>
  <si>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</si>
  <si>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</si>
  <si>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</si>
  <si>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</si>
  <si>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</si>
  <si>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</si>
  <si>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</si>
  <si>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</si>
  <si>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</si>
  <si>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</si>
  <si>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</si>
  <si>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</si>
  <si>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</si>
  <si>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</si>
  <si>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</si>
  <si>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</si>
  <si>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</si>
  <si>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</si>
  <si>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</si>
  <si>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</si>
  <si>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</si>
  <si>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</si>
  <si>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</si>
  <si>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</si>
  <si>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</si>
  <si>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</si>
  <si>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</si>
  <si>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</si>
  <si>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</si>
  <si>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</si>
  <si>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</si>
  <si>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</si>
  <si>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</si>
  <si>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</si>
  <si>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</si>
  <si>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</si>
  <si>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</si>
  <si>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</si>
  <si>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</si>
  <si>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</si>
  <si>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</si>
  <si>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</si>
  <si>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</si>
  <si>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</si>
  <si>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</si>
  <si>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</si>
  <si>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</si>
  <si>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</si>
  <si>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</si>
  <si>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</si>
  <si>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</si>
  <si>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</si>
  <si>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</si>
  <si>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</si>
  <si>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</si>
  <si>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</si>
  <si>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</si>
  <si>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</si>
  <si>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</si>
  <si>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</si>
  <si>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</si>
  <si>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</si>
  <si>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</si>
  <si>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</si>
  <si>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</si>
  <si>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</si>
  <si>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</si>
  <si>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</si>
  <si>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</si>
  <si>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</si>
  <si>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</si>
  <si>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</si>
  <si>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</si>
  <si>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</si>
  <si>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</si>
  <si>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</si>
  <si>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</si>
  <si>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</si>
  <si>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</si>
  <si>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</si>
  <si>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</si>
  <si>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</si>
  <si>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</si>
  <si>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</si>
  <si>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</si>
  <si>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</si>
  <si>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</si>
  <si>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</si>
  <si>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</si>
  <si>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</si>
  <si>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</si>
  <si>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</si>
  <si>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</si>
  <si>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</si>
  <si>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</si>
  <si>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</si>
  <si>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</si>
  <si>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</si>
  <si>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</si>
  <si>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</si>
  <si>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</si>
  <si>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</si>
  <si>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</si>
  <si>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</si>
  <si>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</si>
  <si>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</si>
  <si>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</si>
  <si>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</si>
  <si>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</si>
  <si>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</si>
  <si>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</si>
  <si>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</si>
  <si>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</si>
  <si>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</si>
  <si>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</si>
  <si>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</si>
  <si>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</si>
  <si>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</si>
  <si>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</si>
  <si>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</si>
  <si>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</si>
  <si>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</si>
  <si>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</si>
  <si>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</si>
  <si>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</si>
  <si>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</si>
  <si>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</si>
  <si>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</si>
  <si>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</si>
  <si>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</si>
  <si>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</si>
  <si>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</si>
  <si>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</si>
  <si>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</si>
  <si>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</si>
  <si>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</si>
  <si>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</si>
  <si>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</si>
  <si>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</si>
  <si>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</si>
  <si>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</si>
  <si>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</si>
  <si>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</si>
  <si>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</si>
  <si>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</si>
  <si>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</si>
  <si>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</si>
  <si>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</si>
  <si>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</si>
  <si>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</si>
  <si>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</si>
  <si>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</si>
  <si>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</si>
  <si>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</si>
  <si>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</si>
  <si>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</si>
  <si>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</si>
  <si>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</si>
  <si>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</si>
  <si>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</si>
  <si>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</si>
  <si>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</si>
  <si>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</si>
  <si>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</si>
  <si>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</si>
  <si>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</si>
  <si>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</si>
  <si>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</si>
  <si>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</si>
  <si>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</si>
  <si>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</si>
  <si>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</si>
  <si>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</si>
  <si>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</si>
  <si>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</si>
  <si>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</si>
  <si>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</si>
  <si>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</si>
  <si>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</si>
  <si>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</si>
  <si>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</si>
  <si>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</si>
  <si>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</si>
  <si>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</si>
  <si>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</si>
  <si>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</si>
  <si>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</si>
  <si>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</si>
  <si>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</si>
  <si>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</si>
  <si>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</si>
  <si>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</si>
  <si>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</si>
  <si>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</si>
  <si>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</si>
  <si>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</si>
  <si>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</si>
  <si>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</si>
  <si>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</si>
  <si>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</si>
  <si>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</si>
  <si>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</si>
  <si>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</si>
  <si>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</si>
  <si>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</si>
  <si>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</si>
  <si>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</si>
  <si>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</si>
  <si>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</si>
  <si>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</si>
  <si>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</si>
  <si>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</si>
  <si>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</si>
  <si>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</si>
  <si>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</si>
  <si>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</si>
  <si>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</si>
  <si>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</si>
  <si>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</si>
  <si>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</si>
  <si>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</si>
  <si>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</si>
  <si>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</si>
  <si>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</si>
  <si>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</si>
  <si>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</si>
  <si>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</si>
  <si>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</si>
  <si>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</si>
  <si>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</si>
  <si>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</si>
  <si>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</si>
  <si>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</si>
  <si>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</si>
  <si>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</si>
  <si>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</si>
  <si>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</si>
  <si>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</si>
  <si>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</si>
  <si>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</si>
  <si>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</si>
  <si>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</si>
  <si>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</si>
  <si>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</si>
  <si>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</si>
  <si>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</si>
  <si>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</si>
  <si>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</si>
  <si>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</si>
  <si>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</si>
  <si>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</si>
  <si>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</si>
  <si>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</si>
  <si>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</si>
  <si>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</si>
  <si>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</si>
  <si>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</si>
  <si>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</si>
  <si>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</si>
  <si>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</si>
  <si>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</si>
  <si>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</si>
  <si>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</si>
  <si>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</si>
  <si>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</si>
  <si>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</si>
  <si>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</si>
  <si>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</si>
  <si>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</si>
  <si>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</si>
  <si>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MANGUEIRA FLEXIVEL TRANSPARENTE COM ESPIRAL AZUL, EM PVC, DIAM. 2" (50 MM), PARA SERVICOS LEVES DE SUCCAO E DESCARGA</t>
  </si>
  <si>
    <t>MANGUEIRA FLEXIVEL TRANSPARENTE COM ESPIRAL AZUL, EM PVC, DIAM. 4" (100 MM), PARA SERVICOS LEVES DE SUCCAO E DESCARGA</t>
  </si>
  <si>
    <t>MANGUEIRA FLEXIVEL TRANSPARENTE COM ESPIRAL AZUL, EM PVC, DIAM. 1" (25 MM), PARA SERVICOS LEVES DE SUCCAO E DESCARGA</t>
  </si>
  <si>
    <t>MANGUEIRA PARA AR E AGUA DE PVC/BORRACHA, PRESSAO 300 PSI, DIAMETRO DE 1 POLEGADA</t>
  </si>
  <si>
    <t xml:space="preserve">PINTURA </t>
  </si>
  <si>
    <t>SERVIÇOS DIVERSOS</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</si>
  <si>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</si>
  <si>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</si>
  <si>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</si>
  <si>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</si>
  <si>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</si>
  <si>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</si>
  <si>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</si>
  <si>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</si>
  <si>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</si>
  <si>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</si>
  <si>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</si>
  <si>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</si>
  <si>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</si>
  <si>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</si>
  <si>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</si>
  <si>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</si>
  <si>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</si>
  <si>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</si>
  <si>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</si>
  <si>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</si>
  <si>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</si>
  <si>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</si>
  <si>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</si>
  <si>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</si>
  <si>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</si>
  <si>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</si>
  <si>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</si>
  <si>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</si>
  <si>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</si>
  <si>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</si>
  <si>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</si>
  <si>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</si>
  <si>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</si>
  <si>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</si>
  <si>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</si>
  <si>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</si>
  <si>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</si>
  <si>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</si>
  <si>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</si>
  <si>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</si>
  <si>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</si>
  <si>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</si>
  <si>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</si>
  <si>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</si>
  <si>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</si>
  <si>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</si>
  <si>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</si>
  <si>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</si>
  <si>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</si>
  <si>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</si>
  <si>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</si>
  <si>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</si>
  <si>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</si>
  <si>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</si>
  <si>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</si>
  <si>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</si>
  <si>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</si>
  <si>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</si>
  <si>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</si>
  <si>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</si>
  <si>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</si>
  <si>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</si>
  <si>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</si>
  <si>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</si>
  <si>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</si>
  <si>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</si>
  <si>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</si>
  <si>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</si>
  <si>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</si>
  <si>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</si>
  <si>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</si>
  <si>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</si>
  <si>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</si>
  <si>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</si>
  <si>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</si>
  <si>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</si>
  <si>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</si>
  <si>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</si>
  <si>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</si>
  <si>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</si>
  <si>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</si>
  <si>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</si>
  <si>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</si>
  <si>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</si>
  <si>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</si>
  <si>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</si>
  <si>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</si>
  <si>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</si>
  <si>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</si>
  <si>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</si>
  <si>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</si>
  <si>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</si>
  <si>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</si>
  <si>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</si>
  <si>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</si>
  <si>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</si>
  <si>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</si>
  <si>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</si>
  <si>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</si>
  <si>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</si>
  <si>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</si>
  <si>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</si>
  <si>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</si>
  <si>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</si>
  <si>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</si>
  <si>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</si>
  <si>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</si>
  <si>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</si>
  <si>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</si>
  <si>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</si>
  <si>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</si>
  <si>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</si>
  <si>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</si>
  <si>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</si>
  <si>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</si>
  <si>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</si>
  <si>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</si>
  <si>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</si>
  <si>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</si>
  <si>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</si>
  <si>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</si>
  <si>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</si>
  <si>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</si>
  <si>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</si>
  <si>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</si>
  <si>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</si>
  <si>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</si>
  <si>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</si>
  <si>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</si>
  <si>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</si>
  <si>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</si>
  <si>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</si>
  <si>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</si>
  <si>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</si>
  <si>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</si>
  <si>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</si>
  <si>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</si>
  <si>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</si>
  <si>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</si>
  <si>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</si>
  <si>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</si>
  <si>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</si>
  <si>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</si>
  <si>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</si>
  <si>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</si>
  <si>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</si>
  <si>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</si>
  <si>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</si>
  <si>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</si>
  <si>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</si>
  <si>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</si>
  <si>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</si>
  <si>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</si>
  <si>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</si>
  <si>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</si>
  <si>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</si>
  <si>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</si>
  <si>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</si>
  <si>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</si>
  <si>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</si>
  <si>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</si>
  <si>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</si>
  <si>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</si>
  <si>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</si>
  <si>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</si>
  <si>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</si>
  <si>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</si>
  <si>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</si>
  <si>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</si>
  <si>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</si>
  <si>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</si>
  <si>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</si>
  <si>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</si>
  <si>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</si>
  <si>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</si>
  <si>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</si>
  <si>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</si>
  <si>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</si>
  <si>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</si>
  <si>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</si>
  <si>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</si>
  <si>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</si>
  <si>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</si>
  <si>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</si>
  <si>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</si>
  <si>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</si>
  <si>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</si>
  <si>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</si>
  <si>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</si>
  <si>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</si>
  <si>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</si>
  <si>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</si>
  <si>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</si>
  <si>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LIMPEZA DO TERRENO</t>
  </si>
  <si>
    <t>ED-50701</t>
  </si>
  <si>
    <t>CAPINA MANUAL DO TERRENO, EXCLUSIVE RASTELAMENTO E QUEIMA</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</si>
  <si>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</si>
  <si>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</si>
  <si>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</si>
  <si>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</si>
  <si>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</si>
  <si>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</si>
  <si>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</si>
  <si>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</si>
  <si>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</si>
  <si>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</si>
  <si>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</si>
  <si>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</si>
  <si>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</si>
  <si>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</si>
  <si>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</si>
  <si>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</si>
  <si>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</si>
  <si>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</si>
  <si>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</si>
  <si>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</si>
  <si>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</si>
  <si>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</si>
  <si>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</si>
  <si>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</si>
  <si>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</si>
  <si>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</si>
  <si>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</si>
  <si>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</si>
  <si>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</si>
  <si>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</si>
  <si>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</si>
  <si>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</si>
  <si>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</si>
  <si>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</si>
  <si>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</si>
  <si>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</si>
  <si>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</si>
  <si>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</si>
  <si>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</si>
  <si>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</si>
  <si>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</si>
  <si>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</si>
  <si>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</si>
  <si>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</si>
  <si>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</si>
  <si>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</si>
  <si>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</si>
  <si>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</si>
  <si>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</si>
  <si>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</si>
  <si>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</si>
  <si>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</si>
  <si>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</si>
  <si>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</si>
  <si>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</si>
  <si>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</si>
  <si>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</si>
  <si>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</si>
  <si>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</si>
  <si>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</si>
  <si>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</si>
  <si>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</si>
  <si>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</si>
  <si>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</si>
  <si>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</si>
  <si>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</si>
  <si>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</si>
  <si>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</si>
  <si>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</si>
  <si>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</si>
  <si>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</si>
  <si>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</si>
  <si>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</si>
  <si>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</si>
  <si>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</si>
  <si>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</si>
  <si>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</si>
  <si>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</si>
  <si>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</si>
  <si>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</si>
  <si>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</si>
  <si>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</si>
  <si>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</si>
  <si>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</si>
  <si>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</si>
  <si>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</si>
  <si>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</si>
  <si>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</si>
  <si>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</si>
  <si>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</si>
  <si>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</si>
  <si>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</si>
  <si>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</si>
  <si>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</si>
  <si>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</si>
  <si>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</si>
  <si>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</si>
  <si>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</si>
  <si>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</si>
  <si>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</si>
  <si>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</si>
  <si>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</si>
  <si>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</si>
  <si>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</si>
  <si>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</si>
  <si>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</si>
  <si>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</si>
  <si>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</si>
  <si>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</si>
  <si>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</si>
  <si>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</si>
  <si>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</si>
  <si>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</si>
  <si>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</si>
  <si>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</si>
  <si>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</si>
  <si>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</si>
  <si>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</si>
  <si>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</si>
  <si>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</si>
  <si>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</si>
  <si>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</si>
  <si>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</si>
  <si>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</si>
  <si>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</si>
  <si>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</si>
  <si>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</si>
  <si>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</si>
  <si>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</si>
  <si>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</si>
  <si>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</si>
  <si>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</si>
  <si>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</si>
  <si>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</si>
  <si>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</si>
  <si>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</si>
  <si>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</si>
  <si>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</si>
  <si>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</si>
  <si>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</si>
  <si>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</si>
  <si>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</si>
  <si>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</si>
  <si>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</si>
  <si>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</si>
  <si>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</si>
  <si>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</si>
  <si>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</si>
  <si>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</si>
  <si>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</si>
  <si>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</si>
  <si>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</si>
  <si>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</si>
  <si>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</si>
  <si>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</si>
  <si>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</si>
  <si>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</si>
  <si>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</si>
  <si>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</si>
  <si>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</si>
  <si>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</si>
  <si>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</si>
  <si>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</si>
  <si>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</si>
  <si>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</si>
  <si>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</si>
  <si>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</si>
  <si>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</si>
  <si>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</si>
  <si>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</si>
  <si>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</si>
  <si>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</si>
  <si>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</si>
  <si>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</si>
  <si>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</si>
  <si>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</si>
  <si>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</si>
  <si>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</si>
  <si>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</si>
  <si>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</si>
  <si>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</si>
  <si>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</si>
  <si>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</si>
  <si>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</si>
  <si>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</si>
  <si>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</si>
  <si>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</si>
  <si>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</si>
  <si>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</si>
  <si>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</si>
  <si>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</si>
  <si>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</si>
  <si>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</si>
  <si>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</si>
  <si>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</si>
  <si>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</si>
  <si>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</si>
  <si>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</si>
  <si>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</si>
  <si>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</si>
  <si>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</si>
  <si>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</si>
  <si>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</si>
  <si>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</si>
  <si>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</si>
  <si>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</si>
  <si>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</si>
  <si>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</si>
  <si>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</si>
  <si>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</si>
  <si>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</si>
  <si>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</si>
  <si>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</si>
  <si>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</si>
  <si>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</si>
  <si>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</si>
  <si>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</si>
  <si>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</si>
  <si>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</si>
  <si>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</si>
  <si>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</si>
  <si>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</si>
  <si>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</si>
  <si>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</si>
  <si>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</si>
  <si>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</si>
  <si>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</si>
  <si>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</si>
  <si>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</si>
  <si>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</si>
  <si>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</si>
  <si>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</si>
  <si>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</si>
  <si>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</si>
  <si>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</si>
  <si>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</si>
  <si>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</si>
  <si>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</si>
  <si>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</si>
  <si>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</si>
  <si>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</si>
  <si>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</si>
  <si>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</si>
  <si>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</si>
  <si>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</si>
  <si>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</si>
  <si>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</si>
  <si>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</si>
  <si>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</si>
  <si>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</si>
  <si>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</si>
  <si>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</si>
  <si>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</si>
  <si>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</si>
  <si>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</si>
  <si>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</si>
  <si>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</si>
  <si>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</si>
  <si>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</si>
  <si>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</si>
  <si>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</si>
  <si>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</si>
  <si>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</si>
  <si>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</si>
  <si>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</si>
  <si>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</si>
  <si>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</si>
  <si>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</si>
  <si>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</si>
  <si>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</si>
  <si>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</si>
  <si>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</si>
  <si>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</si>
  <si>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</si>
  <si>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</si>
  <si>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</si>
  <si>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</si>
  <si>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</si>
  <si>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</si>
  <si>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</si>
  <si>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</si>
  <si>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</si>
  <si>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</si>
  <si>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</si>
  <si>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</si>
  <si>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</si>
  <si>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</si>
  <si>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</si>
  <si>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</si>
  <si>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</si>
  <si>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</si>
  <si>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</si>
  <si>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</si>
  <si>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</si>
  <si>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</si>
  <si>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</si>
  <si>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</si>
  <si>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</si>
  <si>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</si>
  <si>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</si>
  <si>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</si>
  <si>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</si>
  <si>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</si>
  <si>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</si>
  <si>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</si>
  <si>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</si>
  <si>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</si>
  <si>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</si>
  <si>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</si>
  <si>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</si>
  <si>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</si>
  <si>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</si>
  <si>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</si>
  <si>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</si>
  <si>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</si>
  <si>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</si>
  <si>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</si>
  <si>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</si>
  <si>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</si>
  <si>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</si>
  <si>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</si>
  <si>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</si>
  <si>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</si>
  <si>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</si>
  <si>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</si>
  <si>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</si>
  <si>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</si>
  <si>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</si>
  <si>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</si>
  <si>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</si>
  <si>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</si>
  <si>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</si>
  <si>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</si>
  <si>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</si>
  <si>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</si>
  <si>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</si>
  <si>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</si>
  <si>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</si>
  <si>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</si>
  <si>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</si>
  <si>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</si>
  <si>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</si>
  <si>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</si>
  <si>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</si>
  <si>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</si>
  <si>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</si>
  <si>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</si>
  <si>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</si>
  <si>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</si>
  <si>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</si>
  <si>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</si>
  <si>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</si>
  <si>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</si>
  <si>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</si>
  <si>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</si>
  <si>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</si>
  <si>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</si>
  <si>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</si>
  <si>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</si>
  <si>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</si>
  <si>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</si>
  <si>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</si>
  <si>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</si>
  <si>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</si>
  <si>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</si>
  <si>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</si>
  <si>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</si>
  <si>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</si>
  <si>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</si>
  <si>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</si>
  <si>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</si>
  <si>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</si>
  <si>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</si>
  <si>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</si>
  <si>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</si>
  <si>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</si>
  <si>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</si>
  <si>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</si>
  <si>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</si>
  <si>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</si>
  <si>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ESCAVAÇÃO MANUAL DE VALA COM PROFUNDIDADE MENOR OU IGUAL A 1,5M, INCLUSIVE DESCARGA LATERAL</t>
  </si>
  <si>
    <t>COMPACTAÇÃO DE FUNDO DE VALA</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</si>
  <si>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</si>
  <si>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</si>
  <si>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</si>
  <si>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</si>
  <si>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</si>
  <si>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</si>
  <si>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</si>
  <si>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</si>
  <si>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</si>
  <si>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</si>
  <si>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</si>
  <si>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</si>
  <si>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</si>
  <si>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</si>
  <si>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</si>
  <si>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</si>
  <si>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</si>
  <si>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</si>
  <si>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</si>
  <si>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</si>
  <si>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</si>
  <si>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</si>
  <si>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</si>
  <si>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</si>
  <si>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</si>
  <si>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</si>
  <si>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</si>
  <si>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</si>
  <si>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</si>
  <si>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</si>
  <si>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</si>
  <si>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</si>
  <si>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</si>
  <si>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</si>
  <si>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</si>
  <si>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</si>
  <si>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</si>
  <si>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</si>
  <si>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</si>
  <si>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</si>
  <si>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</si>
  <si>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</si>
  <si>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</si>
  <si>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</si>
  <si>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</si>
  <si>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</si>
  <si>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</si>
  <si>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</si>
  <si>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</si>
  <si>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</si>
  <si>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</si>
  <si>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</si>
  <si>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</si>
  <si>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</si>
  <si>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</si>
  <si>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</si>
  <si>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</si>
  <si>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</si>
  <si>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</si>
  <si>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</si>
  <si>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</si>
  <si>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</si>
  <si>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</si>
  <si>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</si>
  <si>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</si>
  <si>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</si>
  <si>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</si>
  <si>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</si>
  <si>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</si>
  <si>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</si>
  <si>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</si>
  <si>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</si>
  <si>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</si>
  <si>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</si>
  <si>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</si>
  <si>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</si>
  <si>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</si>
  <si>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</si>
  <si>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</si>
  <si>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</si>
  <si>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</si>
  <si>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</si>
  <si>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</si>
  <si>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</si>
  <si>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</si>
  <si>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</si>
  <si>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</si>
  <si>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</si>
  <si>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</si>
  <si>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</si>
  <si>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</si>
  <si>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</si>
  <si>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</si>
  <si>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</si>
  <si>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</si>
  <si>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</si>
  <si>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</si>
  <si>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</si>
  <si>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</si>
  <si>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</si>
  <si>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</si>
  <si>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</si>
  <si>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</si>
  <si>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</si>
  <si>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</si>
  <si>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</si>
  <si>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</si>
  <si>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</si>
  <si>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</si>
  <si>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</si>
  <si>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</si>
  <si>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</si>
  <si>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</si>
  <si>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</si>
  <si>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</si>
  <si>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</si>
  <si>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</si>
  <si>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</si>
  <si>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</si>
  <si>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</si>
  <si>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</si>
  <si>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</si>
  <si>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</si>
  <si>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</si>
  <si>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</si>
  <si>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</si>
  <si>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</si>
  <si>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</si>
  <si>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</si>
  <si>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</si>
  <si>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</si>
  <si>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</si>
  <si>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</si>
  <si>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</si>
  <si>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</si>
  <si>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</si>
  <si>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</si>
  <si>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</si>
  <si>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</si>
  <si>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</si>
  <si>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</si>
  <si>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</si>
  <si>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</si>
  <si>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</si>
  <si>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</si>
  <si>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</si>
  <si>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</si>
  <si>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</si>
  <si>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</si>
  <si>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</si>
  <si>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</si>
  <si>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</si>
  <si>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</si>
  <si>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</si>
  <si>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</si>
  <si>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</si>
  <si>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</si>
  <si>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</si>
  <si>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</si>
  <si>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</si>
  <si>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</si>
  <si>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</si>
  <si>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</si>
  <si>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</si>
  <si>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</si>
  <si>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</si>
  <si>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</si>
  <si>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</si>
  <si>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</si>
  <si>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</si>
  <si>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</si>
  <si>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</si>
  <si>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</si>
  <si>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</si>
  <si>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</si>
  <si>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</si>
  <si>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</si>
  <si>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</si>
  <si>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</si>
  <si>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</si>
  <si>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</si>
  <si>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</si>
  <si>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</si>
  <si>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</si>
  <si>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</si>
  <si>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</si>
  <si>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</si>
  <si>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</si>
  <si>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</si>
  <si>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</si>
  <si>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</si>
  <si>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</si>
  <si>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</si>
  <si>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</si>
  <si>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</si>
  <si>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</si>
  <si>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</si>
  <si>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</si>
  <si>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</si>
  <si>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</si>
  <si>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</si>
  <si>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</si>
  <si>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</si>
  <si>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</si>
  <si>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</si>
  <si>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</si>
  <si>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</si>
  <si>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</si>
  <si>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</si>
  <si>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</si>
  <si>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</si>
  <si>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</si>
  <si>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</si>
  <si>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</si>
  <si>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</si>
  <si>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</si>
  <si>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</si>
  <si>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</si>
  <si>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</si>
  <si>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</si>
  <si>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</si>
  <si>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</si>
  <si>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</si>
  <si>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</si>
  <si>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</si>
  <si>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</si>
  <si>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Kg</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</si>
  <si>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</si>
  <si>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</si>
  <si>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</si>
  <si>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</si>
  <si>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</si>
  <si>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</si>
  <si>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</si>
  <si>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</si>
  <si>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</si>
  <si>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</si>
  <si>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</si>
  <si>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</si>
  <si>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</si>
  <si>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</si>
  <si>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</si>
  <si>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</si>
  <si>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m2</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</si>
  <si>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</si>
  <si>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</si>
  <si>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</si>
  <si>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</si>
  <si>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</si>
  <si>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</si>
  <si>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</si>
  <si>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</si>
  <si>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</si>
  <si>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</si>
  <si>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</si>
  <si>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</si>
  <si>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</si>
  <si>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</si>
  <si>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</si>
  <si>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</si>
  <si>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</si>
  <si>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</si>
  <si>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</si>
  <si>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</si>
  <si>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</si>
  <si>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</si>
  <si>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</si>
  <si>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</si>
  <si>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</si>
  <si>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</si>
  <si>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</si>
  <si>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</si>
  <si>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</si>
  <si>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</si>
  <si>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</si>
  <si>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</si>
  <si>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</si>
  <si>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</si>
  <si>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</si>
  <si>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</si>
  <si>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</si>
  <si>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</si>
  <si>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</si>
  <si>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</si>
  <si>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m2xmês</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</si>
  <si>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</si>
  <si>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</si>
  <si>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</si>
  <si>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</si>
  <si>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</si>
  <si>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</si>
  <si>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</si>
  <si>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</si>
  <si>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</si>
  <si>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</si>
  <si>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</si>
  <si>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</si>
  <si>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</si>
  <si>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</si>
  <si>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</si>
  <si>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</si>
  <si>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</si>
  <si>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</si>
  <si>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</si>
  <si>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</si>
  <si>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</si>
  <si>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</si>
  <si>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</si>
  <si>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</si>
  <si>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</si>
  <si>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</si>
  <si>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</si>
  <si>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</si>
  <si>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</si>
  <si>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</si>
  <si>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</si>
  <si>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</si>
  <si>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</si>
  <si>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</si>
  <si>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</si>
  <si>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</si>
  <si>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m3</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</si>
  <si>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</si>
  <si>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</si>
  <si>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</si>
  <si>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</si>
  <si>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</si>
  <si>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</si>
  <si>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</si>
  <si>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</si>
  <si>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</si>
  <si>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</si>
  <si>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</si>
  <si>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</si>
  <si>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</si>
  <si>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</si>
  <si>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</si>
  <si>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</si>
  <si>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</si>
  <si>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</si>
  <si>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</si>
  <si>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</si>
  <si>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</si>
  <si>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</si>
  <si>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</si>
  <si>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</si>
  <si>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</si>
  <si>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</si>
  <si>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</si>
  <si>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</si>
  <si>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</si>
  <si>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</si>
  <si>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</si>
  <si>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</si>
  <si>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</si>
  <si>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</si>
  <si>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</si>
  <si>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</si>
  <si>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</si>
  <si>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</si>
  <si>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</si>
  <si>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</si>
  <si>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</si>
  <si>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</si>
  <si>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</si>
  <si>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</si>
  <si>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</si>
  <si>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</si>
  <si>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</si>
  <si>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</si>
  <si>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</si>
  <si>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</si>
  <si>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</si>
  <si>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</si>
  <si>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</si>
  <si>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</si>
  <si>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</si>
  <si>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</si>
  <si>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</si>
  <si>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</si>
  <si>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</si>
  <si>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</si>
  <si>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</si>
  <si>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</si>
  <si>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</si>
  <si>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</si>
  <si>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</si>
  <si>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</si>
  <si>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</si>
  <si>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</si>
  <si>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</si>
  <si>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</si>
  <si>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</si>
  <si>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</si>
  <si>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</si>
  <si>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</si>
  <si>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</si>
  <si>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</si>
  <si>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</si>
  <si>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</si>
  <si>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</si>
  <si>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</si>
  <si>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</si>
  <si>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</si>
  <si>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</si>
  <si>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</si>
  <si>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</si>
  <si>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</si>
  <si>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</si>
  <si>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</si>
  <si>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</si>
  <si>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</si>
  <si>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</si>
  <si>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</si>
  <si>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</si>
  <si>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</si>
  <si>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</si>
  <si>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</si>
  <si>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</si>
  <si>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</si>
  <si>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</si>
  <si>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</si>
  <si>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</si>
  <si>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</si>
  <si>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</si>
  <si>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</si>
  <si>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</si>
  <si>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</si>
  <si>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</si>
  <si>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</si>
  <si>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</si>
  <si>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</si>
  <si>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</si>
  <si>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</si>
  <si>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</si>
  <si>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</si>
  <si>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</si>
  <si>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</si>
  <si>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</si>
  <si>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</si>
  <si>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</si>
  <si>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</si>
  <si>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</si>
  <si>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</si>
  <si>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</si>
  <si>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</si>
  <si>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</si>
  <si>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</si>
  <si>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</si>
  <si>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</si>
  <si>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</si>
  <si>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</si>
  <si>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m</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</si>
  <si>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</si>
  <si>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</si>
  <si>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</si>
  <si>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</si>
  <si>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</si>
  <si>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</si>
  <si>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</si>
  <si>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</si>
  <si>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</si>
  <si>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</si>
  <si>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</si>
  <si>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</si>
  <si>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</si>
  <si>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</si>
  <si>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</si>
  <si>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</si>
  <si>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</si>
  <si>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</si>
  <si>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</si>
  <si>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</si>
  <si>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</si>
  <si>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</si>
  <si>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</si>
  <si>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</si>
  <si>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</si>
  <si>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</si>
  <si>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</si>
  <si>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</si>
  <si>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</si>
  <si>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</si>
  <si>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</si>
  <si>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</si>
  <si>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</si>
  <si>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</si>
  <si>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</si>
  <si>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</si>
  <si>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</si>
  <si>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ED-48196</t>
  </si>
  <si>
    <t>ED-48194</t>
  </si>
  <si>
    <t>ALVENARIA DE VEDAÇÃO COM BLOCO DE CONCRETO, ESP. 9CM, COM ACABAMENTO APARENTE, INCLUSIVE ARGAMASSA PARA ASSENTAMENTO</t>
  </si>
  <si>
    <t>ALVENARIA DE BLOCO DE CONCRETO (ESTRUTURAL)</t>
  </si>
  <si>
    <t>ED-48201</t>
  </si>
  <si>
    <t>ED-48202</t>
  </si>
  <si>
    <t>ED-48200</t>
  </si>
  <si>
    <t>ED-48394</t>
  </si>
  <si>
    <t>ED-48391</t>
  </si>
  <si>
    <t>ED-48392</t>
  </si>
  <si>
    <t>ED-48390</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</si>
  <si>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</si>
  <si>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</si>
  <si>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</si>
  <si>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</si>
  <si>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</si>
  <si>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</si>
  <si>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</si>
  <si>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</si>
  <si>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</si>
  <si>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</si>
  <si>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</si>
  <si>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</si>
  <si>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</si>
  <si>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</si>
  <si>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</si>
  <si>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</si>
  <si>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</si>
  <si>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</si>
  <si>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</si>
  <si>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</si>
  <si>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</si>
  <si>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</si>
  <si>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</si>
  <si>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</si>
  <si>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</si>
  <si>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</si>
  <si>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</si>
  <si>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</si>
  <si>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</si>
  <si>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</si>
  <si>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</si>
  <si>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</si>
  <si>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</si>
  <si>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</si>
  <si>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</si>
  <si>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</si>
  <si>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</si>
  <si>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</si>
  <si>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</si>
  <si>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</si>
  <si>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</si>
  <si>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</si>
  <si>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</si>
  <si>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</si>
  <si>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</si>
  <si>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</si>
  <si>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</si>
  <si>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</si>
  <si>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</si>
  <si>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</si>
  <si>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</si>
  <si>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</si>
  <si>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</si>
  <si>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</si>
  <si>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</si>
  <si>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</si>
  <si>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</si>
  <si>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</si>
  <si>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</si>
  <si>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</si>
  <si>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</si>
  <si>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</si>
  <si>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</si>
  <si>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</si>
  <si>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</si>
  <si>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un</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</si>
  <si>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</si>
  <si>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</si>
  <si>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</si>
  <si>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</si>
  <si>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</si>
  <si>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</si>
  <si>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</si>
  <si>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</si>
  <si>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</si>
  <si>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</si>
  <si>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</si>
  <si>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</si>
  <si>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</si>
  <si>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</si>
  <si>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</si>
  <si>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</si>
  <si>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</si>
  <si>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</si>
  <si>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</si>
  <si>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</si>
  <si>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</si>
  <si>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</si>
  <si>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</si>
  <si>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</si>
  <si>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</si>
  <si>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</si>
  <si>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</si>
  <si>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</si>
  <si>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</si>
  <si>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</si>
  <si>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</si>
  <si>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</si>
  <si>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</si>
  <si>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</si>
  <si>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</si>
  <si>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</si>
  <si>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</si>
  <si>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</si>
  <si>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</si>
  <si>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</si>
  <si>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</si>
  <si>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</si>
  <si>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</si>
  <si>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</si>
  <si>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</si>
  <si>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</si>
  <si>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</si>
  <si>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</si>
  <si>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</si>
  <si>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</si>
  <si>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</si>
  <si>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</si>
  <si>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</si>
  <si>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</si>
  <si>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</si>
  <si>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</si>
  <si>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</si>
  <si>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</si>
  <si>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</si>
  <si>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</si>
  <si>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</si>
  <si>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</si>
  <si>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</si>
  <si>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</si>
  <si>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</si>
  <si>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</si>
  <si>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</si>
  <si>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</si>
  <si>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</si>
  <si>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</si>
  <si>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</si>
  <si>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</si>
  <si>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</si>
  <si>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</si>
  <si>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</si>
  <si>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</si>
  <si>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</si>
  <si>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</si>
  <si>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</si>
  <si>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</si>
  <si>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</si>
  <si>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</si>
  <si>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</si>
  <si>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</si>
  <si>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</si>
  <si>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</si>
  <si>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</si>
  <si>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</si>
  <si>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</si>
  <si>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</si>
  <si>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</si>
  <si>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</si>
  <si>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</si>
  <si>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</si>
  <si>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</si>
  <si>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</si>
  <si>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</si>
  <si>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</si>
  <si>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</si>
  <si>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</si>
  <si>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</si>
  <si>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</si>
  <si>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</si>
  <si>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</si>
  <si>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</si>
  <si>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</si>
  <si>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</si>
  <si>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</si>
  <si>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</si>
  <si>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</si>
  <si>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</si>
  <si>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</si>
  <si>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</si>
  <si>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</si>
  <si>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</si>
  <si>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</si>
  <si>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</si>
  <si>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</si>
  <si>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</si>
  <si>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</si>
  <si>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</si>
  <si>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</si>
  <si>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</si>
  <si>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</si>
  <si>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</si>
  <si>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</si>
  <si>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</si>
  <si>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</si>
  <si>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</si>
  <si>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</si>
  <si>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</si>
  <si>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</si>
  <si>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</si>
  <si>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</si>
  <si>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</si>
  <si>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</si>
  <si>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</si>
  <si>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</si>
  <si>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</si>
  <si>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</si>
  <si>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</si>
  <si>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</si>
  <si>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</si>
  <si>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</si>
  <si>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</si>
  <si>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</si>
  <si>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</si>
  <si>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</si>
  <si>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</si>
  <si>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</si>
  <si>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</si>
  <si>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</si>
  <si>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</si>
  <si>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</si>
  <si>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</si>
  <si>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</si>
  <si>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</si>
  <si>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</si>
  <si>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</si>
  <si>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</si>
  <si>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</si>
  <si>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</si>
  <si>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</si>
  <si>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</si>
  <si>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</si>
  <si>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</si>
  <si>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</si>
  <si>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</si>
  <si>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</si>
  <si>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</si>
  <si>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</si>
  <si>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</si>
  <si>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</si>
  <si>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</si>
  <si>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</si>
  <si>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</si>
  <si>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</si>
  <si>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</si>
  <si>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</si>
  <si>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</si>
  <si>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</si>
  <si>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</si>
  <si>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</si>
  <si>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</si>
  <si>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</si>
  <si>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</si>
  <si>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</si>
  <si>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</si>
  <si>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</si>
  <si>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</si>
  <si>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</si>
  <si>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</si>
  <si>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</si>
  <si>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</si>
  <si>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</si>
  <si>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</si>
  <si>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</si>
  <si>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</si>
  <si>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</si>
  <si>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</si>
  <si>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</si>
  <si>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</si>
  <si>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</si>
  <si>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</si>
  <si>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</si>
  <si>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</si>
  <si>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</si>
  <si>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</si>
  <si>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</si>
  <si>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</si>
  <si>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</si>
  <si>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</si>
  <si>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</si>
  <si>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</si>
  <si>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</si>
  <si>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</si>
  <si>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</si>
  <si>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</si>
  <si>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</si>
  <si>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</si>
  <si>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</si>
  <si>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</si>
  <si>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</si>
  <si>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</si>
  <si>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</si>
  <si>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</si>
  <si>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</si>
  <si>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</si>
  <si>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</si>
  <si>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</si>
  <si>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</si>
  <si>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</si>
  <si>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</si>
  <si>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</si>
  <si>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</si>
  <si>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</si>
  <si>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</si>
  <si>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</si>
  <si>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</si>
  <si>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</si>
  <si>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</si>
  <si>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</si>
  <si>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</si>
  <si>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</si>
  <si>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</si>
  <si>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</si>
  <si>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</si>
  <si>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</si>
  <si>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</si>
  <si>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</si>
  <si>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</si>
  <si>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</si>
  <si>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</si>
  <si>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</si>
  <si>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</si>
  <si>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</si>
  <si>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</si>
  <si>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</si>
  <si>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</si>
  <si>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</si>
  <si>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</si>
  <si>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</si>
  <si>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</si>
  <si>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</si>
  <si>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</si>
  <si>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</si>
  <si>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</si>
  <si>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</si>
  <si>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</si>
  <si>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</si>
  <si>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</si>
  <si>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</si>
  <si>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</si>
  <si>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</si>
  <si>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</si>
  <si>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</si>
  <si>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</si>
  <si>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</si>
  <si>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</si>
  <si>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</si>
  <si>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</si>
  <si>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</si>
  <si>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</si>
  <si>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</si>
  <si>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</si>
  <si>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</si>
  <si>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</si>
  <si>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</si>
  <si>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</si>
  <si>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</si>
  <si>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</si>
  <si>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</si>
  <si>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</si>
  <si>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</si>
  <si>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</si>
  <si>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</si>
  <si>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</si>
  <si>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</si>
  <si>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</si>
  <si>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</si>
  <si>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</si>
  <si>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</si>
  <si>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</si>
  <si>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</si>
  <si>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</si>
  <si>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</si>
  <si>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</si>
  <si>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</si>
  <si>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</si>
  <si>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</si>
  <si>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</si>
  <si>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</si>
  <si>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</si>
  <si>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</si>
  <si>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</si>
  <si>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</si>
  <si>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</si>
  <si>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</si>
  <si>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</si>
  <si>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</si>
  <si>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</si>
  <si>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</si>
  <si>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</si>
  <si>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</si>
  <si>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</si>
  <si>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</si>
  <si>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</si>
  <si>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</si>
  <si>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</si>
  <si>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</si>
  <si>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</si>
  <si>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</si>
  <si>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</si>
  <si>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</si>
  <si>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</si>
  <si>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</si>
  <si>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</si>
  <si>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</si>
  <si>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</si>
  <si>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</si>
  <si>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</si>
  <si>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</si>
  <si>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</si>
  <si>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</si>
  <si>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</si>
  <si>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</si>
  <si>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</si>
  <si>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</si>
  <si>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</si>
  <si>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</si>
  <si>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</si>
  <si>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</si>
  <si>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</si>
  <si>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</si>
  <si>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</si>
  <si>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</si>
  <si>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</si>
  <si>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</si>
  <si>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APLICAÇÃO DE LONA PRETA, ESP. 150 MICRAS, INCLUSIVE FORNECIMENTO</t>
  </si>
  <si>
    <t>CONTRAPISO</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</si>
  <si>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</si>
  <si>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</si>
  <si>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</si>
  <si>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</si>
  <si>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</si>
  <si>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</si>
  <si>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</si>
  <si>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</si>
  <si>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</si>
  <si>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</si>
  <si>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</si>
  <si>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</si>
  <si>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</si>
  <si>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</si>
  <si>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</si>
  <si>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</si>
  <si>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</si>
  <si>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</si>
  <si>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</si>
  <si>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</si>
  <si>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</si>
  <si>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</si>
  <si>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</si>
  <si>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</si>
  <si>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</si>
  <si>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</si>
  <si>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</si>
  <si>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</si>
  <si>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</si>
  <si>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</si>
  <si>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</si>
  <si>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</si>
  <si>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</si>
  <si>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</si>
  <si>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</si>
  <si>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</si>
  <si>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</si>
  <si>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</si>
  <si>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</si>
  <si>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</si>
  <si>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</si>
  <si>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</si>
  <si>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</si>
  <si>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</si>
  <si>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</si>
  <si>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</si>
  <si>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</si>
  <si>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</si>
  <si>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</si>
  <si>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</si>
  <si>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</si>
  <si>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</si>
  <si>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</si>
  <si>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</si>
  <si>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</si>
  <si>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</si>
  <si>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</si>
  <si>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</si>
  <si>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</si>
  <si>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</si>
  <si>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</si>
  <si>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</si>
  <si>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</si>
  <si>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</si>
  <si>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</si>
  <si>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</si>
  <si>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</si>
  <si>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</si>
  <si>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</si>
  <si>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</si>
  <si>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</si>
  <si>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</si>
  <si>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</si>
  <si>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</si>
  <si>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</si>
  <si>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</si>
  <si>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</si>
  <si>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</si>
  <si>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</si>
  <si>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</si>
  <si>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</si>
  <si>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</si>
  <si>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</si>
  <si>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</si>
  <si>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</si>
  <si>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</si>
  <si>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</si>
  <si>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</si>
  <si>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</si>
  <si>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</si>
  <si>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</si>
  <si>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</si>
  <si>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</si>
  <si>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</si>
  <si>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</si>
  <si>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</si>
  <si>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</si>
  <si>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</si>
  <si>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</si>
  <si>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</si>
  <si>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</si>
  <si>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</si>
  <si>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</si>
  <si>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</si>
  <si>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</si>
  <si>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</si>
  <si>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</si>
  <si>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</si>
  <si>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</si>
  <si>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</si>
  <si>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</si>
  <si>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</si>
  <si>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</si>
  <si>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</si>
  <si>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</si>
  <si>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</si>
  <si>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</si>
  <si>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</si>
  <si>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</si>
  <si>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</si>
  <si>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</si>
  <si>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</si>
  <si>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</si>
  <si>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</si>
  <si>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</si>
  <si>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</si>
  <si>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</si>
  <si>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</si>
  <si>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</si>
  <si>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</si>
  <si>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</si>
  <si>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</si>
  <si>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</si>
  <si>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</si>
  <si>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</si>
  <si>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</si>
  <si>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</si>
  <si>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</si>
  <si>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</si>
  <si>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</si>
  <si>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</si>
  <si>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</si>
  <si>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</si>
  <si>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</si>
  <si>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</si>
  <si>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</si>
  <si>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</si>
  <si>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</si>
  <si>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</si>
  <si>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</si>
  <si>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</si>
  <si>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</si>
  <si>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</si>
  <si>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</si>
  <si>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</si>
  <si>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</si>
  <si>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</si>
  <si>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</si>
  <si>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</si>
  <si>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</si>
  <si>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</si>
  <si>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</si>
  <si>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</si>
  <si>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</si>
  <si>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</si>
  <si>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</si>
  <si>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</si>
  <si>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</si>
  <si>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</si>
  <si>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</si>
  <si>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</si>
  <si>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</si>
  <si>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</si>
  <si>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</si>
  <si>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</si>
  <si>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</si>
  <si>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</si>
  <si>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</si>
  <si>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</si>
  <si>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</si>
  <si>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</si>
  <si>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</si>
  <si>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</si>
  <si>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</si>
  <si>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</si>
  <si>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</si>
  <si>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</si>
  <si>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</si>
  <si>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</si>
  <si>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</si>
  <si>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</si>
  <si>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</si>
  <si>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</si>
  <si>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</si>
  <si>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</si>
  <si>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</si>
  <si>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</si>
  <si>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</si>
  <si>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</si>
  <si>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</si>
  <si>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</si>
  <si>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</si>
  <si>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</si>
  <si>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</si>
  <si>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</si>
  <si>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</si>
  <si>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</si>
  <si>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</si>
  <si>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</si>
  <si>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</si>
  <si>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</si>
  <si>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</si>
  <si>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</si>
  <si>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</si>
  <si>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</si>
  <si>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</si>
  <si>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</si>
  <si>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</si>
  <si>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</si>
  <si>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</si>
  <si>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</si>
  <si>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</si>
  <si>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</si>
  <si>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</si>
  <si>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</si>
  <si>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</si>
  <si>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</si>
  <si>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</si>
  <si>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</si>
  <si>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</si>
  <si>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</si>
  <si>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</si>
  <si>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</si>
  <si>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</si>
  <si>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</si>
  <si>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</si>
  <si>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</si>
  <si>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</si>
  <si>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</si>
  <si>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</si>
  <si>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</si>
  <si>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</si>
  <si>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</si>
  <si>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</si>
  <si>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</si>
  <si>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</si>
  <si>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</si>
  <si>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</si>
  <si>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</si>
  <si>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</si>
  <si>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</si>
  <si>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</si>
  <si>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</si>
  <si>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</si>
  <si>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</si>
  <si>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</si>
  <si>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</si>
  <si>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</si>
  <si>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</si>
  <si>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</si>
  <si>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</si>
  <si>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</si>
  <si>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</si>
  <si>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</si>
  <si>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</si>
  <si>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</si>
  <si>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</si>
  <si>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</si>
  <si>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</si>
  <si>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</si>
  <si>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</si>
  <si>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</si>
  <si>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</si>
  <si>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</si>
  <si>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</si>
  <si>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</si>
  <si>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</si>
  <si>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</si>
  <si>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</si>
  <si>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</si>
  <si>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</si>
  <si>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</si>
  <si>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</si>
  <si>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</si>
  <si>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</si>
  <si>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</si>
  <si>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</si>
  <si>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</si>
  <si>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</si>
  <si>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</si>
  <si>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</si>
  <si>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</si>
  <si>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</si>
  <si>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</si>
  <si>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</si>
  <si>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</si>
  <si>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</si>
  <si>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</si>
  <si>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</si>
  <si>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</si>
  <si>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</si>
  <si>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GRANITINA E MARMORITE</t>
  </si>
  <si>
    <t>ED-50622</t>
  </si>
  <si>
    <t>SOLEIRA DE MARMORITE, COR CINZA, ESP. 3CM, ACABAMENTO POLIDO, INCLUSIVE APLICAÇÃO DE RESINA E POLIMENTO MECANIZADO</t>
  </si>
  <si>
    <t>SOLEIRA DE GRANITO</t>
  </si>
  <si>
    <t>ED-51002</t>
  </si>
  <si>
    <t>SOLEIRA DE MÁRMORE</t>
  </si>
  <si>
    <t>ED-51004</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</si>
  <si>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</si>
  <si>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</si>
  <si>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</si>
  <si>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</si>
  <si>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</si>
  <si>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</si>
  <si>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</si>
  <si>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</si>
  <si>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</si>
  <si>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</si>
  <si>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</si>
  <si>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</si>
  <si>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</si>
  <si>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</si>
  <si>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</si>
  <si>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</si>
  <si>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</si>
  <si>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</si>
  <si>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</si>
  <si>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</si>
  <si>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</si>
  <si>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</si>
  <si>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</si>
  <si>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</si>
  <si>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</si>
  <si>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</si>
  <si>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</si>
  <si>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</si>
  <si>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</si>
  <si>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</si>
  <si>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</si>
  <si>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</si>
  <si>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</si>
  <si>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</si>
  <si>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</si>
  <si>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</si>
  <si>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</si>
  <si>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</si>
  <si>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</si>
  <si>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</si>
  <si>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</si>
  <si>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</si>
  <si>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</si>
  <si>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</si>
  <si>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</si>
  <si>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</si>
  <si>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</si>
  <si>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</si>
  <si>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</si>
  <si>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</si>
  <si>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</si>
  <si>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</si>
  <si>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</si>
  <si>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</si>
  <si>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</si>
  <si>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</si>
  <si>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</si>
  <si>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</si>
  <si>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</si>
  <si>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</si>
  <si>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</si>
  <si>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</si>
  <si>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</si>
  <si>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</si>
  <si>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</si>
  <si>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</si>
  <si>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</si>
  <si>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</si>
  <si>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</si>
  <si>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</si>
  <si>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</si>
  <si>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</si>
  <si>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</si>
  <si>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</si>
  <si>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</si>
  <si>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</si>
  <si>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</si>
  <si>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</si>
  <si>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</si>
  <si>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</si>
  <si>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</si>
  <si>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</si>
  <si>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</si>
  <si>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</si>
  <si>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</si>
  <si>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</si>
  <si>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</si>
  <si>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</si>
  <si>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</si>
  <si>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</si>
  <si>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</si>
  <si>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</si>
  <si>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</si>
  <si>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</si>
  <si>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</si>
  <si>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</si>
  <si>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</si>
  <si>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</si>
  <si>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</si>
  <si>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</si>
  <si>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</si>
  <si>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</si>
  <si>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</si>
  <si>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</si>
  <si>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</si>
  <si>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</si>
  <si>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</si>
  <si>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</si>
  <si>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</si>
  <si>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</si>
  <si>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</si>
  <si>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</si>
  <si>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</si>
  <si>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</si>
  <si>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</si>
  <si>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</si>
  <si>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</si>
  <si>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</si>
  <si>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</si>
  <si>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</si>
  <si>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</si>
  <si>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</si>
  <si>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</si>
  <si>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</si>
  <si>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</si>
  <si>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</si>
  <si>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</si>
  <si>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</si>
  <si>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</si>
  <si>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</si>
  <si>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</si>
  <si>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</si>
  <si>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</si>
  <si>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</si>
  <si>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</si>
  <si>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</si>
  <si>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</si>
  <si>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</si>
  <si>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</si>
  <si>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</si>
  <si>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</si>
  <si>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</si>
  <si>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</si>
  <si>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</si>
  <si>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</si>
  <si>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</si>
  <si>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</si>
  <si>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</si>
  <si>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</si>
  <si>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</si>
  <si>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</si>
  <si>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</si>
  <si>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</si>
  <si>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</si>
  <si>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</si>
  <si>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</si>
  <si>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</si>
  <si>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</si>
  <si>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</si>
  <si>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</si>
  <si>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</si>
  <si>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</si>
  <si>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</si>
  <si>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</si>
  <si>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</si>
  <si>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</si>
  <si>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</si>
  <si>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</si>
  <si>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</si>
  <si>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</si>
  <si>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</si>
  <si>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</si>
  <si>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</si>
  <si>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</si>
  <si>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</si>
  <si>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</si>
  <si>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</si>
  <si>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</si>
  <si>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</si>
  <si>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</si>
  <si>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</si>
  <si>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</si>
  <si>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</si>
  <si>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</si>
  <si>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</si>
  <si>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</si>
  <si>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</si>
  <si>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</si>
  <si>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</si>
  <si>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</si>
  <si>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</si>
  <si>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</si>
  <si>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</si>
  <si>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</si>
  <si>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</si>
  <si>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</si>
  <si>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</si>
  <si>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</si>
  <si>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</si>
  <si>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</si>
  <si>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</si>
  <si>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ED-50967</t>
  </si>
  <si>
    <t>ED-9809</t>
  </si>
  <si>
    <t>ED-9818</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</si>
  <si>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</si>
  <si>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</si>
  <si>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</si>
  <si>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</si>
  <si>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</si>
  <si>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</si>
  <si>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</si>
  <si>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</si>
  <si>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</si>
  <si>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</si>
  <si>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</si>
  <si>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ED-50948</t>
  </si>
  <si>
    <t>ED-50949</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</si>
  <si>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</si>
  <si>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</si>
  <si>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</si>
  <si>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</si>
  <si>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</si>
  <si>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</si>
  <si>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</si>
  <si>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LIXAMENTO PARA PINTURA</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</si>
  <si>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</si>
  <si>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</si>
  <si>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</si>
  <si>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</si>
  <si>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</si>
  <si>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</si>
  <si>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</si>
  <si>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</si>
  <si>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SELADOR PAREDE</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</si>
  <si>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</si>
  <si>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</si>
  <si>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</si>
  <si>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</si>
  <si>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</si>
  <si>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</si>
  <si>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</si>
  <si>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</si>
  <si>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</si>
  <si>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</si>
  <si>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</si>
  <si>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</si>
  <si>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</si>
  <si>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</si>
  <si>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</si>
  <si>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</si>
  <si>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</si>
  <si>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</si>
  <si>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</si>
  <si>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</si>
  <si>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</si>
  <si>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</si>
  <si>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</si>
  <si>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</si>
  <si>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</si>
  <si>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</si>
  <si>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</si>
  <si>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</si>
  <si>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</si>
  <si>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</si>
  <si>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</si>
  <si>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</si>
  <si>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</si>
  <si>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</si>
  <si>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</si>
  <si>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</si>
  <si>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</si>
  <si>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</si>
  <si>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</si>
  <si>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</si>
  <si>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</si>
  <si>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</si>
  <si>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</si>
  <si>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</si>
  <si>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</si>
  <si>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</si>
  <si>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</si>
  <si>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</si>
  <si>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</si>
  <si>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</si>
  <si>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</si>
  <si>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</si>
  <si>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</si>
  <si>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</si>
  <si>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</si>
  <si>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</si>
  <si>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</si>
  <si>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</si>
  <si>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</si>
  <si>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</si>
  <si>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</si>
  <si>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</si>
  <si>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</si>
  <si>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</si>
  <si>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</si>
  <si>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</si>
  <si>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</si>
  <si>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</si>
  <si>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</si>
  <si>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</si>
  <si>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</si>
  <si>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</si>
  <si>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</si>
  <si>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</si>
  <si>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</si>
  <si>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</si>
  <si>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</si>
  <si>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</si>
  <si>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</si>
  <si>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</si>
  <si>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</si>
  <si>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</si>
  <si>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</si>
  <si>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</si>
  <si>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</si>
  <si>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</si>
  <si>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</si>
  <si>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</si>
  <si>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</si>
  <si>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</si>
  <si>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</si>
  <si>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</si>
  <si>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</si>
  <si>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</si>
  <si>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</si>
  <si>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</si>
  <si>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</si>
  <si>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</si>
  <si>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</si>
  <si>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</si>
  <si>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</si>
  <si>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</si>
  <si>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</si>
  <si>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</si>
  <si>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</si>
  <si>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</si>
  <si>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</si>
  <si>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</si>
  <si>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</si>
  <si>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</si>
  <si>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</si>
  <si>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</si>
  <si>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</si>
  <si>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</si>
  <si>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</si>
  <si>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</si>
  <si>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</si>
  <si>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</si>
  <si>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</si>
  <si>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</si>
  <si>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</si>
  <si>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</si>
  <si>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</si>
  <si>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</si>
  <si>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</si>
  <si>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</si>
  <si>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</si>
  <si>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</si>
  <si>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</si>
  <si>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</si>
  <si>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</si>
  <si>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</si>
  <si>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</si>
  <si>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</si>
  <si>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</si>
  <si>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</si>
  <si>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</si>
  <si>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</si>
  <si>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</si>
  <si>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</si>
  <si>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</si>
  <si>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</si>
  <si>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</si>
  <si>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</si>
  <si>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</si>
  <si>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</si>
  <si>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</si>
  <si>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</si>
  <si>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</si>
  <si>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</si>
  <si>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</si>
  <si>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</si>
  <si>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</si>
  <si>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</si>
  <si>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</si>
  <si>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</si>
  <si>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</si>
  <si>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</si>
  <si>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</si>
  <si>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</si>
  <si>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</si>
  <si>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</si>
  <si>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</si>
  <si>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</si>
  <si>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</si>
  <si>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</si>
  <si>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</si>
  <si>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</si>
  <si>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</si>
  <si>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</si>
  <si>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</si>
  <si>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</si>
  <si>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</si>
  <si>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</si>
  <si>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</si>
  <si>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</si>
  <si>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</si>
  <si>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</si>
  <si>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</si>
  <si>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</si>
  <si>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</si>
  <si>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</si>
  <si>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</si>
  <si>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</si>
  <si>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</si>
  <si>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</si>
  <si>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</si>
  <si>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</si>
  <si>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</si>
  <si>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</si>
  <si>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</si>
  <si>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</si>
  <si>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</si>
  <si>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</si>
  <si>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</si>
  <si>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</si>
  <si>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</si>
  <si>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ED-50278</t>
  </si>
  <si>
    <t>ED-50287</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</si>
  <si>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</si>
  <si>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</si>
  <si>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</si>
  <si>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</si>
  <si>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</si>
  <si>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</si>
  <si>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</si>
  <si>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</si>
  <si>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</si>
  <si>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</si>
  <si>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</si>
  <si>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</si>
  <si>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</si>
  <si>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</si>
  <si>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</si>
  <si>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</si>
  <si>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</si>
  <si>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</si>
  <si>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</si>
  <si>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</si>
  <si>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</si>
  <si>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</si>
  <si>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</si>
  <si>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</si>
  <si>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</si>
  <si>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</si>
  <si>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</si>
  <si>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</si>
  <si>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</si>
  <si>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</si>
  <si>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</si>
  <si>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</si>
  <si>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</si>
  <si>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</si>
  <si>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</si>
  <si>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</si>
  <si>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</si>
  <si>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</si>
  <si>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</si>
  <si>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</si>
  <si>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</si>
  <si>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</si>
  <si>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</si>
  <si>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</si>
  <si>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</si>
  <si>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</si>
  <si>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</si>
  <si>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</si>
  <si>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</si>
  <si>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</si>
  <si>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</si>
  <si>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</si>
  <si>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</si>
  <si>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</si>
  <si>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</si>
  <si>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</si>
  <si>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</si>
  <si>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</si>
  <si>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</si>
  <si>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</si>
  <si>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</si>
  <si>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</si>
  <si>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</si>
  <si>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</si>
  <si>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</si>
  <si>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</si>
  <si>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</si>
  <si>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</si>
  <si>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</si>
  <si>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</si>
  <si>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</si>
  <si>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</si>
  <si>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</si>
  <si>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</si>
  <si>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</si>
  <si>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</si>
  <si>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</si>
  <si>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</si>
  <si>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</si>
  <si>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</si>
  <si>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</si>
  <si>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</si>
  <si>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</si>
  <si>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</si>
  <si>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</si>
  <si>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</si>
  <si>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</si>
  <si>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</si>
  <si>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</si>
  <si>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</si>
  <si>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</si>
  <si>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</si>
  <si>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</si>
  <si>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</si>
  <si>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ED-50284</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</si>
  <si>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</si>
  <si>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</si>
  <si>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</si>
  <si>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</si>
  <si>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</si>
  <si>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</si>
  <si>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</si>
  <si>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</si>
  <si>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</si>
  <si>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</si>
  <si>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</si>
  <si>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</si>
  <si>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</si>
  <si>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</si>
  <si>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</si>
  <si>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</si>
  <si>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</si>
  <si>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</si>
  <si>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</si>
  <si>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</si>
  <si>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</si>
  <si>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</si>
  <si>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</si>
  <si>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</si>
  <si>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</si>
  <si>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</si>
  <si>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</si>
  <si>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</si>
  <si>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</si>
  <si>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</si>
  <si>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</si>
  <si>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</si>
  <si>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</si>
  <si>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</si>
  <si>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</si>
  <si>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</si>
  <si>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</si>
  <si>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</si>
  <si>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</si>
  <si>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</si>
  <si>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</si>
  <si>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</si>
  <si>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</si>
  <si>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</si>
  <si>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</si>
  <si>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</si>
  <si>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</si>
  <si>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</si>
  <si>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</si>
  <si>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</si>
  <si>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</si>
  <si>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</si>
  <si>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</si>
  <si>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</si>
  <si>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</si>
  <si>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</si>
  <si>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</si>
  <si>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</si>
  <si>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</si>
  <si>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</si>
  <si>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</si>
  <si>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</si>
  <si>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</si>
  <si>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</si>
  <si>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</si>
  <si>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</si>
  <si>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</si>
  <si>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</si>
  <si>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</si>
  <si>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</si>
  <si>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ED-50332</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</si>
  <si>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</si>
  <si>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</si>
  <si>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</si>
  <si>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</si>
  <si>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</si>
  <si>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</si>
  <si>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</si>
  <si>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</si>
  <si>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</si>
  <si>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</si>
  <si>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</si>
  <si>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</si>
  <si>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</si>
  <si>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</si>
  <si>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</si>
  <si>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</si>
  <si>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</si>
  <si>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</si>
  <si>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</si>
  <si>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</si>
  <si>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</si>
  <si>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</si>
  <si>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</si>
  <si>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</si>
  <si>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</si>
  <si>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</si>
  <si>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</si>
  <si>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</si>
  <si>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</si>
  <si>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</si>
  <si>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</si>
  <si>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</si>
  <si>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</si>
  <si>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</si>
  <si>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</si>
  <si>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</si>
  <si>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</si>
  <si>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</si>
  <si>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</si>
  <si>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</si>
  <si>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</si>
  <si>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</si>
  <si>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</si>
  <si>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</si>
  <si>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</si>
  <si>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</si>
  <si>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</si>
  <si>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</si>
  <si>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</si>
  <si>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</si>
  <si>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</si>
  <si>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</si>
  <si>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</si>
  <si>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</si>
  <si>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</si>
  <si>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</si>
  <si>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</si>
  <si>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</si>
  <si>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</si>
  <si>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</si>
  <si>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</si>
  <si>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</si>
  <si>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</si>
  <si>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</si>
  <si>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</si>
  <si>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BANCADA EM CONCRETO</t>
  </si>
  <si>
    <t>ED-48340</t>
  </si>
  <si>
    <t>ED-48341</t>
  </si>
  <si>
    <t>PRATELEIRA DE ARDÓSIA</t>
  </si>
  <si>
    <t>ED-50687</t>
  </si>
  <si>
    <t>ED-50688</t>
  </si>
  <si>
    <t>PRATELEIRA DE GRANITO</t>
  </si>
  <si>
    <t>ED-50691</t>
  </si>
  <si>
    <t>ED-50692</t>
  </si>
  <si>
    <t>PRATELEIRA DE MÁRMORE</t>
  </si>
  <si>
    <t>ED-50695</t>
  </si>
  <si>
    <t>ED-50696</t>
  </si>
  <si>
    <t>PRATELEIRAS DE MADEIRA</t>
  </si>
  <si>
    <t>ED-50693</t>
  </si>
  <si>
    <t>ED-50694</t>
  </si>
  <si>
    <t>PRATELEIRA DE CONCRETO</t>
  </si>
  <si>
    <t>ED-50689</t>
  </si>
  <si>
    <t>ED-50690</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</si>
  <si>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</si>
  <si>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</si>
  <si>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</si>
  <si>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</si>
  <si>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</si>
  <si>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</si>
  <si>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</si>
  <si>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</si>
  <si>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</si>
  <si>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</si>
  <si>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</si>
  <si>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</si>
  <si>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</si>
  <si>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</si>
  <si>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</si>
  <si>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</si>
  <si>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</si>
  <si>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</si>
  <si>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</si>
  <si>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</si>
  <si>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</si>
  <si>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</si>
  <si>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</si>
  <si>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</si>
  <si>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</si>
  <si>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</si>
  <si>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</si>
  <si>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</si>
  <si>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</si>
  <si>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</si>
  <si>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</si>
  <si>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</si>
  <si>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</si>
  <si>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</si>
  <si>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</si>
  <si>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</si>
  <si>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</si>
  <si>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</si>
  <si>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</si>
  <si>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</si>
  <si>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</si>
  <si>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</si>
  <si>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</si>
  <si>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</si>
  <si>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</si>
  <si>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</si>
  <si>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</si>
  <si>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</si>
  <si>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</si>
  <si>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</si>
  <si>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</si>
  <si>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</si>
  <si>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</si>
  <si>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</si>
  <si>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</si>
  <si>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</si>
  <si>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</si>
  <si>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</si>
  <si>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</si>
  <si>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</si>
  <si>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</si>
  <si>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</si>
  <si>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</si>
  <si>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</si>
  <si>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</si>
  <si>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</si>
  <si>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</si>
  <si>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</si>
  <si>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</si>
  <si>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</si>
  <si>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</si>
  <si>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</si>
  <si>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</si>
  <si>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</si>
  <si>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</si>
  <si>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</si>
  <si>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</si>
  <si>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</si>
  <si>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</si>
  <si>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</si>
  <si>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</si>
  <si>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</si>
  <si>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</si>
  <si>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</si>
  <si>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</si>
  <si>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</si>
  <si>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</si>
  <si>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</si>
  <si>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</si>
  <si>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</si>
  <si>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</si>
  <si>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</si>
  <si>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</si>
  <si>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</si>
  <si>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</si>
  <si>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</si>
  <si>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</si>
  <si>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</si>
  <si>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</si>
  <si>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</si>
  <si>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</si>
  <si>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</si>
  <si>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</si>
  <si>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</si>
  <si>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</si>
  <si>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</si>
  <si>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</si>
  <si>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</si>
  <si>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</si>
  <si>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</si>
  <si>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</si>
  <si>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</si>
  <si>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</si>
  <si>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</si>
  <si>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</si>
  <si>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</si>
  <si>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</si>
  <si>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</si>
  <si>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</si>
  <si>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</si>
  <si>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</si>
  <si>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</si>
  <si>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</si>
  <si>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</si>
  <si>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</si>
  <si>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</si>
  <si>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</si>
  <si>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</si>
  <si>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</si>
  <si>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</si>
  <si>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</si>
  <si>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</si>
  <si>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</si>
  <si>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</si>
  <si>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</si>
  <si>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</si>
  <si>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</si>
  <si>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</si>
  <si>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</si>
  <si>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</si>
  <si>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</si>
  <si>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</si>
  <si>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</si>
  <si>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</si>
  <si>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</si>
  <si>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</si>
  <si>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</si>
  <si>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</si>
  <si>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</si>
  <si>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</si>
  <si>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</si>
  <si>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</si>
  <si>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</si>
  <si>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</si>
  <si>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</si>
  <si>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</si>
  <si>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</si>
  <si>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</si>
  <si>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</si>
  <si>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</si>
  <si>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</si>
  <si>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</si>
  <si>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</si>
  <si>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</si>
  <si>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</si>
  <si>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</si>
  <si>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</si>
  <si>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</si>
  <si>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</si>
  <si>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</si>
  <si>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</si>
  <si>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</si>
  <si>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</si>
  <si>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</si>
  <si>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</si>
  <si>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</si>
  <si>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</si>
  <si>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</si>
  <si>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</si>
  <si>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</si>
  <si>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</si>
  <si>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</si>
  <si>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</si>
  <si>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</si>
  <si>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</si>
  <si>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</si>
  <si>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</si>
  <si>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</si>
  <si>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</si>
  <si>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</si>
  <si>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</si>
  <si>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</si>
  <si>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</si>
  <si>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</si>
  <si>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</si>
  <si>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</si>
  <si>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</si>
  <si>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</si>
  <si>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</si>
  <si>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</si>
  <si>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</si>
  <si>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</si>
  <si>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</si>
  <si>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</si>
  <si>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</si>
  <si>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</si>
  <si>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</si>
  <si>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</si>
  <si>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</si>
  <si>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</si>
  <si>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</si>
  <si>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</si>
  <si>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</si>
  <si>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</si>
  <si>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</si>
  <si>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</si>
  <si>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</si>
  <si>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</si>
  <si>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</si>
  <si>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</si>
  <si>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</si>
  <si>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</si>
  <si>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</si>
  <si>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</si>
  <si>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</si>
  <si>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</si>
  <si>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</si>
  <si>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</si>
  <si>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</si>
  <si>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</si>
  <si>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</si>
  <si>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</si>
  <si>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</si>
  <si>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</si>
  <si>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</si>
  <si>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</si>
  <si>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</si>
  <si>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</si>
  <si>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</si>
  <si>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</si>
  <si>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</si>
  <si>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</si>
  <si>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</si>
  <si>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</si>
  <si>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</si>
  <si>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</si>
  <si>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</si>
  <si>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</si>
  <si>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</si>
  <si>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</si>
  <si>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</si>
  <si>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</si>
  <si>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</si>
  <si>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</si>
  <si>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</si>
  <si>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</si>
  <si>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</si>
  <si>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</si>
  <si>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</si>
  <si>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</si>
  <si>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</si>
  <si>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</si>
  <si>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</si>
  <si>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</si>
  <si>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</si>
  <si>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</si>
  <si>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</si>
  <si>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</si>
  <si>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</si>
  <si>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</si>
  <si>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</si>
  <si>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</si>
  <si>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</si>
  <si>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</si>
  <si>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</si>
  <si>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</si>
  <si>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</si>
  <si>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</si>
  <si>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</si>
  <si>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</si>
  <si>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</si>
  <si>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</si>
  <si>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</si>
  <si>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</si>
  <si>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</si>
  <si>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</si>
  <si>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</si>
  <si>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</si>
  <si>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</si>
  <si>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</si>
  <si>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</si>
  <si>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</si>
  <si>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</si>
  <si>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</si>
  <si>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</si>
  <si>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</si>
  <si>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</si>
  <si>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</si>
  <si>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</si>
  <si>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</si>
  <si>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</si>
  <si>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</si>
  <si>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</si>
  <si>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</si>
  <si>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</si>
  <si>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</si>
  <si>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</si>
  <si>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</si>
  <si>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</si>
  <si>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</si>
  <si>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</si>
  <si>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</si>
  <si>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</si>
  <si>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</si>
  <si>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</si>
  <si>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</si>
  <si>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</si>
  <si>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</si>
  <si>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</si>
  <si>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</si>
  <si>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</si>
  <si>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</si>
  <si>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</si>
  <si>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</si>
  <si>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</si>
  <si>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</si>
  <si>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</si>
  <si>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</si>
  <si>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</si>
  <si>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</si>
  <si>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</si>
  <si>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</si>
  <si>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</si>
  <si>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</si>
  <si>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</si>
  <si>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</si>
  <si>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</si>
  <si>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</si>
  <si>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</si>
  <si>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</si>
  <si>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</si>
  <si>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</si>
  <si>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</si>
  <si>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</si>
  <si>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</si>
  <si>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</si>
  <si>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</si>
  <si>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</si>
  <si>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</si>
  <si>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</si>
  <si>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</si>
  <si>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</si>
  <si>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</si>
  <si>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</si>
  <si>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</si>
  <si>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</si>
  <si>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</si>
  <si>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</si>
  <si>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</si>
  <si>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</si>
  <si>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</si>
  <si>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</si>
  <si>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</si>
  <si>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</si>
  <si>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</si>
  <si>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</si>
  <si>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</si>
  <si>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</si>
  <si>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</si>
  <si>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</si>
  <si>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</si>
  <si>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</si>
  <si>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</si>
  <si>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</si>
  <si>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</si>
  <si>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</si>
  <si>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</si>
  <si>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</si>
  <si>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</si>
  <si>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</si>
  <si>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</si>
  <si>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</si>
  <si>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</si>
  <si>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</si>
  <si>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</si>
  <si>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</si>
  <si>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</si>
  <si>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</si>
  <si>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</si>
  <si>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</si>
  <si>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</si>
  <si>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</si>
  <si>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</si>
  <si>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</si>
  <si>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</si>
  <si>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</si>
  <si>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</si>
  <si>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</si>
  <si>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</si>
  <si>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</si>
  <si>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</si>
  <si>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</si>
  <si>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</si>
  <si>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</si>
  <si>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</si>
  <si>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</si>
  <si>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</si>
  <si>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</si>
  <si>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</si>
  <si>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</si>
  <si>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</si>
  <si>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</si>
  <si>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</si>
  <si>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</si>
  <si>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</si>
  <si>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</si>
  <si>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</si>
  <si>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</si>
  <si>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</si>
  <si>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</si>
  <si>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</si>
  <si>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</si>
  <si>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</si>
  <si>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</si>
  <si>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</si>
  <si>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</si>
  <si>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</si>
  <si>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</si>
  <si>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</si>
  <si>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</si>
  <si>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</si>
  <si>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</si>
  <si>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</si>
  <si>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</si>
  <si>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</si>
  <si>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</si>
  <si>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</si>
  <si>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</si>
  <si>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</si>
  <si>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</si>
  <si>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</si>
  <si>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</si>
  <si>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</si>
  <si>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</si>
  <si>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</si>
  <si>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</si>
  <si>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</si>
  <si>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</si>
  <si>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</si>
  <si>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</si>
  <si>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</si>
  <si>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</si>
  <si>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</si>
  <si>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</si>
  <si>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</si>
  <si>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</si>
  <si>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</si>
  <si>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</si>
  <si>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</si>
  <si>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</si>
  <si>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</si>
  <si>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</si>
  <si>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</si>
  <si>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</si>
  <si>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</si>
  <si>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</si>
  <si>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</si>
  <si>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</si>
  <si>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</si>
  <si>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</si>
  <si>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</si>
  <si>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</si>
  <si>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</si>
  <si>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</si>
  <si>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</si>
  <si>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</si>
  <si>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</si>
  <si>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</si>
  <si>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</si>
  <si>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</si>
  <si>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</si>
  <si>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</si>
  <si>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</si>
  <si>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</si>
  <si>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</si>
  <si>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</si>
  <si>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</si>
  <si>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</si>
  <si>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</si>
  <si>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</si>
  <si>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</si>
  <si>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</si>
  <si>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</si>
  <si>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</si>
  <si>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</si>
  <si>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</si>
  <si>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</si>
  <si>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</si>
  <si>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</si>
  <si>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</si>
  <si>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</si>
  <si>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</si>
  <si>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</si>
  <si>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</si>
  <si>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</si>
  <si>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</si>
  <si>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</si>
  <si>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</si>
  <si>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</si>
  <si>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</si>
  <si>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</si>
  <si>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</si>
  <si>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</si>
  <si>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</si>
  <si>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</si>
  <si>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</si>
  <si>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</si>
  <si>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</si>
  <si>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</si>
  <si>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</si>
  <si>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</si>
  <si>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</si>
  <si>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</si>
  <si>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</si>
  <si>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</si>
  <si>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</si>
  <si>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</si>
  <si>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</si>
  <si>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</si>
  <si>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</si>
  <si>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</si>
  <si>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</si>
  <si>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</si>
  <si>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</si>
  <si>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</si>
  <si>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</si>
  <si>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</si>
  <si>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</si>
  <si>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</si>
  <si>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</si>
  <si>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</si>
  <si>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</si>
  <si>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</si>
  <si>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</si>
  <si>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</si>
  <si>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</si>
  <si>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</si>
  <si>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</si>
  <si>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</si>
  <si>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</si>
  <si>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</si>
  <si>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</si>
  <si>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</si>
  <si>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</si>
  <si>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</si>
  <si>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</si>
  <si>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</si>
  <si>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</si>
  <si>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</si>
  <si>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</si>
  <si>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</si>
  <si>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</si>
  <si>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</si>
  <si>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</si>
  <si>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</si>
  <si>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</si>
  <si>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</si>
  <si>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</si>
  <si>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</si>
  <si>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</si>
  <si>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</si>
  <si>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</si>
  <si>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</si>
  <si>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</si>
  <si>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</si>
  <si>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</si>
  <si>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</si>
  <si>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</si>
  <si>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</si>
  <si>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</si>
  <si>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</si>
  <si>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</si>
  <si>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</si>
  <si>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</si>
  <si>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</si>
  <si>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</si>
  <si>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</si>
  <si>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</si>
  <si>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</si>
  <si>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</si>
  <si>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</si>
  <si>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</si>
  <si>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</si>
  <si>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</si>
  <si>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</si>
  <si>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</si>
  <si>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</si>
  <si>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</si>
  <si>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</si>
  <si>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</si>
  <si>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</si>
  <si>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</si>
  <si>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</si>
  <si>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</si>
  <si>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</si>
  <si>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</si>
  <si>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</si>
  <si>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</si>
  <si>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</si>
  <si>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</si>
  <si>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</si>
  <si>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</si>
  <si>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</si>
  <si>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</si>
  <si>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</si>
  <si>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</si>
  <si>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</si>
  <si>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</si>
  <si>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</si>
  <si>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</si>
  <si>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</si>
  <si>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</si>
  <si>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</si>
  <si>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</si>
  <si>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</si>
  <si>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</si>
  <si>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</si>
  <si>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</si>
  <si>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</si>
  <si>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</si>
  <si>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</si>
  <si>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</si>
  <si>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</si>
  <si>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</si>
  <si>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</si>
  <si>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</si>
  <si>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</si>
  <si>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</si>
  <si>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</si>
  <si>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</si>
  <si>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</si>
  <si>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</si>
  <si>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</si>
  <si>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</si>
  <si>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</si>
  <si>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</si>
  <si>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</si>
  <si>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</si>
  <si>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</si>
  <si>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</si>
  <si>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</si>
  <si>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</si>
  <si>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</si>
  <si>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</si>
  <si>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</si>
  <si>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</si>
  <si>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</si>
  <si>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</si>
  <si>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</si>
  <si>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</si>
  <si>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</si>
  <si>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</si>
  <si>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</si>
  <si>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</si>
  <si>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</si>
  <si>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</si>
  <si>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</si>
  <si>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</si>
  <si>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</si>
  <si>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</si>
  <si>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</si>
  <si>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</si>
  <si>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</si>
  <si>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</si>
  <si>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</si>
  <si>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</si>
  <si>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</si>
  <si>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</si>
  <si>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</si>
  <si>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</si>
  <si>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</si>
  <si>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</si>
  <si>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</si>
  <si>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</si>
  <si>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</si>
  <si>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</si>
  <si>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</si>
  <si>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</si>
  <si>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</si>
  <si>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</si>
  <si>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</si>
  <si>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</si>
  <si>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</si>
  <si>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</si>
  <si>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</si>
  <si>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</si>
  <si>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</si>
  <si>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</si>
  <si>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</si>
  <si>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</si>
  <si>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</si>
  <si>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</si>
  <si>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</si>
  <si>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</si>
  <si>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</si>
  <si>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</si>
  <si>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</si>
  <si>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</si>
  <si>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</si>
  <si>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</si>
  <si>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</si>
  <si>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</si>
  <si>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</si>
  <si>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</si>
  <si>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</si>
  <si>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</si>
  <si>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</si>
  <si>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</si>
  <si>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</si>
  <si>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</si>
  <si>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</si>
  <si>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</si>
  <si>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</si>
  <si>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</si>
  <si>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</si>
  <si>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</si>
  <si>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</si>
  <si>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</si>
  <si>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</si>
  <si>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</si>
  <si>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</si>
  <si>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</si>
  <si>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</si>
  <si>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</si>
  <si>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</si>
  <si>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</si>
  <si>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</si>
  <si>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</si>
  <si>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</si>
  <si>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</si>
  <si>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</si>
  <si>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</si>
  <si>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</si>
  <si>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</si>
  <si>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</si>
  <si>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</si>
  <si>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</si>
  <si>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</si>
  <si>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</si>
  <si>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</si>
  <si>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</si>
  <si>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</si>
  <si>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</si>
  <si>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</si>
  <si>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</si>
  <si>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</si>
  <si>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</si>
  <si>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</si>
  <si>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</si>
  <si>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</si>
  <si>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</si>
  <si>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</si>
  <si>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</si>
  <si>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</si>
  <si>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</si>
  <si>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</si>
  <si>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</si>
  <si>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</si>
  <si>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</si>
  <si>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</si>
  <si>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</si>
  <si>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</si>
  <si>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</si>
  <si>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</si>
  <si>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</si>
  <si>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</si>
  <si>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</si>
  <si>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</si>
  <si>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</si>
  <si>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</si>
  <si>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</si>
  <si>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</si>
  <si>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</si>
  <si>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</si>
  <si>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</si>
  <si>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</si>
  <si>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</si>
  <si>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</si>
  <si>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</si>
  <si>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</si>
  <si>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</si>
  <si>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</si>
  <si>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</si>
  <si>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</si>
  <si>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</si>
  <si>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</si>
  <si>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</si>
  <si>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</si>
  <si>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</si>
  <si>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</si>
  <si>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</si>
  <si>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</si>
  <si>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</si>
  <si>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</si>
  <si>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</si>
  <si>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</si>
  <si>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</si>
  <si>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</si>
  <si>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</si>
  <si>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</si>
  <si>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</si>
  <si>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</si>
  <si>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</si>
  <si>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</si>
  <si>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</si>
  <si>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</si>
  <si>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</si>
  <si>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</si>
  <si>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</si>
  <si>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</si>
  <si>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</si>
  <si>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</si>
  <si>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</si>
  <si>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</si>
  <si>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</si>
  <si>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</si>
  <si>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</si>
  <si>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</si>
  <si>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</si>
  <si>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</si>
  <si>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</si>
  <si>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</si>
  <si>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</si>
  <si>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</si>
  <si>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</si>
  <si>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</si>
  <si>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</si>
  <si>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</si>
  <si>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</si>
  <si>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</si>
  <si>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</si>
  <si>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</si>
  <si>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</si>
  <si>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</si>
  <si>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</si>
  <si>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</si>
  <si>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</si>
  <si>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</si>
  <si>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</si>
  <si>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</si>
  <si>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</si>
  <si>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</si>
  <si>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</si>
  <si>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</si>
  <si>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</si>
  <si>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</si>
  <si>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</si>
  <si>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</si>
  <si>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</si>
  <si>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</si>
  <si>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</si>
  <si>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</si>
  <si>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</si>
  <si>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</si>
  <si>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</si>
  <si>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</si>
  <si>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</si>
  <si>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</si>
  <si>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</si>
  <si>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</si>
  <si>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</si>
  <si>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</si>
  <si>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</si>
  <si>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</si>
  <si>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</si>
  <si>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</si>
  <si>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</si>
  <si>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</si>
  <si>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</si>
  <si>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</si>
  <si>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</si>
  <si>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</si>
  <si>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</si>
  <si>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</si>
  <si>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</si>
  <si>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</si>
  <si>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</si>
  <si>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</si>
  <si>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</si>
  <si>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</si>
  <si>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</si>
  <si>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</si>
  <si>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</si>
  <si>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</si>
  <si>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</si>
  <si>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</si>
  <si>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</si>
  <si>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</si>
  <si>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</si>
  <si>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</si>
  <si>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</si>
  <si>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</si>
  <si>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</si>
  <si>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</si>
  <si>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</si>
  <si>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</si>
  <si>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</si>
  <si>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</si>
  <si>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</si>
  <si>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</si>
  <si>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</si>
  <si>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</si>
  <si>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</si>
  <si>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</si>
  <si>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</si>
  <si>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</si>
  <si>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</si>
  <si>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</si>
  <si>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</si>
  <si>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</si>
  <si>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</si>
  <si>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</si>
  <si>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</si>
  <si>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</si>
  <si>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</si>
  <si>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</si>
  <si>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</si>
  <si>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</si>
  <si>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</si>
  <si>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</si>
  <si>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</si>
  <si>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</si>
  <si>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</si>
  <si>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</si>
  <si>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</si>
  <si>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</si>
  <si>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</si>
  <si>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</si>
  <si>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</si>
  <si>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</si>
  <si>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</si>
  <si>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</si>
  <si>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</si>
  <si>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</si>
  <si>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</si>
  <si>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</si>
  <si>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</si>
  <si>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</si>
  <si>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</si>
  <si>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</si>
  <si>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</si>
  <si>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</si>
  <si>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</si>
  <si>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</si>
  <si>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</si>
  <si>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</si>
  <si>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</si>
  <si>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</si>
  <si>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</si>
  <si>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</si>
  <si>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</si>
  <si>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</si>
  <si>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</si>
  <si>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</si>
  <si>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</si>
  <si>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</si>
  <si>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</si>
  <si>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</si>
  <si>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</si>
  <si>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</si>
  <si>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</si>
  <si>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</si>
  <si>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</si>
  <si>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</si>
  <si>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</si>
  <si>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</si>
  <si>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</si>
  <si>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</si>
  <si>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</si>
  <si>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</si>
  <si>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</si>
  <si>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</si>
  <si>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</si>
  <si>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</si>
  <si>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</si>
  <si>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</si>
  <si>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</si>
  <si>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</si>
  <si>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</si>
  <si>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</si>
  <si>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</si>
  <si>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</si>
  <si>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</si>
  <si>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</si>
  <si>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</si>
  <si>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</si>
  <si>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</si>
  <si>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</si>
  <si>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</si>
  <si>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</si>
  <si>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</si>
  <si>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</si>
  <si>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</si>
  <si>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</si>
  <si>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</si>
  <si>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</si>
  <si>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</si>
  <si>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</si>
  <si>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</si>
  <si>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</si>
  <si>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</si>
  <si>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</si>
  <si>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</si>
  <si>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</si>
  <si>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</si>
  <si>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</si>
  <si>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</si>
  <si>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</si>
  <si>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</si>
  <si>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</si>
  <si>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</si>
  <si>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</si>
  <si>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</si>
  <si>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</si>
  <si>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</si>
  <si>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</si>
  <si>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</si>
  <si>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</si>
  <si>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</si>
  <si>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</si>
  <si>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</si>
  <si>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</si>
  <si>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</si>
  <si>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</si>
  <si>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</si>
  <si>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</si>
  <si>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</si>
  <si>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</si>
  <si>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</si>
  <si>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</si>
  <si>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</si>
  <si>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</si>
  <si>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</si>
  <si>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</si>
  <si>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</si>
  <si>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</si>
  <si>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</si>
  <si>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</si>
  <si>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127V, 60HZ - 5,0KVA</t>
  </si>
  <si>
    <t>U</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</si>
  <si>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</si>
  <si>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</si>
  <si>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</si>
  <si>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</si>
  <si>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</si>
  <si>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</si>
  <si>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</si>
  <si>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</si>
  <si>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</si>
  <si>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</si>
  <si>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</si>
  <si>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</si>
  <si>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</si>
  <si>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</si>
  <si>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</si>
  <si>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</si>
  <si>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</si>
  <si>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</si>
  <si>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</si>
  <si>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</si>
  <si>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</si>
  <si>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</si>
  <si>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</si>
  <si>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</si>
  <si>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</si>
  <si>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</si>
  <si>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</si>
  <si>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</si>
  <si>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</si>
  <si>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</si>
  <si>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</si>
  <si>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</si>
  <si>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</si>
  <si>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</si>
  <si>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</si>
  <si>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</si>
  <si>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</si>
  <si>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</si>
  <si>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</si>
  <si>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</si>
  <si>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</si>
  <si>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</si>
  <si>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</si>
  <si>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</si>
  <si>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</si>
  <si>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</si>
  <si>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</si>
  <si>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</si>
  <si>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</si>
  <si>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</si>
  <si>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</si>
  <si>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</si>
  <si>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</si>
  <si>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</si>
  <si>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</si>
  <si>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</si>
  <si>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</si>
  <si>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</si>
  <si>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</si>
  <si>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</si>
  <si>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</si>
  <si>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</si>
  <si>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</si>
  <si>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</si>
  <si>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</si>
  <si>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</si>
  <si>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</si>
  <si>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</si>
  <si>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</si>
  <si>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</si>
  <si>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</si>
  <si>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</si>
  <si>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</si>
  <si>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</si>
  <si>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</si>
  <si>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</si>
  <si>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</si>
  <si>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</si>
  <si>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cj</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</si>
  <si>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</si>
  <si>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</si>
  <si>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</si>
  <si>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</si>
  <si>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</si>
  <si>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</si>
  <si>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</si>
  <si>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</si>
  <si>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</si>
  <si>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</si>
  <si>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</si>
  <si>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</si>
  <si>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</si>
  <si>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</si>
  <si>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</si>
  <si>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</si>
  <si>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</si>
  <si>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</si>
  <si>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</si>
  <si>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</si>
  <si>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</si>
  <si>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</si>
  <si>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</si>
  <si>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</si>
  <si>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</si>
  <si>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</si>
  <si>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</si>
  <si>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</si>
  <si>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</si>
  <si>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</si>
  <si>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</si>
  <si>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</si>
  <si>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</si>
  <si>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</si>
  <si>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</si>
  <si>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</si>
  <si>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</si>
  <si>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</si>
  <si>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</si>
  <si>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</si>
  <si>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</si>
  <si>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</si>
  <si>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</si>
  <si>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</si>
  <si>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</si>
  <si>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</si>
  <si>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</si>
  <si>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</si>
  <si>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</si>
  <si>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</si>
  <si>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</si>
  <si>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</si>
  <si>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</si>
  <si>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</si>
  <si>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</si>
  <si>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</si>
  <si>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</si>
  <si>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</si>
  <si>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</si>
  <si>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</si>
  <si>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</si>
  <si>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</si>
  <si>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</si>
  <si>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</si>
  <si>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</si>
  <si>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</si>
  <si>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</si>
  <si>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</si>
  <si>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</si>
  <si>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</si>
  <si>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</si>
  <si>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</si>
  <si>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</si>
  <si>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</si>
  <si>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</si>
  <si>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</si>
  <si>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</si>
  <si>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</si>
  <si>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</si>
  <si>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</si>
  <si>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</si>
  <si>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</si>
  <si>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</si>
  <si>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</si>
  <si>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</si>
  <si>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</si>
  <si>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</si>
  <si>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</si>
  <si>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</si>
  <si>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</si>
  <si>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</si>
  <si>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</si>
  <si>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</si>
  <si>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</si>
  <si>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</si>
  <si>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</si>
  <si>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</si>
  <si>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</si>
  <si>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</si>
  <si>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</si>
  <si>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</si>
  <si>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</si>
  <si>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</si>
  <si>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</si>
  <si>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</si>
  <si>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</si>
  <si>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</si>
  <si>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</si>
  <si>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</si>
  <si>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</si>
  <si>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</si>
  <si>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</si>
  <si>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</si>
  <si>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</si>
  <si>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</si>
  <si>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</si>
  <si>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</si>
  <si>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</si>
  <si>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</si>
  <si>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</si>
  <si>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</si>
  <si>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</si>
  <si>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</si>
  <si>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</si>
  <si>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</si>
  <si>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</si>
  <si>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</si>
  <si>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</si>
  <si>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</si>
  <si>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</si>
  <si>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</si>
  <si>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</si>
  <si>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</si>
  <si>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</si>
  <si>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</si>
  <si>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</si>
  <si>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</si>
  <si>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</si>
  <si>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</si>
  <si>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</si>
  <si>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</si>
  <si>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</si>
  <si>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</si>
  <si>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</si>
  <si>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</si>
  <si>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</si>
  <si>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</si>
  <si>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</si>
  <si>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</si>
  <si>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</si>
  <si>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</si>
  <si>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</si>
  <si>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</si>
  <si>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</si>
  <si>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</si>
  <si>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</si>
  <si>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</si>
  <si>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</si>
  <si>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</si>
  <si>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</si>
  <si>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</si>
  <si>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</si>
  <si>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</si>
  <si>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</si>
  <si>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</si>
  <si>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</si>
  <si>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</si>
  <si>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</si>
  <si>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</si>
  <si>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</si>
  <si>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</si>
  <si>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</si>
  <si>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</si>
  <si>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</si>
  <si>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</si>
  <si>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</si>
  <si>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</si>
  <si>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</si>
  <si>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</si>
  <si>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</si>
  <si>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</si>
  <si>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</si>
  <si>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</si>
  <si>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</si>
  <si>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</si>
  <si>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</si>
  <si>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</si>
  <si>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</si>
  <si>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</si>
  <si>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</si>
  <si>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</si>
  <si>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</si>
  <si>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</si>
  <si>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</si>
  <si>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</si>
  <si>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</si>
  <si>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</si>
  <si>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</si>
  <si>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</si>
  <si>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</si>
  <si>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</si>
  <si>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</si>
  <si>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</si>
  <si>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</si>
  <si>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</si>
  <si>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</si>
  <si>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</si>
  <si>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</si>
  <si>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</si>
  <si>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</si>
  <si>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</si>
  <si>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</si>
  <si>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</si>
  <si>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</si>
  <si>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</si>
  <si>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</si>
  <si>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</si>
  <si>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</si>
  <si>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</si>
  <si>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</si>
  <si>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</si>
  <si>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</si>
  <si>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</si>
  <si>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</si>
  <si>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</si>
  <si>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</si>
  <si>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</si>
  <si>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</si>
  <si>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</si>
  <si>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</si>
  <si>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</si>
  <si>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</si>
  <si>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</si>
  <si>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</si>
  <si>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</si>
  <si>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</si>
  <si>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</si>
  <si>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</si>
  <si>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</si>
  <si>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</si>
  <si>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</si>
  <si>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</si>
  <si>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</si>
  <si>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</si>
  <si>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</si>
  <si>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</si>
  <si>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</si>
  <si>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</si>
  <si>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</si>
  <si>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</si>
  <si>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</si>
  <si>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</si>
  <si>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</si>
  <si>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</si>
  <si>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</si>
  <si>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</si>
  <si>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</si>
  <si>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</si>
  <si>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</si>
  <si>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</si>
  <si>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</si>
  <si>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</si>
  <si>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</si>
  <si>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</si>
  <si>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</si>
  <si>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</si>
  <si>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</si>
  <si>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</si>
  <si>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</si>
  <si>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</si>
  <si>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</si>
  <si>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</si>
  <si>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</si>
  <si>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</si>
  <si>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</si>
  <si>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</si>
  <si>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</si>
  <si>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</si>
  <si>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</si>
  <si>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</si>
  <si>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</si>
  <si>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</si>
  <si>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</si>
  <si>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</si>
  <si>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</si>
  <si>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</si>
  <si>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</si>
  <si>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</si>
  <si>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</si>
  <si>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</si>
  <si>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</si>
  <si>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</si>
  <si>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</si>
  <si>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</si>
  <si>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</si>
  <si>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</si>
  <si>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</si>
  <si>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</si>
  <si>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</si>
  <si>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</si>
  <si>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</si>
  <si>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</si>
  <si>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</si>
  <si>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</si>
  <si>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</si>
  <si>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</si>
  <si>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</si>
  <si>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</si>
  <si>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</si>
  <si>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</si>
  <si>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</si>
  <si>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</si>
  <si>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</si>
  <si>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</si>
  <si>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</si>
  <si>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</si>
  <si>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</si>
  <si>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</si>
  <si>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</si>
  <si>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</si>
  <si>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</si>
  <si>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</si>
  <si>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</si>
  <si>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</si>
  <si>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</si>
  <si>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</si>
  <si>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</si>
  <si>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</si>
  <si>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</si>
  <si>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</si>
  <si>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</si>
  <si>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</si>
  <si>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</si>
  <si>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</si>
  <si>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</si>
  <si>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</si>
  <si>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</si>
  <si>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</si>
  <si>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</si>
  <si>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</si>
  <si>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</si>
  <si>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</si>
  <si>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</si>
  <si>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</si>
  <si>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</si>
  <si>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</si>
  <si>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</si>
  <si>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</si>
  <si>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</si>
  <si>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</si>
  <si>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</si>
  <si>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</si>
  <si>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</si>
  <si>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</si>
  <si>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</si>
  <si>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</si>
  <si>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</si>
  <si>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</si>
  <si>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</si>
  <si>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</si>
  <si>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</si>
  <si>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</si>
  <si>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</si>
  <si>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</si>
  <si>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</si>
  <si>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</si>
  <si>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</si>
  <si>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</si>
  <si>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</si>
  <si>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</si>
  <si>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</si>
  <si>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</si>
  <si>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</si>
  <si>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</si>
  <si>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</si>
  <si>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</si>
  <si>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</si>
  <si>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</si>
  <si>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</si>
  <si>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</si>
  <si>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</si>
  <si>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</si>
  <si>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</si>
  <si>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</si>
  <si>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</si>
  <si>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</si>
  <si>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</si>
  <si>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</si>
  <si>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</si>
  <si>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</si>
  <si>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</si>
  <si>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</si>
  <si>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</si>
  <si>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</si>
  <si>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</si>
  <si>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</si>
  <si>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</si>
  <si>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</si>
  <si>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</si>
  <si>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</si>
  <si>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</si>
  <si>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</si>
  <si>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</si>
  <si>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</si>
  <si>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</si>
  <si>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</si>
  <si>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</si>
  <si>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</si>
  <si>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</si>
  <si>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</si>
  <si>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</si>
  <si>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</si>
  <si>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</si>
  <si>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</si>
  <si>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</si>
  <si>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</si>
  <si>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</si>
  <si>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</si>
  <si>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</si>
  <si>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</si>
  <si>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</si>
  <si>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</si>
  <si>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</si>
  <si>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</si>
  <si>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</si>
  <si>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</si>
  <si>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</si>
  <si>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</si>
  <si>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</si>
  <si>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</si>
  <si>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</si>
  <si>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</si>
  <si>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</si>
  <si>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</si>
  <si>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</si>
  <si>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</si>
  <si>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</si>
  <si>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</si>
  <si>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</si>
  <si>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</si>
  <si>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</si>
  <si>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</si>
  <si>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</si>
  <si>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</si>
  <si>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</si>
  <si>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</si>
  <si>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</si>
  <si>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</si>
  <si>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</si>
  <si>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</si>
  <si>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</si>
  <si>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</si>
  <si>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</si>
  <si>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</si>
  <si>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</si>
  <si>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</si>
  <si>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</si>
  <si>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</si>
  <si>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</si>
  <si>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</si>
  <si>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</si>
  <si>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</si>
  <si>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</si>
  <si>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</si>
  <si>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</si>
  <si>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</si>
  <si>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</si>
  <si>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</si>
  <si>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</si>
  <si>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</si>
  <si>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</si>
  <si>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</si>
  <si>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</si>
  <si>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</si>
  <si>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</si>
  <si>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</si>
  <si>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</si>
  <si>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</si>
  <si>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</si>
  <si>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</si>
  <si>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</si>
  <si>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</si>
  <si>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</si>
  <si>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</si>
  <si>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</si>
  <si>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</si>
  <si>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</si>
  <si>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</si>
  <si>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</si>
  <si>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</si>
  <si>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</si>
  <si>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</si>
  <si>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</si>
  <si>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</si>
  <si>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</si>
  <si>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</si>
  <si>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</si>
  <si>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</si>
  <si>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</si>
  <si>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</si>
  <si>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</si>
  <si>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</si>
  <si>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</si>
  <si>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</si>
  <si>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</si>
  <si>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</si>
  <si>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</si>
  <si>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</si>
  <si>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</si>
  <si>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</si>
  <si>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</si>
  <si>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</si>
  <si>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</si>
  <si>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</si>
  <si>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</si>
  <si>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</si>
  <si>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</si>
  <si>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</si>
  <si>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</si>
  <si>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</si>
  <si>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</si>
  <si>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</si>
  <si>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</si>
  <si>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</si>
  <si>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</si>
  <si>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</si>
  <si>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</si>
  <si>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</si>
  <si>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</si>
  <si>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</si>
  <si>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</si>
  <si>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</si>
  <si>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</si>
  <si>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</si>
  <si>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</si>
  <si>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</si>
  <si>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</si>
  <si>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</si>
  <si>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</si>
  <si>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</si>
  <si>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</si>
  <si>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</si>
  <si>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</si>
  <si>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</si>
  <si>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</si>
  <si>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</si>
  <si>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</si>
  <si>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</si>
  <si>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</si>
  <si>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</si>
  <si>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</si>
  <si>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</si>
  <si>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</si>
  <si>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</si>
  <si>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</si>
  <si>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</si>
  <si>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</si>
  <si>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</si>
  <si>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</si>
  <si>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</si>
  <si>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</si>
  <si>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</si>
  <si>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</si>
  <si>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</si>
  <si>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</si>
  <si>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</si>
  <si>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</si>
  <si>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</si>
  <si>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</si>
  <si>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</si>
  <si>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</si>
  <si>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</si>
  <si>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</si>
  <si>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</si>
  <si>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</si>
  <si>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</si>
  <si>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</si>
  <si>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</si>
  <si>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</si>
  <si>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</si>
  <si>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</si>
  <si>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</si>
  <si>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</si>
  <si>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</si>
  <si>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</si>
  <si>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</si>
  <si>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</si>
  <si>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</si>
  <si>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</si>
  <si>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</si>
  <si>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</si>
  <si>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</si>
  <si>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</si>
  <si>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</si>
  <si>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</si>
  <si>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</si>
  <si>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</si>
  <si>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</si>
  <si>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</si>
  <si>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</si>
  <si>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</si>
  <si>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</si>
  <si>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</si>
  <si>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</si>
  <si>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</si>
  <si>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</si>
  <si>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</si>
  <si>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</si>
  <si>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</si>
  <si>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</si>
  <si>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</si>
  <si>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</si>
  <si>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</si>
  <si>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</si>
  <si>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</si>
  <si>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</si>
  <si>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</si>
  <si>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</si>
  <si>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</si>
  <si>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</si>
  <si>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</si>
  <si>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</si>
  <si>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</si>
  <si>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</si>
  <si>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</si>
  <si>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</si>
  <si>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</si>
  <si>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</si>
  <si>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</si>
  <si>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</si>
  <si>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</si>
  <si>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</si>
  <si>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</si>
  <si>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</si>
  <si>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</si>
  <si>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</si>
  <si>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</si>
  <si>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</si>
  <si>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</si>
  <si>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</si>
  <si>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</si>
  <si>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</si>
  <si>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</si>
  <si>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</si>
  <si>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</si>
  <si>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</si>
  <si>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</si>
  <si>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</si>
  <si>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</si>
  <si>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</si>
  <si>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</si>
  <si>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</si>
  <si>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</si>
  <si>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</si>
  <si>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</si>
  <si>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</si>
  <si>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</si>
  <si>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</si>
  <si>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</si>
  <si>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</si>
  <si>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</si>
  <si>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</si>
  <si>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</si>
  <si>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</si>
  <si>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</si>
  <si>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</si>
  <si>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</si>
  <si>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</si>
  <si>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</si>
  <si>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</si>
  <si>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</si>
  <si>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</si>
  <si>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</si>
  <si>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</si>
  <si>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</si>
  <si>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</si>
  <si>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</si>
  <si>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</si>
  <si>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</si>
  <si>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</si>
  <si>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</si>
  <si>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</si>
  <si>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</si>
  <si>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</si>
  <si>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</si>
  <si>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</si>
  <si>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</si>
  <si>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</si>
  <si>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</si>
  <si>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</si>
  <si>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</si>
  <si>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</si>
  <si>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</si>
  <si>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</si>
  <si>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</si>
  <si>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</si>
  <si>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</si>
  <si>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</si>
  <si>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</si>
  <si>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</si>
  <si>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</si>
  <si>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</si>
  <si>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</si>
  <si>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</si>
  <si>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</si>
  <si>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</si>
  <si>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</si>
  <si>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</si>
  <si>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</si>
  <si>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</si>
  <si>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</si>
  <si>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</si>
  <si>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</si>
  <si>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</si>
  <si>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</si>
  <si>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</si>
  <si>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</si>
  <si>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</si>
  <si>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</si>
  <si>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</si>
  <si>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</si>
  <si>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</si>
  <si>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</si>
  <si>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</si>
  <si>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</si>
  <si>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</si>
  <si>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</si>
  <si>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</si>
  <si>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</si>
  <si>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</si>
  <si>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</si>
  <si>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</si>
  <si>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</si>
  <si>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</si>
  <si>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</si>
  <si>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</si>
  <si>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</si>
  <si>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</si>
  <si>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</si>
  <si>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</si>
  <si>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</si>
  <si>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</si>
  <si>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</si>
  <si>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</si>
  <si>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</si>
  <si>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</si>
  <si>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</si>
  <si>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</si>
  <si>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</si>
  <si>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</si>
  <si>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</si>
  <si>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</si>
  <si>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</si>
  <si>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</si>
  <si>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</si>
  <si>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</si>
  <si>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</si>
  <si>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</si>
  <si>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</si>
  <si>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</si>
  <si>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</si>
  <si>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</si>
  <si>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</si>
  <si>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</si>
  <si>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</si>
  <si>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</si>
  <si>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</si>
  <si>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</si>
  <si>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</si>
  <si>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</si>
  <si>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</si>
  <si>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</si>
  <si>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</si>
  <si>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</si>
  <si>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</si>
  <si>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</si>
  <si>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</si>
  <si>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</si>
  <si>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</si>
  <si>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</si>
  <si>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</si>
  <si>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</si>
  <si>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</si>
  <si>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</si>
  <si>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</si>
  <si>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</si>
  <si>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</si>
  <si>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</si>
  <si>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</si>
  <si>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</si>
  <si>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</si>
  <si>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</si>
  <si>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</si>
  <si>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</si>
  <si>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</si>
  <si>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</si>
  <si>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</si>
  <si>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</si>
  <si>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</si>
  <si>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</si>
  <si>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</si>
  <si>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</si>
  <si>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</si>
  <si>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</si>
  <si>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</si>
  <si>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</si>
  <si>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</si>
  <si>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</si>
  <si>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</si>
  <si>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</si>
  <si>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</si>
  <si>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</si>
  <si>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</si>
  <si>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</si>
  <si>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</si>
  <si>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</si>
  <si>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</si>
  <si>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</si>
  <si>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</si>
  <si>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</si>
  <si>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</si>
  <si>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</si>
  <si>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</si>
  <si>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</si>
  <si>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</si>
  <si>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</si>
  <si>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</si>
  <si>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</si>
  <si>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</si>
  <si>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</si>
  <si>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</si>
  <si>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</si>
  <si>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</si>
  <si>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</si>
  <si>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</si>
  <si>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</si>
  <si>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</si>
  <si>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</si>
  <si>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</si>
  <si>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</si>
  <si>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</si>
  <si>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</si>
  <si>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</si>
  <si>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</si>
  <si>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</si>
  <si>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</si>
  <si>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</si>
  <si>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</si>
  <si>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</si>
  <si>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</si>
  <si>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</si>
  <si>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</si>
  <si>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</si>
  <si>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</si>
  <si>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</si>
  <si>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</si>
  <si>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</si>
  <si>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</si>
  <si>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</si>
  <si>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</si>
  <si>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</si>
  <si>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</si>
  <si>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</si>
  <si>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</si>
  <si>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</si>
  <si>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</si>
  <si>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</si>
  <si>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</si>
  <si>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</si>
  <si>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</si>
  <si>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</si>
  <si>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</si>
  <si>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</si>
  <si>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</si>
  <si>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</si>
  <si>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</si>
  <si>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</si>
  <si>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</si>
  <si>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</si>
  <si>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</si>
  <si>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</si>
  <si>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</si>
  <si>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</si>
  <si>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</si>
  <si>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</si>
  <si>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</si>
  <si>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</si>
  <si>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</si>
  <si>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</si>
  <si>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</si>
  <si>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</si>
  <si>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</si>
  <si>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</si>
  <si>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</si>
  <si>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</si>
  <si>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</si>
  <si>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</si>
  <si>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</si>
  <si>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</si>
  <si>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</si>
  <si>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</si>
  <si>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</si>
  <si>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</si>
  <si>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</si>
  <si>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</si>
  <si>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</si>
  <si>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</si>
  <si>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</si>
  <si>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</si>
  <si>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</si>
  <si>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</si>
  <si>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</si>
  <si>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</si>
  <si>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</si>
  <si>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</si>
  <si>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</si>
  <si>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</si>
  <si>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</si>
  <si>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</si>
  <si>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</si>
  <si>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</si>
  <si>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</si>
  <si>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</si>
  <si>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</si>
  <si>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</si>
  <si>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</si>
  <si>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</si>
  <si>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</si>
  <si>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</si>
  <si>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</si>
  <si>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</si>
  <si>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</si>
  <si>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</si>
  <si>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</si>
  <si>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</si>
  <si>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</si>
  <si>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</si>
  <si>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</si>
  <si>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</si>
  <si>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</si>
  <si>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</si>
  <si>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</si>
  <si>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</si>
  <si>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</si>
  <si>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</si>
  <si>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</si>
  <si>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</si>
  <si>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</si>
  <si>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</si>
  <si>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</si>
  <si>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</si>
  <si>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</si>
  <si>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</si>
  <si>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</si>
  <si>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</si>
  <si>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</si>
  <si>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</si>
  <si>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</si>
  <si>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</si>
  <si>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</si>
  <si>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</si>
  <si>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</si>
  <si>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</si>
  <si>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</si>
  <si>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</si>
  <si>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</si>
  <si>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</si>
  <si>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</si>
  <si>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</si>
  <si>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</si>
  <si>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</si>
  <si>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</si>
  <si>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</si>
  <si>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</si>
  <si>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</si>
  <si>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</si>
  <si>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</si>
  <si>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</si>
  <si>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</si>
  <si>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</si>
  <si>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</si>
  <si>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</si>
  <si>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</si>
  <si>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</si>
  <si>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</si>
  <si>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</si>
  <si>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</si>
  <si>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</si>
  <si>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</si>
  <si>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</si>
  <si>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</si>
  <si>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</si>
  <si>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</si>
  <si>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</si>
  <si>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</si>
  <si>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</si>
  <si>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</si>
  <si>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</si>
  <si>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</si>
  <si>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</si>
  <si>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</si>
  <si>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</si>
  <si>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</si>
  <si>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</si>
  <si>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</si>
  <si>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</si>
  <si>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</si>
  <si>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</si>
  <si>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</si>
  <si>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</si>
  <si>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</si>
  <si>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</si>
  <si>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</si>
  <si>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</si>
  <si>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</si>
  <si>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</si>
  <si>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</si>
  <si>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</si>
  <si>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</si>
  <si>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</si>
  <si>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</si>
  <si>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</si>
  <si>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</si>
  <si>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</si>
  <si>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</si>
  <si>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</si>
  <si>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</si>
  <si>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</si>
  <si>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</si>
  <si>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</si>
  <si>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</si>
  <si>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</si>
  <si>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</si>
  <si>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</si>
  <si>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</si>
  <si>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</si>
  <si>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</si>
  <si>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</si>
  <si>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</si>
  <si>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</si>
  <si>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</si>
  <si>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</si>
  <si>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</si>
  <si>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</si>
  <si>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</si>
  <si>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</si>
  <si>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</si>
  <si>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</si>
  <si>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</si>
  <si>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</si>
  <si>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</si>
  <si>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</si>
  <si>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</si>
  <si>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</si>
  <si>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</si>
  <si>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</si>
  <si>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</si>
  <si>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</si>
  <si>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</si>
  <si>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</si>
  <si>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</si>
  <si>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</si>
  <si>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</si>
  <si>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</si>
  <si>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</si>
  <si>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</si>
  <si>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</si>
  <si>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</si>
  <si>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</si>
  <si>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</si>
  <si>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</si>
  <si>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</si>
  <si>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</si>
  <si>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</si>
  <si>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</si>
  <si>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</si>
  <si>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</si>
  <si>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</si>
  <si>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</si>
  <si>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</si>
  <si>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</si>
  <si>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</si>
  <si>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</si>
  <si>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</si>
  <si>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</si>
  <si>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</si>
  <si>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</si>
  <si>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</si>
  <si>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</si>
  <si>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</si>
  <si>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</si>
  <si>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</si>
  <si>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</si>
  <si>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</si>
  <si>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</si>
  <si>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</si>
  <si>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</si>
  <si>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</si>
  <si>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</si>
  <si>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</si>
  <si>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</si>
  <si>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</si>
  <si>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</si>
  <si>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</si>
  <si>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</si>
  <si>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</si>
  <si>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</si>
  <si>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</si>
  <si>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</si>
  <si>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</si>
  <si>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</si>
  <si>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</si>
  <si>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</si>
  <si>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</si>
  <si>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</si>
  <si>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</si>
  <si>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</si>
  <si>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</si>
  <si>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</si>
  <si>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</si>
  <si>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</si>
  <si>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</si>
  <si>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</si>
  <si>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</si>
  <si>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</si>
  <si>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</si>
  <si>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</si>
  <si>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</si>
  <si>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</si>
  <si>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</si>
  <si>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</si>
  <si>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</si>
  <si>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</si>
  <si>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</si>
  <si>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</si>
  <si>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</si>
  <si>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</si>
  <si>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</si>
  <si>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</si>
  <si>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</si>
  <si>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</si>
  <si>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</si>
  <si>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</si>
  <si>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</si>
  <si>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</si>
  <si>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</si>
  <si>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</si>
  <si>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</si>
  <si>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</si>
  <si>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</si>
  <si>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</si>
  <si>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</si>
  <si>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</si>
  <si>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</si>
  <si>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</si>
  <si>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</si>
  <si>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</si>
  <si>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</si>
  <si>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</si>
  <si>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</si>
  <si>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</si>
  <si>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</si>
  <si>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</si>
  <si>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</si>
  <si>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</si>
  <si>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</si>
  <si>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</si>
  <si>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</si>
  <si>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</si>
  <si>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</si>
  <si>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</si>
  <si>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</si>
  <si>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</si>
  <si>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</si>
  <si>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</si>
  <si>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</si>
  <si>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</si>
  <si>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</si>
  <si>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</si>
  <si>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</si>
  <si>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</si>
  <si>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</si>
  <si>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</si>
  <si>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</si>
  <si>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</si>
  <si>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</si>
  <si>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</si>
  <si>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</si>
  <si>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</si>
  <si>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</si>
  <si>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</si>
  <si>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</si>
  <si>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</si>
  <si>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</si>
  <si>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</si>
  <si>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</si>
  <si>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</si>
  <si>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</si>
  <si>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</si>
  <si>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</si>
  <si>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</si>
  <si>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</si>
  <si>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</si>
  <si>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</si>
  <si>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</si>
  <si>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</si>
  <si>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</si>
  <si>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</si>
  <si>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</si>
  <si>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</si>
  <si>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</si>
  <si>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</si>
  <si>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</si>
  <si>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</si>
  <si>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</si>
  <si>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</si>
  <si>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</si>
  <si>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</si>
  <si>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</si>
  <si>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</si>
  <si>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</si>
  <si>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</si>
  <si>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</si>
  <si>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</si>
  <si>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</si>
  <si>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</si>
  <si>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</si>
  <si>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</si>
  <si>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</si>
  <si>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</si>
  <si>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</si>
  <si>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</si>
  <si>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</si>
  <si>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</si>
  <si>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</si>
  <si>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</si>
  <si>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</si>
  <si>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</si>
  <si>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</si>
  <si>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</si>
  <si>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</si>
  <si>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</si>
  <si>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</si>
  <si>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</si>
  <si>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</si>
  <si>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</si>
  <si>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</si>
  <si>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</si>
  <si>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</si>
  <si>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</si>
  <si>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</si>
  <si>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</si>
  <si>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</si>
  <si>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</si>
  <si>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</si>
  <si>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</si>
  <si>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</si>
  <si>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</si>
  <si>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</si>
  <si>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</si>
  <si>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</si>
  <si>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</si>
  <si>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</si>
  <si>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</si>
  <si>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</si>
  <si>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</si>
  <si>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</si>
  <si>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</si>
  <si>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</si>
  <si>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</si>
  <si>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</si>
  <si>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</si>
  <si>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</si>
  <si>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</si>
  <si>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</si>
  <si>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</si>
  <si>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</si>
  <si>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</si>
  <si>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</si>
  <si>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</si>
  <si>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</si>
  <si>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</si>
  <si>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</si>
  <si>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</si>
  <si>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</si>
  <si>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</si>
  <si>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</si>
  <si>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</si>
  <si>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</si>
  <si>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</si>
  <si>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</si>
  <si>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</si>
  <si>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</si>
  <si>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</si>
  <si>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</si>
  <si>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</si>
  <si>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</si>
  <si>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</si>
  <si>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</si>
  <si>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</si>
  <si>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</si>
  <si>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</si>
  <si>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</si>
  <si>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</si>
  <si>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</si>
  <si>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</si>
  <si>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</si>
  <si>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</si>
  <si>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</si>
  <si>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</si>
  <si>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</si>
  <si>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</si>
  <si>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</si>
  <si>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</si>
  <si>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</si>
  <si>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</si>
  <si>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</si>
  <si>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</si>
  <si>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</si>
  <si>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</si>
  <si>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</si>
  <si>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</si>
  <si>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</si>
  <si>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</si>
  <si>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</si>
  <si>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</si>
  <si>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</si>
  <si>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</si>
  <si>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</si>
  <si>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</si>
  <si>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</si>
  <si>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</si>
  <si>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</si>
  <si>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</si>
  <si>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</si>
  <si>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</si>
  <si>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</si>
  <si>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</si>
  <si>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</si>
  <si>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</si>
  <si>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</si>
  <si>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</si>
  <si>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</si>
  <si>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</si>
  <si>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</si>
  <si>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</si>
  <si>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</si>
  <si>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</si>
  <si>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</si>
  <si>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</si>
  <si>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</si>
  <si>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</si>
  <si>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</si>
  <si>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</si>
  <si>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</si>
  <si>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</si>
  <si>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</si>
  <si>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</si>
  <si>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</si>
  <si>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</si>
  <si>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</si>
  <si>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</si>
  <si>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</si>
  <si>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</si>
  <si>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</si>
  <si>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</si>
  <si>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</si>
  <si>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</si>
  <si>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</si>
  <si>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</si>
  <si>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</si>
  <si>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</si>
  <si>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</si>
  <si>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</si>
  <si>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</si>
  <si>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</si>
  <si>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</si>
  <si>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</si>
  <si>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</si>
  <si>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</si>
  <si>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</si>
  <si>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</si>
  <si>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</si>
  <si>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</si>
  <si>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</si>
  <si>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</si>
  <si>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</si>
  <si>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</si>
  <si>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</si>
  <si>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</si>
  <si>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</si>
  <si>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</si>
  <si>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</si>
  <si>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</si>
  <si>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</si>
  <si>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</si>
  <si>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</si>
  <si>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</si>
  <si>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</si>
  <si>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</si>
  <si>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</si>
  <si>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</si>
  <si>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</si>
  <si>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</si>
  <si>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</si>
  <si>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</si>
  <si>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</si>
  <si>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</si>
  <si>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</si>
  <si>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</si>
  <si>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</si>
  <si>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</si>
  <si>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</si>
  <si>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</si>
  <si>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</si>
  <si>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</si>
  <si>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</si>
  <si>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</si>
  <si>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</si>
  <si>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</si>
  <si>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</si>
  <si>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</si>
  <si>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</si>
  <si>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</si>
  <si>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</si>
  <si>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</si>
  <si>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</si>
  <si>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</si>
  <si>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</si>
  <si>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</si>
  <si>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</si>
  <si>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</si>
  <si>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</si>
  <si>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</si>
  <si>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</si>
  <si>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</si>
  <si>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</si>
  <si>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</si>
  <si>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</si>
  <si>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</si>
  <si>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</si>
  <si>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</si>
  <si>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</si>
  <si>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</si>
  <si>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</si>
  <si>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</si>
  <si>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</si>
  <si>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</si>
  <si>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</si>
  <si>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</si>
  <si>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</si>
  <si>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</si>
  <si>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</si>
  <si>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</si>
  <si>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</si>
  <si>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</si>
  <si>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</si>
  <si>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</si>
  <si>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</si>
  <si>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</si>
  <si>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</si>
  <si>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</si>
  <si>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</si>
  <si>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</si>
  <si>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</si>
  <si>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</si>
  <si>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</si>
  <si>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</si>
  <si>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</si>
  <si>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</si>
  <si>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</si>
  <si>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</si>
  <si>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</si>
  <si>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</si>
  <si>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</si>
  <si>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</si>
  <si>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</si>
  <si>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</si>
  <si>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</si>
  <si>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</si>
  <si>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</si>
  <si>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</si>
  <si>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</si>
  <si>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</si>
  <si>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</si>
  <si>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</si>
  <si>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</si>
  <si>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</si>
  <si>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</si>
  <si>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</si>
  <si>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</si>
  <si>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</si>
  <si>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</si>
  <si>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</si>
  <si>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</si>
  <si>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</si>
  <si>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</si>
  <si>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</si>
  <si>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</si>
  <si>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</si>
  <si>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</si>
  <si>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</si>
  <si>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</si>
  <si>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</si>
  <si>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</si>
  <si>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</si>
  <si>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</si>
  <si>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</si>
  <si>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</si>
  <si>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</si>
  <si>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</si>
  <si>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</si>
  <si>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</si>
  <si>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</si>
  <si>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</si>
  <si>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</si>
  <si>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</si>
  <si>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</si>
  <si>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</si>
  <si>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</si>
  <si>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</si>
  <si>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</si>
  <si>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</si>
  <si>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</si>
  <si>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</si>
  <si>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</si>
  <si>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</si>
  <si>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</si>
  <si>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</si>
  <si>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</si>
  <si>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</si>
  <si>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</si>
  <si>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</si>
  <si>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</si>
  <si>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</si>
  <si>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</si>
  <si>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</si>
  <si>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</si>
  <si>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</si>
  <si>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</si>
  <si>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</si>
  <si>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</si>
  <si>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</si>
  <si>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</si>
  <si>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</si>
  <si>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</si>
  <si>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</si>
  <si>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</si>
  <si>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</si>
  <si>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</si>
  <si>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</si>
  <si>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</si>
  <si>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</si>
  <si>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</si>
  <si>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</si>
  <si>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</si>
  <si>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</si>
  <si>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</si>
  <si>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</si>
  <si>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</si>
  <si>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</si>
  <si>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</si>
  <si>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</si>
  <si>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</si>
  <si>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</si>
  <si>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</si>
  <si>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</si>
  <si>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</si>
  <si>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</si>
  <si>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</si>
  <si>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</si>
  <si>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</si>
  <si>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</si>
  <si>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</si>
  <si>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</si>
  <si>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</si>
  <si>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</si>
  <si>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</si>
  <si>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</si>
  <si>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</si>
  <si>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</si>
  <si>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</si>
  <si>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</si>
  <si>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</si>
  <si>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</si>
  <si>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</si>
  <si>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</si>
  <si>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</si>
  <si>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</si>
  <si>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</si>
  <si>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</si>
  <si>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</si>
  <si>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</si>
  <si>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</si>
  <si>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</si>
  <si>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</si>
  <si>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</si>
  <si>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</si>
  <si>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</si>
  <si>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</si>
  <si>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</si>
  <si>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</si>
  <si>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</si>
  <si>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</si>
  <si>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</si>
  <si>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</si>
  <si>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</si>
  <si>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</si>
  <si>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</si>
  <si>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</si>
  <si>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</si>
  <si>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</si>
  <si>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</si>
  <si>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</si>
  <si>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</si>
  <si>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</si>
  <si>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</si>
  <si>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</si>
  <si>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</si>
  <si>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</si>
  <si>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</si>
  <si>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</si>
  <si>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</si>
  <si>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</si>
  <si>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</si>
  <si>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</si>
  <si>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</si>
  <si>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</si>
  <si>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</si>
  <si>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</si>
  <si>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</si>
  <si>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</si>
  <si>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</si>
  <si>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</si>
  <si>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</si>
  <si>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</si>
  <si>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</si>
  <si>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</si>
  <si>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</si>
  <si>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</si>
  <si>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</si>
  <si>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</si>
  <si>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</si>
  <si>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</si>
  <si>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</si>
  <si>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</si>
  <si>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</si>
  <si>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</si>
  <si>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</si>
  <si>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</si>
  <si>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</si>
  <si>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</si>
  <si>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</si>
  <si>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</si>
  <si>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</si>
  <si>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</si>
  <si>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</si>
  <si>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</si>
  <si>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</si>
  <si>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</si>
  <si>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</si>
  <si>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</si>
  <si>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</si>
  <si>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</si>
  <si>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</si>
  <si>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</si>
  <si>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</si>
  <si>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</si>
  <si>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</si>
  <si>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</si>
  <si>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</si>
  <si>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</si>
  <si>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</si>
  <si>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</si>
  <si>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</si>
  <si>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</si>
  <si>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</si>
  <si>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</si>
  <si>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</si>
  <si>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</si>
  <si>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</si>
  <si>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</si>
  <si>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</si>
  <si>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</si>
  <si>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</si>
  <si>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</si>
  <si>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</si>
  <si>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</si>
  <si>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</si>
  <si>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</si>
  <si>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</si>
  <si>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</si>
  <si>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</si>
  <si>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</si>
  <si>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</si>
  <si>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</si>
  <si>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</si>
  <si>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</si>
  <si>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</si>
  <si>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</si>
  <si>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</si>
  <si>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</si>
  <si>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</si>
  <si>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</si>
  <si>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</si>
  <si>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</si>
  <si>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</si>
  <si>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</si>
  <si>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</si>
  <si>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</si>
  <si>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</si>
  <si>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</si>
  <si>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</si>
  <si>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</si>
  <si>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</si>
  <si>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</si>
  <si>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</si>
  <si>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</si>
  <si>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</si>
  <si>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</si>
  <si>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</si>
  <si>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</si>
  <si>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</si>
  <si>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</si>
  <si>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</si>
  <si>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</si>
  <si>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</si>
  <si>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</si>
  <si>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mês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</si>
  <si>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</si>
  <si>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</si>
  <si>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</si>
  <si>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</si>
  <si>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</si>
  <si>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</si>
  <si>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</si>
  <si>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</si>
  <si>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</si>
  <si>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</si>
  <si>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</si>
  <si>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</si>
  <si>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</si>
  <si>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</si>
  <si>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</si>
  <si>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</si>
  <si>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</si>
  <si>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</si>
  <si>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</si>
  <si>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</si>
  <si>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</si>
  <si>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</si>
  <si>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</si>
  <si>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</si>
  <si>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</si>
  <si>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</si>
  <si>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</si>
  <si>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</si>
  <si>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</si>
  <si>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</si>
  <si>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</si>
  <si>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</si>
  <si>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</si>
  <si>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</si>
  <si>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</si>
  <si>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</si>
  <si>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</si>
  <si>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</si>
  <si>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</si>
  <si>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</si>
  <si>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</si>
  <si>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</si>
  <si>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</si>
  <si>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</si>
  <si>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</si>
  <si>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</si>
  <si>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</si>
  <si>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</si>
  <si>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</si>
  <si>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</si>
  <si>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</si>
  <si>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</si>
  <si>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</si>
  <si>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</si>
  <si>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</si>
  <si>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</si>
  <si>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</si>
  <si>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</si>
  <si>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</si>
  <si>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</si>
  <si>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</si>
  <si>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</si>
  <si>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</si>
  <si>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</si>
  <si>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</si>
  <si>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</si>
  <si>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</si>
  <si>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</si>
  <si>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</si>
  <si>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</si>
  <si>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</si>
  <si>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</si>
  <si>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</si>
  <si>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</si>
  <si>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</si>
  <si>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</si>
  <si>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</si>
  <si>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</si>
  <si>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</si>
  <si>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</si>
  <si>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</si>
  <si>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</si>
  <si>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</si>
  <si>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</si>
  <si>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</si>
  <si>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</si>
  <si>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</si>
  <si>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</si>
  <si>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</si>
  <si>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</si>
  <si>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</si>
  <si>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</si>
  <si>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</si>
  <si>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</si>
  <si>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</si>
  <si>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</si>
  <si>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</si>
  <si>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</si>
  <si>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</si>
  <si>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</si>
  <si>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</si>
  <si>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</si>
  <si>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</si>
  <si>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</si>
  <si>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</si>
  <si>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</si>
  <si>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</si>
  <si>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</si>
  <si>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</si>
  <si>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</si>
  <si>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</si>
  <si>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</si>
  <si>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</si>
  <si>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</si>
  <si>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</si>
  <si>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</si>
  <si>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</si>
  <si>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</si>
  <si>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</si>
  <si>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</si>
  <si>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</si>
  <si>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</si>
  <si>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</si>
  <si>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</si>
  <si>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</si>
  <si>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</si>
  <si>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</si>
  <si>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</si>
  <si>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</si>
  <si>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</si>
  <si>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</si>
  <si>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</si>
  <si>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</si>
  <si>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</si>
  <si>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</si>
  <si>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</si>
  <si>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</si>
  <si>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</si>
  <si>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</si>
  <si>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</si>
  <si>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</si>
  <si>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</si>
  <si>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</si>
  <si>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</si>
  <si>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</si>
  <si>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</si>
  <si>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</si>
  <si>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</si>
  <si>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</si>
  <si>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</si>
  <si>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</si>
  <si>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</si>
  <si>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</si>
  <si>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</si>
  <si>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</si>
  <si>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</si>
  <si>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</si>
  <si>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</si>
  <si>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</si>
  <si>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</si>
  <si>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</si>
  <si>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</si>
  <si>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</si>
  <si>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</si>
  <si>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</si>
  <si>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</si>
  <si>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</si>
  <si>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</si>
  <si>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</si>
  <si>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</si>
  <si>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</si>
  <si>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</si>
  <si>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</si>
  <si>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</si>
  <si>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</si>
  <si>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</si>
  <si>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</si>
  <si>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</si>
  <si>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</si>
  <si>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</si>
  <si>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</si>
  <si>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</si>
  <si>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</si>
  <si>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</si>
  <si>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</si>
  <si>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</si>
  <si>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</si>
  <si>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</si>
  <si>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</si>
  <si>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</si>
  <si>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</si>
  <si>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</si>
  <si>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</si>
  <si>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</si>
  <si>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</si>
  <si>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</si>
  <si>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</si>
  <si>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</si>
  <si>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</si>
  <si>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</si>
  <si>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</si>
  <si>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</si>
  <si>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</si>
  <si>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</si>
  <si>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</si>
  <si>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</si>
  <si>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</si>
  <si>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</si>
  <si>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</si>
  <si>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</si>
  <si>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</si>
  <si>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</si>
  <si>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</si>
  <si>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</si>
  <si>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</si>
  <si>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</si>
  <si>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</si>
  <si>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</si>
  <si>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</si>
  <si>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</si>
  <si>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</si>
  <si>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</si>
  <si>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</si>
  <si>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</si>
  <si>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</si>
  <si>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</si>
  <si>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</si>
  <si>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</si>
  <si>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</si>
  <si>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</si>
  <si>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</si>
  <si>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</si>
  <si>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</si>
  <si>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</si>
  <si>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</si>
  <si>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</si>
  <si>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</si>
  <si>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</si>
  <si>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</si>
  <si>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</si>
  <si>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</si>
  <si>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</si>
  <si>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</si>
  <si>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</si>
  <si>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</si>
  <si>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</si>
  <si>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</si>
  <si>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</si>
  <si>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</si>
  <si>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</si>
  <si>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</si>
  <si>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</si>
  <si>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</si>
  <si>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</si>
  <si>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</si>
  <si>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</si>
  <si>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</si>
  <si>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</si>
  <si>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</si>
  <si>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</si>
  <si>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</si>
  <si>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</si>
  <si>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</si>
  <si>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</si>
  <si>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</si>
  <si>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</si>
  <si>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</si>
  <si>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</si>
  <si>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</si>
  <si>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</si>
  <si>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</si>
  <si>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</si>
  <si>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</si>
  <si>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</si>
  <si>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</si>
  <si>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</si>
  <si>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</si>
  <si>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</si>
  <si>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</si>
  <si>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</si>
  <si>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</si>
  <si>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</si>
  <si>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</si>
  <si>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</si>
  <si>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</si>
  <si>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</si>
  <si>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</si>
  <si>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</si>
  <si>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</si>
  <si>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</si>
  <si>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</si>
  <si>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</si>
  <si>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</si>
  <si>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</si>
  <si>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</si>
  <si>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</si>
  <si>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</si>
  <si>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</si>
  <si>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</si>
  <si>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</si>
  <si>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</si>
  <si>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</si>
  <si>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</si>
  <si>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</si>
  <si>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</si>
  <si>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</si>
  <si>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</si>
  <si>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</si>
  <si>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</si>
  <si>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</si>
  <si>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</si>
  <si>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</si>
  <si>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</si>
  <si>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</si>
  <si>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</si>
  <si>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</si>
  <si>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</si>
  <si>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</si>
  <si>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</si>
  <si>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</si>
  <si>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</si>
  <si>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</si>
  <si>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</si>
  <si>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</si>
  <si>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</si>
  <si>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</si>
  <si>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</si>
  <si>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</si>
  <si>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</si>
  <si>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</si>
  <si>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</si>
  <si>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</si>
  <si>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</si>
  <si>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</si>
  <si>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</si>
  <si>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</si>
  <si>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</si>
  <si>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</si>
  <si>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</si>
  <si>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</si>
  <si>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</si>
  <si>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</si>
  <si>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</si>
  <si>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</si>
  <si>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</si>
  <si>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</si>
  <si>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</si>
  <si>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</si>
  <si>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</si>
  <si>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</si>
  <si>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</si>
  <si>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</si>
  <si>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</si>
  <si>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</si>
  <si>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</si>
  <si>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</si>
  <si>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</si>
  <si>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</si>
  <si>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</si>
  <si>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</si>
  <si>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</si>
  <si>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</si>
  <si>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</si>
  <si>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</si>
  <si>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</si>
  <si>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</si>
  <si>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</si>
  <si>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</si>
  <si>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</si>
  <si>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</si>
  <si>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</si>
  <si>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</si>
  <si>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</si>
  <si>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</si>
  <si>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</si>
  <si>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</si>
  <si>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</si>
  <si>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</si>
  <si>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</si>
  <si>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</si>
  <si>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</si>
  <si>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</si>
  <si>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</si>
  <si>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</si>
  <si>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</si>
  <si>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</si>
  <si>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</si>
  <si>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</si>
  <si>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</si>
  <si>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</si>
  <si>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</si>
  <si>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</si>
  <si>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</si>
  <si>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</si>
  <si>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</si>
  <si>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</si>
  <si>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</si>
  <si>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</si>
  <si>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</si>
  <si>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</si>
  <si>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</si>
  <si>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</si>
  <si>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</si>
  <si>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</si>
  <si>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</si>
  <si>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</si>
  <si>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</si>
  <si>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</si>
  <si>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</si>
  <si>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</si>
  <si>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</si>
  <si>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</si>
  <si>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</si>
  <si>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</si>
  <si>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</si>
  <si>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</si>
  <si>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</si>
  <si>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</si>
  <si>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</si>
  <si>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</si>
  <si>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</si>
  <si>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</si>
  <si>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</si>
  <si>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</si>
  <si>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</si>
  <si>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</si>
  <si>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</si>
  <si>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</si>
  <si>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</si>
  <si>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</si>
  <si>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</si>
  <si>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</si>
  <si>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</si>
  <si>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</si>
  <si>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</si>
  <si>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</si>
  <si>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</si>
  <si>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</si>
  <si>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</si>
  <si>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</si>
  <si>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</si>
  <si>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</si>
  <si>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</si>
  <si>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</si>
  <si>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</si>
  <si>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</si>
  <si>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</si>
  <si>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</si>
  <si>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</si>
  <si>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</si>
  <si>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</si>
  <si>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</si>
  <si>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</si>
  <si>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</si>
  <si>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</si>
  <si>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</si>
  <si>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</si>
  <si>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</si>
  <si>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</si>
  <si>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</si>
  <si>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</si>
  <si>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</si>
  <si>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</si>
  <si>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</si>
  <si>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</si>
  <si>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</si>
  <si>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</si>
  <si>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</si>
  <si>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</si>
  <si>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</si>
  <si>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</si>
  <si>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</si>
  <si>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</si>
  <si>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</si>
  <si>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</si>
  <si>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</si>
  <si>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</si>
  <si>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</si>
  <si>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</si>
  <si>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</si>
  <si>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</si>
  <si>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</si>
  <si>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</si>
  <si>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</si>
  <si>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</si>
  <si>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</si>
  <si>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</si>
  <si>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</si>
  <si>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</si>
  <si>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</si>
  <si>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</si>
  <si>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</si>
  <si>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</si>
  <si>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</si>
  <si>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</si>
  <si>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</si>
  <si>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</si>
  <si>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</si>
  <si>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</si>
  <si>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</si>
  <si>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</si>
  <si>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</si>
  <si>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</si>
  <si>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</si>
  <si>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</si>
  <si>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</si>
  <si>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</si>
  <si>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</si>
  <si>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</si>
  <si>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</si>
  <si>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</si>
  <si>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</si>
  <si>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</si>
  <si>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</si>
  <si>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</si>
  <si>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</si>
  <si>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</si>
  <si>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</si>
  <si>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</si>
  <si>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</si>
  <si>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</si>
  <si>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</si>
  <si>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</si>
  <si>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</si>
  <si>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</si>
  <si>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</si>
  <si>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</si>
  <si>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</si>
  <si>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</si>
  <si>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</si>
  <si>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</si>
  <si>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</si>
  <si>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</si>
  <si>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</si>
  <si>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</si>
  <si>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</si>
  <si>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</si>
  <si>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</si>
  <si>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</si>
  <si>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</si>
  <si>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</si>
  <si>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</si>
  <si>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</si>
  <si>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</si>
  <si>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</si>
  <si>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</si>
  <si>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</si>
  <si>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</si>
  <si>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</si>
  <si>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</si>
  <si>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</si>
  <si>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</si>
  <si>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</si>
  <si>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</si>
  <si>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</si>
  <si>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</si>
  <si>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</si>
  <si>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</si>
  <si>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</si>
  <si>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</si>
  <si>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</si>
  <si>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</si>
  <si>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</si>
  <si>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</si>
  <si>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</si>
  <si>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</si>
  <si>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</si>
  <si>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</si>
  <si>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</si>
  <si>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</si>
  <si>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</si>
  <si>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</si>
  <si>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</si>
  <si>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</si>
  <si>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</si>
  <si>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</si>
  <si>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</si>
  <si>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</si>
  <si>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</si>
  <si>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</si>
  <si>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</si>
  <si>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</si>
  <si>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</si>
  <si>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</si>
  <si>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</si>
  <si>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</si>
  <si>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</si>
  <si>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</si>
  <si>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</si>
  <si>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</si>
  <si>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</si>
  <si>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</si>
  <si>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</si>
  <si>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</si>
  <si>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</si>
  <si>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</si>
  <si>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</si>
  <si>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</si>
  <si>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</si>
  <si>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</si>
  <si>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</si>
  <si>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</si>
  <si>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</si>
  <si>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</si>
  <si>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</si>
  <si>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</si>
  <si>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</si>
  <si>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</si>
  <si>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</si>
  <si>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</si>
  <si>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</si>
  <si>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</si>
  <si>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</si>
  <si>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</si>
  <si>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</si>
  <si>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</si>
  <si>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</si>
  <si>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</si>
  <si>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</si>
  <si>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</si>
  <si>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</si>
  <si>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</si>
  <si>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</si>
  <si>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</si>
  <si>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</si>
  <si>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</si>
  <si>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</si>
  <si>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</si>
  <si>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</si>
  <si>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</si>
  <si>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</si>
  <si>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</si>
  <si>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</si>
  <si>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</si>
  <si>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</si>
  <si>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</si>
  <si>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</si>
  <si>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</si>
  <si>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</si>
  <si>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</si>
  <si>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</si>
  <si>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</si>
  <si>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</si>
  <si>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</si>
  <si>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</si>
  <si>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</si>
  <si>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</si>
  <si>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</si>
  <si>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</si>
  <si>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</si>
  <si>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</si>
  <si>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</si>
  <si>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</si>
  <si>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</si>
  <si>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</si>
  <si>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</si>
  <si>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</si>
  <si>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</si>
  <si>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</si>
  <si>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</si>
  <si>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</si>
  <si>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</si>
  <si>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</si>
  <si>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</si>
  <si>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</si>
  <si>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</si>
  <si>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</si>
  <si>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</si>
  <si>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</si>
  <si>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</si>
  <si>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</si>
  <si>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</si>
  <si>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</si>
  <si>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</si>
  <si>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</si>
  <si>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</si>
  <si>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</si>
  <si>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</si>
  <si>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</si>
  <si>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</si>
  <si>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</si>
  <si>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</si>
  <si>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</si>
  <si>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</si>
  <si>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</si>
  <si>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</si>
  <si>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Terraplenagem</t>
  </si>
  <si>
    <t>RO-00228</t>
  </si>
  <si>
    <t>RO-00217</t>
  </si>
  <si>
    <t>RO-00216</t>
  </si>
  <si>
    <t>RO-00215</t>
  </si>
  <si>
    <t>RO-00214</t>
  </si>
  <si>
    <t>RO-00229</t>
  </si>
  <si>
    <t>RO-00230</t>
  </si>
  <si>
    <t>RO-00204</t>
  </si>
  <si>
    <t>RO-00002</t>
  </si>
  <si>
    <t>RO-00001</t>
  </si>
  <si>
    <t>RO-00205</t>
  </si>
  <si>
    <t>RO-00206</t>
  </si>
  <si>
    <t>RO-01093</t>
  </si>
  <si>
    <t>RO-00003</t>
  </si>
  <si>
    <t>RO-00004</t>
  </si>
  <si>
    <t>RO-00213</t>
  </si>
  <si>
    <t>RO-00046</t>
  </si>
  <si>
    <t>RO-00047</t>
  </si>
  <si>
    <t>RO-00048</t>
  </si>
  <si>
    <t>RO-00049</t>
  </si>
  <si>
    <t>RO-00050</t>
  </si>
  <si>
    <t>RO-00051</t>
  </si>
  <si>
    <t>RO-00052</t>
  </si>
  <si>
    <t>RO-00053</t>
  </si>
  <si>
    <t>RO-00054</t>
  </si>
  <si>
    <t>RO-00055</t>
  </si>
  <si>
    <t>RO-00056</t>
  </si>
  <si>
    <t>RO-00057</t>
  </si>
  <si>
    <t>RO-00058</t>
  </si>
  <si>
    <t>RO-00059</t>
  </si>
  <si>
    <t>RO-00060</t>
  </si>
  <si>
    <t>RO-00061</t>
  </si>
  <si>
    <t>RO-00062</t>
  </si>
  <si>
    <t>RO-00063</t>
  </si>
  <si>
    <t>RO-00064</t>
  </si>
  <si>
    <t>RO-00065</t>
  </si>
  <si>
    <t>RO-00066</t>
  </si>
  <si>
    <t>RO-00067</t>
  </si>
  <si>
    <t>RO-00068</t>
  </si>
  <si>
    <t>RO-00069</t>
  </si>
  <si>
    <t>RO-00070</t>
  </si>
  <si>
    <t>RO-00071</t>
  </si>
  <si>
    <t>RO-00072</t>
  </si>
  <si>
    <t>RO-00073</t>
  </si>
  <si>
    <t>RO-00074</t>
  </si>
  <si>
    <t>RO-00075</t>
  </si>
  <si>
    <t>RO-00076</t>
  </si>
  <si>
    <t>RO-00077</t>
  </si>
  <si>
    <t>RO-00078</t>
  </si>
  <si>
    <t>RO-00079</t>
  </si>
  <si>
    <t>RO-00080</t>
  </si>
  <si>
    <t>RO-00081</t>
  </si>
  <si>
    <t>RO-00082</t>
  </si>
  <si>
    <t>RO-00083</t>
  </si>
  <si>
    <t>RO-00084</t>
  </si>
  <si>
    <t>RO-00086</t>
  </si>
  <si>
    <t>RO-00087</t>
  </si>
  <si>
    <t>RO-00088</t>
  </si>
  <si>
    <t>RO-00089</t>
  </si>
  <si>
    <t>RO-00090</t>
  </si>
  <si>
    <t>RO-00091</t>
  </si>
  <si>
    <t>RO-00092</t>
  </si>
  <si>
    <t>RO-00093</t>
  </si>
  <si>
    <t>RO-00094</t>
  </si>
  <si>
    <t>RO-00095</t>
  </si>
  <si>
    <t>RO-00096</t>
  </si>
  <si>
    <t>RO-00097</t>
  </si>
  <si>
    <t>RO-00098</t>
  </si>
  <si>
    <t>RO-00099</t>
  </si>
  <si>
    <t>RO-00100</t>
  </si>
  <si>
    <t>RO-00101</t>
  </si>
  <si>
    <t>RO-00102</t>
  </si>
  <si>
    <t>RO-00103</t>
  </si>
  <si>
    <t>RO-00104</t>
  </si>
  <si>
    <t>RO-00105</t>
  </si>
  <si>
    <t>RO-00106</t>
  </si>
  <si>
    <t>RO-00107</t>
  </si>
  <si>
    <t>RO-00108</t>
  </si>
  <si>
    <t>RO-00109</t>
  </si>
  <si>
    <t>RO-00110</t>
  </si>
  <si>
    <t>RO-00111</t>
  </si>
  <si>
    <t>RO-00112</t>
  </si>
  <si>
    <t>RO-00113</t>
  </si>
  <si>
    <t>RO-00114</t>
  </si>
  <si>
    <t>RO-00115</t>
  </si>
  <si>
    <t>RO-00116</t>
  </si>
  <si>
    <t>RO-00117</t>
  </si>
  <si>
    <t>RO-00118</t>
  </si>
  <si>
    <t>RO-00119</t>
  </si>
  <si>
    <t>RO-00120</t>
  </si>
  <si>
    <t>RO-00121</t>
  </si>
  <si>
    <t>RO-00122</t>
  </si>
  <si>
    <t>RO-00123</t>
  </si>
  <si>
    <t>RO-00124</t>
  </si>
  <si>
    <t>RO-00125</t>
  </si>
  <si>
    <t>RO-00126</t>
  </si>
  <si>
    <t>RO-00127</t>
  </si>
  <si>
    <t>RO-00128</t>
  </si>
  <si>
    <t>RO-00129</t>
  </si>
  <si>
    <t>RO-00130</t>
  </si>
  <si>
    <t>RO-00131</t>
  </si>
  <si>
    <t>RO-00132</t>
  </si>
  <si>
    <t>RO-00133</t>
  </si>
  <si>
    <t>RO-00134</t>
  </si>
  <si>
    <t>RO-00135</t>
  </si>
  <si>
    <t>RO-00136</t>
  </si>
  <si>
    <t>RO-00137</t>
  </si>
  <si>
    <t>RO-00138</t>
  </si>
  <si>
    <t>RO-00139</t>
  </si>
  <si>
    <t>RO-00140</t>
  </si>
  <si>
    <t>RO-00141</t>
  </si>
  <si>
    <t>RO-00142</t>
  </si>
  <si>
    <t>RO-00143</t>
  </si>
  <si>
    <t>RO-00144</t>
  </si>
  <si>
    <t>RO-00145</t>
  </si>
  <si>
    <t>RO-00146</t>
  </si>
  <si>
    <t>RO-00147</t>
  </si>
  <si>
    <t>RO-00148</t>
  </si>
  <si>
    <t>RO-00149</t>
  </si>
  <si>
    <t>RO-00150</t>
  </si>
  <si>
    <t>RO-00151</t>
  </si>
  <si>
    <t>RO-00152</t>
  </si>
  <si>
    <t>RO-00153</t>
  </si>
  <si>
    <t>RO-00154</t>
  </si>
  <si>
    <t>RO-00155</t>
  </si>
  <si>
    <t>RO-00156</t>
  </si>
  <si>
    <t>RO-00157</t>
  </si>
  <si>
    <t>RO-00158</t>
  </si>
  <si>
    <t>RO-00159</t>
  </si>
  <si>
    <t>RO-00160</t>
  </si>
  <si>
    <t>RO-00161</t>
  </si>
  <si>
    <t>RO-00162</t>
  </si>
  <si>
    <t>RO-00163</t>
  </si>
  <si>
    <t>RO-00164</t>
  </si>
  <si>
    <t>RO-00165</t>
  </si>
  <si>
    <t>RO-00166</t>
  </si>
  <si>
    <t>RO-00167</t>
  </si>
  <si>
    <t>RO-00168</t>
  </si>
  <si>
    <t>RO-00169</t>
  </si>
  <si>
    <t>RO-00170</t>
  </si>
  <si>
    <t>RO-00171</t>
  </si>
  <si>
    <t>RO-00172</t>
  </si>
  <si>
    <t>RO-00173</t>
  </si>
  <si>
    <t>RO-00174</t>
  </si>
  <si>
    <t>RO-00175</t>
  </si>
  <si>
    <t>RO-00176</t>
  </si>
  <si>
    <t>RO-00177</t>
  </si>
  <si>
    <t>RO-00178</t>
  </si>
  <si>
    <t>RO-00179</t>
  </si>
  <si>
    <t>RO-00180</t>
  </si>
  <si>
    <t>RO-00181</t>
  </si>
  <si>
    <t>RO-00182</t>
  </si>
  <si>
    <t>RO-00183</t>
  </si>
  <si>
    <t>RO-00184</t>
  </si>
  <si>
    <t>RO-00185</t>
  </si>
  <si>
    <t>RO-00186</t>
  </si>
  <si>
    <t>RO-00187</t>
  </si>
  <si>
    <t>RO-00188</t>
  </si>
  <si>
    <t>RO-00189</t>
  </si>
  <si>
    <t>RO-00190</t>
  </si>
  <si>
    <t>RO-00191</t>
  </si>
  <si>
    <t>RO-00192</t>
  </si>
  <si>
    <t>RO-00193</t>
  </si>
  <si>
    <t>RO-00194</t>
  </si>
  <si>
    <t>RO-00195</t>
  </si>
  <si>
    <t>RO-00196</t>
  </si>
  <si>
    <t>RO-00197</t>
  </si>
  <si>
    <t>RO-00198</t>
  </si>
  <si>
    <t>RO-00199</t>
  </si>
  <si>
    <t>RO-00200</t>
  </si>
  <si>
    <t>RO-00201</t>
  </si>
  <si>
    <t>RO-00202</t>
  </si>
  <si>
    <t>RO-00005</t>
  </si>
  <si>
    <t>RO-00006</t>
  </si>
  <si>
    <t>RO-00007</t>
  </si>
  <si>
    <t>RO-00008</t>
  </si>
  <si>
    <t>RO-00009</t>
  </si>
  <si>
    <t>RO-00010</t>
  </si>
  <si>
    <t>RO-00011</t>
  </si>
  <si>
    <t>RO-00012</t>
  </si>
  <si>
    <t>RO-00013</t>
  </si>
  <si>
    <t>RO-00014</t>
  </si>
  <si>
    <t>RO-00015</t>
  </si>
  <si>
    <t>RO-00016</t>
  </si>
  <si>
    <t>RO-00017</t>
  </si>
  <si>
    <t>RO-00018</t>
  </si>
  <si>
    <t>RO-00019</t>
  </si>
  <si>
    <t>RO-00020</t>
  </si>
  <si>
    <t>RO-00021</t>
  </si>
  <si>
    <t>RO-00022</t>
  </si>
  <si>
    <t>RO-00023</t>
  </si>
  <si>
    <t>RO-00024</t>
  </si>
  <si>
    <t>RO-00025</t>
  </si>
  <si>
    <t>RO-00026</t>
  </si>
  <si>
    <t>RO-00027</t>
  </si>
  <si>
    <t>RO-00028</t>
  </si>
  <si>
    <t>RO-00029</t>
  </si>
  <si>
    <t>RO-00030</t>
  </si>
  <si>
    <t>RO-00031</t>
  </si>
  <si>
    <t>RO-00032</t>
  </si>
  <si>
    <t>RO-00033</t>
  </si>
  <si>
    <t>RO-00034</t>
  </si>
  <si>
    <t>RO-00035</t>
  </si>
  <si>
    <t>RO-00036</t>
  </si>
  <si>
    <t>RO-00037</t>
  </si>
  <si>
    <t>RO-00038</t>
  </si>
  <si>
    <t>RO-00039</t>
  </si>
  <si>
    <t>RO-00040</t>
  </si>
  <si>
    <t>RO-00041</t>
  </si>
  <si>
    <t>RO-00042</t>
  </si>
  <si>
    <t>RO-00043</t>
  </si>
  <si>
    <t>RO-00044</t>
  </si>
  <si>
    <t>RO-00227</t>
  </si>
  <si>
    <t>RO-00223</t>
  </si>
  <si>
    <t>RO-00224</t>
  </si>
  <si>
    <t>RO-00225</t>
  </si>
  <si>
    <t>RO-00226</t>
  </si>
  <si>
    <t>RO-00222</t>
  </si>
  <si>
    <t>RO-00045</t>
  </si>
  <si>
    <t>RO-00085</t>
  </si>
  <si>
    <t>RO-00212</t>
  </si>
  <si>
    <t>RO-00208</t>
  </si>
  <si>
    <t>RO-00209</t>
  </si>
  <si>
    <t>RO-00210</t>
  </si>
  <si>
    <t>RO-00211</t>
  </si>
  <si>
    <t>RO-00218</t>
  </si>
  <si>
    <t>RO-00219</t>
  </si>
  <si>
    <t>RO-00220</t>
  </si>
  <si>
    <t>RO-00221</t>
  </si>
  <si>
    <t>RO-01092</t>
  </si>
  <si>
    <t>RO-00207</t>
  </si>
  <si>
    <t>RO-01091</t>
  </si>
  <si>
    <t>RO-00233</t>
  </si>
  <si>
    <t>km</t>
  </si>
  <si>
    <t>RO-00203</t>
  </si>
  <si>
    <t>RO-00231</t>
  </si>
  <si>
    <t>RO-00232</t>
  </si>
  <si>
    <t>RO-3870</t>
  </si>
  <si>
    <t>RO-3871</t>
  </si>
  <si>
    <t>RO-3872</t>
  </si>
  <si>
    <t>RO-00234</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</si>
  <si>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</si>
  <si>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</si>
  <si>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</si>
  <si>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</si>
  <si>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</si>
  <si>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</si>
  <si>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</si>
  <si>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</si>
  <si>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</si>
  <si>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</si>
  <si>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</si>
  <si>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</si>
  <si>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</si>
  <si>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</si>
  <si>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</si>
  <si>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</si>
  <si>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</si>
  <si>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</si>
  <si>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</si>
  <si>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</si>
  <si>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</si>
  <si>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</si>
  <si>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</si>
  <si>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</si>
  <si>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</si>
  <si>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</si>
  <si>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</si>
  <si>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</si>
  <si>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</si>
  <si>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</si>
  <si>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</si>
  <si>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</si>
  <si>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</si>
  <si>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</si>
  <si>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</si>
  <si>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</si>
  <si>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</si>
  <si>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</si>
  <si>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</si>
  <si>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</si>
  <si>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</si>
  <si>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</si>
  <si>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</si>
  <si>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</si>
  <si>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</si>
  <si>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</si>
  <si>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</si>
  <si>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</si>
  <si>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</si>
  <si>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</si>
  <si>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</si>
  <si>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</si>
  <si>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</si>
  <si>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</si>
  <si>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</si>
  <si>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</si>
  <si>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</si>
  <si>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</si>
  <si>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</si>
  <si>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</si>
  <si>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</si>
  <si>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</si>
  <si>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</si>
  <si>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</si>
  <si>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</si>
  <si>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</si>
  <si>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</si>
  <si>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</si>
  <si>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</si>
  <si>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</si>
  <si>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</si>
  <si>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</si>
  <si>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</si>
  <si>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</si>
  <si>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</si>
  <si>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</si>
  <si>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</si>
  <si>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</si>
  <si>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</si>
  <si>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</si>
  <si>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</si>
  <si>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</si>
  <si>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</si>
  <si>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</si>
  <si>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</si>
  <si>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</si>
  <si>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</si>
  <si>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</si>
  <si>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</si>
  <si>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</si>
  <si>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</si>
  <si>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</si>
  <si>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</si>
  <si>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</si>
  <si>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</si>
  <si>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</si>
  <si>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</si>
  <si>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</si>
  <si>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</si>
  <si>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</si>
  <si>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</si>
  <si>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</si>
  <si>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</si>
  <si>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</si>
  <si>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</si>
  <si>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</si>
  <si>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</si>
  <si>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</si>
  <si>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</si>
  <si>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</si>
  <si>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</si>
  <si>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</si>
  <si>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</si>
  <si>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</si>
  <si>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</si>
  <si>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</si>
  <si>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</si>
  <si>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</si>
  <si>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</si>
  <si>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</si>
  <si>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</si>
  <si>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</si>
  <si>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</si>
  <si>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</si>
  <si>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</si>
  <si>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</si>
  <si>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</si>
  <si>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</si>
  <si>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</si>
  <si>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</si>
  <si>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</si>
  <si>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</si>
  <si>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</si>
  <si>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</si>
  <si>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</si>
  <si>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</si>
  <si>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</si>
  <si>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</si>
  <si>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</si>
  <si>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</si>
  <si>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</si>
  <si>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</si>
  <si>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</si>
  <si>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</si>
  <si>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</si>
  <si>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</si>
  <si>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</si>
  <si>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</si>
  <si>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</si>
  <si>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</si>
  <si>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</si>
  <si>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</si>
  <si>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</si>
  <si>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</si>
  <si>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</si>
  <si>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</si>
  <si>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</si>
  <si>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</si>
  <si>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</si>
  <si>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</si>
  <si>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</si>
  <si>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</si>
  <si>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</si>
  <si>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</si>
  <si>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</si>
  <si>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</si>
  <si>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</si>
  <si>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</si>
  <si>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</si>
  <si>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</si>
  <si>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</si>
  <si>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</si>
  <si>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</si>
  <si>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</si>
  <si>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</si>
  <si>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</si>
  <si>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</si>
  <si>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</si>
  <si>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</si>
  <si>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</si>
  <si>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</si>
  <si>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</si>
  <si>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</si>
  <si>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</si>
  <si>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</si>
  <si>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</si>
  <si>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</si>
  <si>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</si>
  <si>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</si>
  <si>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</si>
  <si>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</si>
  <si>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</si>
  <si>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</si>
  <si>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</si>
  <si>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</si>
  <si>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</si>
  <si>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</si>
  <si>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</si>
  <si>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</si>
  <si>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</si>
  <si>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</si>
  <si>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</si>
  <si>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</si>
  <si>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</si>
  <si>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</si>
  <si>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</si>
  <si>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</si>
  <si>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</si>
  <si>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</si>
  <si>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</si>
  <si>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</si>
  <si>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</si>
  <si>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</si>
  <si>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</si>
  <si>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</si>
  <si>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</si>
  <si>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</si>
  <si>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</si>
  <si>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</si>
  <si>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</si>
  <si>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</si>
  <si>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</si>
  <si>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</si>
  <si>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</si>
  <si>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</si>
  <si>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</si>
  <si>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</si>
  <si>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</si>
  <si>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</si>
  <si>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</si>
  <si>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</si>
  <si>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</si>
  <si>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</si>
  <si>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</si>
  <si>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</si>
  <si>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</si>
  <si>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</si>
  <si>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</si>
  <si>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</si>
  <si>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</si>
  <si>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</si>
  <si>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</si>
  <si>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</si>
  <si>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</si>
  <si>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</si>
  <si>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</si>
  <si>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</si>
  <si>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</si>
  <si>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</si>
  <si>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</si>
  <si>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</si>
  <si>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</si>
  <si>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</si>
  <si>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</si>
  <si>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</si>
  <si>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</si>
  <si>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</si>
  <si>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</si>
  <si>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</si>
  <si>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</si>
  <si>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</si>
  <si>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</si>
  <si>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</si>
  <si>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</si>
  <si>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</si>
  <si>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</si>
  <si>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</si>
  <si>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</si>
  <si>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</si>
  <si>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</si>
  <si>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</si>
  <si>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</si>
  <si>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</si>
  <si>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</si>
  <si>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</si>
  <si>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</si>
  <si>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</si>
  <si>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</si>
  <si>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</si>
  <si>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</si>
  <si>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</si>
  <si>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</si>
  <si>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</si>
  <si>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</si>
  <si>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</si>
  <si>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</si>
  <si>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</si>
  <si>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</si>
  <si>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</si>
  <si>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</si>
  <si>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</si>
  <si>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</si>
  <si>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</si>
  <si>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</si>
  <si>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</si>
  <si>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</si>
  <si>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</si>
  <si>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</si>
  <si>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</si>
  <si>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</si>
  <si>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</si>
  <si>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</si>
  <si>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</si>
  <si>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</si>
  <si>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</si>
  <si>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</si>
  <si>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</si>
  <si>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</si>
  <si>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</si>
  <si>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</si>
  <si>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</si>
  <si>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</si>
  <si>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</si>
  <si>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</si>
  <si>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</si>
  <si>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</si>
  <si>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</si>
  <si>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</si>
  <si>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</si>
  <si>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</si>
  <si>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</si>
  <si>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</si>
  <si>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</si>
  <si>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</si>
  <si>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</si>
  <si>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</si>
  <si>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</si>
  <si>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</si>
  <si>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</si>
  <si>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</si>
  <si>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</si>
  <si>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</si>
  <si>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</si>
  <si>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</si>
  <si>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</si>
  <si>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</si>
  <si>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</si>
  <si>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</si>
  <si>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</si>
  <si>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</si>
  <si>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</si>
  <si>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</si>
  <si>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</si>
  <si>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</si>
  <si>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</si>
  <si>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</si>
  <si>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</si>
  <si>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</si>
  <si>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</si>
  <si>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</si>
  <si>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</si>
  <si>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</si>
  <si>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</si>
  <si>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</si>
  <si>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</si>
  <si>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</si>
  <si>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</si>
  <si>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</si>
  <si>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</si>
  <si>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</si>
  <si>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</si>
  <si>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</si>
  <si>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</si>
  <si>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</si>
  <si>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</si>
  <si>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</si>
  <si>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</si>
  <si>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</si>
  <si>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</si>
  <si>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</si>
  <si>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</si>
  <si>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</si>
  <si>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</si>
  <si>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</si>
  <si>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</si>
  <si>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</si>
  <si>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</si>
  <si>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</si>
  <si>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</si>
  <si>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</si>
  <si>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</si>
  <si>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</si>
  <si>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</si>
  <si>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</si>
  <si>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</si>
  <si>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</si>
  <si>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</si>
  <si>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</si>
  <si>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</si>
  <si>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</si>
  <si>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</si>
  <si>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</si>
  <si>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</si>
  <si>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</si>
  <si>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</si>
  <si>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</si>
  <si>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</si>
  <si>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</si>
  <si>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</si>
  <si>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</si>
  <si>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</si>
  <si>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</si>
  <si>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</si>
  <si>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</si>
  <si>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</si>
  <si>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</si>
  <si>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</si>
  <si>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</si>
  <si>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</si>
  <si>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</si>
  <si>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</si>
  <si>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</si>
  <si>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</si>
  <si>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</si>
  <si>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</si>
  <si>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</si>
  <si>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</si>
  <si>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</si>
  <si>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</si>
  <si>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</si>
  <si>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</si>
  <si>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</si>
  <si>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</si>
  <si>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</si>
  <si>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</si>
  <si>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</si>
  <si>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</si>
  <si>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</si>
  <si>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</si>
  <si>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</si>
  <si>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</si>
  <si>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</si>
  <si>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</si>
  <si>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</si>
  <si>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</si>
  <si>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</si>
  <si>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</si>
  <si>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</si>
  <si>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</si>
  <si>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</si>
  <si>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</si>
  <si>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</si>
  <si>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</si>
  <si>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</si>
  <si>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</si>
  <si>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</si>
  <si>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</si>
  <si>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</si>
  <si>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</si>
  <si>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</si>
  <si>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</si>
  <si>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</si>
  <si>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</si>
  <si>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</si>
  <si>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</si>
  <si>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</si>
  <si>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</si>
  <si>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</si>
  <si>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</si>
  <si>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</si>
  <si>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</si>
  <si>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</si>
  <si>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</si>
  <si>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</si>
  <si>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</si>
  <si>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</si>
  <si>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</si>
  <si>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</si>
  <si>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</si>
  <si>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</si>
  <si>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</si>
  <si>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</si>
  <si>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</si>
  <si>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</si>
  <si>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</si>
  <si>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</si>
  <si>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</si>
  <si>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</si>
  <si>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</si>
  <si>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</si>
  <si>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</si>
  <si>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</si>
  <si>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</si>
  <si>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</si>
  <si>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</si>
  <si>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</si>
  <si>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</si>
  <si>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</si>
  <si>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</si>
  <si>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</si>
  <si>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</si>
  <si>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</si>
  <si>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</si>
  <si>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</si>
  <si>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</si>
  <si>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</si>
  <si>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</si>
  <si>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</si>
  <si>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</si>
  <si>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</si>
  <si>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</si>
  <si>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</si>
  <si>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</si>
  <si>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</si>
  <si>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</si>
  <si>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</si>
  <si>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</si>
  <si>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</si>
  <si>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</si>
  <si>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</si>
  <si>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</si>
  <si>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</si>
  <si>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</si>
  <si>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</si>
  <si>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</si>
  <si>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</si>
  <si>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</si>
  <si>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</si>
  <si>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</si>
  <si>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</si>
  <si>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</si>
  <si>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</si>
  <si>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</si>
  <si>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</si>
  <si>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</si>
  <si>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</si>
  <si>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</si>
  <si>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</si>
  <si>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</si>
  <si>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</si>
  <si>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</si>
  <si>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</si>
  <si>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</si>
  <si>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</si>
  <si>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</si>
  <si>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</si>
  <si>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</si>
  <si>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</si>
  <si>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</si>
  <si>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</si>
  <si>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</si>
  <si>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</si>
  <si>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</si>
  <si>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</si>
  <si>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</si>
  <si>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</si>
  <si>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</si>
  <si>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</si>
  <si>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</si>
  <si>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</si>
  <si>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</si>
  <si>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</si>
  <si>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</si>
  <si>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</si>
  <si>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</si>
  <si>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</si>
  <si>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</si>
  <si>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</si>
  <si>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</si>
  <si>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</si>
  <si>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</si>
  <si>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</si>
  <si>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</si>
  <si>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</si>
  <si>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</si>
  <si>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</si>
  <si>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</si>
  <si>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</si>
  <si>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</si>
  <si>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</si>
  <si>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</si>
  <si>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</si>
  <si>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</si>
  <si>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</si>
  <si>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</si>
  <si>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</si>
  <si>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</si>
  <si>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</si>
  <si>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</si>
  <si>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</si>
  <si>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</si>
  <si>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</si>
  <si>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</si>
  <si>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</si>
  <si>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</si>
  <si>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</si>
  <si>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</si>
  <si>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</si>
  <si>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</si>
  <si>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</si>
  <si>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</si>
  <si>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</si>
  <si>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</si>
  <si>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</si>
  <si>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</si>
  <si>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</si>
  <si>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</si>
  <si>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</si>
  <si>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</si>
  <si>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</si>
  <si>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</si>
  <si>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</si>
  <si>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</si>
  <si>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</si>
  <si>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</si>
  <si>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</si>
  <si>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</si>
  <si>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</si>
  <si>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</si>
  <si>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</si>
  <si>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</si>
  <si>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</si>
  <si>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</si>
  <si>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</si>
  <si>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</si>
  <si>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</si>
  <si>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</si>
  <si>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</si>
  <si>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</si>
  <si>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</si>
  <si>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</si>
  <si>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</si>
  <si>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</si>
  <si>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</si>
  <si>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</si>
  <si>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</si>
  <si>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</si>
  <si>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</si>
  <si>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</si>
  <si>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</si>
  <si>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</si>
  <si>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</si>
  <si>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</si>
  <si>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</si>
  <si>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</si>
  <si>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</si>
  <si>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</si>
  <si>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</si>
  <si>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</si>
  <si>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</si>
  <si>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</si>
  <si>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</si>
  <si>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</si>
  <si>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</si>
  <si>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</si>
  <si>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</si>
  <si>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</si>
  <si>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</si>
  <si>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</si>
  <si>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</si>
  <si>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</si>
  <si>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</si>
  <si>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</si>
  <si>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</si>
  <si>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</si>
  <si>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</si>
  <si>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</si>
  <si>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</si>
  <si>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</si>
  <si>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</si>
  <si>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</si>
  <si>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</si>
  <si>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</si>
  <si>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</si>
  <si>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</si>
  <si>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</si>
  <si>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</si>
  <si>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</si>
  <si>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</si>
  <si>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</si>
  <si>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</si>
  <si>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</si>
  <si>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</si>
  <si>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</si>
  <si>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</si>
  <si>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</si>
  <si>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</si>
  <si>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</si>
  <si>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</si>
  <si>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</si>
  <si>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</si>
  <si>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</si>
  <si>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</si>
  <si>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</si>
  <si>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</si>
  <si>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</si>
  <si>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</si>
  <si>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</si>
  <si>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</si>
  <si>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</si>
  <si>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</si>
  <si>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</si>
  <si>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</si>
  <si>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</si>
  <si>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</si>
  <si>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</si>
  <si>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</si>
  <si>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</si>
  <si>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</si>
  <si>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</si>
  <si>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</si>
  <si>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</si>
  <si>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</si>
  <si>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</si>
  <si>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</si>
  <si>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</si>
  <si>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</si>
  <si>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</si>
  <si>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</si>
  <si>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</si>
  <si>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</si>
  <si>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</si>
  <si>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</si>
  <si>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</si>
  <si>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</si>
  <si>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</si>
  <si>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</si>
  <si>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</si>
  <si>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</si>
  <si>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</si>
  <si>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</si>
  <si>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</si>
  <si>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</si>
  <si>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</si>
  <si>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</si>
  <si>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</si>
  <si>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</si>
  <si>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</si>
  <si>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</si>
  <si>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</si>
  <si>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</si>
  <si>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RO-00468</t>
  </si>
  <si>
    <t>RO-00273</t>
  </si>
  <si>
    <t>RO-00274</t>
  </si>
  <si>
    <t>RO-00275</t>
  </si>
  <si>
    <t>RO-00276</t>
  </si>
  <si>
    <t>RO-00277</t>
  </si>
  <si>
    <t>RO-00278</t>
  </si>
  <si>
    <t>RO-00279</t>
  </si>
  <si>
    <t>RO-00280</t>
  </si>
  <si>
    <t>RO-00281</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</si>
  <si>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</si>
  <si>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</si>
  <si>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</si>
  <si>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</si>
  <si>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</si>
  <si>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</si>
  <si>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</si>
  <si>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</si>
  <si>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</si>
  <si>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</si>
  <si>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</si>
  <si>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</si>
  <si>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</si>
  <si>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</si>
  <si>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</si>
  <si>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</si>
  <si>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</si>
  <si>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</si>
  <si>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</si>
  <si>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</si>
  <si>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</si>
  <si>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</si>
  <si>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</si>
  <si>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</si>
  <si>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</si>
  <si>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</si>
  <si>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</si>
  <si>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</si>
  <si>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</si>
  <si>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</si>
  <si>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</si>
  <si>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</si>
  <si>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</si>
  <si>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</si>
  <si>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</si>
  <si>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</si>
  <si>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</si>
  <si>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</si>
  <si>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</si>
  <si>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</si>
  <si>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</si>
  <si>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</si>
  <si>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</si>
  <si>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</si>
  <si>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</si>
  <si>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</si>
  <si>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</si>
  <si>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</si>
  <si>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</si>
  <si>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</si>
  <si>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</si>
  <si>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RO-00372</t>
  </si>
  <si>
    <t>RO-00367</t>
  </si>
  <si>
    <t>RO-00369</t>
  </si>
  <si>
    <t>RO-00371</t>
  </si>
  <si>
    <t>RO-00370</t>
  </si>
  <si>
    <t>RO-00368</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</si>
  <si>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</si>
  <si>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</si>
  <si>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</si>
  <si>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</si>
  <si>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</si>
  <si>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</si>
  <si>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</si>
  <si>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</si>
  <si>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</si>
  <si>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</si>
  <si>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</si>
  <si>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</si>
  <si>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</si>
  <si>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</si>
  <si>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</si>
  <si>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</si>
  <si>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</si>
  <si>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</si>
  <si>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</si>
  <si>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</si>
  <si>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</si>
  <si>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</si>
  <si>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</si>
  <si>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</si>
  <si>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</si>
  <si>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</si>
  <si>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</si>
  <si>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</si>
  <si>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</si>
  <si>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</si>
  <si>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</si>
  <si>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</si>
  <si>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</si>
  <si>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</si>
  <si>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</si>
  <si>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</si>
  <si>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</si>
  <si>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</si>
  <si>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</si>
  <si>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</si>
  <si>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</si>
  <si>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</si>
  <si>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RO-00504</t>
  </si>
  <si>
    <t>RO-00505</t>
  </si>
  <si>
    <t>RO-00503</t>
  </si>
  <si>
    <t>RO-00507</t>
  </si>
  <si>
    <t>RO-00508</t>
  </si>
  <si>
    <t>RO-00506</t>
  </si>
  <si>
    <t>RO-00534</t>
  </si>
  <si>
    <t>RO-00535</t>
  </si>
  <si>
    <t>RO-00533</t>
  </si>
  <si>
    <t>RO-7709</t>
  </si>
  <si>
    <t>RO-7710</t>
  </si>
  <si>
    <t>RO-7708</t>
  </si>
  <si>
    <t>RO-7721</t>
  </si>
  <si>
    <t>RO-7722</t>
  </si>
  <si>
    <t>RO-7720</t>
  </si>
  <si>
    <t>RO-7712</t>
  </si>
  <si>
    <t>RO-7713</t>
  </si>
  <si>
    <t>RO-7711</t>
  </si>
  <si>
    <t>RO-7730</t>
  </si>
  <si>
    <t>RO-7731</t>
  </si>
  <si>
    <t>RO-7729</t>
  </si>
  <si>
    <t>RO-00516</t>
  </si>
  <si>
    <t>RO-00517</t>
  </si>
  <si>
    <t>RO-00515</t>
  </si>
  <si>
    <t>RO-00519</t>
  </si>
  <si>
    <t>RO-00520</t>
  </si>
  <si>
    <t>RO-00518</t>
  </si>
  <si>
    <t>RO-00510</t>
  </si>
  <si>
    <t>RO-00511</t>
  </si>
  <si>
    <t>RO-00509</t>
  </si>
  <si>
    <t>RO-00513</t>
  </si>
  <si>
    <t>RO-00514</t>
  </si>
  <si>
    <t>RO-00512</t>
  </si>
  <si>
    <t>RO-00537</t>
  </si>
  <si>
    <t>RO-00538</t>
  </si>
  <si>
    <t>RO-00536</t>
  </si>
  <si>
    <t>RO-7703</t>
  </si>
  <si>
    <t>RO-7704</t>
  </si>
  <si>
    <t>RO-7702</t>
  </si>
  <si>
    <t>RO-7706</t>
  </si>
  <si>
    <t>RO-7707</t>
  </si>
  <si>
    <t>RO-7705</t>
  </si>
  <si>
    <t>RO-7724</t>
  </si>
  <si>
    <t>RO-7725</t>
  </si>
  <si>
    <t>RO-7723</t>
  </si>
  <si>
    <t>RO-7715</t>
  </si>
  <si>
    <t>RO-7716</t>
  </si>
  <si>
    <t>RO-7714</t>
  </si>
  <si>
    <t>RO-7733</t>
  </si>
  <si>
    <t>RO-7734</t>
  </si>
  <si>
    <t>RO-7732</t>
  </si>
  <si>
    <t>RO-7736</t>
  </si>
  <si>
    <t>RO-7737</t>
  </si>
  <si>
    <t>RO-7735</t>
  </si>
  <si>
    <t>RO-7739</t>
  </si>
  <si>
    <t>RO-7740</t>
  </si>
  <si>
    <t>RO-7738</t>
  </si>
  <si>
    <t>RO-7727</t>
  </si>
  <si>
    <t>RO-7728</t>
  </si>
  <si>
    <t>RO-7726</t>
  </si>
  <si>
    <t>RO-7742</t>
  </si>
  <si>
    <t>RO-7743</t>
  </si>
  <si>
    <t>RO-7741</t>
  </si>
  <si>
    <t>RO-7745</t>
  </si>
  <si>
    <t>RO-7746</t>
  </si>
  <si>
    <t>RO-7744</t>
  </si>
  <si>
    <t>RO-00522</t>
  </si>
  <si>
    <t>RO-00523</t>
  </si>
  <si>
    <t>RO-00521</t>
  </si>
  <si>
    <t>RO-00525</t>
  </si>
  <si>
    <t>RO-00526</t>
  </si>
  <si>
    <t>RO-00524</t>
  </si>
  <si>
    <t>RO-7748</t>
  </si>
  <si>
    <t>RO-7749</t>
  </si>
  <si>
    <t>RO-7747</t>
  </si>
  <si>
    <t>RO-00498</t>
  </si>
  <si>
    <t>RO-00499</t>
  </si>
  <si>
    <t>RO-00497</t>
  </si>
  <si>
    <t>RO-00501</t>
  </si>
  <si>
    <t>RO-00502</t>
  </si>
  <si>
    <t>RO-00500</t>
  </si>
  <si>
    <t>RO-00495</t>
  </si>
  <si>
    <t>RO-00496</t>
  </si>
  <si>
    <t>RO-00494</t>
  </si>
  <si>
    <t>RO-00492</t>
  </si>
  <si>
    <t>RO-00493</t>
  </si>
  <si>
    <t>RO-00491</t>
  </si>
  <si>
    <t>RO-00531</t>
  </si>
  <si>
    <t>RO-00532</t>
  </si>
  <si>
    <t>RO-00530</t>
  </si>
  <si>
    <t>RO-00528</t>
  </si>
  <si>
    <t>RO-00529</t>
  </si>
  <si>
    <t>RO-00527</t>
  </si>
  <si>
    <t>RO-7718</t>
  </si>
  <si>
    <t>RO-7719</t>
  </si>
  <si>
    <t>RO-7717</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</si>
  <si>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</si>
  <si>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</si>
  <si>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</si>
  <si>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</si>
  <si>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</si>
  <si>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</si>
  <si>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</si>
  <si>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</si>
  <si>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</si>
  <si>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</si>
  <si>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</si>
  <si>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</si>
  <si>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</si>
  <si>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</si>
  <si>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</si>
  <si>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</si>
  <si>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</si>
  <si>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</si>
  <si>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</si>
  <si>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</si>
  <si>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</si>
  <si>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</si>
  <si>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</si>
  <si>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</si>
  <si>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</si>
  <si>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</si>
  <si>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</si>
  <si>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</si>
  <si>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</si>
  <si>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RO-00483</t>
  </si>
  <si>
    <t>RO-00484</t>
  </si>
  <si>
    <t>RO-00480</t>
  </si>
  <si>
    <t>RO-00479</t>
  </si>
  <si>
    <t>RO-00482</t>
  </si>
  <si>
    <t>RO-00481</t>
  </si>
  <si>
    <t>RO-00486</t>
  </si>
  <si>
    <t>RO-00485</t>
  </si>
  <si>
    <t>RO-00488</t>
  </si>
  <si>
    <t>RO-00539</t>
  </si>
  <si>
    <t>RO-00540</t>
  </si>
  <si>
    <t>RO-00541</t>
  </si>
  <si>
    <t>RO-00617</t>
  </si>
  <si>
    <t>RO-00542</t>
  </si>
  <si>
    <t>RO-00543</t>
  </si>
  <si>
    <t>RO-00611</t>
  </si>
  <si>
    <t>RO-00614</t>
  </si>
  <si>
    <t>RO-00609</t>
  </si>
  <si>
    <t>RO-00610</t>
  </si>
  <si>
    <t>RO-00613</t>
  </si>
  <si>
    <t>RO-00612</t>
  </si>
  <si>
    <t>RO-00616</t>
  </si>
  <si>
    <t>RO-00615</t>
  </si>
  <si>
    <t>RO-00544</t>
  </si>
  <si>
    <t>RO-00545</t>
  </si>
  <si>
    <t>RO-00951</t>
  </si>
  <si>
    <t>RO-00944</t>
  </si>
  <si>
    <t>RO-00945</t>
  </si>
  <si>
    <t>RO-00942</t>
  </si>
  <si>
    <t>RO-00943</t>
  </si>
  <si>
    <t>RO-00948</t>
  </si>
  <si>
    <t>RO-00949</t>
  </si>
  <si>
    <t>RO-00946</t>
  </si>
  <si>
    <t>RO-00947</t>
  </si>
  <si>
    <t>RO-00950</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</si>
  <si>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</si>
  <si>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</si>
  <si>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</si>
  <si>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</si>
  <si>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</si>
  <si>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</si>
  <si>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</si>
  <si>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</si>
  <si>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</si>
  <si>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</si>
  <si>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</si>
  <si>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</si>
  <si>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</si>
  <si>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</si>
  <si>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</si>
  <si>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</si>
  <si>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</si>
  <si>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RO-00841</t>
  </si>
  <si>
    <t>RO-00846</t>
  </si>
  <si>
    <t>RO-00845</t>
  </si>
  <si>
    <t>RO-00848</t>
  </si>
  <si>
    <t>RO-00847</t>
  </si>
  <si>
    <t>RO-00849</t>
  </si>
  <si>
    <t>RO-00850</t>
  </si>
  <si>
    <t>RO-00851</t>
  </si>
  <si>
    <t>RO-00852</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</si>
  <si>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</si>
  <si>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</si>
  <si>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</si>
  <si>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</si>
  <si>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</si>
  <si>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</si>
  <si>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</si>
  <si>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</si>
  <si>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</si>
  <si>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</si>
  <si>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</si>
  <si>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</si>
  <si>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</si>
  <si>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</si>
  <si>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</si>
  <si>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</si>
  <si>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</si>
  <si>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</si>
  <si>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</si>
  <si>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</si>
  <si>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</si>
  <si>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</si>
  <si>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</si>
  <si>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</si>
  <si>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</si>
  <si>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</si>
  <si>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</si>
  <si>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</si>
  <si>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</si>
  <si>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RO-00991</t>
  </si>
  <si>
    <t>RO-00992</t>
  </si>
  <si>
    <t>RO-00955</t>
  </si>
  <si>
    <t>RO-00956</t>
  </si>
  <si>
    <t>RO-00957</t>
  </si>
  <si>
    <t>RO-00958</t>
  </si>
  <si>
    <t>RO-00987</t>
  </si>
  <si>
    <t>RO-00988</t>
  </si>
  <si>
    <t>RO-00985</t>
  </si>
  <si>
    <t>RO-00986</t>
  </si>
  <si>
    <t>RO-00959</t>
  </si>
  <si>
    <t>RO-00960</t>
  </si>
  <si>
    <t>RO-00961</t>
  </si>
  <si>
    <t>RO-00962</t>
  </si>
  <si>
    <t>RO-00963</t>
  </si>
  <si>
    <t>RO-00964</t>
  </si>
  <si>
    <t>RO-00965</t>
  </si>
  <si>
    <t>RO-00966</t>
  </si>
  <si>
    <t>RO-00969</t>
  </si>
  <si>
    <t>RO-00970</t>
  </si>
  <si>
    <t>RO-00971</t>
  </si>
  <si>
    <t>RO-00972</t>
  </si>
  <si>
    <t>RO-00973</t>
  </si>
  <si>
    <t>RO-00974</t>
  </si>
  <si>
    <t>RO-00975</t>
  </si>
  <si>
    <t>RO-00976</t>
  </si>
  <si>
    <t>RO-00993</t>
  </si>
  <si>
    <t>RO-00994</t>
  </si>
  <si>
    <t>RO-00995</t>
  </si>
  <si>
    <t>RO-00996</t>
  </si>
  <si>
    <t>RO-00997</t>
  </si>
  <si>
    <t>RO-00998</t>
  </si>
  <si>
    <t>RO-00999</t>
  </si>
  <si>
    <t>RO-01000</t>
  </si>
  <si>
    <t>RO-00953</t>
  </si>
  <si>
    <t>RO-00954</t>
  </si>
  <si>
    <t>RO-00977</t>
  </si>
  <si>
    <t>RO-00978</t>
  </si>
  <si>
    <t>RO-00979</t>
  </si>
  <si>
    <t>RO-00980</t>
  </si>
  <si>
    <t>RO-00981</t>
  </si>
  <si>
    <t>RO-00982</t>
  </si>
  <si>
    <t>RO-00983</t>
  </si>
  <si>
    <t>RO-00984</t>
  </si>
  <si>
    <t>RO-01001</t>
  </si>
  <si>
    <t>RO-01002</t>
  </si>
  <si>
    <t>RO-01003</t>
  </si>
  <si>
    <t>RO-01004</t>
  </si>
  <si>
    <t>RO-01005</t>
  </si>
  <si>
    <t>RO-01006</t>
  </si>
  <si>
    <t>RO-01007</t>
  </si>
  <si>
    <t>RO-01008</t>
  </si>
  <si>
    <t>RO-00967</t>
  </si>
  <si>
    <t>RO-00968</t>
  </si>
  <si>
    <t>RO-00989</t>
  </si>
  <si>
    <t>RO-00990</t>
  </si>
  <si>
    <t>RO-01136</t>
  </si>
  <si>
    <t>RO-01137</t>
  </si>
  <si>
    <t>RO-01138</t>
  </si>
  <si>
    <t>RO-01139</t>
  </si>
  <si>
    <t>RO-01140</t>
  </si>
  <si>
    <t>RO-01141</t>
  </si>
  <si>
    <t>RO-01142</t>
  </si>
  <si>
    <t>RO-01143</t>
  </si>
  <si>
    <t>RO-01144</t>
  </si>
  <si>
    <t>RO-01145</t>
  </si>
  <si>
    <t>RO-01104</t>
  </si>
  <si>
    <t>RO-01105</t>
  </si>
  <si>
    <t>RO-01114</t>
  </si>
  <si>
    <t>RO-01115</t>
  </si>
  <si>
    <t>RO-01124</t>
  </si>
  <si>
    <t>RO-01125</t>
  </si>
  <si>
    <t>RO-01106</t>
  </si>
  <si>
    <t>RO-01107</t>
  </si>
  <si>
    <t>RO-01116</t>
  </si>
  <si>
    <t>RO-01117</t>
  </si>
  <si>
    <t>RO-01126</t>
  </si>
  <si>
    <t>RO-01127</t>
  </si>
  <si>
    <t>RO-01108</t>
  </si>
  <si>
    <t>RO-01109</t>
  </si>
  <si>
    <t>RO-01118</t>
  </si>
  <si>
    <t>RO-01119</t>
  </si>
  <si>
    <t>RO-01128</t>
  </si>
  <si>
    <t>RO-01129</t>
  </si>
  <si>
    <t>RO-01110</t>
  </si>
  <si>
    <t>RO-01111</t>
  </si>
  <si>
    <t>RO-01120</t>
  </si>
  <si>
    <t>RO-01121</t>
  </si>
  <si>
    <t>RO-01130</t>
  </si>
  <si>
    <t>RO-01131</t>
  </si>
  <si>
    <t>RO-01112</t>
  </si>
  <si>
    <t>RO-01113</t>
  </si>
  <si>
    <t>RO-01122</t>
  </si>
  <si>
    <t>RO-01123</t>
  </si>
  <si>
    <t>RO-01132</t>
  </si>
  <si>
    <t>RO-01133</t>
  </si>
  <si>
    <t>RO-01134</t>
  </si>
  <si>
    <t>RO-01135</t>
  </si>
  <si>
    <t>RO-01094</t>
  </si>
  <si>
    <t>RO-01095</t>
  </si>
  <si>
    <t>RO-01096</t>
  </si>
  <si>
    <t>RO-01097</t>
  </si>
  <si>
    <t>RO-01098</t>
  </si>
  <si>
    <t>RO-01099</t>
  </si>
  <si>
    <t>RO-01100</t>
  </si>
  <si>
    <t>RO-01101</t>
  </si>
  <si>
    <t>RO-01102</t>
  </si>
  <si>
    <t>RO-01103</t>
  </si>
  <si>
    <t>RO-8539</t>
  </si>
  <si>
    <t>RO-7883</t>
  </si>
  <si>
    <t>RO-01077</t>
  </si>
  <si>
    <t>RO-01078</t>
  </si>
  <si>
    <t>RO-01079</t>
  </si>
  <si>
    <t>RO-01080</t>
  </si>
  <si>
    <t>RO-01081</t>
  </si>
  <si>
    <t>RO-01082</t>
  </si>
  <si>
    <t>RO-01083</t>
  </si>
  <si>
    <t>RO-01084</t>
  </si>
  <si>
    <t>RO-01085</t>
  </si>
  <si>
    <t>RO-01086</t>
  </si>
  <si>
    <t>RO-00952</t>
  </si>
  <si>
    <t>RO-01090</t>
  </si>
  <si>
    <t>RO-01087</t>
  </si>
  <si>
    <t>RO-01088</t>
  </si>
  <si>
    <t>RO-01089</t>
  </si>
  <si>
    <t>RO-00876</t>
  </si>
  <si>
    <t>RO-00877</t>
  </si>
  <si>
    <t>RO-00878</t>
  </si>
  <si>
    <t>RO-00879</t>
  </si>
  <si>
    <t>RO-00880</t>
  </si>
  <si>
    <t>RO-00881</t>
  </si>
  <si>
    <t>RO-00882</t>
  </si>
  <si>
    <t>RO-00883</t>
  </si>
  <si>
    <t>RO-00884</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</si>
  <si>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</si>
  <si>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</si>
  <si>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</si>
  <si>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</si>
  <si>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</si>
  <si>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</si>
  <si>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</si>
  <si>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</si>
  <si>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</si>
  <si>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</si>
  <si>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</si>
  <si>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</si>
  <si>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</si>
  <si>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</si>
  <si>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</si>
  <si>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</si>
  <si>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</si>
  <si>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</si>
  <si>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</si>
  <si>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</si>
  <si>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</si>
  <si>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</si>
  <si>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</si>
  <si>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</si>
  <si>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</si>
  <si>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RO-00910</t>
  </si>
  <si>
    <t>RO-00911</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</si>
  <si>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</si>
  <si>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</si>
  <si>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</si>
  <si>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</si>
  <si>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</si>
  <si>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</si>
  <si>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</si>
  <si>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</si>
  <si>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</si>
  <si>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</si>
  <si>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</si>
  <si>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</si>
  <si>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</si>
  <si>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</si>
  <si>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</si>
  <si>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</si>
  <si>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</si>
  <si>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</si>
  <si>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</si>
  <si>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</si>
  <si>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</si>
  <si>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</si>
  <si>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</si>
  <si>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</si>
  <si>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</si>
  <si>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</si>
  <si>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</si>
  <si>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</si>
  <si>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</si>
  <si>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</si>
  <si>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</si>
  <si>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</si>
  <si>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</si>
  <si>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</si>
  <si>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</si>
  <si>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</si>
  <si>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</si>
  <si>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</si>
  <si>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</si>
  <si>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</si>
  <si>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</si>
  <si>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</si>
  <si>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</si>
  <si>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</si>
  <si>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</si>
  <si>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</si>
  <si>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</si>
  <si>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</si>
  <si>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</si>
  <si>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</si>
  <si>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</si>
  <si>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</si>
  <si>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</si>
  <si>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</si>
  <si>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</si>
  <si>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</si>
  <si>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</si>
  <si>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</si>
  <si>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</si>
  <si>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</si>
  <si>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</si>
  <si>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</si>
  <si>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</si>
  <si>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</si>
  <si>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</si>
  <si>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</si>
  <si>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</si>
  <si>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</si>
  <si>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</si>
  <si>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</si>
  <si>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</si>
  <si>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</si>
  <si>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</si>
  <si>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</si>
  <si>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</si>
  <si>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</si>
  <si>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</si>
  <si>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</si>
  <si>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</si>
  <si>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</si>
  <si>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</si>
  <si>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</si>
  <si>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</si>
  <si>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</si>
  <si>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</si>
  <si>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</si>
  <si>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</si>
  <si>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</si>
  <si>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</si>
  <si>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</si>
  <si>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</si>
  <si>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</si>
  <si>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</si>
  <si>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</si>
  <si>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</si>
  <si>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</si>
  <si>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</si>
  <si>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</si>
  <si>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</si>
  <si>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</si>
  <si>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</si>
  <si>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</si>
  <si>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</si>
  <si>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</si>
  <si>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</si>
  <si>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</si>
  <si>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</si>
  <si>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</si>
  <si>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</si>
  <si>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</si>
  <si>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</si>
  <si>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</si>
  <si>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</si>
  <si>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</si>
  <si>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</si>
  <si>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</si>
  <si>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</si>
  <si>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</si>
  <si>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</si>
  <si>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</si>
  <si>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</si>
  <si>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</si>
  <si>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</si>
  <si>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</si>
  <si>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</si>
  <si>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</si>
  <si>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</si>
  <si>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</si>
  <si>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</si>
  <si>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</si>
  <si>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</si>
  <si>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</si>
  <si>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</si>
  <si>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</si>
  <si>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</si>
  <si>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</si>
  <si>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</si>
  <si>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</si>
  <si>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</si>
  <si>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</si>
  <si>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</si>
  <si>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</si>
  <si>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</si>
  <si>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</si>
  <si>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</si>
  <si>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</si>
  <si>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</si>
  <si>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</si>
  <si>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</si>
  <si>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</si>
  <si>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</si>
  <si>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</si>
  <si>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</si>
  <si>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</si>
  <si>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</si>
  <si>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</si>
  <si>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</si>
  <si>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</si>
  <si>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</si>
  <si>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</si>
  <si>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</si>
  <si>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</si>
  <si>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</si>
  <si>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</si>
  <si>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</si>
  <si>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</si>
  <si>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</si>
  <si>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</si>
  <si>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</si>
  <si>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</si>
  <si>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</si>
  <si>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</si>
  <si>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</si>
  <si>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</si>
  <si>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</si>
  <si>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</si>
  <si>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</si>
  <si>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</si>
  <si>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</si>
  <si>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</si>
  <si>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</si>
  <si>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</si>
  <si>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</si>
  <si>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</si>
  <si>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</si>
  <si>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</si>
  <si>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</si>
  <si>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</si>
  <si>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</si>
  <si>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</si>
  <si>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</si>
  <si>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</si>
  <si>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</si>
  <si>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</si>
  <si>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</si>
  <si>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</si>
  <si>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</si>
  <si>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</si>
  <si>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</si>
  <si>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</si>
  <si>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</si>
  <si>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</si>
  <si>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</si>
  <si>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</si>
  <si>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</si>
  <si>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</si>
  <si>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</si>
  <si>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</si>
  <si>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</si>
  <si>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</si>
  <si>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</si>
  <si>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</si>
  <si>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</si>
  <si>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</si>
  <si>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</si>
  <si>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</si>
  <si>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</si>
  <si>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</si>
  <si>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</si>
  <si>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</si>
  <si>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</si>
  <si>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</si>
  <si>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</si>
  <si>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</si>
  <si>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</si>
  <si>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</si>
  <si>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</si>
  <si>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</si>
  <si>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</si>
  <si>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</si>
  <si>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</si>
  <si>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</si>
  <si>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</si>
  <si>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</si>
  <si>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</si>
  <si>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</si>
  <si>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</si>
  <si>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</si>
  <si>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</si>
  <si>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</si>
  <si>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</si>
  <si>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</si>
  <si>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</si>
  <si>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</si>
  <si>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</si>
  <si>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</si>
  <si>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</si>
  <si>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</si>
  <si>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</si>
  <si>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</si>
  <si>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</si>
  <si>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</si>
  <si>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</si>
  <si>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</si>
  <si>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</si>
  <si>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</si>
  <si>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</si>
  <si>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</si>
  <si>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</si>
  <si>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</si>
  <si>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</si>
  <si>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</si>
  <si>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</si>
  <si>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</si>
  <si>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</si>
  <si>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</si>
  <si>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</si>
  <si>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</si>
  <si>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</si>
  <si>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</si>
  <si>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</si>
  <si>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</si>
  <si>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</si>
  <si>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</si>
  <si>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</si>
  <si>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</si>
  <si>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</si>
  <si>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</si>
  <si>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</si>
  <si>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</si>
  <si>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</si>
  <si>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</si>
  <si>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</si>
  <si>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</si>
  <si>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</si>
  <si>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</si>
  <si>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</si>
  <si>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</si>
  <si>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</si>
  <si>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</si>
  <si>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</si>
  <si>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</si>
  <si>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</si>
  <si>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</si>
  <si>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</si>
  <si>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</si>
  <si>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</si>
  <si>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</si>
  <si>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</si>
  <si>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</si>
  <si>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</si>
  <si>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</si>
  <si>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</si>
  <si>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</si>
  <si>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</si>
  <si>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</si>
  <si>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</si>
  <si>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</si>
  <si>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</si>
  <si>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</si>
  <si>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</si>
  <si>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</si>
  <si>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</si>
  <si>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</si>
  <si>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</si>
  <si>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</si>
  <si>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</si>
  <si>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</si>
  <si>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</si>
  <si>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</si>
  <si>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</si>
  <si>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</si>
  <si>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</si>
  <si>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</si>
  <si>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</si>
  <si>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</si>
  <si>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</si>
  <si>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</si>
  <si>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</si>
  <si>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</si>
  <si>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</si>
  <si>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</si>
  <si>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</si>
  <si>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</si>
  <si>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</si>
  <si>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</si>
  <si>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</si>
  <si>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</si>
  <si>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</si>
  <si>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</si>
  <si>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</si>
  <si>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</si>
  <si>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</si>
  <si>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</si>
  <si>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</si>
  <si>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</si>
  <si>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</si>
  <si>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</si>
  <si>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</si>
  <si>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</si>
  <si>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</si>
  <si>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</si>
  <si>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</si>
  <si>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</si>
  <si>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</si>
  <si>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</si>
  <si>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</si>
  <si>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</si>
  <si>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</si>
  <si>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</si>
  <si>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</si>
  <si>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</si>
  <si>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</si>
  <si>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</si>
  <si>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</si>
  <si>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</si>
  <si>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</si>
  <si>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</si>
  <si>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</si>
  <si>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</si>
  <si>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</si>
  <si>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</si>
  <si>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</si>
  <si>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</si>
  <si>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</si>
  <si>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</si>
  <si>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</si>
  <si>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</si>
  <si>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</si>
  <si>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</si>
  <si>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</si>
  <si>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</si>
  <si>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</si>
  <si>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</si>
  <si>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</si>
  <si>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</si>
  <si>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</si>
  <si>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</si>
  <si>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</si>
  <si>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</si>
  <si>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</si>
  <si>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</si>
  <si>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</si>
  <si>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</si>
  <si>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</si>
  <si>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</si>
  <si>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</si>
  <si>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</si>
  <si>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</si>
  <si>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</si>
  <si>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</si>
  <si>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</si>
  <si>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</si>
  <si>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</si>
  <si>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</si>
  <si>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</si>
  <si>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</si>
  <si>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</si>
  <si>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</si>
  <si>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</si>
  <si>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</si>
  <si>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</si>
  <si>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</si>
  <si>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</si>
  <si>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</si>
  <si>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</si>
  <si>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</si>
  <si>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</si>
  <si>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</si>
  <si>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</si>
  <si>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</si>
  <si>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</si>
  <si>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</si>
  <si>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</si>
  <si>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</si>
  <si>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</si>
  <si>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</si>
  <si>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</si>
  <si>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</si>
  <si>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</si>
  <si>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</si>
  <si>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</si>
  <si>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</si>
  <si>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</si>
  <si>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</si>
  <si>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</si>
  <si>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</si>
  <si>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</si>
  <si>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</si>
  <si>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</si>
  <si>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</si>
  <si>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</si>
  <si>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</si>
  <si>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</si>
  <si>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</si>
  <si>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</si>
  <si>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</si>
  <si>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</si>
  <si>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</si>
  <si>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</si>
  <si>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</si>
  <si>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</si>
  <si>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</si>
  <si>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</si>
  <si>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</si>
  <si>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</si>
  <si>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</si>
  <si>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</si>
  <si>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</si>
  <si>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</si>
  <si>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</si>
  <si>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</si>
  <si>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</si>
  <si>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</si>
  <si>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</si>
  <si>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</si>
  <si>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</si>
  <si>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</si>
  <si>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</si>
  <si>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</si>
  <si>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</si>
  <si>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</si>
  <si>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</si>
  <si>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</si>
  <si>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</si>
  <si>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</si>
  <si>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</si>
  <si>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</si>
  <si>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</si>
  <si>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</si>
  <si>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</si>
  <si>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</si>
  <si>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</si>
  <si>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</si>
  <si>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</si>
  <si>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</si>
  <si>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</si>
  <si>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</si>
  <si>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</si>
  <si>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</si>
  <si>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</si>
  <si>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</si>
  <si>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</si>
  <si>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</si>
  <si>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</si>
  <si>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</si>
  <si>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</si>
  <si>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</si>
  <si>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</si>
  <si>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</si>
  <si>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</si>
  <si>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</si>
  <si>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</si>
  <si>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</si>
  <si>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</si>
  <si>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</si>
  <si>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</si>
  <si>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</si>
  <si>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</si>
  <si>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</si>
  <si>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</si>
  <si>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</si>
  <si>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</si>
  <si>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</si>
  <si>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</si>
  <si>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</si>
  <si>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</si>
  <si>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</si>
  <si>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</si>
  <si>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</si>
  <si>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</si>
  <si>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</si>
  <si>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</si>
  <si>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</si>
  <si>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</si>
  <si>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</si>
  <si>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</si>
  <si>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</si>
  <si>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</si>
  <si>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</si>
  <si>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</si>
  <si>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</si>
  <si>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</si>
  <si>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</si>
  <si>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</si>
  <si>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</si>
  <si>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</si>
  <si>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</si>
  <si>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</si>
  <si>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</si>
  <si>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</si>
  <si>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</si>
  <si>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</si>
  <si>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</si>
  <si>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</si>
  <si>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</si>
  <si>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</si>
  <si>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</si>
  <si>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</si>
  <si>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</si>
  <si>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</si>
  <si>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</si>
  <si>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</si>
  <si>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</si>
  <si>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</si>
  <si>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</si>
  <si>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</si>
  <si>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</si>
  <si>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</si>
  <si>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</si>
  <si>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</si>
  <si>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</si>
  <si>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</si>
  <si>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</si>
  <si>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</si>
  <si>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</si>
  <si>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</si>
  <si>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</si>
  <si>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mxmês</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</si>
  <si>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</si>
  <si>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</si>
  <si>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</si>
  <si>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</si>
  <si>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</si>
  <si>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</si>
  <si>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</si>
  <si>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</si>
  <si>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</si>
  <si>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</si>
  <si>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matacões ou bloco de rocha por meio de explosivos</t>
  </si>
  <si>
    <t>Desmonte de material de 3ª categoria a frio com argamassa expansiva a céu aberto</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</si>
  <si>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</si>
  <si>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</si>
  <si>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</si>
  <si>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</si>
  <si>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</si>
  <si>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</si>
  <si>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</si>
  <si>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</si>
  <si>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</si>
  <si>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</si>
  <si>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</si>
  <si>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</si>
  <si>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</si>
  <si>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</si>
  <si>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</si>
  <si>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</si>
  <si>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</si>
  <si>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</si>
  <si>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</si>
  <si>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</si>
  <si>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</si>
  <si>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</si>
  <si>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</si>
  <si>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</si>
  <si>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</si>
  <si>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</si>
  <si>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</si>
  <si>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</si>
  <si>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</si>
  <si>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</si>
  <si>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</si>
  <si>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</si>
  <si>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</si>
  <si>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</si>
  <si>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</si>
  <si>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</si>
  <si>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</si>
  <si>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</si>
  <si>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</si>
  <si>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</si>
  <si>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</si>
  <si>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</si>
  <si>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</si>
  <si>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</si>
  <si>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</si>
  <si>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</si>
  <si>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</si>
  <si>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</si>
  <si>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</si>
  <si>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</si>
  <si>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</si>
  <si>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</si>
  <si>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</si>
  <si>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</si>
  <si>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</si>
  <si>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</si>
  <si>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</si>
  <si>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</si>
  <si>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</si>
  <si>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</si>
  <si>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</si>
  <si>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</si>
  <si>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</si>
  <si>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</si>
  <si>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</si>
  <si>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</si>
  <si>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</si>
  <si>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</si>
  <si>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</si>
  <si>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</si>
  <si>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</si>
  <si>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</si>
  <si>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</si>
  <si>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</si>
  <si>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</si>
  <si>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</si>
  <si>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</si>
  <si>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</si>
  <si>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</si>
  <si>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</si>
  <si>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</si>
  <si>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</si>
  <si>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</si>
  <si>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</si>
  <si>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</si>
  <si>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</si>
  <si>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</si>
  <si>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</si>
  <si>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</si>
  <si>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</si>
  <si>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</si>
  <si>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</si>
  <si>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</si>
  <si>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</si>
  <si>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</si>
  <si>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</si>
  <si>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</si>
  <si>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</si>
  <si>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</si>
  <si>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</si>
  <si>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</si>
  <si>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</si>
  <si>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</si>
  <si>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</si>
  <si>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</si>
  <si>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</si>
  <si>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</si>
  <si>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</si>
  <si>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</si>
  <si>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</si>
  <si>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</si>
  <si>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</si>
  <si>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</si>
  <si>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</si>
  <si>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</si>
  <si>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</si>
  <si>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</si>
  <si>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</si>
  <si>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</si>
  <si>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</si>
  <si>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</si>
  <si>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</si>
  <si>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</si>
  <si>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</si>
  <si>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</si>
  <si>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</si>
  <si>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</si>
  <si>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</si>
  <si>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</si>
  <si>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</si>
  <si>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</si>
  <si>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</si>
  <si>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</si>
  <si>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</si>
  <si>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</si>
  <si>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</si>
  <si>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</si>
  <si>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</si>
  <si>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</si>
  <si>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</si>
  <si>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</si>
  <si>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</si>
  <si>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</si>
  <si>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</si>
  <si>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</si>
  <si>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</si>
  <si>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</si>
  <si>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</si>
  <si>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</si>
  <si>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</si>
  <si>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</si>
  <si>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</si>
  <si>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</si>
  <si>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</si>
  <si>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</si>
  <si>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</si>
  <si>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</si>
  <si>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</si>
  <si>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</si>
  <si>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</si>
  <si>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DMT até 50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</si>
  <si>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</si>
  <si>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</si>
  <si>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</si>
  <si>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</si>
  <si>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</si>
  <si>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</si>
  <si>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</si>
  <si>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</si>
  <si>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</si>
  <si>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</si>
  <si>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</si>
  <si>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</si>
  <si>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</si>
  <si>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</si>
  <si>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</si>
  <si>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</si>
  <si>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</si>
  <si>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</si>
  <si>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</si>
  <si>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</si>
  <si>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</si>
  <si>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</si>
  <si>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</si>
  <si>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</si>
  <si>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</si>
  <si>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</si>
  <si>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</si>
  <si>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</si>
  <si>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</si>
  <si>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</si>
  <si>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</si>
  <si>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</si>
  <si>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</si>
  <si>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</si>
  <si>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</si>
  <si>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</si>
  <si>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</si>
  <si>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</si>
  <si>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</si>
  <si>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</si>
  <si>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</si>
  <si>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</si>
  <si>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</si>
  <si>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</si>
  <si>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</si>
  <si>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</si>
  <si>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</si>
  <si>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</si>
  <si>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</si>
  <si>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</si>
  <si>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</si>
  <si>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</si>
  <si>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</si>
  <si>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</si>
  <si>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</si>
  <si>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</si>
  <si>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Expurgo de jazida</t>
  </si>
  <si>
    <t>Fragmentação de blocos de rocha com escavadeira e rompedor hidráulico 1.500 kg</t>
  </si>
  <si>
    <t>Limpeza mecanizada da camada vegetal</t>
  </si>
  <si>
    <t>Manutenção de caminho de serviço</t>
  </si>
  <si>
    <t>Pré-fissuramento de material de 3ª categoria</t>
  </si>
  <si>
    <t>Reaterro e compactação com soquete vibratório</t>
  </si>
  <si>
    <t>Regularização de superfície com motoniveladora</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</si>
  <si>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</si>
  <si>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</si>
  <si>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</si>
  <si>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Umedecimento de caminho de serviço</t>
  </si>
  <si>
    <t>Drenagem</t>
  </si>
  <si>
    <t xml:space="preserve">Boca de BDTC D = 1,00 m - esconsidade 0° - areia e brita comerciais - alas esconsas (Execução, incluindo fornecimento, carga e transporte de todos os materiais, exclui escavação) </t>
  </si>
  <si>
    <t xml:space="preserve">Boca de BDTC D = 1,00 m - esconsidade 0° - areia extraída e brita produzida - alas esconsas (Execução, incluindo fornecimento, carga e transporte de todos os materiais, exclui escavação) </t>
  </si>
  <si>
    <t xml:space="preserve">Boca de BDTC D = 1,00 m - esconsidade 15° - areia e brita comerciais - alas esconsas (Execução, incluindo fornecimento, carga e transporte de todos os materiais, exclui escavação) </t>
  </si>
  <si>
    <t xml:space="preserve">Boca de BDTC D = 1,00 m - esconsidade 15° - areia extraída e brita produzida - alas esconsas (Execução, incluindo fornecimento, carga e transporte de todos os materiais, exclui escavação) </t>
  </si>
  <si>
    <t xml:space="preserve">Boca de BDTC D = 1,00 m - esconsidade 30° - areia e brita comerciais - alas esconsas (Execução, incluindo fornecimento, carga e transporte de todos os materiais, exclui escavação) </t>
  </si>
  <si>
    <t xml:space="preserve">Boca de BDTC D = 1,00 m - esconsidade 30° - areia extraída e brita produzida - alas esconsas (Execução, incluindo fornecimento, carga e transporte de todos os materiais, exclui escavação) </t>
  </si>
  <si>
    <t xml:space="preserve">Boca de BDTC D = 1,00 m - esconsidade 45° - areia e brita comerciais - alas esconsas (Execução, incluindo fornecimento, carga e transporte de todos os materiais, exclui escavação) </t>
  </si>
  <si>
    <t xml:space="preserve">Boca de BDTC D = 1,00 m - esconsidade 45° - areia extraída e brita produzida - alas esconsas (Execução, incluindo fornecimento, carga e transporte de todos os materiais, exclui escavação) </t>
  </si>
  <si>
    <t xml:space="preserve">Boca de BDTC D = 1,20 m - esconsidade 0° - areia e brita comerciais - alas esconsas (Execução, incluindo fornecimento, carga e transporte de todos os materiais, exclui escavação) </t>
  </si>
  <si>
    <t xml:space="preserve">Boca de BDTC D = 1,20 m - esconsidade 0° - areia extraída e brita produzida - alas esconsas (Execução, incluindo fornecimento, carga e transporte de todos os materiais, exclui escavação) </t>
  </si>
  <si>
    <t xml:space="preserve">Boca de BDTC D = 1,20 m - esconsidade 15° - areia e brita comerciais - alas esconsas (Execução, incluindo fornecimento, carga e transporte de todos os materiais, exclui escavação) </t>
  </si>
  <si>
    <t xml:space="preserve">Boca de BDTC D = 1,20 m - esconsidade 15° - areia extraída e brita produzida - alas esconsas (Execução, incluindo fornecimento, carga e transporte de todos os materiais, exclui escavação) </t>
  </si>
  <si>
    <t xml:space="preserve">Boca de BDTC D = 1,20 m - esconsidade 30° - areia e brita comerciais - alas esconsas (Execução, incluindo fornecimento, carga e transporte de todos os materiais, exclui escavação) </t>
  </si>
  <si>
    <t xml:space="preserve">Boca de BDTC D = 1,20 m - esconsidade 30° - areia extraída e brita produzida - alas esconsas (Execução, incluindo fornecimento, carga e transporte de todos os materiais, exclui escavação) </t>
  </si>
  <si>
    <t xml:space="preserve">Boca de BDTC D = 1,20 m - esconsidade 45° - areia e brita comerciais - alas esconsas (Execução, incluindo fornecimento, carga e transporte de todos os materiais, exclui escavação) </t>
  </si>
  <si>
    <t xml:space="preserve">Boca de BDTC D = 1,20 m - esconsidade 45° - areia extraída e brita produzida - alas esconsas (Execução, incluindo fornecimento, carga e transporte de todos os materiais, exclui escavação) </t>
  </si>
  <si>
    <t xml:space="preserve">Boca de BDTC D = 1,50 m - esconsidade 0° - areia e brita comerciais - alas esconsas (Execução, incluindo fornecimento, carga e transporte de todos os materiais, exclui escavação) </t>
  </si>
  <si>
    <t xml:space="preserve">Boca de BDTC D = 1,50 m - esconsidade 0° - areia extraída e brita produzida - alas esconsas (Execução, incluindo fornecimento, carga e transporte de todos os materiais, exclui escavação) </t>
  </si>
  <si>
    <t xml:space="preserve">Boca de BDTC D = 1,50 m - esconsidade 15° - areia e brita comerciais - alas esconsas (Execução, incluindo fornecimento, carga e transporte de todos os materiais, exclui escavação) </t>
  </si>
  <si>
    <t xml:space="preserve">Boca de BDTC D = 1,50 m - esconsidade 15° - areia extraída e brita produzida - alas esconsas (Execução, incluindo fornecimento, carga e transporte de todos os materiais, exclui escavação) </t>
  </si>
  <si>
    <t xml:space="preserve">Boca de BDTC D = 1,50 m - esconsidade 30° - areia e brita comerciais - alas esconsas (Execução, incluindo fornecimento, carga e transporte de todos os materiais, exclui escavação) </t>
  </si>
  <si>
    <t xml:space="preserve">Boca de BDTC D = 1,50 m - esconsidade 30° - areia extraída e brita produzida - alas esconsas (Execução, incluindo fornecimento, carga e transporte de todos os materiais, exclui escavação) </t>
  </si>
  <si>
    <t xml:space="preserve">Boca de BDTC D = 1,50 m - esconsidade 45° - areia e brita comerciais - alas esconsas (Execução, incluindo fornecimento, carga e transporte de todos os materiais, exclui escavação) </t>
  </si>
  <si>
    <t xml:space="preserve">Boca de BDTC D = 1,50 m - esconsidade 45° - areia extraída e brita produzida - alas esconsas (Execução, incluindo fornecimento, carga e transporte de todos os materiais, exclui escavação) </t>
  </si>
  <si>
    <t xml:space="preserve">Boca de BSTC D = 0,60 m - esconsidade 0° - areia e brita comerciais - alas esconsas (Execução, incluindo fornecimento, carga e transporte de todos os materiais, exclui escavação) </t>
  </si>
  <si>
    <t xml:space="preserve">Boca de BSTC D = 0,60 m - esconsidade 0° - areia extraída e brita produzida - alas esconsas (Execução, incluindo fornecimento, carga e transporte de todos os materiais, exclui escavação) </t>
  </si>
  <si>
    <t xml:space="preserve">Boca de BSTC D = 0,60 m - esconsidade 15° - areia e brita comerciais - alas esconsas (Execução, incluindo fornecimento, carga e transporte de todos os materiais, exclui escavação) </t>
  </si>
  <si>
    <t xml:space="preserve">Boca de BSTC D = 0,60 m - esconsidade 15° - areia extraída e brita produzida - alas esconsas (Execução, incluindo fornecimento, carga e transporte de todos os materiais, exclui escavação) </t>
  </si>
  <si>
    <t xml:space="preserve">Boca de BSTC D = 0,60 m - esconsidade 30° - areia e brita comerciais - alas esconsas (Execução, incluindo fornecimento, carga e transporte de todos os materiais, exclui escavação) </t>
  </si>
  <si>
    <t xml:space="preserve">Boca de BSTC D = 0,60 m - esconsidade 30° - areia extraída e brita produzida - alas esconsas (Execução, incluindo fornecimento, carga e transporte de todos os materiais, exclui escavação) </t>
  </si>
  <si>
    <t xml:space="preserve">Boca de BSTC D = 0,60 m - esconsidade 45° - areia e brita comerciais - alas esconsas (Execução, incluindo fornecimento, carga e transporte de todos os materiais, exclui escavação) </t>
  </si>
  <si>
    <t xml:space="preserve">Boca de BSTC D = 0,60 m - esconsidade 45° - areia extraída e brita produzida - alas esconsas (Execução, incluindo fornecimento, carga e transporte de todos os materiais, exclui escavação) </t>
  </si>
  <si>
    <t xml:space="preserve">Boca de BSTC D = 0,80 m - esconsidade 0° - areia e brita comerciais - alas esconsas (Execução, incluindo fornecimento, carga e transporte de todos os materiais, exclui escavação) </t>
  </si>
  <si>
    <t xml:space="preserve">Boca de BSTC D = 0,80 m - esconsidade 0° - areia extraída e brita produzida - alas esconsas (Execução, incluindo fornecimento, carga e transporte de todos os materiais, exclui escavação) </t>
  </si>
  <si>
    <t xml:space="preserve">Boca de BSTC D = 0,80 m - esconsidade 15° - areia e brita comerciais - alas esconsas (Execução, incluindo fornecimento, carga e transporte de todos os materiais, exclui escavação) </t>
  </si>
  <si>
    <t xml:space="preserve">Boca de BSTC D = 0,80 m - esconsidade 15° - areia extraída e brita produzida - alas esconsas (Execução, incluindo fornecimento, carga e transporte de todos os materiais, exclui escavação) </t>
  </si>
  <si>
    <t xml:space="preserve">Boca de BSTC D = 0,80 m - esconsidade 30° - areia e brita comerciais - alas esconsas (Execução, incluindo fornecimento, carga e transporte de todos os materiais, exclui escavação) </t>
  </si>
  <si>
    <t xml:space="preserve">Boca de BSTC D = 0,80 m - esconsidade 30° - areia extraída e brita produzida - alas esconsas (Execução, incluindo fornecimento, carga e transporte de todos os materiais, exclui escavação) </t>
  </si>
  <si>
    <t xml:space="preserve">Boca de BSTC D = 0,80 m - esconsidade 45° - areia e brita comerciais - alas esconsas (Execução, incluindo fornecimento, carga e transporte de todos os materiais, exclui escavação) </t>
  </si>
  <si>
    <t xml:space="preserve">Boca de BSTC D = 0,80 m - esconsidade 45° - areia extraída e brita produzida - alas esconsas (Execução, incluindo fornecimento, carga e transporte de todos os materiais, exclui escavação) </t>
  </si>
  <si>
    <t xml:space="preserve">Boca de BSTC D = 1,00 m - esconsidade 0° - areia e brita comerciais - alas esconsas (Execução, incluindo fornecimento, carga e transporte de todos os materiais, exclui escavação) </t>
  </si>
  <si>
    <t xml:space="preserve">Boca de BSTC D = 1,00 m - esconsidade 0° - areia extraída e brita produzida - alas esconsas (Execução, incluindo fornecimento, carga e transporte de todos os materiais, exclui escavação) </t>
  </si>
  <si>
    <t xml:space="preserve">Boca de BSTC D = 1,00 m - esconsidade 15° - areia e brita comerciais - alas esconsas (Execução, incluindo fornecimento, carga e transporte de todos os materiais, exclui escavação) </t>
  </si>
  <si>
    <t xml:space="preserve">Boca de BSTC D = 1,00 m - esconsidade 15° - areia extraída e brita produzida - alas esconsas (Execução, incluindo fornecimento, carga e transporte de todos os materiais, exclui escavação) </t>
  </si>
  <si>
    <t xml:space="preserve">Boca de BSTC D = 1,00 m - esconsidade 30° - areia e brita comerciais - alas esconsas (Execução, incluindo fornecimento, carga e transporte de todos os materiais, exclui escavação) </t>
  </si>
  <si>
    <t xml:space="preserve">Boca de BSTC D = 1,00 m - esconsidade 30° - areia extraída e brita produzida - alas esconsas (Execução, incluindo fornecimento, carga e transporte de todos os materiais, exclui escavação) </t>
  </si>
  <si>
    <t xml:space="preserve">Boca de BSTC D = 1,00 m - esconsidade 45° - areia e brita comerciais - alas esconsas (Execução, incluindo fornecimento, carga e transporte de todos os materiais, exclui escavação) </t>
  </si>
  <si>
    <t xml:space="preserve">Boca de BSTC D = 1,00 m - esconsidade 45° - areia extraída e brita produzida - alas esconsas (Execução, incluindo fornecimento, carga e transporte de todos os materiais, exclui escavação) </t>
  </si>
  <si>
    <t xml:space="preserve">Boca de BSTC D = 1,20 m - esconsidade 0° - areia e brita comerciais - alas esconsas (Execução, incluindo fornecimento, carga e transporte de todos os materiais, exclui escavação) </t>
  </si>
  <si>
    <t xml:space="preserve">Boca de BSTC D = 1,20 m - esconsidade 0° - areia extraída e brita produzida - alas esconsas (Execução, incluindo fornecimento, carga e transporte de todos os materiais, exclui escavação) </t>
  </si>
  <si>
    <t xml:space="preserve">Boca de BSTC D = 1,20 m - esconsidade 15° - areia e brita comerciais - alas esconsas (Execução, incluindo fornecimento, carga e transporte de todos os materiais, exclui escavação) </t>
  </si>
  <si>
    <t xml:space="preserve">Boca de BSTC D = 1,20 m - esconsidade 15° - areia extraída e brita produzida - alas esconsas (Execução, incluindo fornecimento, carga e transporte de todos os materiais, exclui escavação) </t>
  </si>
  <si>
    <t xml:space="preserve">Boca de BSTC D = 1,20 m - esconsidade 30° - areia e brita comerciais - alas esconsas (Execução, incluindo fornecimento, carga e transporte de todos os materiais, exclui escavação) </t>
  </si>
  <si>
    <t xml:space="preserve">Boca de BSTC D = 1,20 m - esconsidade 30° - areia extraída e brita produzida - alas esconsas (Execução, incluindo fornecimento, carga e transporte de todos os materiais, exclui escavação) </t>
  </si>
  <si>
    <t xml:space="preserve">Boca de BSTC D = 1,20 m - esconsidade 45° - areia e brita comerciais - alas esconsas (Execução, incluindo fornecimento, carga e transporte de todos os materiais, exclui escavação) </t>
  </si>
  <si>
    <t xml:space="preserve">Boca de BSTC D = 1,20 m - esconsidade 45° - areia extraída e brita produzida - alas esconsas (Execução, incluindo fornecimento, carga e transporte de todos os materiais, exclui escavação) </t>
  </si>
  <si>
    <t xml:space="preserve">Boca de BSTC D = 1,50 m - esconsidade 0° - areia e brita comerciais - alas esconsas (Execução, incluindo fornecimento, carga e transporte de todos os materiais, exclui escavação) </t>
  </si>
  <si>
    <t xml:space="preserve">Boca de BSTC D = 1,50 m - esconsidade 0° - areia extraída e brita produzida - alas esconsas (Execução, incluindo fornecimento, carga e transporte de todos os materiais, exclui escavação) </t>
  </si>
  <si>
    <t xml:space="preserve">Boca de BSTC D = 1,50 m - esconsidade 15° - areia e brita comerciais - alas esconsas (Execução, incluindo fornecimento, carga e transporte de todos os materiais, exclui escavação) </t>
  </si>
  <si>
    <t xml:space="preserve">Boca de BSTC D = 1,50 m - esconsidade 15° - areia extraída e brita produzida - alas esconsas (Execução, incluindo fornecimento, carga e transporte de todos os materiais, exclui escavação) </t>
  </si>
  <si>
    <t xml:space="preserve">Boca de BSTC D = 1,50 m - esconsidade 30° - areia e brita comerciais - alas esconsas (Execução, incluindo fornecimento, carga e transporte de todos os materiais, exclui escavação) </t>
  </si>
  <si>
    <t xml:space="preserve">Boca de BSTC D = 1,50 m - esconsidade 30° - areia extraída e brita produzida - alas esconsas (Execução, incluindo fornecimento, carga e transporte de todos os materiais, exclui escavação) </t>
  </si>
  <si>
    <t xml:space="preserve">Boca de BSTC D = 1,50 m - esconsidade 45° - areia e brita comerciais - alas esconsas (Execução, incluindo fornecimento, carga e transporte de todos os materiais, exclui escavação) </t>
  </si>
  <si>
    <t xml:space="preserve">Boca de BSTC D = 1,50 m - esconsidade 45° - areia extraída e brita produzida - alas esconsas (Execução, incluindo fornecimento, carga e transporte de todos os materiais, exclui escavação) </t>
  </si>
  <si>
    <t xml:space="preserve">Boca de BTTC D = 1,00 m - esconsidade 0° - areia e brita comerciais - alas esconsas (Execução, incluindo fornecimento, carga e transporte de todos os materiais, exclui escavação) </t>
  </si>
  <si>
    <t xml:space="preserve">Boca de BTTC D = 1,00 m - esconsidade 0° - areia extraída e brita produzida - alas esconsas (Execução, incluindo fornecimento, carga e transporte de todos os materiais, exclui escavação) </t>
  </si>
  <si>
    <t xml:space="preserve">Boca de BTTC D = 1,00 m - esconsidade 15° - areia e brita comerciais - alas esconsas (Execução, incluindo fornecimento, carga e transporte de todos os materiais, exclui escavação) </t>
  </si>
  <si>
    <t xml:space="preserve">Boca de BTTC D = 1,00 m - esconsidade 15° - areia extraída e brita produzida - alas esconsas (Execução, incluindo fornecimento, carga e transporte de todos os materiais, exclui escavação) </t>
  </si>
  <si>
    <t xml:space="preserve">Boca de BTTC D = 1,00 m - esconsidade 30° - areia e brita comerciais - alas esconsas (Execução, incluindo fornecimento, carga e transporte de todos os materiais, exclui escavação) </t>
  </si>
  <si>
    <t xml:space="preserve">Boca de BTTC D = 1,00 m - esconsidade 30° - areia extraída e brita produzida - alas esconsas (Execução, incluindo fornecimento, carga e transporte de todos os materiais, exclui escavação) </t>
  </si>
  <si>
    <t xml:space="preserve">Boca de BTTC D = 1,00 m - esconsidade 45° - areia e brita comerciais - alas esconsas (Execução, incluindo fornecimento, carga e transporte de todos os materiais, exclui escavação) </t>
  </si>
  <si>
    <t xml:space="preserve">Boca de BTTC D = 1,00 m - esconsidade 45° - areia extraída e brita produzida - alas esconsas (Execução, incluindo fornecimento, carga e transporte de todos os materiais, exclui escavação) </t>
  </si>
  <si>
    <t xml:space="preserve">Boca de BTTC D = 1,20 m - esconsidade 0° - areia e brita comerciais - alas esconsas (Execução, incluindo fornecimento, carga e transporte de todos os materiais, exclui escavação) </t>
  </si>
  <si>
    <t xml:space="preserve">Boca de BTTC D = 1,20 m - esconsidade 0° - areia extraída e brita produzida - alas esconsas (Execução, incluindo fornecimento, carga e transporte de todos os materiais, exclui escavação) </t>
  </si>
  <si>
    <t xml:space="preserve">Boca de BTTC D = 1,20 m - esconsidade 15° - areia e brita comerciais - alas esconsas (Execução, incluindo fornecimento, carga e transporte de todos os materiais, exclui escavação) </t>
  </si>
  <si>
    <t xml:space="preserve">Boca de BTTC D = 1,20 m - esconsidade 15° - areia extraída e brita produzida - alas esconsas (Execução, incluindo fornecimento, carga e transporte de todos os materiais, exclui escavação) </t>
  </si>
  <si>
    <t xml:space="preserve">Boca de BTTC D = 1,20 m - esconsidade 30° - areia e brita comerciais - alas esconsas (Execução, incluindo fornecimento, carga e transporte de todos os materiais, exclui escavação) </t>
  </si>
  <si>
    <t xml:space="preserve">Boca de BTTC D = 1,20 m - esconsidade 30° - areia extraída e brita produzida - alas esconsas (Execução, incluindo fornecimento, carga e transporte de todos os materiais, exclui escavação) </t>
  </si>
  <si>
    <t xml:space="preserve">Boca de BTTC D = 1,20 m - esconsidade 45° - areia e brita comerciais - alas esconsas (Execução, incluindo fornecimento, carga e transporte de todos os materiais, exclui escavação) </t>
  </si>
  <si>
    <t xml:space="preserve">Boca de BTTC D = 1,20 m - esconsidade 45° - areia extraída e brita produzida - alas esconsas (Execução, incluindo fornecimento, carga e transporte de todos os materiais, exclui escavação) </t>
  </si>
  <si>
    <t xml:space="preserve">Boca de BTTC D = 1,50 m - esconsidade 0° - areia e brita comerciais - alas esconsas (Execução, incluindo fornecimento, carga e transporte de todos os materiais, exclui escavação) </t>
  </si>
  <si>
    <t xml:space="preserve">Boca de BTTC D = 1,50 m - esconsidade 0° - areia extraída e brita produzida - alas esconsas (Execução, incluindo fornecimento, carga e transporte de todos os materiais, exclui escavação) </t>
  </si>
  <si>
    <t xml:space="preserve">Boca de BTTC D = 1,50 m - esconsidade 15° - areia e brita comerciais - alas esconsas (Execução, incluindo fornecimento, carga e transporte de todos os materiais, exclui escavação) </t>
  </si>
  <si>
    <t xml:space="preserve">Boca de BTTC D = 1,50 m - esconsidade 15° - areia extraída e brita produzida - alas esconsas (Execução, incluindo fornecimento, carga e transporte de todos os materiais, exclui escavação) </t>
  </si>
  <si>
    <t xml:space="preserve">Boca de BTTC D = 1,50 m - esconsidade 30° - areia e brita comerciais - alas esconsas (Execução, incluindo fornecimento, carga e transporte de todos os materiais, exclui escavação) </t>
  </si>
  <si>
    <t xml:space="preserve">Boca de BTTC D = 1,50 m - esconsidade 30° - areia extraída e brita produzida - alas esconsas (Execução, incluindo fornecimento, carga e transporte de todos os materiais, exclui escavação) </t>
  </si>
  <si>
    <t xml:space="preserve">Boca de BTTC D = 1,50 m - esconsidade 45° - areia e brita comerciais - alas esconsas (Execução, incluindo fornecimento, carga e transporte de todos os materiais, exclui escavação) </t>
  </si>
  <si>
    <t xml:space="preserve">Boca de BTTC D = 1,50 m - esconsidade 45° - areia extraída e brita produzida - alas esconsas (Execução, incluindo fornecimento, carga e transporte de todos os materiais, exclui escavação) </t>
  </si>
  <si>
    <t xml:space="preserve">Corpo de BDTC D = 1,00 m PA1 - areia, brita e pedra de mão comerciais (Execução, incluindo fornecimento, carga e transporte de todos os materiais, exclui escavação) </t>
  </si>
  <si>
    <t xml:space="preserve">Corpo de BDTC D = 1,00 m PA1 - areia extraída e brita e pedra de mão produzidas (Execução, incluindo fornecimento, carga e transporte de todos os materiais, exclui escavação) </t>
  </si>
  <si>
    <t xml:space="preserve">Corpo de BDTC D = 1,00 m PA2 - areia, brita e pedra de mão comerciais (Execução, incluindo fornecimento, carga e transporte de todos os materiais, exclui escavação) </t>
  </si>
  <si>
    <t xml:space="preserve">Corpo de BDTC D = 1,00 m PA2 - areia extraída e brita e pedra de mão produzidas (Execução, incluindo fornecimento, carga e transporte de todos os materiais, exclui escavação) </t>
  </si>
  <si>
    <t xml:space="preserve">Corpo de BDTC D = 1,00 m PA3 - areia, brita e pedra de mão comerciais (Execução, incluindo fornecimento, carga e transporte de todos os materiais, exclui escavação) </t>
  </si>
  <si>
    <t xml:space="preserve">Corpo de BDTC D = 1,00 m PA3 - areia extraída e brita e pedra de mão produzidas (Execução, incluindo fornecimento, carga e transporte de todos os materiais, exclui escavação) </t>
  </si>
  <si>
    <t xml:space="preserve">Corpo de BDTC D = 1,20 m PA1 - areia, brita e pedra de mão comerciais (Execução, incluindo fornecimento, carga e transporte de todos os materiais, exclui escavação) </t>
  </si>
  <si>
    <t xml:space="preserve">Corpo de BDTC D = 1,20 m PA1 - areia extraída e brita e pedra de mão produzidas (Execução, incluindo fornecimento, carga e transporte de todos os materiais, exclui escavação) </t>
  </si>
  <si>
    <t xml:space="preserve">Corpo de BDTC D = 1,20 m PA2 - areia, brita e pedra de mão comerciais (Execução, incluindo fornecimento, carga e transporte de todos os materiais, exclui escavação) </t>
  </si>
  <si>
    <t xml:space="preserve">Corpo de BDTC D = 1,20 m PA2 - areia extraída e brita e pedra de mão produzidas (Execução, incluindo fornecimento, carga e transporte de todos os materiais, exclui escavação) </t>
  </si>
  <si>
    <t xml:space="preserve">Corpo de BDTC D = 1,20 m PA3 - areia, brita e pedra de mão comerciais (Execução, incluindo fornecimento, carga e transporte de todos os materiais, exclui escavação) </t>
  </si>
  <si>
    <t xml:space="preserve">Corpo de BDTC D = 1,20 m PA3 - areia extraída e brita e pedra de mão produzidas (Execução, incluindo fornecimento, carga e transporte de todos os materiais, exclui escavação) </t>
  </si>
  <si>
    <t xml:space="preserve">Corpo de BDTC D = 1,50 m PA1 - areia, brita e pedra de mão comerciais (Execução, incluindo fornecimento, carga e transporte de todos os materiais, exclui escavação) </t>
  </si>
  <si>
    <t xml:space="preserve">Corpo de BDTC D = 1,50 m PA1 - areia extraída e brita e pedra de mão produzidas (Execução, incluindo fornecimento, carga e transporte de todos os materiais, exclui escavação) </t>
  </si>
  <si>
    <t xml:space="preserve">Corpo de BDTC D = 1,50 m PA2 - areia, brita e pedra de mão comerciais (Execução, incluindo fornecimento, carga e transporte de todos os materiais, exclui escavação) </t>
  </si>
  <si>
    <t xml:space="preserve">Corpo de BDTC D = 1,50 m PA2 - areia extraída e brita e pedra de mão produzidas (Execução, incluindo fornecimento, carga e transporte de todos os materiais, exclui escavação) </t>
  </si>
  <si>
    <t xml:space="preserve">Corpo de BDTC D = 1,50 m PA3 - areia, brita e pedra de mão comerciais (Execução, incluindo fornecimento, carga e transporte de todos os materiais, exclui escavação) </t>
  </si>
  <si>
    <t xml:space="preserve">Corpo de BDTC D = 1,50 m PA3 - areia extraída e brita e pedra de mão produzidas (Execução, incluindo fornecimento, carga e transporte de todos os materiais, exclui escavação) </t>
  </si>
  <si>
    <t>Corpo de BSTC D = 0,60 m PA1 - areia, brita e pedra de mão comerciais (Execução, incluindo fornecimento, carga e transporte de todos os materiais, exclui escavação)</t>
  </si>
  <si>
    <t xml:space="preserve">Corpo de BSTC D = 0,60 m PA1 - areia extraída e brita e pedra de mão produzidas (Execução, incluindo fornecimento, carga e transporte de todos os materiais, exclui escavação) </t>
  </si>
  <si>
    <t xml:space="preserve">Corpo de BSTC D = 0,60 m PA2 - areia, brita e pedra de mão comerciais (Execução, incluindo fornecimento, carga e transporte de todos os materiais, exclui escavação) </t>
  </si>
  <si>
    <t xml:space="preserve">Corpo de BSTC D = 0,60 m PA2 - areia extraída e brita e pedra de mão produzidas (Execução, incluindo fornecimento, carga e transporte de todos os materiais, exclui escavação) </t>
  </si>
  <si>
    <t xml:space="preserve">Corpo de BSTC D = 0,60 m PA3 - areia, brita e pedra de mão comerciais (Execução, incluindo fornecimento, carga e transporte de todos os materiais, exclui escavação) </t>
  </si>
  <si>
    <t xml:space="preserve">Corpo de BSTC D = 0,60 m PA3 - areia extraída e brita e pedra de mão produzidas (Execução, incluindo fornecimento, carga e transporte de todos os materiais, exclui escavação) </t>
  </si>
  <si>
    <t>Corpo de BSTC D = 0,80 m PA1 - areia, brita e pedra de mão comerciais (Execução, incluindo fornecimento, carga e transporte de todos os materiais, exclui escavação)</t>
  </si>
  <si>
    <t xml:space="preserve">Corpo de BSTC D = 0,80 m PA1 - areia extraída e brita e pedra de mão produzidas (Execução, incluindo fornecimento, carga e transporte de todos os materiais, exclui escavação)) </t>
  </si>
  <si>
    <t xml:space="preserve">Corpo de BSTC D = 0,80 m PA2 - areia, brita e pedra de mão comerciais (Execução, incluindo fornecimento, carga e transporte de todos os materiais, exclui escavação) </t>
  </si>
  <si>
    <t xml:space="preserve">Corpo de BSTC D = 0,80 m PA2 - areia extraída e brita e pedra de mão produzidas (Execução, incluindo fornecimento, carga e transporte de todos os materiais, exclui escavação) </t>
  </si>
  <si>
    <t xml:space="preserve">Corpo de BSTC D = 0,80 m PA3 - areia, brita e pedra de mão comerciais (Execução, incluindo fornecimento, carga e transporte de todos os materiais, exclui escavação) </t>
  </si>
  <si>
    <t xml:space="preserve">Corpo de BSTC D = 0,80 m PA3 - areia extraída e brita e pedra de mão produzidas (Execução, incluindo fornecimento, carga e transporte de todos os materiais, exclui escavação) </t>
  </si>
  <si>
    <t xml:space="preserve">Corpo de BSTC D = 1,00 m PA1 - areia, brita e pedra de mão comerciais (Execução, incluindo fornecimento, carga e transporte de todos os materiais, exclui escavação) </t>
  </si>
  <si>
    <t>Corpo de BSTC D = 1,00 m PA1 - areia extraída e brita e pedra de mão produzidas (Execução, incluindo fornecimento, carga e transporte de todos os materiais, exclui escavação)</t>
  </si>
  <si>
    <t xml:space="preserve">Corpo de BSTC D = 1,00 m PA2 - areia, brita e pedra de mão comerciais (Execução, incluindo fornecimento, carga e transporte de todos os materiais, exclui escavação) </t>
  </si>
  <si>
    <t xml:space="preserve">Corpo de BSTC D = 1,00 m PA2 - areia extraída e brita e pedra de mão produzidas (Execução, incluindo fornecimento, carga e transporte de todos os materiais, exclui escavação) </t>
  </si>
  <si>
    <t xml:space="preserve">Corpo de BSTC D = 1,00 m PA3 - areia, brita e pedra de mão comerciais (Execução, incluindo fornecimento, carga e transporte de todos os materiais, exclui escavação) </t>
  </si>
  <si>
    <t xml:space="preserve">Corpo de BSTC D = 1,00 m PA3 - areia extraída e brita e pedra de mão produzidas (Execução, incluindo fornecimento, carga e transporte de todos os materiais, exclui escavação) </t>
  </si>
  <si>
    <t>Corpo de BSTC D = 1,20 m PA1 - areia, brita e pedra de mão comerciais (Execução, incluindo fornecimento, carga e transporte de todos os materiais, exclui escavação)</t>
  </si>
  <si>
    <t>Corpo de BSTC D = 1,20 m PA1 - areia extraída e brita e pedra de mão produzidas (Execução, incluindo fornecimento, carga e transporte de todos os materiais, exclui escavação)</t>
  </si>
  <si>
    <t xml:space="preserve">Corpo de BSTC D = 1,20 m PA2 - areia, brita e pedra de mão comerciais (Execução, incluindo fornecimento, carga e transporte de todos os materiais, exclui escavação) </t>
  </si>
  <si>
    <t xml:space="preserve">Corpo de BSTC D = 1,20 m PA2 - areia extraída e brita e pedra de mão produzidas (Execução, incluindo fornecimento, carga e transporte de todos os materiais, exclui escavação) </t>
  </si>
  <si>
    <t xml:space="preserve">Corpo de BSTC D = 1,20 m PA3 - areia, brita e pedra de mão comerciais (Execução, incluindo fornecimento, carga e transporte de todos os materiais, exclui escavação) </t>
  </si>
  <si>
    <t xml:space="preserve">Corpo de BSTC D = 1,20 m PA3 - areia extraída e brita e pedra de mão produzidas (Execução, incluindo fornecimento, carga e transporte de todos os materiais, exclui escavação) </t>
  </si>
  <si>
    <t>Corpo de BSTC D = 1,50 m PA1 - areia, brita e pedra de mão comerciais (Execução, incluindo fornecimento, carga e transporte de todos os materiais, exclui escavação)</t>
  </si>
  <si>
    <t>Corpo de BSTC D = 1,50 m PA1 - areia extraída e brita e pedra de mão produzidas (Execução, incluindo fornecimento, carga e transporte de todos os materiais, exclui escavação)</t>
  </si>
  <si>
    <t xml:space="preserve">Corpo de BSTC D = 1,50 m PA2 - areia, brita e pedra de mão comerciais (Execução, incluindo fornecimento, carga e transporte de todos os materiais, exclui escavação) </t>
  </si>
  <si>
    <t xml:space="preserve">Corpo de BSTC D = 1,50 m PA2 - areia extraída e brita e pedra de mão produzidas (Execução, incluindo fornecimento, carga e transporte de todos os materiais, exclui escavação) </t>
  </si>
  <si>
    <t xml:space="preserve">Corpo de BSTC D = 1,50 m PA3 - areia, brita e pedra de mão comerciais (Execução, incluindo fornecimento, carga e transporte de todos os materiais, exclui escavação) </t>
  </si>
  <si>
    <t xml:space="preserve">Corpo de BSTC D = 1,50 m PA3 - areia extraída e brita e pedra de mão produzidas (Execução, incluindo fornecimento, carga e transporte de todos os materiais, exclui escavação) </t>
  </si>
  <si>
    <t xml:space="preserve">Corpo de BTTC D = 1,00 m PA1 - areia, brita e pedra de mão comerciais (Execução, incluindo fornecimento, carga e transporte de todos os materiais, exclui escavação) </t>
  </si>
  <si>
    <t xml:space="preserve">Corpo de BTTC D = 1,00 m PA1 - areia extraída e brita e pedra de mão produzidas (Execução, incluindo fornecimento, carga e transporte de todos os materiais, exclui escavação) </t>
  </si>
  <si>
    <t xml:space="preserve">Corpo de BTTC D = 1,00 m PA2 - areia, brita e pedra de mão comerciais (Execução, incluindo fornecimento, carga e transporte de todos os materiais, exclui escavação) </t>
  </si>
  <si>
    <t xml:space="preserve">Corpo de BTTC D = 1,00 m PA2 - areia extraída e brita e pedra de mão produzidas (Execução, incluindo fornecimento, carga e transporte de todos os materiais, exclui escavação) </t>
  </si>
  <si>
    <t xml:space="preserve">Corpo de BTTC D = 1,00 m PA3 - areia, brita e pedra de mão comerciais (Execução, incluindo fornecimento, carga e transporte de todos os materiais, exclui escavação) </t>
  </si>
  <si>
    <t xml:space="preserve">Corpo de BTTC D = 1,00 m PA3 - areia extraída e brita e pedra de mão produzidas (Execução, incluindo fornecimento, carga e transporte de todos os materiais, exclui escavação) </t>
  </si>
  <si>
    <t xml:space="preserve">Corpo de BTTC D = 1,20 m PA1 - areia, brita e pedra de mão comerciais (Execução, incluindo fornecimento, carga e transporte de todos os materiais, exclui escavação) </t>
  </si>
  <si>
    <t xml:space="preserve">Corpo de BTTC D = 1,20 m PA1 - areia extraída e brita e pedra de mão produzidas (Execução, incluindo fornecimento, carga e transporte de todos os materiais, exclui escavação) </t>
  </si>
  <si>
    <t xml:space="preserve">Corpo de BTTC D = 1,20 m PA2 - areia, brita e pedra de mão comerciais (Execução, incluindo fornecimento, carga e transporte de todos os materiais, exclui escavação) </t>
  </si>
  <si>
    <t xml:space="preserve">Corpo de BTTC D = 1,20 m PA2 - areia extraída e brita e pedra de mão produzidas (Execução, incluindo fornecimento, carga e transporte de todos os materiais, exclui escavação) </t>
  </si>
  <si>
    <t xml:space="preserve">Corpo de BTTC D = 1,20 m PA3 - areia, brita e pedra de mão comerciais (Execução, incluindo fornecimento, carga e transporte de todos os materiais, exclui escavação) </t>
  </si>
  <si>
    <t xml:space="preserve">Corpo de BTTC D = 1,20 m PA3 - areia extraída e brita e pedra de mão produzidas (Execução, incluindo fornecimento, carga e transporte de todos os materiais, exclui escavação) </t>
  </si>
  <si>
    <t xml:space="preserve">Corpo de BTTC D = 1,50 m PA1 - areia, brita e pedra de mão comerciais (Execução, incluindo fornecimento, carga e transporte de todos os materiais, exclui escavação) </t>
  </si>
  <si>
    <t xml:space="preserve">Corpo de BTTC D = 1,50 m PA1 - areia extraída e brita e pedra de mão produzidas (Execução, incluindo fornecimento, carga e transporte de todos os materiais, exclui escavação) </t>
  </si>
  <si>
    <t xml:space="preserve">Corpo de BTTC D = 1,50 m PA2 - areia, brita e pedra de mão comerciais (Execução, incluindo fornecimento, carga e transporte de todos os materiais, exclui escavação) </t>
  </si>
  <si>
    <t xml:space="preserve">Corpo de BTTC D = 1,50 m PA2 - areia extraída e brita e pedra de mão produzidas (Execução, incluindo fornecimento, carga e transporte de todos os materiais, exclui escavação) </t>
  </si>
  <si>
    <t xml:space="preserve">Corpo de BTTC D = 1,50 m PA3 - areia, brita e pedra de mão comerciais (Execução, incluindo fornecimento, carga e transporte de todos os materiais, exclui escavação) </t>
  </si>
  <si>
    <t xml:space="preserve">Corpo de BTTC D = 1,50 m PA3 - areia extraída e brita e pedra de mão produzidas (Execução, incluindo fornecimento, carga e transporte de todos os materiais, exclui escavação) </t>
  </si>
  <si>
    <t xml:space="preserve">Dentes para bueiros duplos D = 1,00 m - areia e brita comerciais (Execução, incluindo fornecimento, carga e transporte de todos os materiais, exclui escavação) </t>
  </si>
  <si>
    <t xml:space="preserve">Dentes para bueiros duplos D = 1,00 m - areia extraída e brita produzida (Execução, incluindo fornecimento, carga e transporte de todos os materiais, exclui escavação) </t>
  </si>
  <si>
    <t xml:space="preserve">Dentes para bueiros duplos D = 1,20 m - areia e brita comerciais (Execução, incluindo fornecimento, carga e transporte de todos os materiais, exclui escavação) </t>
  </si>
  <si>
    <t xml:space="preserve">Dentes para bueiros duplos D = 1,20 m - areia extraída e brita produzida (Execução, incluindo fornecimento, carga e transporte de todos os materiais, exclui escavação) </t>
  </si>
  <si>
    <t xml:space="preserve">Dentes para bueiros duplos D = 1,50 m - areia e brita comerciais (Execução, incluindo fornecimento, carga e transporte de todos os materiais, exclui escavação) </t>
  </si>
  <si>
    <t xml:space="preserve">Dentes para bueiros duplos D = 1,50 m - areia extraída e brita produzida (Execução, incluindo fornecimento, carga e transporte de todos os materiais, exclui escavação) </t>
  </si>
  <si>
    <t xml:space="preserve">Dentes para bueiros simples D = 0,60 m - areia e brita comerciais (Execução, incluindo fornecimento, carga e transporte de todos os materiais, exclui escavação) </t>
  </si>
  <si>
    <t xml:space="preserve">Dentes para bueiros simples D = 0,60 m - areia extraída e brita produzida (Execução, incluindo fornecimento, carga e transporte de todos os materiais, exclui escavação) </t>
  </si>
  <si>
    <t xml:space="preserve">Dentes para bueiros simples D = 0,80 m - areia e brita comerciais (Execução, incluindo fornecimento, carga e transporte de todos os materiais, exclui escavação) </t>
  </si>
  <si>
    <t xml:space="preserve">Dentes para bueiros simples D = 0,80 m - areia extraída e brita produzida (Execução, incluindo fornecimento, carga e transporte de todos os materiais, exclui escavação) </t>
  </si>
  <si>
    <t xml:space="preserve">Dentes para bueiros simples D = 1,00 m - areia e brita comerciais (Execução, incluindo fornecimento, carga e transporte de todos os materiais, exclui escavação) </t>
  </si>
  <si>
    <t xml:space="preserve">Dentes para bueiros simples D = 1,00 m - areia extraída e brita produzida (Execução, incluindo fornecimento, carga e transporte de todos os materiais, exclui escavação) </t>
  </si>
  <si>
    <t xml:space="preserve">Dentes para bueiros simples D = 1,20 m - areia e brita comerciais (Execução, incluindo fornecimento, carga e transporte de todos os materiais, exclui escavação) </t>
  </si>
  <si>
    <t xml:space="preserve">Dentes para bueiros simples D = 1,20 m - areia extraída e brita produzida (Execução, incluindo fornecimento, carga e transporte de todos os materiais, exclui escavação) </t>
  </si>
  <si>
    <t xml:space="preserve">Dentes para bueiros simples D = 1,50 m - areia e brita comerciais (Execução, incluindo fornecimento, carga e transporte de todos os materiais, exclui escavação) </t>
  </si>
  <si>
    <t xml:space="preserve">Dentes para bueiros simples D = 1,50 m - areia extraída e brita produzida (Execução, incluindo fornecimento, carga e transporte de todos os materiais, exclui escavação) </t>
  </si>
  <si>
    <t xml:space="preserve">Dentes para bueiros triplos D = 1,00 m - areia e brita comerciais (Execução, incluindo fornecimento, carga e transporte de todos os materiais, exclui escavação) </t>
  </si>
  <si>
    <t xml:space="preserve">Dentes para bueiros triplos D = 1,00 m - areia extraída e brita produzida (Execução, incluindo fornecimento, carga e transporte de todos os materiais, exclui escavação) </t>
  </si>
  <si>
    <t xml:space="preserve">Dentes para bueiros triplos D = 1,20 m - areia e brita comerciais (Execução, incluindo fornecimento, carga e transporte de todos os materiais, exclui escavação) </t>
  </si>
  <si>
    <t xml:space="preserve">Dentes para bueiros triplos D = 1,20 m - areia extraída e brita produzida (Execução, incluindo fornecimento, carga e transporte de todos os materiais, exclui escavação) </t>
  </si>
  <si>
    <t xml:space="preserve">Dentes para bueiros triplos D = 1,50 m - areia e brita comerciais (Execução, incluindo fornecimento, carga e transporte de todos os materiais, exclui escavação) </t>
  </si>
  <si>
    <t xml:space="preserve">Dentes para bueiros triplos D = 1,50 m - areia extraída e brita produzida (Execução, incluindo fornecimento, carga e transporte de todos os materiais, exclui escavação) </t>
  </si>
  <si>
    <t>Pavimentação</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</si>
  <si>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</si>
  <si>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</si>
  <si>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</si>
  <si>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</si>
  <si>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</si>
  <si>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</si>
  <si>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</si>
  <si>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</si>
  <si>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</si>
  <si>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</si>
  <si>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</si>
  <si>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</si>
  <si>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</si>
  <si>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</si>
  <si>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</si>
  <si>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</si>
  <si>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</si>
  <si>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</si>
  <si>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</si>
  <si>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</si>
  <si>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</si>
  <si>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</si>
  <si>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</si>
  <si>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</si>
  <si>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</si>
  <si>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</si>
  <si>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</si>
  <si>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</si>
  <si>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</si>
  <si>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</si>
  <si>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</si>
  <si>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</si>
  <si>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</si>
  <si>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</si>
  <si>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</si>
  <si>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</si>
  <si>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</si>
  <si>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</si>
  <si>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</si>
  <si>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</si>
  <si>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</si>
  <si>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</si>
  <si>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</si>
  <si>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</si>
  <si>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</si>
  <si>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</si>
  <si>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</si>
  <si>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</si>
  <si>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</si>
  <si>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</si>
  <si>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</si>
  <si>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</si>
  <si>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</si>
  <si>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</si>
  <si>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</si>
  <si>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</si>
  <si>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</si>
  <si>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</si>
  <si>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</si>
  <si>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</si>
  <si>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</si>
  <si>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</si>
  <si>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</si>
  <si>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</si>
  <si>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</si>
  <si>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</si>
  <si>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</si>
  <si>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</si>
  <si>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</si>
  <si>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</si>
  <si>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</si>
  <si>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</si>
  <si>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</si>
  <si>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</si>
  <si>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</si>
  <si>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</si>
  <si>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</si>
  <si>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</si>
  <si>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</si>
  <si>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</si>
  <si>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</si>
  <si>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</si>
  <si>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</si>
  <si>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</si>
  <si>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</si>
  <si>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</si>
  <si>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</si>
  <si>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</si>
  <si>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</si>
  <si>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</si>
  <si>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</si>
  <si>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</si>
  <si>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</si>
  <si>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</si>
  <si>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</si>
  <si>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</si>
  <si>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</si>
  <si>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</si>
  <si>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</si>
  <si>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</si>
  <si>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</si>
  <si>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</si>
  <si>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</si>
  <si>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</si>
  <si>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30% de material fresado retirado da pista (Execução, incluído a carga do material fresado da pista, exclui a fresagem e o transporte)</t>
  </si>
  <si>
    <t>Reestabilização de camada de base sem adição de material</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</si>
  <si>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</si>
  <si>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</si>
  <si>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</si>
  <si>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</si>
  <si>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</si>
  <si>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</si>
  <si>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</si>
  <si>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</si>
  <si>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</si>
  <si>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</si>
  <si>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</si>
  <si>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</si>
  <si>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</si>
  <si>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</si>
  <si>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</si>
  <si>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</si>
  <si>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</si>
  <si>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</si>
  <si>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</si>
  <si>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</si>
  <si>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</si>
  <si>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</si>
  <si>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</si>
  <si>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t/h e compactada com rolo - brita comercial (Execução, incluindo o fornecimento e carga do cimento, brita e do concreto, exclui o transporte do cimento, brita e concreto)</t>
  </si>
  <si>
    <t>Sub-base de concreto usinada em central de concreto de 150 t/h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</si>
  <si>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</si>
  <si>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</si>
  <si>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</si>
  <si>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</si>
  <si>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</si>
  <si>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</si>
  <si>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</si>
  <si>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</si>
  <si>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</si>
  <si>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</si>
  <si>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</si>
  <si>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</si>
  <si>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</si>
  <si>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</si>
  <si>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</si>
  <si>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</si>
  <si>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</si>
  <si>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</si>
  <si>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</si>
  <si>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</si>
  <si>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</si>
  <si>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Transporte de areia extraída ou comercial até a pista com caminhão basculante de 12 m3 em piso com revestimento primário</t>
  </si>
  <si>
    <t>Transporte de areia extraída ou comercial até a pista com caminhão basculante de 12 m3 em piso de leito natural</t>
  </si>
  <si>
    <t>Transporte de areia extraída ou comercial até a pista com caminhão basculante de 12 m3 em piso pavimentado</t>
  </si>
  <si>
    <t>Transporte de areia extraida ou comercial até a usina de solos com caminhão basculante de 12 m3 em piso com revestimento primário</t>
  </si>
  <si>
    <t>Transporte de areia extraida ou comercial até a usina de solos com caminhão basculante de 12 m3 em piso de leito natural</t>
  </si>
  <si>
    <t>Transporte de areia extraida ou comercial até a usina de solos com caminhão basculante de 12 m3 em piso pavimentado</t>
  </si>
  <si>
    <t>Transporte de areia extraída ou comercial para execução de lama asfáltica com caminhão basculante de 12 m3 em piso com revestimento primário</t>
  </si>
  <si>
    <t>Transporte de areia extraída ou comercial para execução de lama asfáltica com caminhão basculante de 12 m3 em piso de leito natural</t>
  </si>
  <si>
    <t>Transporte de areia extraída ou comercial para execução de lama asfáltica com caminhão basculante de 12 m3 em piso pavimentado</t>
  </si>
  <si>
    <t>Transporte de areia extraída ou comercial para execução de tratamento antipó com caminhão basculante de 12 m3 em piso com revestimento primário</t>
  </si>
  <si>
    <t>Transporte de areia extraída ou comercial para execução de tratamento antipó com caminhão basculante de 12 m3 em piso de leito natural</t>
  </si>
  <si>
    <t>Transporte de areia extraída ou comercial para execução de tratamento antipó com caminhão basculante de 12 m3 em piso pavimentado</t>
  </si>
  <si>
    <t>Transporte de areia extraída ou comercial para usinagem de concreto asfáltico com caminhão basculante de 12 m3 em piso com revestimento primário</t>
  </si>
  <si>
    <t>Transporte de areia extraída ou comercial para usinagem de concreto asfáltico com caminhão basculante de 12 m3 em piso de leito natural</t>
  </si>
  <si>
    <t>Transporte de areia extraída ou comercial para usinagem de concreto asfáltico com caminhão basculante de 12 m3 em piso pavimentado</t>
  </si>
  <si>
    <t>Transporte de areia extraída ou comercial para usinagem de pré-misturado a frio com caminhão basculante de 12 m3 em piso com revestimento primário</t>
  </si>
  <si>
    <t>Transporte de areia extraída ou comercial para usinagem de pré-misturado a frio com caminhão basculante de 12 m3 em piso de leito natural</t>
  </si>
  <si>
    <t>Transporte de areia extraída ou comercial para usinagem de pré-misturado a frio com caminhão basculante de 12 m3 em piso pavimentado</t>
  </si>
  <si>
    <t>Transporte de areia extraída ou comercial para usinagem em central de concreto com caminhão basculante de 12 m3 em piso com revestimento primário</t>
  </si>
  <si>
    <t>Transporte de areia extraída ou comercial para usinagem em central de concreto com caminhão basculante de 12 m3 em piso de leito natural</t>
  </si>
  <si>
    <t>Transporte de areia extraída ou comercial para usinagem em central de concreto com caminhão basculante de 12 m3 em piso pavimentado</t>
  </si>
  <si>
    <t>Transporte de bica corrida produzida ou comercial até a pista com caminhão basculante de 12 m3 em piso com revestimento primário</t>
  </si>
  <si>
    <t>Transporte de bica corrida produzida ou comercial até a pista com caminhão basculante de 12 m3 em piso de leito natural</t>
  </si>
  <si>
    <t>Transporte de bica corrida produzida ou comercial até a pista com caminhão basculante de 12 m3 em piso pavimentado</t>
  </si>
  <si>
    <t>Transporte de bica corrida produzida ou comercial até a usina de solos com caminhão basculante de 12 m3 em piso com revestimento primário</t>
  </si>
  <si>
    <t>Transporte de bica corrida produzida ou comercial até a usina de solos com caminhão basculante de 12 m3 em piso de leito natural</t>
  </si>
  <si>
    <t>Transporte de bica corrida produzida ou comercial até a usina de solos com caminhão basculante de 12 m3 em piso pavimentado</t>
  </si>
  <si>
    <t>Transporte de brita produzida ou comercial até a pista com caminhão basculante de 12 m3 em piso com revestimento primário</t>
  </si>
  <si>
    <t>Transporte de brita produzida ou comercial até a pista com caminhão basculante de 12 m3 em piso de leito natural</t>
  </si>
  <si>
    <t>Transporte de brita produzida ou comercial até a pista com caminhão basculante de 12 m3 em piso pavimentado</t>
  </si>
  <si>
    <t>Transporte de brita produzida ou comercial até a usina de solos com caminhão basculante de 12 m3 em piso com revestimento primário</t>
  </si>
  <si>
    <t>Transporte de brita produzida ou comercial até a usina de solos com caminhão basculante de 12 m3 em piso de leito natural</t>
  </si>
  <si>
    <t>Transporte de brita produzida ou comercial até a usina de solos com caminhão basculante de 12 m3 em piso pavimentado</t>
  </si>
  <si>
    <t>Transporte de brita produzida ou comercial para execução de lama asfáltica com caminhão basculante de 12 m3 em piso com revestimento primário</t>
  </si>
  <si>
    <t>Transporte de brita produzida ou comercial para execução de lama asfáltica com caminhão basculante de 12 m3 em piso de leito natural</t>
  </si>
  <si>
    <t>Transporte de brita produzida ou comercial para execução de lama asfáltica com caminhão basculante de 12 m3 em piso pavimentado</t>
  </si>
  <si>
    <t>Transporte de brita produzida ou comercial para execução de microrrevestimento a frio com caminhão basculante de 12 m3 em piso com revestimento primário</t>
  </si>
  <si>
    <t>Transporte de brita produzida ou comercial para execução de microrrevestimento a frio com caminhão basculante de 12 m3 em piso de leito natural</t>
  </si>
  <si>
    <t>Transporte de brita produzida ou comercial para execução de microrrevestimento a frio com caminhão basculante de 12 m3 em piso pavimentado</t>
  </si>
  <si>
    <t>Transporte de brita produzida ou comercial para execução de tratamento superficial com caminhão basculante de 12 m3 em piso com revestimento primário</t>
  </si>
  <si>
    <t>Transporte de brita produzida ou comercial para execução de tratamento superficial com caminhão basculante de 12 m3 em piso de leito natural</t>
  </si>
  <si>
    <t>Transporte de brita produzida ou comercial para execução de tratamento superficial com caminhão basculante de 12 m3 em piso pavimentado</t>
  </si>
  <si>
    <t>Transporte de brita produzida ou comercial para usinagem de concreto asfáltico com caminhão basculante de 12 m3 em piso com revestimento primário</t>
  </si>
  <si>
    <t>Transporte de brita produzida ou comercial para usinagem de concreto asfáltico com caminhão basculante de 12 m3 em piso de leito natural</t>
  </si>
  <si>
    <t>Transporte de brita produzida ou comercial para usinagem de concreto asfáltico com caminhão basculante de 12 m3 em piso pavimentado</t>
  </si>
  <si>
    <t>Transporte de brita produzida ou comercial para usinagem de pré-misturado a frio com caminhão basculante de 12 m3 em piso com revestimento primário</t>
  </si>
  <si>
    <t>Transporte de brita produzida ou comercial para usinagem de pré-misturado a frio com caminhão basculante de 12 m3 em piso de leito natural</t>
  </si>
  <si>
    <t>Transporte de brita produzida ou comercial para usinagem de pré-misturado a frio com caminhão basculante de 12 m3 em piso pavimentado</t>
  </si>
  <si>
    <t>Transporte de brita produzida ou comercial para usinagem em central de concreto com caminhão basculante de 12 m3 em piso com revestimento primário</t>
  </si>
  <si>
    <t>Transporte de brita produzida ou comercial para usinagem em central de concreto com caminhão basculante de 12 m3 em piso de leito natural</t>
  </si>
  <si>
    <t>Transporte de brita produzida ou comercial para usinagem em central de concreto com caminhão basculante de 12 m3 em piso pavimentado</t>
  </si>
  <si>
    <t>Transporte de cimento em saco até a pista com caminhão carroceria de 15 t em piso com revestimento primário</t>
  </si>
  <si>
    <t>Transporte de cimento em saco até a pista com caminhão carroceria de 15 t em piso de leito natural</t>
  </si>
  <si>
    <t>Transporte de cimento em saco até a pista com caminhão carroceria de 15 t em piso pavimentado</t>
  </si>
  <si>
    <t>Transporte de cimento ou cal a granel até o canteiro, usina de asfalto ou solos com caminhão tipo silo de 30 m3 em piso com revestimento primário</t>
  </si>
  <si>
    <t>Transporte de cimento ou cal a granel até o canteiro, usina de asfalto ou solos com caminhão tipo silo de 30 m3 em piso de leito natural</t>
  </si>
  <si>
    <t>Transporte de cimento ou cal a granel até o canteiro, usina de asfalto ou solos com caminhão tipo silo de 30 m3 em piso pavimentado</t>
  </si>
  <si>
    <t>Transporte de concreto asfáltico da usina até a pista  com caminhão basculante de 12 m3 em piso com revestimento primário</t>
  </si>
  <si>
    <t>Transporte de concreto asfáltico da usina até a pista  com caminhão basculante de 12 m3 em piso de leito natural</t>
  </si>
  <si>
    <t>Transporte de concreto asfáltico da usina até a pista  com caminhão basculante de 12 m3 em piso pavimentado</t>
  </si>
  <si>
    <t>Transporte de concreto da central de concreto até a pista com caminhão basculante de 7 m3 em piso com revestimento primário</t>
  </si>
  <si>
    <t>Transporte de concreto da central de concreto até a pista com caminhão basculante de 7 m3 em piso de leito natural</t>
  </si>
  <si>
    <t>Transporte de concreto da central de concreto até a pista com caminhão basculante de 7 m3 em piso pavimentado</t>
  </si>
  <si>
    <t>Transporte de concreto da central de concreto até a pista com caminhão betoneira de 8 m3 em piso com revestimento primário</t>
  </si>
  <si>
    <t>Transporte de concreto da central de concreto até a pista com caminhão betoneira de 8 m3 em piso de leito natural</t>
  </si>
  <si>
    <t>Transporte de concreto da central de concreto até a pista com caminhão betoneira de 8 m3 em piso pavimentado</t>
  </si>
  <si>
    <t>Transporte de escória de aciaria até a pista com caminhão basculante de 12 m3 em piso com revestimento primário</t>
  </si>
  <si>
    <t>Transporte de escória de aciaria até a pista com caminhão basculante de 12 m3 em piso de leito natural</t>
  </si>
  <si>
    <t>Transporte de escória de aciaria até a pista com caminhão basculante de 12 m3 em piso pavimentado</t>
  </si>
  <si>
    <t>Transporte de escória de aciaria até a usina de solos com caminhão basculante de 12 m3 em piso com revestimento primário</t>
  </si>
  <si>
    <t>Transporte de escória de aciaria até a usina de solos com caminhão basculante de 12 m3 em piso de leito natural</t>
  </si>
  <si>
    <t>Transporte de escória de aciaria até a usina de solos com caminhão basculante de 12 m3 em piso pavimentado</t>
  </si>
  <si>
    <t>Transporte de fíler para lama asfáltica ou microrrevestimento a frio com caminhão carroceria de 9 t em piso com revestimento primário</t>
  </si>
  <si>
    <t>Transporte de fíler para lama asfáltica ou microrrevestimento a frio com caminhão carroceria de 9 t em piso de leito natural</t>
  </si>
  <si>
    <t>Transporte de fíler para lama asfáltica ou microrrevestimento a frio com caminhão carroceria de 9 t em piso pavimentado</t>
  </si>
  <si>
    <t>Transporte de material de jazida até a pista com caminhão basculante de 12 m3 em piso com revestimento primário</t>
  </si>
  <si>
    <t>Transporte de material de jazida até a pista com caminhão basculante de 12 m3 em piso de leito natural</t>
  </si>
  <si>
    <t>Transporte de material de jazida até a pista com caminhão basculante de 12 m3 em piso pavimentado</t>
  </si>
  <si>
    <t>Transporte de material de jazida até a usina de solos com caminhão basculante de 12 m3 em piso com revestimento primário</t>
  </si>
  <si>
    <t>Transporte de material de jazida até a usina de solos com caminhão basculante de 12 m3 em piso de leito natural</t>
  </si>
  <si>
    <t>Transporte de material de jazida até a usina de solos com caminhão basculante de 12 m3 em piso pavimentado</t>
  </si>
  <si>
    <t>Transporte de material fresado até a pista com caminhão basculante de 12 m3 em piso com revestimento primário</t>
  </si>
  <si>
    <t>Transporte de material fresado até a pista com caminhão basculante de 12 m3 em piso de leito natural</t>
  </si>
  <si>
    <t>Transporte de material fresado até a pista com caminhão basculante de 12 m3 em piso pavimentado</t>
  </si>
  <si>
    <t>Transporte de material fresado até o depósito com caminhão basculante de 12 m3 em piso com revestimento primário</t>
  </si>
  <si>
    <t>Transporte de material fresado até o depósito com caminhão basculante de 12 m3 em piso de leito natural</t>
  </si>
  <si>
    <t>Transporte de material fresado até o depósito com caminhão basculante de 12 m3 em piso pavimentado</t>
  </si>
  <si>
    <t>Transporte de mistura executada em usina de solos até a pista com caminhão basculante de 12 m3 em piso com revestimento primário</t>
  </si>
  <si>
    <t>Transporte de mistura executada em usina de solos até a pista com caminhão basculante de 12 m3 em piso de leito natural</t>
  </si>
  <si>
    <t>Transporte de mistura executada em usina de solos até a pista com caminhão basculante de 12 m3 em piso pavimentado</t>
  </si>
  <si>
    <t>Transporte de pedra ou rachão produzida ou comercial até a pista com caminhão basculante de 12 m3 em piso com revestimento primário</t>
  </si>
  <si>
    <t>Transporte de pedra ou rachão produzida ou comercial até a pista com caminhão basculante de 12 m3 em piso de leito natural</t>
  </si>
  <si>
    <t>Transporte de pedra ou rachão produzida ou comercial até a pista com caminhão basculante de 12 m3 em piso pavimentado</t>
  </si>
  <si>
    <t>Transporte de pré-misturado a frio da usina até a pista  com caminhão basculante de 12 m3 em piso com revestimento primário</t>
  </si>
  <si>
    <t>Transporte de pré-misturado a frio da usina até a pista  com caminhão basculante de 12 m3 em piso de leito natural</t>
  </si>
  <si>
    <t>Transporte de pré-misturado a frio da usina até a pista  com caminhão basculante de 12 m3 em piso pavimentado</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</si>
  <si>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</si>
  <si>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</si>
  <si>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</si>
  <si>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</si>
  <si>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</si>
  <si>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</si>
  <si>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</si>
  <si>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</si>
  <si>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</si>
  <si>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</si>
  <si>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</si>
  <si>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</si>
  <si>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</si>
  <si>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</si>
  <si>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</si>
  <si>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</si>
  <si>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</si>
  <si>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</si>
  <si>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</si>
  <si>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</si>
  <si>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</si>
  <si>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</si>
  <si>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</si>
  <si>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</si>
  <si>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</si>
  <si>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</si>
  <si>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Varredura da superfície para execução de revestimento asfáltico</t>
  </si>
  <si>
    <t>Pavimento de Concreto</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</si>
  <si>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</si>
  <si>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</si>
  <si>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</si>
  <si>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</si>
  <si>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</si>
  <si>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</si>
  <si>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Pavimento de concreto usinado em central de concreto de 150 t/h e aplicado com fôrmas deslizantes - areia e brita comerciais (Execução, incluindo o fornecimento e carga do cimeno, areia, brita e do concreto, exclui o transporte do cimento. areia, brita e concreto)</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</si>
  <si>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</si>
  <si>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Pavimento de concreto usinado em central de concreto de 150 t/h e compactado com rolo - brita comercial (Execução, incluindo o fornecimento e carga do cimeno, brita e do concreto, exclui o transporte do cimento, brita e concreto)</t>
  </si>
  <si>
    <t>Pavimento de concreto usinado em central de concreto de 150 t/h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</si>
  <si>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</si>
  <si>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Conservação</t>
  </si>
  <si>
    <t>Armação em aço CA-25 - fornecimento, preparo e colocação</t>
  </si>
  <si>
    <t>Armação em aço CA-50 - fornecimento, preparo e colocação</t>
  </si>
  <si>
    <t>Armação em aço CA-60 - fornecimento, preparo e colocação</t>
  </si>
  <si>
    <t>Obras de Arte Especiais</t>
  </si>
  <si>
    <t>Adensamento de concreto por vibrador de imersão</t>
  </si>
  <si>
    <t>Armação em aço CA-50 para Obras de Arte Especiais - fornecimento, preparo e colocação</t>
  </si>
  <si>
    <t>Chumbador tipo espera em aço CA-25 para fixação de estrutura metálica em concreto - fornecimento e instalação</t>
  </si>
  <si>
    <t>Lançamento livre de concreto usinado em central dosadora de 30 m3/h por meio de caminhão betoneira</t>
  </si>
  <si>
    <t>Lançamento livre de concreto usinado em central dosadora de 40 m3/h por meio de caminhão betoneira</t>
  </si>
  <si>
    <t>Lançamento manual de concreto usinado em central dosadora de 30 m3/h</t>
  </si>
  <si>
    <t>Lançamento manual de concreto usinado em central dosadora de 40 m3/h</t>
  </si>
  <si>
    <t>Lançamento mecânico de concreto usinado em central dosadora de 30 m3/h com bomba lança sobre chassi com capacidade de 50 m3/h</t>
  </si>
  <si>
    <t>Lançamento mecânico de concreto usinado em central dosadora de 30 m3/h com bomba rebocável com capacidade de 30 m3/h</t>
  </si>
  <si>
    <t>Lançamento mecânico de concreto usinado em central dosadora de 40 m3/h com bomba lança sobre chassi com capacidade de 41 m3/h</t>
  </si>
  <si>
    <t>Lançamento mecânico de concreto usinado em central dosadora de 40 m3/h com bomba lança sobre chassi com capacidade de 50 m3/h</t>
  </si>
  <si>
    <t>Tela de aço eletrossoldada - fornecimento, preparo e colocação</t>
  </si>
  <si>
    <t>Treliça nervurada com três barras longitudinais interligadas por duas diagonais sinusoidal - fornecimento e instalação</t>
  </si>
  <si>
    <t>Composições Auxiliares</t>
  </si>
  <si>
    <t>Argamassa autoadensável confeccionada em misturador e lançamento manual para reparos e grauteamento (Execução, incluindo fornecimento, carga e transporte de todos os materiais)</t>
  </si>
  <si>
    <t>Argamassa confeccionada em betoneira e lançamento manual de cimento, cal hidratada e areia 1:0,5:3,5 - areia comercial (Execução, incluindo fornecimento, carga e transporte de todos os materiais)</t>
  </si>
  <si>
    <t>Argamassa confeccionada em betoneira e lançamento manual de cimento, cal hidratada e areia 1:0,5:3,5 - areia extraída (Execução, incluindo fornecimento, carga e transporte de todos os materiais)</t>
  </si>
  <si>
    <t>Argamassa confeccionada em betoneira e lançamento manual de cimento e areia 1:3 - areia comercial (Execução, incluindo fornecimento, carga e transporte de todos os materiais)</t>
  </si>
  <si>
    <t>Argamassa confeccionada em betoneira e lançamento manual de cimento e areia 1:3 - areia extraída (Execução, incluindo fornecimento, carga e transporte de todos os materiais)</t>
  </si>
  <si>
    <t>Argamassa confeccionada em betoneira e lançamento manual de cimento e areia 1:3 com 1,25% de silicato de alumínio - areia comercial (Execução, incluindo fornecimento, carga e transporte de todos os materiais)</t>
  </si>
  <si>
    <t>Argamassa confeccionada em betoneira e lançamento manual de cimento e areia 1:3 com 1,25% de silicato de alumínio - areia extraída (Execução, incluindo fornecimento, carga e transporte de todos os materiais)</t>
  </si>
  <si>
    <t>Argamassa confeccionada em betoneira e lançamento manual de cimento e areia 1:3 com 8% de microssílica - areia comercial (Execução, incluindo fornecimento, carga e transporte de todos os materiais)</t>
  </si>
  <si>
    <t>Argamassa confeccionada em betoneira e lançamento manual de cimento e areia 1:3 com 8% de microssílica - areia extraída (Execução, incluindo fornecimento, carga e transporte de todos os materiais)</t>
  </si>
  <si>
    <t>Argamassa confeccionada em misturador e lançamento manual para reparos e grauteamento (Execução, incluindo fornecimento, carga e transporte de todos os materiais)</t>
  </si>
  <si>
    <t>Carga e manobra de aduelas de concreto pré-moldadas em cavalo mecânico com semirreboque 22 t - carga com caminhão guindauto de 45 t.m</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</si>
  <si>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</si>
  <si>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</si>
  <si>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</si>
  <si>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</si>
  <si>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</si>
  <si>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</si>
  <si>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</si>
  <si>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</si>
  <si>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</si>
  <si>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</si>
  <si>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</si>
  <si>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</si>
  <si>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</si>
  <si>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</si>
  <si>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</si>
  <si>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</si>
  <si>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</si>
  <si>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</si>
  <si>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</si>
  <si>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</si>
  <si>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</si>
  <si>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blocos de rocha em caminhão basculante de 8 m³ - carga com retroescavadeira de 0,29 m³ e descarga livre</t>
  </si>
  <si>
    <t>Carga, manobra e descarga de cimento ou cal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</si>
  <si>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</si>
  <si>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</si>
  <si>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</si>
  <si>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concreto de cimento em caminhão basculante de 7 m³ - carga em central de concreto de 150 m³/h e descarga em vibroacabadora</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</si>
  <si>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</si>
  <si>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</si>
  <si>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</si>
  <si>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</si>
  <si>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</si>
  <si>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</si>
  <si>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</si>
  <si>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</si>
  <si>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</si>
  <si>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</si>
  <si>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</si>
  <si>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</si>
  <si>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</si>
  <si>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</si>
  <si>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</si>
  <si>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12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</si>
  <si>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</si>
  <si>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</si>
  <si>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</si>
  <si>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</si>
  <si>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</si>
  <si>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</si>
  <si>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trituração de galhos e troncos em caminhão basculante de 6 m³ - carga com trituradora e descarga livre</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</si>
  <si>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</si>
  <si>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</si>
  <si>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</si>
  <si>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</si>
  <si>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Concreto autoadensável com silicato de alumínio confeccionado em central dosadora de 30 m3/h com fck = 25 Mpa - areia e brita comerciais (Execução, incluindo fornecimento, carga e transporte de todos os materiais, exclui o lançamento)</t>
  </si>
  <si>
    <t>Concreto autoadensável com silicato de alumínio confeccionado em central dosadora de 30 m3/h com fck = 25 Mpa - areia extraída e brita produzida (Execução, incluindo fornecimento, carga e transporte de todos os materiais, exclui o lançamento)</t>
  </si>
  <si>
    <t>Concreto ciclópico confeccionado em betoneira e lançamento manual com fck = 15 Mpa - areia, brita e pedra de mão comerciais (Execução, incluindo fornecimento, carga e transporte de todos os materiais)</t>
  </si>
  <si>
    <t>Concreto ciclópico confeccionado em betoneira e lançamento manual com fck = 15 Mpa - areia extraída, brita e pedra de mão produzidas (Execução, incluindo fornecimento, carga e transporte de todos os materiais)</t>
  </si>
  <si>
    <t>Concreto ciclópico confeccionado em betoneira e lançamento manual com fck = 20 MPa - areia, brita e pedra de mão comerciais (Execução, incluindo fornecimento, carga e transporte de todos os materiais)</t>
  </si>
  <si>
    <t>Concreto ciclópico confeccionado em betoneira e lançamento manual com fck = 20 Mpa - areia extraída, brita e pedra de mão produzidas (Execução, incluindo fornecimento, carga e transporte de todos os materiais)</t>
  </si>
  <si>
    <t>Concreto com 10% de microssílica confeccionado em central dosadora de 30 m3/h com fck = 45 Mpa - areia e brita comerciais (Execução, incluindo fornecimento, carga e transporte de todos os materiais, exclui o lançamento)</t>
  </si>
  <si>
    <t>Concreto com 10% de microssílica confeccionado em central dosadora de 30 m3/h com fck = 45 Mpa - areia extraída e brita produzida (Execução, incluindo fornecimento, carga e transporte de todos os materiais, exclui o lançamento)</t>
  </si>
  <si>
    <t>Concreto com 8% de microssílica confeccionado em central dosadora de 30 m3/h com fck = 40 Mpa - areia e brita comerciais (Execução, incluindo fornecimento, carga e transporte de todos os materiais, exclui o lançamento)</t>
  </si>
  <si>
    <t>Concreto com 8% de microssílica confeccionado em central dosadora de 30 m3/h com fck = 40 Mpa - areia extraída e brita produzida (Execução, incluindo fornecimento, carga e transporte de todos os materiais, exclui o lançamento)</t>
  </si>
  <si>
    <t>Concreto confeccionado em betoneira e lançamento manual com fck = 15 MPa - areia e brita comerciais (Execução, incluindo fornecimento, carga e transporte de todos os materiais)</t>
  </si>
  <si>
    <t>Concreto confeccionado em betoneira e lançamento manual com fck = 15 MPa - areia extraída e brita produzida (Execução, incluindo fornecimento, carga e transporte de todos os materiais)</t>
  </si>
  <si>
    <t>Concreto confeccionado em betoneira e lançamento manual com fck = 20 MPa - areia e brita comerciais (Execução, incluindo fornecimento, carga e transporte de todos os materiais)</t>
  </si>
  <si>
    <t>Concreto confeccionado em betoneira e lançamento manual com fck = 20 MPa - areia extraída e brita produzida (Execução, incluindo fornecimento, carga e transporte de todos os materiais)</t>
  </si>
  <si>
    <t>Concreto confeccionado em betoneira e lançamento manual com fck = 25 MPa - areia e brita comerciais (Execução, incluindo fornecimento, carga e transporte de todos os materiais)</t>
  </si>
  <si>
    <t>Concreto confeccionado em betoneira e lançamento manual com fck = 25 MPa - areia extraída e brita produzida (Execução, incluindo fornecimento, carga e transporte de todos os materiais)</t>
  </si>
  <si>
    <t>Concreto confeccionado em betoneira e lançamento manual com fck = 30 MPa - areia e brita comerciais (Execução, incluindo fornecimento, carga e transporte de todos os materiais)</t>
  </si>
  <si>
    <t>Concreto confeccionado em betoneira e lançamento manual com fck = 30 MPa - areia extraída e brita produzida (Execução, incluindo fornecimento, carga e transporte de todos os materiais)</t>
  </si>
  <si>
    <t>Concreto confeccionado em betoneira e lançamento manual para pré-moldados (mourões) com fck = 25 MPa - areia e brita comerciais (Execução, incluindo fornecimento, carga e transporte de todos os materiais)</t>
  </si>
  <si>
    <t>Concreto confeccionado em betoneira e lançamento manual para pré-moldados (mourões) com fck = 25 MPa - areia extraída e brita produzida (Execução, incluindo fornecimento, carga e transporte de todos os materiais)</t>
  </si>
  <si>
    <t>Concreto confeccionado em central dosadora de 30 m3/h com fck = 20 MPa - areia e brita comerciais (Execução, incluindo fornecimento, carga e transporte de todos os materiais, exclui o lançamento)</t>
  </si>
  <si>
    <t>Concreto confeccionado em central dosadora de 30 m3/h com fck = 20 MPa - areia extraída e brita produzida (Execução, incluindo fornecimento, carga e transporte de todos os materiais, exclui o lançamento)</t>
  </si>
  <si>
    <t>Concreto confeccionado em central dosadora de 30 m3/h com fck = 25 MPa - areia e brita comerciais (Execução, incluindo fornecimento, carga e transporte de todos os materiais, exclui o lançamento)</t>
  </si>
  <si>
    <t>Concreto confeccionado em central dosadora de 30 m3/h com fck = 25 MPa - areia extraída e brita produzida (Execução, incluindo fornecimento, carga e transporte de todos os materiais, exclui o lançamento)</t>
  </si>
  <si>
    <t>Concreto confeccionado em central dosadora de 30 m3/h com fck = 30 MPa - areia e brita comerciais (Execução, incluindo fornecimento, carga e transporte de todos os materiais, exclui o lançamento)</t>
  </si>
  <si>
    <t>Concreto confeccionado em central dosadora de 30 m3/h com fck = 30 MPa - areia extraída e brita produzida (Execução, incluindo fornecimento, carga e transporte de todos os materiais, exclui o lançamento)</t>
  </si>
  <si>
    <t>Concreto confeccionado em central dosadora de 30 m3/h com fctm,k = 4,5 MPa - areia e brita comerciais (Execução, incluindo fornecimento de todos os materiais e a carga e transporte da areia e brita, exclui o lançamento do concreto)</t>
  </si>
  <si>
    <t>Concreto confeccionado em central dosadora de 30 m3/h com fctm,k = 4,5 MPa - areia extraída e brita produzida (Execução, incluindo fornecimento de todos os materiais e a carga e transporte da areia e brita, exclui o lançamento do concreto)</t>
  </si>
  <si>
    <t>Concreto confeccionado em central dosadora de 40 m3/h com fck = 20 MPa - areia e brita comerciais (Execução, incluindo fornecimento, carga e transporte de todos os materiais, exclui o lançamento)</t>
  </si>
  <si>
    <t>Concreto confeccionado em central dosadora de 40 m3/h com fck = 20 MPa - areia extraída e brita produzida (Execução, incluindo fornecimento, carga e transporte de todos os materiais, exclui o lançamento)</t>
  </si>
  <si>
    <t>Concreto confeccionado em central dosadora de 40 m3/h com fck = 25 MPa - areia e brita comerciais (Execução, incluindo fornecimento, carga e transporte de todos os materiais, exclui o lançamento)</t>
  </si>
  <si>
    <t>Concreto confeccionado em central dosadora de 40 m3/h com fck = 25 MPa - areia extraída e brita produzida (Execução, incluindo fornecimento, carga e transporte de todos os materiais, exclui o lançamento)</t>
  </si>
  <si>
    <t>Concreto confeccionado em central dosadora de 40 m3/h com fck = 30 MPa - areia e brita comerciais (Execução, incluindo fornecimento, carga e transporte de todos os materiais, exclui o lançamento)</t>
  </si>
  <si>
    <t>Concreto confeccionado em central dosadora de 40 m3/h com fck = 30 MPa - areia extraída e brita produzida (Execução, incluindo fornecimento, carga e transporte de todos os materiais, exclui o lançamento)</t>
  </si>
  <si>
    <t>Concreto magro confeccionado em betoneira e lançamento manual - areia e brita comerciais (Execução, incluindo fornecimento, carga e transporte de todos os materiais)</t>
  </si>
  <si>
    <t>Concreto magro confeccionado em betoneira e lançamento manual - areia extraída e brita produzida (Execução, incluindo fornecimento, carga e transporte de todos os materiais)</t>
  </si>
  <si>
    <t>Concreto para bombeamento confeccionado em central dosadora de 30 m3/h com fck = 25 MPa - areia e brita comerciais (Execução, incluindo fornecimento, carga e transporte de todos os materiais, exclui o lançamento)</t>
  </si>
  <si>
    <t>Concreto para bombeamento confeccionado em central dosadora de 30 m3/h com fck = 25 MPa - areia extraída e brita produzida (Execução, incluindo fornecimento, carga e transporte de todos os materiais, exclui o lançamento)</t>
  </si>
  <si>
    <t>Concreto para bombeamento confeccionado em central dosadora de 30 m3/h com fck = 30 MPa - areia e brita comerciais (Execução, incluindo fornecimento, carga e transporte de todos os materiais, exclui o lançamento)</t>
  </si>
  <si>
    <t>Concreto para bombeamento confeccionado em central dosadora de 30 m3/h com fck = 30 MPa - areia extraída e brita produzida (Execução, incluindo fornecimento, carga e transporte de todos os materiais, exclui o lançamento)</t>
  </si>
  <si>
    <t>Concreto para bombeamento confeccionado em central dosadora de 30 m3/h com fck = 35 MPa - areia e brita comerciais (Execução, incluindo fornecimento, carga e transporte de todos os materiais, exclui o lançamento)</t>
  </si>
  <si>
    <t>Concreto para bombeamento confeccionado em central dosadora de 30 m3/h com fck = 35 MPa - areia extraída e brita produzida (Execução, incluindo fornecimento, carga e transporte de todos os materiais, exclui o lançamento)</t>
  </si>
  <si>
    <t>Concreto para bombeamento confeccionado em central dosadora de 30 m3/h com fck = 40 MPa - areia e brita comerciais (Execução, incluindo fornecimento, carga e transporte de todos os materiais, exclui o lançamento)</t>
  </si>
  <si>
    <t>Concreto para bombeamento confeccionado em central dosadora de 30 m3/h com fck = 40 MPa - areia extraída e brita produzida (Execução, incluindo fornecimento, carga e transporte de todos os materiais, exclui o lançamento)</t>
  </si>
  <si>
    <t>Concreto para bombeamento confeccionado em central dosadora de 40 m3/h com fck = 25 MPa - areia e brita comerciais (Execução, incluindo fornecimento, carga e transporte de todos os materiais, exclui o lançamento)</t>
  </si>
  <si>
    <t>Concreto para bombeamento confeccionado em central dosadora de 40 m3/h com fck = 25 MPa - areia extraída e brita produzida (Execução, incluindo fornecimento, carga e transporte de todos os materiais, exclui o lançamento)</t>
  </si>
  <si>
    <t>Concreto para bombeamento confeccionado em central dosadora de 40 m3/h com fck = 30 MPa - areia e brita comerciais (Execução, incluindo fornecimento, carga e transporte de todos os materiais, exclui o lançamento)</t>
  </si>
  <si>
    <t>Concreto para bombeamento confeccionado em central dosadora de 40 m3/h com fck = 30 MPa - areia extraída e brita produzida (Execução, incluindo fornecimento, carga e transporte de todos os materiais, exclui o lançamento)</t>
  </si>
  <si>
    <t>Concreto para bombeamento confeccionado em central dosadora de 40 m3/h com fck = 35 MPa - areia e brita comerciais (Execução, incluindo fornecimento, carga e transporte de todos os materiais, exclui o lançamento)</t>
  </si>
  <si>
    <t>Concreto para bombeamento confeccionado em central dosadora de 40 m3/h com fck = 35 MPa - areia extraída e brita produzida (Execução, incluindo fornecimento, carga e transporte de todos os materiais, exclui o lançamento)</t>
  </si>
  <si>
    <t>Concreto para bombeamento confeccionado em central dosadora de 40 m3/h com fck = 40 MPa - areia e brita comerciais (Execução, incluindo fornecimento, carga e transporte de todos os materiais, exclui o lançamento)</t>
  </si>
  <si>
    <t>Concreto para bombeamento confeccionado em central dosadora de 40 m3/h com fck = 40 MPa - areia extraída e brita produzida (Execução, incluindo fornecimento, carga e transporte de todos os materiais, exclui o lançamento)</t>
  </si>
  <si>
    <t>Concreto poroso confeccionado em betoneira e lançamento manual para tubos de drenagem com fck = 25 MPa - areia e brita comerciais (Execução, incluindo fornecimento, carga e transporte de todos os materiais)</t>
  </si>
  <si>
    <t>Concreto poroso confeccionado em betoneira e lançamento manual para tubos de drenagem com fck = 25 MPa - areia extraída e brita produzida (Execução, incluindo fornecimento, carga e transporte de todos os materiais)</t>
  </si>
  <si>
    <t>Concreto submerso confeccionado em central dosadora de 30 m3/h com fck = 25 MPa - areia e brita comerciais (Execução, incluindo fornecimento, carga e transporte de todos os materiais, exclui o lançamento)</t>
  </si>
  <si>
    <t>Concreto submerso confeccionado em central dosadora de 30 m3/h com fck = 25 MPa - areia extraída e brita produzida (Execução, incluindo fornecimento, carga e transporte de todos os materiais, exclui o lançamento)</t>
  </si>
  <si>
    <t>Confecção de canaleta meia cana D = 0,20 m - areia e brita comerciais (Incluindo fornecimento e transporte de todos os materiais)</t>
  </si>
  <si>
    <t>Confecção de canaleta meia cana D = 0,20 m - areia extraída e brita produzida (Incluindo fornecimento e transporte de todos os materiais)</t>
  </si>
  <si>
    <t>Confecção de canaleta meia cana D = 0,30 m - areia e brita comerciais (Incluindo fornecimento e transporte de todos os materiais)</t>
  </si>
  <si>
    <t>Confecção de canaleta meia cana D = 0,30 m - areia extraída e brita produzida (Incluindo fornecimento e transporte de todos os materiais)</t>
  </si>
  <si>
    <t>Confecção de canaleta meia cana D = 0,40 m - areia e brita comerciais (Incluindo fornecimento e transporte de todos os materiais)</t>
  </si>
  <si>
    <t>Confecção de canaleta meia cana D = 0,40 m - areia extraída e brita produzida (Incluindo fornecimento e transporte de todos os materiais)</t>
  </si>
  <si>
    <t>Confecção de canaleta meia cana D = 0,50 m - areia e brita comerciais (Incluindo fornecimento e transporte de todos os materiais)</t>
  </si>
  <si>
    <t>Confecção de canaleta meia cana D = 0,50 m - areia extraída e brita produzida (Incluindo fornecimento e transporte de todos os materiais)</t>
  </si>
  <si>
    <t>Confecção de canaleta meia cana D = 0,60 m - areia e brita comerciais (Incluindo fornecimento e transporte de todos os materiais)</t>
  </si>
  <si>
    <t>Confecção de canaleta meia cana D = 0,60 m - areia extraída e brita produzida (Incluindo fornecimento e transporte de todos os materiais)</t>
  </si>
  <si>
    <t>Confecção de tubos de concreto armado D = 0,60 m PA1 - areia e brita comerciais (Incluindo fornecimento e transporte de todos os materiais)</t>
  </si>
  <si>
    <t>Confecção de tubos de concreto armado D = 0,60 m PA1 - areia extraída e brita produzida (Incluindo fornecimento e transporte de todos os materiais)</t>
  </si>
  <si>
    <t>Confecção de tubos de concreto armado D = 0,60 m PA2 - areia e brita comerciais (Incluindo fornecimento e transporte de todos os materiais)</t>
  </si>
  <si>
    <t>Confecção de tubos de concreto armado D = 0,60 m PA2 - areia extraída e brita produzida (Incluindo fornecimento e transporte de todos os materiais)</t>
  </si>
  <si>
    <t>Confecção de tubos de concreto armado D = 0,60 m PA3 - areia e brita comerciais (Incluindo fornecimento e transporte de todos os materiais)</t>
  </si>
  <si>
    <t>Confecção de tubos de concreto armado D = 0,60 m PA3 - areia extraída e brita produzida (Incluindo fornecimento e transporte de todos os materiais)</t>
  </si>
  <si>
    <t>Confecção de tubos de concreto armado D = 0,80 m PA1 - areia e brita comerciais (Incluindo fornecimento e transporte de todos os materiais)</t>
  </si>
  <si>
    <t>Confecção de tubos de concreto armado D = 0,80 m PA1 - areia extraída e brita produzida (Incluindo fornecimento e transporte de todos os materiais)</t>
  </si>
  <si>
    <t>Confecção de tubos de concreto armado D = 0,80 m PA2 - areia e brita comerciais (Incluindo fornecimento e transporte de todos os materiais)</t>
  </si>
  <si>
    <t>Confecção de tubos de concreto armado D = 0,80 m PA2 - areia extraída e brita produzida (Incluindo fornecimento e transporte de todos os materiais)</t>
  </si>
  <si>
    <t>Confecção de tubos de concreto armado D = 0,80 m PA3 - areia e brita comerciais (Incluindo fornecimento e transporte de todos os materiais)</t>
  </si>
  <si>
    <t>Confecção de tubos de concreto armado D = 0,80 m PA3 - areia extraída e brita produzida (Incluindo fornecimento e transporte de todos os materiais)</t>
  </si>
  <si>
    <t>Confecção de tubos de concreto armado D = 1,00 m PA1 - areia e brita comerciais (Incluindo fornecimento e transporte de todos os materiais)</t>
  </si>
  <si>
    <t>Confecção de tubos de concreto armado D = 1,00 m PA1 - areia extraída e brita produzida (Incluindo fornecimento e transporte de todos os materiais)</t>
  </si>
  <si>
    <t>Confecção de tubos de concreto armado D = 1,00 m PA2 - areia e brita comerciais (Incluindo fornecimento e transporte de todos os materiais)</t>
  </si>
  <si>
    <t>Confecção de tubos de concreto armado D = 1,00 m PA2 - areia extraída e brita produzida (Incluindo fornecimento e transporte de todos os materiais)</t>
  </si>
  <si>
    <t>Confecção de tubos de concreto armado D = 1,00 m PA3 - areia e brita comerciais (Incluindo fornecimento e transporte de todos os materiais)</t>
  </si>
  <si>
    <t>Confecção de tubos de concreto armado D = 1,00 m PA3 - areia extraída e brita produzida (Incluindo fornecimento e transporte de todos os materiais)</t>
  </si>
  <si>
    <t>Confecção de tubos de concreto armado D = 1,20 m PA1 - areia e brita comerciais (Incluindo fornecimento e transporte de todos os materiais)</t>
  </si>
  <si>
    <t>Confecção de tubos de concreto armado D = 1,20 m PA1 - areia extraída e brita produzida (Incluindo fornecimento e transporte de todos os materiais)</t>
  </si>
  <si>
    <t>Confecção de tubos de concreto armado D = 1,20 m PA2 - areia e brita comerciais (Incluindo fornecimento e transporte de todos os materiais)</t>
  </si>
  <si>
    <t>Confecção de tubos de concreto armado D = 1,20 m PA2 - areia extraída e brita produzida (Incluindo fornecimento e transporte de todos os materiais)</t>
  </si>
  <si>
    <t>Confecção de tubos de concreto armado D = 1,20 m PA3 - areia e brita comerciais (Incluindo fornecimento e transporte de todos os materiais)</t>
  </si>
  <si>
    <t>Confecção de tubos de concreto armado D = 1,20 m PA3 - areia extraída e brita produzida (Incluindo fornecimento e transporte de todos os materiais)</t>
  </si>
  <si>
    <t>Confecção de tubos de concreto armado D = 1,50 m PA1 - areia e brita comerciais (Incluindo fornecimento e transporte de todos os materiais)</t>
  </si>
  <si>
    <t>Confecção de tubos de concreto armado D = 1,50 m PA1 - areia extraída e brita produzida (Incluindo fornecimento e transporte de todos os materiais)</t>
  </si>
  <si>
    <t>Confecção de tubos de concreto armado D = 1,50 m PA2 - areia e brita comerciais (Incluindo fornecimento e transporte de todos os materiais)</t>
  </si>
  <si>
    <t>Confecção de tubos de concreto armado D = 1,50 m PA2 - areia extraída e brita produzida (Incluindo fornecimento e transporte de todos os materiais)</t>
  </si>
  <si>
    <t>Confecção de tubos de concreto armado D = 1,50 m PA3 - areia e brita comerciais (Incluindo fornecimento e transporte de todos os materiais)</t>
  </si>
  <si>
    <t>Confecção de tubos de concreto armado D = 1,50 m PA3 - areia extraída e brita produzida (Incluindo fornecimento e transporte de todos os materiais)</t>
  </si>
  <si>
    <t>Confecção de tubos de concreto poroso D = 0,20 m - areia e brita comerciais (Incluindo fornecimento e transporte de todos os materiais)</t>
  </si>
  <si>
    <t>Confecção de tubos de concreto poroso D = 0,20 m - areia extraída e brita produzida (Incluindo fornecimento e transporte de todos os materiais)</t>
  </si>
  <si>
    <t>Confecção de tubos de concreto simples D = 0,20 m - areia e brita comerciais (Incluindo fornecimento e transporte de todos os materiais)</t>
  </si>
  <si>
    <t>Confecção de tubos de concreto simples D = 0,20 m - areia extraída e brita produzida (Incluindo fornecimento e transporte de todos os materiais)</t>
  </si>
  <si>
    <t>Confecção de tubos de concreto simples D = 0,30 m - areia e brita comerciais (Incluindo fornecimento e transporte de todos os materiais)</t>
  </si>
  <si>
    <t>Confecção de tubos de concreto simples D = 0,30 m - areia extraída e brita produzida (Incluindo fornecimento e transporte de todos os materiais)</t>
  </si>
  <si>
    <t>Confecção de tubos de concreto simples D = 0,40 m - areia e brita comerciais (Incluindo fornecimento e transporte de todos os materiais)</t>
  </si>
  <si>
    <t>Confecção de tubos de concreto simples D = 0,40 m - areia extraída e brita produzida (Incluindo fornecimento e transporte de todos os materiais)</t>
  </si>
  <si>
    <t>Confecção de tubos de concreto simples D = 0,50 m - areia e brita comerciais (Incluindo fornecimento e transporte de todos os materiais)</t>
  </si>
  <si>
    <t>Confecção de tubos de concreto simples D = 0,50 m - areia extraída e brita produzida (Incluindo fornecimento e transporte de todos os materiais)</t>
  </si>
  <si>
    <t>Confecção de tubos de concreto simples D = 0,60 m - areia e brita comerciais (Incluindo fornecimento e transporte de todos os materiais)</t>
  </si>
  <si>
    <t>Confecção de tubos de concreto simples D = 0,60 m - areia extraída e brita produzida (Incluindo fornecimento e transporte de todos os materiais)</t>
  </si>
  <si>
    <t>Junta de dilatação de bueiros celulares</t>
  </si>
  <si>
    <t>Lançamento manual de concreto na vertical para os serviços de drenagem</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</si>
  <si>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</si>
  <si>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</si>
  <si>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</si>
  <si>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</si>
  <si>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</si>
  <si>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</si>
  <si>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</si>
  <si>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</si>
  <si>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</si>
  <si>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</si>
  <si>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Microconcreto confeccionado em misturador e lançamento manual para reparos e grauteamento (Execução, incluindo fornecimento, carga e transporte de todos os materiais)</t>
  </si>
  <si>
    <t>Solda de conectores de cisalhamento tipo "stud bolt" em telhafôrma de aço colaborante para laje mista de aço e concreto</t>
  </si>
  <si>
    <t>Telha-fôrma em aço galvanizado ASTM A653 grau 40 - E = 0,80 mm - fornecimento e instalação</t>
  </si>
  <si>
    <t>Telha-fôrma em aço galvanizado ASTM A653 grau 40 - E = 0,95 mm - fornecimento e instalação</t>
  </si>
  <si>
    <t>Telha-fôrma em aço galvanizado ASTM A653 grau 40 - E = 1,25 mm - fornecimento e instalação</t>
  </si>
  <si>
    <t>Transporte com caminhão basculante de 12 m³ - rodovia em leito natural</t>
  </si>
  <si>
    <t>Transporte com caminhão basculante de 12 m³ - rodovia em revestimento primário</t>
  </si>
  <si>
    <t>Transporte com caminhão basculante de 12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</si>
  <si>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</si>
  <si>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</si>
  <si>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</si>
  <si>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de 8 m³ - rodovia em leito natural</t>
  </si>
  <si>
    <t>Transporte com caminhão betoneira de 8 m³ - rodovia em revestimento primário</t>
  </si>
  <si>
    <t>Transporte com caminhão betoneira de 8 m³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</si>
  <si>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</si>
  <si>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</si>
  <si>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</si>
  <si>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</si>
  <si>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</si>
  <si>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</si>
  <si>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</si>
  <si>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</si>
  <si>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</si>
  <si>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</si>
  <si>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</si>
  <si>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</si>
  <si>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</si>
  <si>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</si>
  <si>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</si>
  <si>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</si>
  <si>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</si>
  <si>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</si>
  <si>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</si>
  <si>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</si>
  <si>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</si>
  <si>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</si>
  <si>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</si>
  <si>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</si>
  <si>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cimento a granel com caminhão silo de 30 m³ - rodovia em leito natural</t>
  </si>
  <si>
    <t>Transporte de cimento a granel com caminhão silo de 30 m³ - rodovia em revestimento primário</t>
  </si>
  <si>
    <t>Transporte de cimento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</si>
  <si>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</si>
  <si>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</si>
  <si>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</si>
  <si>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</si>
  <si>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</si>
  <si>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</si>
  <si>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</si>
  <si>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</si>
  <si>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</si>
  <si>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</si>
  <si>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</si>
  <si>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</si>
  <si>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</si>
  <si>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</si>
  <si>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</si>
  <si>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</si>
  <si>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</si>
  <si>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</si>
  <si>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</si>
  <si>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</si>
  <si>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</si>
  <si>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</si>
  <si>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</si>
  <si>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</si>
  <si>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COMPOSIÇÃO SINAPI</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</si>
  <si>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</si>
  <si>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</si>
  <si>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</si>
  <si>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</si>
  <si>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</si>
  <si>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</si>
  <si>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</si>
  <si>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</si>
  <si>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</si>
  <si>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</si>
  <si>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</si>
  <si>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</si>
  <si>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</si>
  <si>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</si>
  <si>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</si>
  <si>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</si>
  <si>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</si>
  <si>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</si>
  <si>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</si>
  <si>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</si>
  <si>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</si>
  <si>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</si>
  <si>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</si>
  <si>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</si>
  <si>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</si>
  <si>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</si>
  <si>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</si>
  <si>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</si>
  <si>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</si>
  <si>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</si>
  <si>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</si>
  <si>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</si>
  <si>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</si>
  <si>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</si>
  <si>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</si>
  <si>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</si>
  <si>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</si>
  <si>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</si>
  <si>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</si>
  <si>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</si>
  <si>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</si>
  <si>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</si>
  <si>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</si>
  <si>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</si>
  <si>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</si>
  <si>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</si>
  <si>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</si>
  <si>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</si>
  <si>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</si>
  <si>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</si>
  <si>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</si>
  <si>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</si>
  <si>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</si>
  <si>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</si>
  <si>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</si>
  <si>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</si>
  <si>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</si>
  <si>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</si>
  <si>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</si>
  <si>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</si>
  <si>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</si>
  <si>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</si>
  <si>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</si>
  <si>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</si>
  <si>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</si>
  <si>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</si>
  <si>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</si>
  <si>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</si>
  <si>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</si>
  <si>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</si>
  <si>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</si>
  <si>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</si>
  <si>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</si>
  <si>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</si>
  <si>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</si>
  <si>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</si>
  <si>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</si>
  <si>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</si>
  <si>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</si>
  <si>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</si>
  <si>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</si>
  <si>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</si>
  <si>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</si>
  <si>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</si>
  <si>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</si>
  <si>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</si>
  <si>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</si>
  <si>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</si>
  <si>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</si>
  <si>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</si>
  <si>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</si>
  <si>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</si>
  <si>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</si>
  <si>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</si>
  <si>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</si>
  <si>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</si>
  <si>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</si>
  <si>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</si>
  <si>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</si>
  <si>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</si>
  <si>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</si>
  <si>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</si>
  <si>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</si>
  <si>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</si>
  <si>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</si>
  <si>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</si>
  <si>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</si>
  <si>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</si>
  <si>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</si>
  <si>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</si>
  <si>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</si>
  <si>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</si>
  <si>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</si>
  <si>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</si>
  <si>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</si>
  <si>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</si>
  <si>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</si>
  <si>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</si>
  <si>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</si>
  <si>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</si>
  <si>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</si>
  <si>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</si>
  <si>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</si>
  <si>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</si>
  <si>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</si>
  <si>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</si>
  <si>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</si>
  <si>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</si>
  <si>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</si>
  <si>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</si>
  <si>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</si>
  <si>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</si>
  <si>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</si>
  <si>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</si>
  <si>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</si>
  <si>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</si>
  <si>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</si>
  <si>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</si>
  <si>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</si>
  <si>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</si>
  <si>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</si>
  <si>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</si>
  <si>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</si>
  <si>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</si>
  <si>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</si>
  <si>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</si>
  <si>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</si>
  <si>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</si>
  <si>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</si>
  <si>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</si>
  <si>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</si>
  <si>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</si>
  <si>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</si>
  <si>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</si>
  <si>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</si>
  <si>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</si>
  <si>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</si>
  <si>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</si>
  <si>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</si>
  <si>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</si>
  <si>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</si>
  <si>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</si>
  <si>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</si>
  <si>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</si>
  <si>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</si>
  <si>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</si>
  <si>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</si>
  <si>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</si>
  <si>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</si>
  <si>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</si>
  <si>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</si>
  <si>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</si>
  <si>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</si>
  <si>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</si>
  <si>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</si>
  <si>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</si>
  <si>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</si>
  <si>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</si>
  <si>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</si>
  <si>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</si>
  <si>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</si>
  <si>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</si>
  <si>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</si>
  <si>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</si>
  <si>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</si>
  <si>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</si>
  <si>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</si>
  <si>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</si>
  <si>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</si>
  <si>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</si>
  <si>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</si>
  <si>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</si>
  <si>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</si>
  <si>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</si>
  <si>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</si>
  <si>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</si>
  <si>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</si>
  <si>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</si>
  <si>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</si>
  <si>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</si>
  <si>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</si>
  <si>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</si>
  <si>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</si>
  <si>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</si>
  <si>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</si>
  <si>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</si>
  <si>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</si>
  <si>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</si>
  <si>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</si>
  <si>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</si>
  <si>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</si>
  <si>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</si>
  <si>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</si>
  <si>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</si>
  <si>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</si>
  <si>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</si>
  <si>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</si>
  <si>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</si>
  <si>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</si>
  <si>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</si>
  <si>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</si>
  <si>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</si>
  <si>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</si>
  <si>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</si>
  <si>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</si>
  <si>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</si>
  <si>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</si>
  <si>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</si>
  <si>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</si>
  <si>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</si>
  <si>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</si>
  <si>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</si>
  <si>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</si>
  <si>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</si>
  <si>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</si>
  <si>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</si>
  <si>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</si>
  <si>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</si>
  <si>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</si>
  <si>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</si>
  <si>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</si>
  <si>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</si>
  <si>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</si>
  <si>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</si>
  <si>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</si>
  <si>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</si>
  <si>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</si>
  <si>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</si>
  <si>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</si>
  <si>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</si>
  <si>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</si>
  <si>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</si>
  <si>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</si>
  <si>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</si>
  <si>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</si>
  <si>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</si>
  <si>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</si>
  <si>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</si>
  <si>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</si>
  <si>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</si>
  <si>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</si>
  <si>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</si>
  <si>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</si>
  <si>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</si>
  <si>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</si>
  <si>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</si>
  <si>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</si>
  <si>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</si>
  <si>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</si>
  <si>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</si>
  <si>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</si>
  <si>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</si>
  <si>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</si>
  <si>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</si>
  <si>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</si>
  <si>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</si>
  <si>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</si>
  <si>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</si>
  <si>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</si>
  <si>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</si>
  <si>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</si>
  <si>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</si>
  <si>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</si>
  <si>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</si>
  <si>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</si>
  <si>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</si>
  <si>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</si>
  <si>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</si>
  <si>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</si>
  <si>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</si>
  <si>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</si>
  <si>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</si>
  <si>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</si>
  <si>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</si>
  <si>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</si>
  <si>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</si>
  <si>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</si>
  <si>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</si>
  <si>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</si>
  <si>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</si>
  <si>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</si>
  <si>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</si>
  <si>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</si>
  <si>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</si>
  <si>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</si>
  <si>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</si>
  <si>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</si>
  <si>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</si>
  <si>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</si>
  <si>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</si>
  <si>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</si>
  <si>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</si>
  <si>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</si>
  <si>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</si>
  <si>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</si>
  <si>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</si>
  <si>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</si>
  <si>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</si>
  <si>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</si>
  <si>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</si>
  <si>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</si>
  <si>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</si>
  <si>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</si>
  <si>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</si>
  <si>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</si>
  <si>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</si>
  <si>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</si>
  <si>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</si>
  <si>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</si>
  <si>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</si>
  <si>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</si>
  <si>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</si>
  <si>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</si>
  <si>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</si>
  <si>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</si>
  <si>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</si>
  <si>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</si>
  <si>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</si>
  <si>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</si>
  <si>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</si>
  <si>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</si>
  <si>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</si>
  <si>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</si>
  <si>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</si>
  <si>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</si>
  <si>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</si>
  <si>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</si>
  <si>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</si>
  <si>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</si>
  <si>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</si>
  <si>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</si>
  <si>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</si>
  <si>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</si>
  <si>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</si>
  <si>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</si>
  <si>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</si>
  <si>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</si>
  <si>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</si>
  <si>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</si>
  <si>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</si>
  <si>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</si>
  <si>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</si>
  <si>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</si>
  <si>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</si>
  <si>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</si>
  <si>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</si>
  <si>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</si>
  <si>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</si>
  <si>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</si>
  <si>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</si>
  <si>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</si>
  <si>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</si>
  <si>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</si>
  <si>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</si>
  <si>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</si>
  <si>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</si>
  <si>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</si>
  <si>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</si>
  <si>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</si>
  <si>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</si>
  <si>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</si>
  <si>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</si>
  <si>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</si>
  <si>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</si>
  <si>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</si>
  <si>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</si>
  <si>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</si>
  <si>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</si>
  <si>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</si>
  <si>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</si>
  <si>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</si>
  <si>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</si>
  <si>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</si>
  <si>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</si>
  <si>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</si>
  <si>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</si>
  <si>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</si>
  <si>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</si>
  <si>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</si>
  <si>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</si>
  <si>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</si>
  <si>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</si>
  <si>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</si>
  <si>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</si>
  <si>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</si>
  <si>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</si>
  <si>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</si>
  <si>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</si>
  <si>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</si>
  <si>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</si>
  <si>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</si>
  <si>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</si>
  <si>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</si>
  <si>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</si>
  <si>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</si>
  <si>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</si>
  <si>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</si>
  <si>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</si>
  <si>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</si>
  <si>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LAJES DUPLO T (PI) PRÉ-FABRICADAS, INCLUSO IÇAMENTO COM GUINDASTE. AF_03/2024</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</si>
  <si>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</si>
  <si>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</si>
  <si>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</si>
  <si>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</si>
  <si>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</si>
  <si>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</si>
  <si>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</si>
  <si>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</si>
  <si>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</si>
  <si>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</si>
  <si>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</si>
  <si>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</si>
  <si>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</si>
  <si>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</si>
  <si>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</si>
  <si>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</si>
  <si>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</si>
  <si>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</si>
  <si>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</si>
  <si>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</si>
  <si>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</si>
  <si>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</si>
  <si>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</si>
  <si>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</si>
  <si>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</si>
  <si>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</si>
  <si>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</si>
  <si>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</si>
  <si>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</si>
  <si>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</si>
  <si>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ENTRADA DE ENERGIA ELÉTRICA, AÉREA, MONOFÁSICA, COM CAIXA DE EMBUTIR, CABO DE 10 MM2 E DISJUNTOR DIN 50A (NÃO INCLUSO O POSTE DE CONCRETO). AF_07/2020</t>
  </si>
  <si>
    <t>ENTRADA DE ENERGIA ELÉTRICA, AÉREA, MONOFÁSICA, COM CAIXA DE EMBUTIR, CABO DE 16 MM2 E DISJUNTOR DIN 50A (NÃO INCLUSO O POSTE DE CONCRETO). AF_07/2020</t>
  </si>
  <si>
    <t>ENTRADA DE ENERGIA ELÉTRICA, AÉREA, MONOFÁSICA, COM CAIXA DE EMBUTIR, CABO DE 25 MM2 E DISJUNTOR DIN 50A (NÃO INCLUSO O POSTE DE CONCRETO). AF_07/2020</t>
  </si>
  <si>
    <t>ENTRADA DE ENERGIA ELÉTRICA, AÉREA, MONOFÁSICA, COM CAIXA DE EMBUTIR, CABO DE 35 MM2 E DISJUNTOR DIN 50A (NÃO INCLUSO O POSTE DE CONCRETO). AF_07/2020</t>
  </si>
  <si>
    <t>ENTRADA DE ENERGIA ELÉTRICA, AÉREA, MONOFÁSICA, COM CAIXA DE SOBREPOR, CABO DE 10 MM2 E DISJUNTOR DIN 50A (NÃO INCLUSO O POSTE DE CONCRETO). AF_07/2020</t>
  </si>
  <si>
    <t>ENTRADA DE ENERGIA ELÉTRICA, AÉREA, MONOFÁSICA, COM CAIXA DE SOBREPOR, CABO DE 16 MM2 E DISJUNTOR DIN 50A (NÃO INCLUSO O POSTE DE CONCRETO). AF_07/2020</t>
  </si>
  <si>
    <t>ENTRADA DE ENERGIA ELÉTRICA, AÉREA, MONOFÁSICA, COM CAIXA DE SOBREPOR, CABO DE 25 MM2 E DISJUNTOR DIN 50A (NÃO INCLUSO O POSTE DE CONCRETO). AF_07/2020</t>
  </si>
  <si>
    <t>ENTRADA DE ENERGIA ELÉTRICA, AÉREA, MONOFÁSICA, COM CAIXA DE SOBREPOR, CABO DE 35 MM2 E DISJUNTOR DIN 50A (NÃO INCLUSO O POSTE DE CONCRETO). AF_07/2020</t>
  </si>
  <si>
    <t>ENTRADA DE ENERGIA ELÉTRICA, SUBTERRÂNEA, MONOFÁSICA, COM CAIXA DE EMBUTIR, CABO DE 10 MM2 E DISJUNTOR DIN 50A (NÃO INCLUSA MURETA DE ALVENARIA). AF_07/2020</t>
  </si>
  <si>
    <t>ENTRADA DE ENERGIA ELÉTRICA, SUBTERRÂNEA, MONOFÁSICA, COM CAIXA DE EMBUTIR, CABO DE 16 MM2 E DISJUNTOR DIN 50A (NÃO INCLUSA MURETA DE ALVENARIA). AF_07/2020</t>
  </si>
  <si>
    <t>ENTRADA DE ENERGIA ELÉTRICA, SUBTERRÂNEA, MONOFÁSICA, COM CAIXA DE EMBUTIR, CABO DE 25 MM2 E DISJUNTOR DIN 50A (NÃO INCLUSA MURETA DE ALVENARIA). AF_07/2020</t>
  </si>
  <si>
    <t>ENTRADA DE ENERGIA ELÉTRICA, SUBTERRÂNEA, MONOFÁSICA, COM CAIXA DE EMBUTIR, CABO DE 35 MM2 E DISJUNTOR DIN 50A (NÃO INCLUSA MURETA DE ALVENARIA). AF_07/2020</t>
  </si>
  <si>
    <t>ENTRADA DE ENERGIA ELÉTRICA, SUBTERRÂNEA, MONOFÁSICA, COM CAIXA DE SOBREPOR, CABO DE 10 MM2 E DISJUNTOR DIN 50A (NÃO INCLUSA MURETA DE ALVENARIA). AF_07/2020</t>
  </si>
  <si>
    <t>ENTRADA DE ENERGIA ELÉTRICA, SUBTERRÂNEA, MONOFÁSICA, COM CAIXA DE SOBREPOR, CABO DE 16 MM2 E DISJUNTOR DIN 50A (NÃO INCLUSA MURETA DE ALVENARIA). AF_07/2020</t>
  </si>
  <si>
    <t>ENTRADA DE ENERGIA ELÉTRICA, SUBTERRÂNEA, MONOFÁSICA, COM CAIXA DE SOBREPOR, CABO DE 25 MM2 E DISJUNTOR DIN 50A (NÃO INCLUSA MURETA DE ALVENARIA). AF_07/2020</t>
  </si>
  <si>
    <t>ENTRADA DE ENERGIA ELÉTRICA, SUBTERRÂNEA, MONOFÁSICA, COM CAIXA DE SOBREPOR, CABO DE 35 MM2 E DISJUNTOR DIN 50A (NÃO INCLUSA MURETA DE ALVENARIA). AF_07/2020</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</si>
  <si>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</si>
  <si>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</si>
  <si>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</si>
  <si>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</si>
  <si>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</si>
  <si>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</si>
  <si>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</si>
  <si>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</si>
  <si>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</si>
  <si>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</si>
  <si>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</si>
  <si>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</si>
  <si>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</si>
  <si>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</si>
  <si>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</si>
  <si>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</si>
  <si>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</si>
  <si>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</si>
  <si>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</si>
  <si>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</si>
  <si>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</si>
  <si>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</si>
  <si>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</si>
  <si>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</si>
  <si>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</si>
  <si>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</si>
  <si>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</si>
  <si>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</si>
  <si>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</si>
  <si>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</si>
  <si>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</si>
  <si>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</si>
  <si>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</si>
  <si>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</si>
  <si>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</si>
  <si>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</si>
  <si>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</si>
  <si>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</si>
  <si>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</si>
  <si>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</si>
  <si>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</si>
  <si>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</si>
  <si>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</si>
  <si>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</si>
  <si>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</si>
  <si>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</si>
  <si>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</si>
  <si>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</si>
  <si>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</si>
  <si>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</si>
  <si>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</si>
  <si>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</si>
  <si>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</si>
  <si>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</si>
  <si>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</si>
  <si>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</si>
  <si>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</si>
  <si>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</si>
  <si>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</si>
  <si>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</si>
  <si>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</si>
  <si>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</si>
  <si>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</si>
  <si>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</si>
  <si>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</si>
  <si>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</si>
  <si>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</si>
  <si>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</si>
  <si>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</si>
  <si>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</si>
  <si>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</si>
  <si>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</si>
  <si>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</si>
  <si>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</si>
  <si>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</si>
  <si>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</si>
  <si>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</si>
  <si>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</si>
  <si>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</si>
  <si>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</si>
  <si>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</si>
  <si>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</si>
  <si>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</si>
  <si>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</si>
  <si>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</si>
  <si>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</si>
  <si>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</si>
  <si>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</si>
  <si>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</si>
  <si>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</si>
  <si>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</si>
  <si>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</si>
  <si>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</si>
  <si>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</si>
  <si>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</si>
  <si>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</si>
  <si>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</si>
  <si>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</si>
  <si>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</si>
  <si>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</si>
  <si>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</si>
  <si>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</si>
  <si>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</si>
  <si>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</si>
  <si>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</si>
  <si>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</si>
  <si>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</si>
  <si>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</si>
  <si>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</si>
  <si>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</si>
  <si>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</si>
  <si>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</si>
  <si>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</si>
  <si>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</si>
  <si>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</si>
  <si>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</si>
  <si>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</si>
  <si>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</si>
  <si>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</si>
  <si>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</si>
  <si>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</si>
  <si>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</si>
  <si>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</si>
  <si>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</si>
  <si>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</si>
  <si>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</si>
  <si>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</si>
  <si>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</si>
  <si>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</si>
  <si>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</si>
  <si>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</si>
  <si>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</si>
  <si>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</si>
  <si>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</si>
  <si>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</si>
  <si>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</si>
  <si>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</si>
  <si>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</si>
  <si>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</si>
  <si>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</si>
  <si>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</si>
  <si>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</si>
  <si>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</si>
  <si>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</si>
  <si>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</si>
  <si>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</si>
  <si>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</si>
  <si>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</si>
  <si>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</si>
  <si>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</si>
  <si>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</si>
  <si>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</si>
  <si>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</si>
  <si>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</si>
  <si>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</si>
  <si>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</si>
  <si>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</si>
  <si>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</si>
  <si>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</si>
  <si>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</si>
  <si>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</si>
  <si>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</si>
  <si>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</si>
  <si>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</si>
  <si>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</si>
  <si>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</si>
  <si>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</si>
  <si>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</si>
  <si>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</si>
  <si>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</si>
  <si>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</si>
  <si>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</si>
  <si>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</si>
  <si>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</si>
  <si>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</si>
  <si>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</si>
  <si>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</si>
  <si>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</si>
  <si>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</si>
  <si>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</si>
  <si>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</si>
  <si>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</si>
  <si>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</si>
  <si>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</si>
  <si>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</si>
  <si>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</si>
  <si>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</si>
  <si>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</si>
  <si>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</si>
  <si>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</si>
  <si>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</si>
  <si>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</si>
  <si>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</si>
  <si>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</si>
  <si>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</si>
  <si>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</si>
  <si>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</si>
  <si>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</si>
  <si>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</si>
  <si>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</si>
  <si>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</si>
  <si>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</si>
  <si>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</si>
  <si>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</si>
  <si>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</si>
  <si>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</si>
  <si>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</si>
  <si>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</si>
  <si>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</si>
  <si>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</si>
  <si>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</si>
  <si>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</si>
  <si>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</si>
  <si>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</si>
  <si>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</si>
  <si>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</si>
  <si>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</si>
  <si>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</si>
  <si>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</si>
  <si>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</si>
  <si>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</si>
  <si>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</si>
  <si>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</si>
  <si>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</si>
  <si>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</si>
  <si>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</si>
  <si>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</si>
  <si>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</si>
  <si>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</si>
  <si>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</si>
  <si>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</si>
  <si>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</si>
  <si>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</si>
  <si>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</si>
  <si>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</si>
  <si>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</si>
  <si>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</si>
  <si>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</si>
  <si>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</si>
  <si>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</si>
  <si>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</si>
  <si>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</si>
  <si>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</si>
  <si>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</si>
  <si>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</si>
  <si>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</si>
  <si>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</si>
  <si>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</si>
  <si>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</si>
  <si>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</si>
  <si>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</si>
  <si>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</si>
  <si>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</si>
  <si>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</si>
  <si>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</si>
  <si>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</si>
  <si>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</si>
  <si>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</si>
  <si>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</si>
  <si>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</si>
  <si>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</si>
  <si>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</si>
  <si>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</si>
  <si>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</si>
  <si>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</si>
  <si>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</si>
  <si>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</si>
  <si>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</si>
  <si>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</si>
  <si>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</si>
  <si>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</si>
  <si>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</si>
  <si>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</si>
  <si>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</si>
  <si>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</si>
  <si>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</si>
  <si>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</si>
  <si>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</si>
  <si>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</si>
  <si>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</si>
  <si>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</si>
  <si>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</si>
  <si>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</si>
  <si>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</si>
  <si>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</si>
  <si>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</si>
  <si>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</si>
  <si>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</si>
  <si>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</si>
  <si>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</si>
  <si>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</si>
  <si>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</si>
  <si>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</si>
  <si>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</si>
  <si>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</si>
  <si>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</si>
  <si>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</si>
  <si>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</si>
  <si>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</si>
  <si>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</si>
  <si>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</si>
  <si>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</si>
  <si>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</si>
  <si>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</si>
  <si>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</si>
  <si>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</si>
  <si>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</si>
  <si>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</si>
  <si>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</si>
  <si>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</si>
  <si>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</si>
  <si>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</si>
  <si>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</si>
  <si>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</si>
  <si>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</si>
  <si>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</si>
  <si>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</si>
  <si>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</si>
  <si>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</si>
  <si>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</si>
  <si>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</si>
  <si>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</si>
  <si>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</si>
  <si>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</si>
  <si>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</si>
  <si>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</si>
  <si>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</si>
  <si>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</si>
  <si>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</si>
  <si>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</si>
  <si>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</si>
  <si>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</si>
  <si>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</si>
  <si>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</si>
  <si>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</si>
  <si>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</si>
  <si>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</si>
  <si>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</si>
  <si>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</si>
  <si>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</si>
  <si>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</si>
  <si>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</si>
  <si>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</si>
  <si>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</si>
  <si>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</si>
  <si>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</si>
  <si>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</si>
  <si>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</si>
  <si>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</si>
  <si>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</si>
  <si>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</si>
  <si>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</si>
  <si>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</si>
  <si>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</si>
  <si>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</si>
  <si>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</si>
  <si>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</si>
  <si>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</si>
  <si>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</si>
  <si>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</si>
  <si>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</si>
  <si>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</si>
  <si>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</si>
  <si>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 xml:space="preserve">INSUMOS SINAPI </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</si>
  <si>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</si>
  <si>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</si>
  <si>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</si>
  <si>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</si>
  <si>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</si>
  <si>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</si>
  <si>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</si>
  <si>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</si>
  <si>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</si>
  <si>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</si>
  <si>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</si>
  <si>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</si>
  <si>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</si>
  <si>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</si>
  <si>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</si>
  <si>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</si>
  <si>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</si>
  <si>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</si>
  <si>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</si>
  <si>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</si>
  <si>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</si>
  <si>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</si>
  <si>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</si>
  <si>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</si>
  <si>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</si>
  <si>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</si>
  <si>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</si>
  <si>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</si>
  <si>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</si>
  <si>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</si>
  <si>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</si>
  <si>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</si>
  <si>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</si>
  <si>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</si>
  <si>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</si>
  <si>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</si>
  <si>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</si>
  <si>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</si>
  <si>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</si>
  <si>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</si>
  <si>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</si>
  <si>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</si>
  <si>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</si>
  <si>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</si>
  <si>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</si>
  <si>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</si>
  <si>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</si>
  <si>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</si>
  <si>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</si>
  <si>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</si>
  <si>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</si>
  <si>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</si>
  <si>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</si>
  <si>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</si>
  <si>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</si>
  <si>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</si>
  <si>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</si>
  <si>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</si>
  <si>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</si>
  <si>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</si>
  <si>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</si>
  <si>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</si>
  <si>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</si>
  <si>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</si>
  <si>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</si>
  <si>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</si>
  <si>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</si>
  <si>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</si>
  <si>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</si>
  <si>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</si>
  <si>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</si>
  <si>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</si>
  <si>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</si>
  <si>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</si>
  <si>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</si>
  <si>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</si>
  <si>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</si>
  <si>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</si>
  <si>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</si>
  <si>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</si>
  <si>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</si>
  <si>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</si>
  <si>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</si>
  <si>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</si>
  <si>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</si>
  <si>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</si>
  <si>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</si>
  <si>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</si>
  <si>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</si>
  <si>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</si>
  <si>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</si>
  <si>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</si>
  <si>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</si>
  <si>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</si>
  <si>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</si>
  <si>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</si>
  <si>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</si>
  <si>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</si>
  <si>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</si>
  <si>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</si>
  <si>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</si>
  <si>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</si>
  <si>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</si>
  <si>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</si>
  <si>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</si>
  <si>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</si>
  <si>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</si>
  <si>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 xml:space="preserve">EMPRESA : </t>
  </si>
  <si>
    <t>Base Sinapi: 11-2025</t>
  </si>
  <si>
    <t>PLANILHA DE SERVIÇOS</t>
  </si>
  <si>
    <t>ED-48192</t>
  </si>
  <si>
    <t>ED-48193</t>
  </si>
  <si>
    <t>ED-48191</t>
  </si>
  <si>
    <t>ED-48198</t>
  </si>
  <si>
    <t>ED-48199</t>
  </si>
  <si>
    <t>ED-48197</t>
  </si>
  <si>
    <t>ED-48393</t>
  </si>
  <si>
    <t>ED-48388</t>
  </si>
  <si>
    <t>ED-48389</t>
  </si>
  <si>
    <t>ED-48387</t>
  </si>
  <si>
    <t>ED-50998</t>
  </si>
  <si>
    <t>ED-51000</t>
  </si>
  <si>
    <t>ED-51003</t>
  </si>
  <si>
    <t>ED-51005</t>
  </si>
  <si>
    <t>ED-48159</t>
  </si>
  <si>
    <t>ED-48338</t>
  </si>
  <si>
    <t>ED-48339</t>
  </si>
  <si>
    <t>ED-48344</t>
  </si>
  <si>
    <t>ED-48343</t>
  </si>
  <si>
    <t>ED-48346</t>
  </si>
  <si>
    <t>ED-48345</t>
  </si>
  <si>
    <t>ED-48351</t>
  </si>
  <si>
    <t>ED-48352</t>
  </si>
  <si>
    <t>ED-49405</t>
  </si>
  <si>
    <t>ED-49403</t>
  </si>
  <si>
    <t>ED-49387</t>
  </si>
  <si>
    <t>ED-49393</t>
  </si>
  <si>
    <t>ED-49389</t>
  </si>
  <si>
    <t>ED-49395</t>
  </si>
  <si>
    <t>ED-49385</t>
  </si>
  <si>
    <t>ED-49391</t>
  </si>
  <si>
    <t>ED-49386</t>
  </si>
  <si>
    <t>ED-49392</t>
  </si>
  <si>
    <t>ED-49388</t>
  </si>
  <si>
    <t>ED-49394</t>
  </si>
  <si>
    <t>ED-49384</t>
  </si>
  <si>
    <t>ED-49390</t>
  </si>
  <si>
    <t>ED-49408</t>
  </si>
  <si>
    <t>ED-49410</t>
  </si>
  <si>
    <t>ED-49409</t>
  </si>
  <si>
    <t>ED-49406</t>
  </si>
  <si>
    <t>ED-49407</t>
  </si>
  <si>
    <t>ED-49401</t>
  </si>
  <si>
    <t>ED-49496</t>
  </si>
  <si>
    <t>ED-49371</t>
  </si>
  <si>
    <t>ED-49372</t>
  </si>
  <si>
    <t>ED-49373</t>
  </si>
  <si>
    <t>ED-49374</t>
  </si>
  <si>
    <t>ED-49370</t>
  </si>
  <si>
    <t>ED-49375</t>
  </si>
  <si>
    <t>ED-49377</t>
  </si>
  <si>
    <t>ED-49376</t>
  </si>
  <si>
    <t>ED-49378</t>
  </si>
  <si>
    <t>ED-51092</t>
  </si>
  <si>
    <t>ED-50860</t>
  </si>
  <si>
    <t>ALVENARIA DE VEDAÇÃO COM BLOCO DE CONCRETO, ESP. 14CM, COM ACABAMENTO APARENTE, INCLUSIVE ARGAMASSA PARA ASSENTAMENTO</t>
  </si>
  <si>
    <t>ALVENARIA DE VEDAÇÃO COM BLOCO DE CONCRETO, ESP. 14CM, PARA REVESTIMENTO, INCLUSIVE ARGAMASSA PARA ASSENTAMENTO</t>
  </si>
  <si>
    <t>ALVENARIA DE VEDAÇÃO COM BLOCO DE CONCRETO, ESP. 19CM, COM ACABAMENTO APARENTE, INCLUSIVE ARGAMASSA PARA ASSENTAMENTO</t>
  </si>
  <si>
    <t>ALVENARIA DE VEDAÇÃO COM BLOCO DE CONCRETO, ESP. 19CM, PARA REVESTIMENTO, INCLUSIVE ARGAMASSA PARA ASSENTAMENTO</t>
  </si>
  <si>
    <t>ALVENARIA DE VEDAÇÃO COM BLOCO DE CONCRETO, ESP. 9CM, PARA REVESTIMENTO, INCLUSIVE ARGAMASSA PARA ASSENTAMENTO</t>
  </si>
  <si>
    <t>ALVENARIA ESTRUTURAL COM BLOCO DE CONCRETO, ESP. 14CM, (FBK 4,5MPA), COM ACABAMENTO APARENTE, INCLUSIVE ARGAMASSA PARA ASSENTAMENTO</t>
  </si>
  <si>
    <t>ALVENARIA ESTRUTURAL COM BLOCO DE CONCRETO, ESP. 14CM, (FBK 4,5MPA), PARA REVESTIMENTO, INCLUSIVE ARGAMASSA PARA ASSENTAMENTO</t>
  </si>
  <si>
    <t>ALVENARIA ESTRUTURAL COM BLOCO DE CONCRETO, ESP. 19CM, (FBK 4,5MPA), COM ACABAMENTO APARENTE, INCLUSIVE ARGAMASSA PARA ASSENTAMENTO</t>
  </si>
  <si>
    <t>ALVENARIA ESTRUTURAL COM BLOCO DE CONCRETO, ESP. 19CM, (FBK 4,5MPA), PARA REVESTIMENTO, INCLUSIVE ARGAMASSA PARA ASSENTAMENTO</t>
  </si>
  <si>
    <t>ALVENARIA ESTRUTURAL COM BLOCO DE CONCRETO, ESP. 9CM, (FBK 4,5MPA), COM ACABAMENTO APARENTE, INCLUSIVE ARGAMASSA PARA ASSENTAMENTO</t>
  </si>
  <si>
    <t>ALVENARIA ESTRUTURAL COM BLOCO DE CONCRETO, ESP. 9CM, (FBK 4,5MPA), PARA REVESTIMENTO, INCLUSIVE ARGAMASSA PARA ASSENTAMENTO</t>
  </si>
  <si>
    <t>CINTA DE AMARRAÇÃO DE ALVENARIA COM BLOCO DE CONCRETO ESTRUTURAL, CANALETA TIPO "J", ESP. 14CM, (FBK 4,5MPA), COM ACABAMENTO APARENTE, INCLUSIVE ARGAMASSA PARA ASSENTAMENTO, EXCLUSIVE GRAUTE E ARMAÇÃO</t>
  </si>
  <si>
    <t>CINTA DE AMARRAÇÃO DE ALVENARIA COM BLOCO DE CONCRETO ESTRUTURAL, CANALETA TIPO "J", ESP. 14CM, (FBK 4,5MPA), PARA REVESTIMENTO, INCLUSIVE ARGAMASSA PARA ASSENTAMENTO, EXCLUSIVE GRAUTE E ARMAÇÃO</t>
  </si>
  <si>
    <t>CINTA DE AMARRAÇÃO DE ALVENARIA COM BLOCO DE CONCRETO ESTRUTURAL, CANALETA TIPO "U", ESP. 14CM, (FBK 4,5MPA), COM ACABAMENTO APARENTE, INCLUSIVE ARGAMASSA PARA ASSENTAMENTO, EXCLUSIVE GRAUTE E ARMAÇÃO</t>
  </si>
  <si>
    <t>CINTA DE AMARRAÇÃO DE ALVENARIA COM BLOCO DE CONCRETO ESTRUTURAL, CANALETA TIPO "U", ESP. 14CM, (FBK 4,5MPA), PARA REVESTIMENTO, INCLUSIVE ARGAMASSA PARA ASSENTAMENTO, EXCLUSIVE GRAUTE E ARMAÇÃO</t>
  </si>
  <si>
    <t>CINTA DE AMARRAÇÃO DE ALVENARIA COM BLOCO DE CONCRETO ESTRUTURAL, CANALETA TIPO "U", ESP. 19CM, (FBK 4,5MPA), COM ACABAMENTO APARENTE, INCLUSIVE ARGAMASSA PARA ASSENTAMENTO, EXCLUSIVE GRAUTE E ARMAÇÃO</t>
  </si>
  <si>
    <t>CINTA DE AMARRAÇÃO DE ALVENARIA COM BLOCO DE CONCRETO ESTRUTURAL, CANALETA TIPO "U", ESP. 19CM, (FBK 4,5MPA), PARA REVESTIMENTO, INCLUSIVE ARGAMASSA PARA ASSENTAMENTO, EXCLUSIVE GRAUTE E ARMAÇÃO</t>
  </si>
  <si>
    <t>CINTA DE AMARRAÇÃO DE ALVENARIA COM BLOCO DE CONCRETO ESTRUTURAL, CANALETA TIPO "U", ESP. 9CM, (FBK 4,5MPA), COM ACABAMENTO APARENTE, INCLUSIVE ARGAMASSA PARA ASSENTAMENTO, EXCLUSIVE GRAUTE E ARMAÇÃO</t>
  </si>
  <si>
    <t>CINTA DE AMARRAÇÃO DE ALVENARIA COM BLOCO DE CONCRETO ESTRUTURAL, CANALETA TIPO "U", ESP. 9CM, (FBK 4,5MPA), PARA REVESTIMENTO, INCLUSIVE ARGAMASSA PARA ASSENTAMENTO, EXCLUSIVE GRAUTE E ARMAÇÃO</t>
  </si>
  <si>
    <t>PEITORIL DE GRANITO, NA COR CINZA ANDORINHA, COM PINGADEIRA, ESP. 3CM, ACABAMENTO POLIDO, ASSENTAMENTO COM ARGAMASSA INDUSTRIALIZADA, INCLUSIVE REJUNTAMENTO</t>
  </si>
  <si>
    <t>PEITORIL DE MÁRMORE, NA COR BRANCO COMUM, COM PINGADEIRA, ESP. 3CM, ACABAMENTO POLIDO, ASSENTAMENTO COM ARGAMASSA INDUSTRIALIZADA, INCLUSIVE REJUNTAMENTO</t>
  </si>
  <si>
    <t>SOLEIRA DE ARDÓSIA, ESP. 2CM, ACABAMENTO NATURAL, ASSENTAMENTO COM ARGAMASSA INDUSTRIALIZADA, INCLUSIVE REJUNTAMENTO</t>
  </si>
  <si>
    <t>SOLEIRA DE GRANITO, NA COR CINZA ANDORINHA, ESP. 2CM, ACABAMENTO POLIDO, ASSENTAMENTO COM ARGAMASSA INDUSTRIALIZADA, INCLUSIVE REJUNTAMENTO</t>
  </si>
  <si>
    <t>SOLEIRA DE GRANITO, NA COR CINZA ANDORINHA, ESP. 3CM, ACABAMENTO POLIDO, ASSENTAMENTO COM ARGAMASSA INDUSTRIALIZADA, INCLUSIVE REJUNTAMENTO</t>
  </si>
  <si>
    <t>SOLEIRA DE MÁRMORE, NA COR BRANCO COMUM, ESP. 2CM, ACABAMENTO POLIDO, ASSENTAMENTO COM ARGAMASSA INDUSTRIALIZADA, INCLUSIVE REJUNTAMENTO</t>
  </si>
  <si>
    <t>SOLEIRA DE MÁRMORE, NA COR BRANCO COMUM, ESP. 3CM, ACABAMENTO POLIDO, ASSENTAMENTO COM ARGAMASSA INDUSTRIALIZADA, INCLUSIVE REJUNTAMENTO</t>
  </si>
  <si>
    <t>CONJUNTO DE TRÊS (3) MASTROS DE PÁTIO PARA BANDEIRAS EM TUBO GALVANIZADO FLANGEADO, COM DOIS (2) MASTROS DE 6M ALTURA E UM (1) MASTRO DE 7M DE ALTURA, INCLUSIVE BASE DE CONCRETO</t>
  </si>
  <si>
    <t>MASTRO DE FACHADA PARA BANDEIRA EM TUBO GALVANIZADO, COM COMPRIMENTO DE 3M, INCLUSIVE ACESSÓRIOS PARA FIXAÇÃO, EXCLUSIVE FORNECIMENTO DE ANDAIME OU PLATAFORMA</t>
  </si>
  <si>
    <t>MASTRO DE PÁTIO PARA BANDEIRA EM TUBO GALVANIZADO FLANGEADO, ALTURA LIVRE 6M, EXCLUSIVE BASE DE CONCRETO</t>
  </si>
  <si>
    <t>MASTRO DE PÁTIO PARA BANDEIRA EM TUBO GALVANIZADO FLANGEADO, ALTURA LIVRE 7M, EXCLUSIVE BASE DE CONCRETO</t>
  </si>
  <si>
    <t>DEGRAU DE ESCADA DE MARINHEIRO DE FERRO REDONDO DE 7/8" ENGASTADO</t>
  </si>
  <si>
    <t>ESCADA MARINHEIRO - TUBO GALVANIZADO D = 3/4" E D = 1/2"</t>
  </si>
  <si>
    <t>ESCADA MARINHEIRO COM GRADIL PROTETOR - D = 3/4"</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</si>
  <si>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</si>
  <si>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</si>
  <si>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</si>
  <si>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</si>
  <si>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 METRO, INCLUSIVE VÁLVULA DE ESCOAMENTO DE METAL NA COR CROMADA, SIFÃO DE METAL TIPO COPO NA COR CROMADA, FORNECIMENTO E INSTALAÇÃO</t>
  </si>
  <si>
    <t>MICTÓRIO COLETIVO, EM AÇO INOXIDÁVEL, TIPO AISI 304, CHAPA 22, COM DESENVOLVIMENTO DE 1,4 METRO, INCLUSIVE VÁLVULA DE ESCOAMENTO DE METAL NA COR CROMADA, SIFÃO DE METAL TIPO COPO NA COR CROMADA, FORNECIMENTO E INSTALAÇÃO</t>
  </si>
  <si>
    <t>TUBO DE LIGAÇÃO DE ÁGUA PARA BACIA SANITÁRIA (VASO), DIÂMETRO DE 1.1/2", COMPRIMENTO 20CM, INCLUSIVE CANOPLA, BOLSA ESPUDE E ACESSÓRIOS</t>
  </si>
  <si>
    <t>TUBO DE LIGAÇÃO PARA BACIA SANITÁRIA EM PVC, ACABAMENTO CROMADO, COMPRIMENTO DE 25CM, DIÂMETRO DE 1.1/2", INCLUSIVE CANOPLA E ACESSÓRIOS</t>
  </si>
  <si>
    <t>BANCO ARTICULADO EM AÇO INOX COM CANTOS ARREDONDADOS, PROFUNDIDADE DE 45CM, COMPRIMENTO DE 0,70 M, PARA ACESSIBILIDADE (PMR/PCR), INSTALADO EM PAREDE, INCLUSIVE ACESSÓRIOS PARA FIXAÇÃO</t>
  </si>
  <si>
    <t>BANCO ARTICULADO EM FÓRMICA COM CANTOS ARREDONDADOS E SUPERFÍCIE ANTIDERRAPANTE IMPERMEÁVEL, PROFUNDIDADE MÍNIMA DE 0,45 M E COMPRIMENTO MÍNIMO DE 0,70 M, PARA ESFORÇO DE 1,5 KN CONFORME NBR 9050</t>
  </si>
  <si>
    <t>BANCADA EM AÇO INOXIDÁVEL</t>
  </si>
  <si>
    <t>BANCADA EM ARDÓSIA E = 3 CM, APOIADA EM ALVENARIA</t>
  </si>
  <si>
    <t>BANCADA EM ARDÓSIA E = 3 CM, L = 55 CM, APOIADA EM CONSOLE DE METALON</t>
  </si>
  <si>
    <t>BANCADA EM GRANITO CINZA ANDORINHA E = 3 CM, APOIADA EM ALVENARIA</t>
  </si>
  <si>
    <t>BANCADA EM GRANITO CINZA ANDORINHA E = 3 CM, APOIADA EM CONSOLE DE METALON 20 X 30 MM</t>
  </si>
  <si>
    <t>BANCADA EM MÁRMORE BRANCO E = 3 CM, APOIADA EM ALVENARIA</t>
  </si>
  <si>
    <t>BANCADA EM MÁRMORE BRANCO E = 3 CM, APOIADA EM CONSOLE DE METALON 20 X 30 MM</t>
  </si>
  <si>
    <t>TESTEIRA PARA BANCADA EM GRANITO, COR CINZA ANDORINHA, ESP. 2CM, ALTURA DE 3CM, INCLUSIVE POLIMENTO, CORTE/COLAGEM EM MEIA ESQUADARIA E MASSA PLÁSTICA NA COR DA PEDRA</t>
  </si>
  <si>
    <t>TESTEIRA PARA BANCADA EM GRANITO, COR CINZA ANDORINHA, ESP. 2CM, ALTURA DE 5CM, INCLUSIVE POLIMENTO, CORTE/COLAGEM EM MEIA ESQUADARIA E MASSA PLÁSTICA NA COR DA PEDRA</t>
  </si>
  <si>
    <t>TESTEIRA PARA BANCADA EM GRANITO, COR CINZA ANDORINHA, ESP. 3CM, ALTURA DE 3CM, INCLUSIVE POLIMENTO, CORTE/COLAGEM EM MEIA ESQUADRIA E MASSA PLÁSTICA NA COR DA PEDRA</t>
  </si>
  <si>
    <t>TESTEIRA PARA BANCADA EM MÁRMORE, COR BRANCO COMUM, ESP. 3CM, ALTURA DE 10CM, INCLUSIVE POLIMENTO, CORTE/COLAGEM EM MEIA ESQUADRIA E MASSA PLÁSTICA NA COR DA PEDRA</t>
  </si>
  <si>
    <t>BANCADA EM CONCRETO, APOIADA EM CONSOLE DE METALON 20 X 30 MM</t>
  </si>
  <si>
    <t>BANCADA SIMPLES EM CONCRETO, APOIADA EM ALVENARIA</t>
  </si>
  <si>
    <t>PRATELEIRA EM ARDÓSIA, ESP. 2CM, EMBUTIDA EM PAREDE, INCLUSIVE FIXAÇÃO</t>
  </si>
  <si>
    <t>PRATELEIRA EM ARDÓSIA, ESP. 2CM,APOIADA EM CONSOLE DE METALON (30X20)MM, INCLUSIVE FIXAÇÃO</t>
  </si>
  <si>
    <t>PRATELEIRA EM GRANITO, COR CINZA ANDORINHA, ESP. 2CM, APOIADA EM ALVENARIA, EXCLUSIVE ALVENARIA</t>
  </si>
  <si>
    <t>PRATELEIRA EM GRANITO, COR CINZA ANDORINHA, ESP. 2CM, APOIADA EM CONSOLE DE METALON (30X20)MM, INCLUSIVE FIXAÇÃO</t>
  </si>
  <si>
    <t>PRATELEIRA EM MÁRMORE, COR BRANCO COMUM, ESP. 2CM, APOIADA EM ALVENARIA, EXCLUSIVE ALVENARIA</t>
  </si>
  <si>
    <t>PRATELEIRA EM MÁRMORE, COR BRANCO COMUM, ESP. 2CM, APOIADA EM CONSOLE DE METALON (30X20)MM, INCLUSIVE FIXAÇÃO</t>
  </si>
  <si>
    <t>PRATELEIRA DE MADEIRA, COM ACABAMENTO EM VERNIZ, APOIADA EM CONSOLE DE METALON (30X20)MM, INCLUSIVE FIXAÇÃO E APLICAÇÃO DE VERNIZ SINTÉTICO MARÍTIMO, DUAS (2) DEMÃOS, ACABAMENTO TIPO BRILHANTE</t>
  </si>
  <si>
    <t>PRATELEIRA DE MADEIRA, COM ACABAMENTO TINTA ESMALTE, APOIADA EM CONSOLE DE METALON (30X20)MM, INCLUSIVE FIXAÇÃO, APLICAÇÃO DE TINTA ESMALTE, DUAS (2) DEMÃOS E FUNDO NIVELADOR, UMA (1) DEMÃO, EXCLUSIVE MASSA A ÓLEO</t>
  </si>
  <si>
    <t>PRATELEIRA EM CONCRETO PRÉ- MOLDADO, ESP. 4CM, APOIADA EM ALVENARIA, EXCLUSIVE ALVENARIA</t>
  </si>
  <si>
    <t>PRATELEIRA EM CONCRETO PRÉ- MOLDADO, ESP. 4CM, APOIADA EM CONSOLE DE METALON (30X20)MM, INCLUSIVE FIXAÇÃO</t>
  </si>
  <si>
    <t>LUMINÁRIA ARANDELA TIPO TARTARUGA BLINDADA COMPLETA, PARA UMA (1) LÂMPADA FLUORESCENTE COMPACTA 20W, FORNECIMENTO E INSTALAÇÃO, INCLUSIVE BASE E LÂMPADA</t>
  </si>
  <si>
    <t>LUMINÁRIA ARANDELA TIPO TARTARUGA COMPLETA, PARA UMA (1) LÂMPADA FLUORESCENTE COMPACTA 20W, FORNECIMENTO E INSTALAÇÃO, INCLUSIVE BASE E LÂMPADA</t>
  </si>
  <si>
    <t>LUMINÁRIA COMERCIAL CHANFRADA DE SOBREPOR COMPLETA, PARA DUAS (2) LÂMPADAS TUBULARES FLUORESCENTE 2X16W-ØT8, FORNECIMENTO E INSTALAÇÃO, INCLUSIVE BASE, REATOR E LÂMPADAS</t>
  </si>
  <si>
    <t>LUMINÁRIA COMERCIAL CHANFRADA DE SOBREPOR COMPLETA, PARA DUAS (2) LÂMPADAS TUBULARES FLUORESCENTE 2X32W-ØT8, FORNECIMENTO E INSTALAÇÃO, INCLUSIVE BASE, REATOR E LÂMPADAS</t>
  </si>
  <si>
    <t>LUMINÁRIA COMERCIAL CHANFRADA DE SOBREPOR COMPLETA, PARA QUATRO (4) LÂMPADAS TUBULARES FLUORESCENTE 4X16W-ØT8, FORNECIMENTO E INSTALAÇÃO, INCLUSIVE BASE, REATOR E LÂMPADAS</t>
  </si>
  <si>
    <t>LUMINÁRIA COMERCIAL CHANFRADA DE SOBREPOR COMPLETA, PARA QUATRO (4) LÂMPADAS TUBULARES FLUORESCENTE 4X32W-ØT8, FORNECIMENTO E INSTALAÇÃO, INCLUSIVE BASE, REATOR E LÂMPADAS</t>
  </si>
  <si>
    <t>LUMINÁRIA COMERCIAL CHANFRADA DE SOBREPOR COMPLETA, PARA UMA (1) LÂMPADA TUBULAR FLUORESCENTE 1X16W-ØT8, FORNECIMENTO E INSTALAÇÃO, INCLUSIVE BASE, REATOR E LÂMPADA</t>
  </si>
  <si>
    <t>LUMINÁRIA COMERCIAL CHANFRADA DE SOBREPOR COMPLETA, PARA UMA (1) LÂMPADA TUBULAR FLUORESCENTE 1X32W-ØT8, FORNECIMENTO E INSTALAÇÃO, INCLUSIVE BASE, REATOR E LÂMPADA</t>
  </si>
  <si>
    <t>LUMINÁRIA COMERCIAL CHANFRADA DE SOBREPOR, PARA DUAS (2) LÂMPADAS TUBULARES FLUORESCENTE 2X16W-ØT8 OU 2X20W-ØT10 OU LED 2X9W-ØT8, FORNECIMENTO E INSTALAÇÃO, EXCLUSIVE BASE, REATOR E LÂMPADAS</t>
  </si>
  <si>
    <t>LUMINÁRIA COMERCIAL CHANFRADA DE SOBREPOR, PARA DUAS (2) LÂMPADAS TUBULARES FLUORESCENTE 2X32W-ØT8 OU 2X40W-ØT10 OU LED 2X18W-ØT8, FORNECIMENTO E INSTALAÇÃO, EXCLUSIVE BASE, REATOR E LÂMPADAS</t>
  </si>
  <si>
    <t>LUMINÁRIA COMERCIAL CHANFRADA DE SOBREPOR, PARA QUATRO (4) LÂMPADAS TUBULARES FLUORESCENTE 4X16W-ØT8 OU 4X20W-ØT10 OU LED 4X9W-ØT8, FORNECIMENTO E INSTALAÇÃO, EXCLUSIVE BASE, REATOR E LÂMPADAS</t>
  </si>
  <si>
    <t>LUMINÁRIA COMERCIAL CHANFRADA DE SOBREPOR, PARA QUATRO (4) LÂMPADAS TUBULARES FLUORESCENTE 4X32W-ØT8 OU 4X40W-ØT10 OU LED 4X18W-ØT8, FORNECIMENTO E INSTALAÇÃO, EXCLUSIVE BASE, REATOR E LÂMPADAS</t>
  </si>
  <si>
    <t>LUMINÁRIA COMERCIAL CHANFRADA DE SOBREPOR, PARA UMA (1) LÂMPADA TUBULAR FLUORESCENTE 1X16W-ØT8 OU 1X20W-ØT10 OU LED 1X9W-ØT8, FORNECIMENTO E INSTALAÇÃO, EXCLUSIVE BASE, REATOR E LÂMPADA</t>
  </si>
  <si>
    <t>LUMINÁRIA COMERCIAL CHANFRADA DE SOBREPOR, PARA UMA (1) LÂMPADA TUBULAR FLUORESCENTE 1X32W-ØT8 OU 1X40W-ØT10 OU LED 1X18W-ØT8, FORNECIMENTO E INSTALAÇÃO, EXCLUSIVE BASE, REATOR E LÂMPADA</t>
  </si>
  <si>
    <t>LUMINÁRIA REFLETORA PARA ILUMINAÇÃO PÚBLICA COM LÂMPADA VAPOR DE MERCÚRIO, 2 REFLETORES DE 250W EM POSTE DE CONCRETO COM 9 M DE ALTURA (COMPLETA)</t>
  </si>
  <si>
    <t>LUMINÁRIA REFLETORA PARA ILUMINAÇÃO PÚBLICA COM LÂMPADA VAPOR DE MERCÚRIO, 3 REFLETORES DE 400W EM POSTE DE CONCRETO COM 11 M DE ALTURA (COMPLETA)</t>
  </si>
  <si>
    <t>LUMINÁRIA REFLETORA PARA ILUMINAÇÃO PÚBLICA COM LÂMPADA VAPOR DE MERCÚRIO, 6 REFLETORES DE 400W EM POSTE DE CONCRETO COM 9 M DE ALTURA (COMPLETA)</t>
  </si>
  <si>
    <t>LUMINÁRIA REFLETORA PARA ILUMINAÇÃO PÚBLICA PARA LÂMPADA VAPOR DE MERCÚRIO, SÓDIO E METÁLICA, 1 PÉTALA, POSTE DE AÇO GALVANIZADO COM 10 M DE ALTURA LIVRE (COMPLETA)</t>
  </si>
  <si>
    <t>LUMINÁRIA REFLETORA PARA ILUMINAÇÃO PÚBLICA PARA LÂMPADA VAPOR DE MERCÚRIO, SÓDIO E METÁLICA, 2 PÉTALAS, POSTE DE AÇO GALVANIZADO COM 10 M DE ALTURA LIVRE (COMPLETA)</t>
  </si>
  <si>
    <t>LUMINÁRIA TIPO DROPS COM BASE SUPORTE GALVANIZADA E GLOBO LEITOSO COMPLETA, PARA UMA (1) LÂMPADA FLUORESCENTE COMPACTA DE 20W, FORNECIMENTO E INSTALAÇÃO, INCLUSIVE BASE E LÂMPADA</t>
  </si>
  <si>
    <t>PROJETOR EXTERNO PARA LÂMPADA A VAPOR DE MERCÚRIO , DE IODETO METÁLICO OU DE SÓDIO, COM ÂNGULO REGULÁVEL, COM ALOJAMENTO PARA REATOR, COMPLETO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</si>
  <si>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</si>
  <si>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</si>
  <si>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</si>
  <si>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</si>
  <si>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</si>
  <si>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LÂMPADA TUBULAR FLUORESCENTE, BASE G13, POTÊNCIA 16W, FORNECIMENTO E INSTALAÇÃO, EXCLUSIVE REATOR E LUMINÁRIA</t>
  </si>
  <si>
    <t>LÂMPADA TUBULAR FLUORESCENTE, BASE G13, POTÊNCIA 20W, FORNECIMENTO E INSTALAÇÃO, EXCLUSIVE REATOR E LUMINÁRIA</t>
  </si>
  <si>
    <t>LÂMPADA TUBULAR FLUORESCENTE, BASE G13, POTÊNCIA 32W, FORNECIMENTO E INSTALAÇÃO, EXCLUSIVE REATOR E LUMINÁRIA</t>
  </si>
  <si>
    <t>LÂMPADA TUBULAR FLUORESCENTE, BASE G13, POTÊNCIA 40W, FORNECIMENTO E INSTALAÇÃO, EXCLUSIVE REATOR E LUMINÁRIA</t>
  </si>
  <si>
    <t>PROTEÇÃO CONTRA SURTO</t>
  </si>
  <si>
    <t>VLC SLIM CLASSE 1 275V 12,5/60kA</t>
  </si>
  <si>
    <t>PLANTIO E PREPARO DE COVAS PARA ÁRVORES COM ALTURA MÉDIA DE 2,00M, DIMENSÕES (60X60X60)CM , EXCLUSIVE FORNECIMENTO DAS MUDAS</t>
  </si>
  <si>
    <t>CINTA ARMADA EM CONCRETO 20 MPa, INCLUSIVE LASTRO 5 CM EM CONCRETO MAGRO 9 MPa, FÔRMAS LATERAIS E DESFORMA</t>
  </si>
  <si>
    <t>TABELA DE EDIFICAÇÃO - ED</t>
  </si>
  <si>
    <t>TABELA RODOVIARIA - RO</t>
  </si>
  <si>
    <t>RO-6136</t>
  </si>
  <si>
    <t>Boca de Bueiro duplo celular de concreto moldado em loco, de 2,00 x 2,00 m com esconsidade de 0º - areia e brita comerciais (Execução, incluindo fornecimento, carga e transporte de todos os materiais, exclui escavação)</t>
  </si>
  <si>
    <t>Boca de Bueiro duplo celular de concreto moldado em loco, de 2,00 x 2,00 m com esconsidade de 0º - areia extraída e brita produzida (Execução, incluindo fornecimento, carga e transporte de todos os materiais, exclui escavação)</t>
  </si>
  <si>
    <t>Boca de Bueiro duplo celular de concreto moldado em loco, de 2,00 x 2,00 m com esconsidade de 15º - areia e brita comerciais (Execução, incluindo fornecimento, carga e transporte de todos os materiais, exclui escavação)</t>
  </si>
  <si>
    <t>Boca de Bueiro duplo celular de concreto moldado em loco, de 2,00 x 2,00 m com esconsidade de 15º - areia extraída e brita produzida (Execução, incluindo fornecimento, carga e transporte de todos os materiais, exclui escavação)</t>
  </si>
  <si>
    <t>Boca de Bueiro duplo celular de concreto moldado em loco, de 2,00 x 2,00 m com esconsidade de 30º - areia e brita comerciais (Execução, incluindo fornecimento, carga e transporte de todos os materiais, exclui escavação)</t>
  </si>
  <si>
    <t>Boca de Bueiro duplo celular de concreto moldado em loco, de 2,00 x 2,00 m com esconsidade de 30º - areia extraída e brita produzida (Execução, incluindo fornecimento, carga e transporte de todos os materiais, exclui escavação)</t>
  </si>
  <si>
    <t>Boca de Bueiro duplo celular de concreto moldado em loco, de 2,00 x 2,00 m com esconsidade de 45º - areia e brita comerciais (Execução, incluindo fornecimento, carga e transporte de todos os materiais, exclui escavação)</t>
  </si>
  <si>
    <t>Boca de Bueiro duplo celular de concreto moldado em loco, de 2,00 x 2,00 m com esconsidade de 45º - areia extraída e brita produzida (Execução, incluindo fornecimento, carga e transporte de todos os materiais, exclui escavação)</t>
  </si>
  <si>
    <t>Boca de Bueiro duplo celular de concreto moldado em loco, de 2,00 x 2,50 m com esconsidade de 0º - areia e brita comerciais (Execução, incluindo fornecimento, carga e transporte de todos os materiais, exclui escavação)</t>
  </si>
  <si>
    <t>Boca de Bueiro duplo celular de concreto moldado em loco, de 2,00 x 2,50 m com esconsidade de 0º - areia extraída e brita produzida (Execução, incluindo fornecimento, carga e transporte de todos os materiais, exclui escavação)</t>
  </si>
  <si>
    <t>Boca de Bueiro duplo celular de concreto moldado em loco, de 2,00 x 2,50 m com esconsidade de 15º - areia e brita comerciais (Execução, incluindo fornecimento, carga e transporte de todos os materiais, exclui escavação)</t>
  </si>
  <si>
    <t>Boca de Bueiro duplo celular de concreto moldado em loco, de 2,00 x 2,50 m com esconsidade de 15º - areia extraída e brita produzida (Execução, incluindo fornecimento, carga e transporte de todos os materiais, exclui escavação)</t>
  </si>
  <si>
    <t>Boca de Bueiro duplo celular de concreto moldado em loco, de 2,00 x 2,50 m com esconsidade de 30º - areia e brita comerciais (Execução, incluindo fornecimento, carga e transporte de todos os materiais, exclui escavação)</t>
  </si>
  <si>
    <t>Boca de Bueiro duplo celular de concreto moldado em loco, de 2,00 x 2,50 m com esconsidade de 30º - areia extraída e brita produzida (Execução, incluindo fornecimento, carga e transporte de todos os materiais, exclui escavação)</t>
  </si>
  <si>
    <t>Boca de Bueiro duplo celular de concreto moldado em loco, de 2,00 x 2,50 m com esconsidade de 45º - areia e brita comerciais (Execução, incluindo fornecimento, carga e transporte de todos os materiais, exclui escavação)</t>
  </si>
  <si>
    <t>Boca de Bueiro duplo celular de concreto moldado em loco, de 2,00 x 2,50 m com esconsidade de 45º - areia extraída e brita produzida (Execução, incluindo fornecimento, carga e transporte de todos os materiais, exclui escavação)</t>
  </si>
  <si>
    <t>Boca de Bueiro duplo celular de concreto moldado em loco, de 2,00 x 3,00 m com esconsidade de 0º - areia e brita comerciais (Execução, incluindo fornecimento, carga e transporte de todos os materiais, exclui escavação)</t>
  </si>
  <si>
    <t>Boca de Bueiro duplo celular de concreto moldado em loco, de 2,00 x 3,00 m com esconsidade de 0º - areia extraída e brita produzida (Execução, incluindo fornecimento, carga e transporte de todos os materiais, exclui escavação)</t>
  </si>
  <si>
    <t>Boca de Bueiro duplo celular de concreto moldado em loco, de 2,00 x 3,00 m com esconsidade de 15º - areia e brita comerciais (Execução, incluindo fornecimento, carga e transporte de todos os materiais, exclui escavação)</t>
  </si>
  <si>
    <t>Boca de Bueiro duplo celular de concreto moldado em loco, de 2,00 x 3,00 m com esconsidade de 15º - areia extraída e brita produzida (Execução, incluindo fornecimento, carga e transporte de todos os materiais, exclui escavação)</t>
  </si>
  <si>
    <t>Boca de Bueiro duplo celular de concreto moldado em loco, de 2,00 x 3,00 m com esconsidade de 30º - areia e brita comerciais (Execução, incluindo fornecimento, carga e transporte de todos os materiais, exclui escavação)</t>
  </si>
  <si>
    <t>Boca de Bueiro duplo celular de concreto moldado em loco, de 2,00 x 3,00 m com esconsidade de 30º - areia extraída e brita produzida (Execução, incluindo fornecimento, carga e transporte de todos os materiais, exclui escavação)</t>
  </si>
  <si>
    <t>Boca de Bueiro duplo celular de concreto moldado em loco, de 2,00 x 3,00 m com esconsidade de 45º - areia e brita comerciais (Execução, incluindo fornecimento, carga e transporte de todos os materiais, exclui escavação)</t>
  </si>
  <si>
    <t>Boca de Bueiro duplo celular de concreto moldado em loco, de 2,00 x 3,00 m com esconsidade de 45º - areia extraída e brita produzida (Execução, incluindo fornecimento, carga e transporte de todos os materiais, exclui escavação)</t>
  </si>
  <si>
    <t>Boca de Bueiro duplo celular de concreto moldado em loco, de 2,50 x 2,50 m com esconsidade de 0º - areia e brita comerciais (Execução, incluindo fornecimento, carga e transporte de todos os materiais, exclui escavação)</t>
  </si>
  <si>
    <t>Boca de Bueiro duplo celular de concreto moldado em loco, de 2,50 x 2,50 m com esconsidade de 0º - areia extraída e brita produzida (Execução, incluindo fornecimento, carga e transporte de todos os materiais, exclui escavação)</t>
  </si>
  <si>
    <t>Boca de Bueiro duplo celular de concreto moldado em loco, de 2,50 x 2,50 m com esconsidade de 15º - areia e brita comerciais (Execução, incluindo fornecimento, carga e transporte de todos os materiais, exclui escavação)</t>
  </si>
  <si>
    <t>Boca de Bueiro duplo celular de concreto moldado em loco, de 2,50 x 2,50 m com esconsidade de 15º - areia extraída e brita produzida (Execução, incluindo fornecimento, carga e transporte de todos os materiais, exclui escavação)</t>
  </si>
  <si>
    <t>Boca de Bueiro duplo celular de concreto moldado em loco, de 2,50 x 2,50 m com esconsidade de 30º - areia e brita comerciais (Execução, incluindo fornecimento, carga e transporte de todos os materiais, exclui escavação)</t>
  </si>
  <si>
    <t>Boca de Bueiro duplo celular de concreto moldado em loco, de 2,50 x 2,50 m com esconsidade de 30º - areia extraída e brita produzida (Execução, incluindo fornecimento, carga e transporte de todos os materiais, exclui escavação)</t>
  </si>
  <si>
    <t>Boca de Bueiro duplo celular de concreto moldado em loco, de 2,50 x 2,50 m com esconsidade de 45º - areia e brita comerciais (Execução, incluindo fornecimento, carga e transporte de todos os materiais, exclui escavação)</t>
  </si>
  <si>
    <t>Boca de Bueiro duplo celular de concreto moldado em loco, de 2,50 x 2,50 m com esconsidade de 45º - areia extraída e brita produzida (Execução, incluindo fornecimento, carga e transporte de todos os materiais, exclui escavação)</t>
  </si>
  <si>
    <t>Boca de Bueiro duplo celular de concreto moldado em loco, de 2,50 x 3,00 m com esconsidade de 0º - areia e brita comerciais (Execução, incluindo fornecimento, carga e transporte de todos os materiais, exclui escavação)</t>
  </si>
  <si>
    <t>Boca de Bueiro duplo celular de concreto moldado em loco, de 2,50 x 3,00 m com esconsidade de 0º - areia extraída e brita produzida (Execução, incluindo fornecimento, carga e transporte de todos os materiais, exclui escavação)</t>
  </si>
  <si>
    <t>Boca de Bueiro duplo celular de concreto moldado em loco, de 2,50 x 3,00 m com esconsidade de 15º - areia e brita comerciais (Execução, incluindo fornecimento, carga e transporte de todos os materiais, exclui escavação)</t>
  </si>
  <si>
    <t>Boca de Bueiro duplo celular de concreto moldado em loco, de 2,50 x 3,00 m com esconsidade de 15º - areia extraída e brita produzida (Execução, incluindo fornecimento, carga e transporte de todos os materiais, exclui escavação)</t>
  </si>
  <si>
    <t>Boca de Bueiro duplo celular de concreto moldado em loco, de 2,50 x 3,00 m com esconsidade de 30º - areia e brita comerciais (Execução, incluindo fornecimento, carga e transporte de todos os materiais, exclui escavação)</t>
  </si>
  <si>
    <t>Boca de Bueiro duplo celular de concreto moldado em loco, de 2,50 x 3,00 m com esconsidade de 30º - areia extraída e brita produzida (Execução, incluindo fornecimento, carga e transporte de todos os materiais, exclui escavação)</t>
  </si>
  <si>
    <t>Boca de Bueiro duplo celular de concreto moldado em loco, de 2,50 x 3,00 m com esconsidade de 45º - areia e brita comerciais (Execução, incluindo fornecimento, carga e transporte de todos os materiais, exclui escavação)</t>
  </si>
  <si>
    <t>Boca de Bueiro duplo celular de concreto moldado em loco, de 2,50 x 3,00 m com esconsidade de 45º - areia extraída e brita produzida (Execução, incluindo fornecimento, carga e transporte de todos os materiais, exclui escavação)</t>
  </si>
  <si>
    <t>Boca de Bueiro duplo celular de concreto moldado em loco, de 3,00 x 2,00 m com esconsidade de 0º - areia e brita comerciais (Execução, incluindo fornecimento, carga e transporte de todos os materiais, exclui escavação)</t>
  </si>
  <si>
    <t>Boca de Bueiro duplo celular de concreto moldado em loco, de 3,00 x 2,00 m com esconsidade de 0º - areia extraída e brita produzida (Execução, incluindo fornecimento, carga e transporte de todos os materiais, exclui escavação)</t>
  </si>
  <si>
    <t>Boca de Bueiro duplo celular de concreto moldado em loco, de 3,00 x 2,00 m com esconsidade de 15º - areia e brita comerciais (Execução, incluindo fornecimento, carga e transporte de todos os materiais, exclui escavação)</t>
  </si>
  <si>
    <t>Boca de Bueiro duplo celular de concreto moldado em loco, de 3,00 x 2,00 m com esconsidade de 15º - areia extraída e brita produzida (Execução, incluindo fornecimento, carga e transporte de todos os materiais, exclui escavação)</t>
  </si>
  <si>
    <t>Boca de Bueiro duplo celular de concreto moldado em loco, de 3,00 x 2,00 m com esconsidade de 30º - areia e brita comerciais (Execução, incluindo fornecimento, carga e transporte de todos os materiais, exclui escavação)</t>
  </si>
  <si>
    <t>Boca de Bueiro duplo celular de concreto moldado em loco, de 3,00 x 2,00 m com esconsidade de 30º - areia extraída e brita produzida (Execução, incluindo fornecimento, carga e transporte de todos os materiais, exclui escavação)</t>
  </si>
  <si>
    <t>Boca de Bueiro duplo celular de concreto moldado em loco, de 3,00 x 2,00 m com esconsidade de 45º - areia e brita comerciais (Execução, incluindo fornecimento, carga e transporte de todos os materiais, exclui escavação)</t>
  </si>
  <si>
    <t>Boca de Bueiro duplo celular de concreto moldado em loco, de 3,00 x 2,00 m com esconsidade de 45º - areia extraída e brita produzida (Execução, incluindo fornecimento, carga e transporte de todos os materiais, exclui escavação)</t>
  </si>
  <si>
    <t>Boca de Bueiro duplo celular de concreto moldado em loco, de 3,00 x 2,50 m com esconsidade de 0º - areia e brita comerciais (Execução, incluindo fornecimento, carga e transporte de todos os materiais, exclui escavação)</t>
  </si>
  <si>
    <t>Boca de Bueiro duplo celular de concreto moldado em loco, de 3,00 x 2,50 m com esconsidade de 0º - areia extraída e brita produzida (Execução, incluindo fornecimento, carga e transporte de todos os materiais, exclui escavação)</t>
  </si>
  <si>
    <t>Boca de Bueiro duplo celular de concreto moldado em loco, de 3,00 x 2,50 m com esconsidade de 15º - areia e brita comerciais (Execução, incluindo fornecimento, carga e transporte de todos os materiais, exclui escavação)</t>
  </si>
  <si>
    <t>Boca de Bueiro duplo celular de concreto moldado em loco, de 3,00 x 2,50 m com esconsidade de 15º - areia extraída e brita produzida (Execução, incluindo fornecimento, carga e transporte de todos os materiais, exclui escavação)</t>
  </si>
  <si>
    <t>Boca de Bueiro duplo celular de concreto moldado em loco, de 3,00 x 2,50 m com esconsidade de 30º - areia e brita comerciais (Execução, incluindo fornecimento, carga e transporte de todos os materiais, exclui escavação)</t>
  </si>
  <si>
    <t>Boca de Bueiro duplo celular de concreto moldado em loco, de 3,00 x 2,50 m com esconsidade de 30º - areia extraída e brita produzida (Execução, incluindo fornecimento, carga e transporte de todos os materiais, exclui escavação)</t>
  </si>
  <si>
    <t>Boca de Bueiro duplo celular de concreto moldado em loco, de 3,00 x 2,50 m com esconsidade de 45º - areia e brita comerciais (Execução, incluindo fornecimento, carga e transporte de todos os materiais, exclui escavação)</t>
  </si>
  <si>
    <t>Boca de Bueiro duplo celular de concreto moldado em loco, de 3,00 x 2,50 m com esconsidade de 45º - areia extraída e brita produzida (Execução, incluindo fornecimento, carga e transporte de todos os materiais, exclui escavação)</t>
  </si>
  <si>
    <t>Boca de Bueiro duplo celular de concreto moldado em loco, de 3,00 x 3,00 m com esconsidade de 0º - areia e brita comerciais (Execução, incluindo fornecimento, carga e transporte de todos os materiais, exclui escavação)</t>
  </si>
  <si>
    <t>Boca de Bueiro duplo celular de concreto moldado em loco, de 3,00 x 3,00 m com esconsidade de 0º - areia extraída e brita produzida (Execução, incluindo fornecimento, carga e transporte de todos os materiais, exclui escavação)</t>
  </si>
  <si>
    <t>Boca de Bueiro duplo celular de concreto moldado em loco, de 3,00 x 3,00 m com esconsidade de 15º - areia e brita comerciais (Execução, incluindo fornecimento, carga e transporte de todos os materiais, exclui escavação)</t>
  </si>
  <si>
    <t>Boca de Bueiro duplo celular de concreto moldado em loco, de 3,00 x 3,00 m com esconsidade de 15º - areia extraída e brita produzida (Execução, incluindo fornecimento, carga e transporte de todos os materiais, exclui escavação)</t>
  </si>
  <si>
    <t>Boca de Bueiro duplo celular de concreto moldado em loco, de 3,00 x 3,00 m com esconsidade de 30º - areia e brita comerciais (Execução, incluindo fornecimento, carga e transporte de todos os materiais, exclui escavação)</t>
  </si>
  <si>
    <t>Boca de Bueiro duplo celular de concreto moldado em loco, de 3,00 x 3,00 m com esconsidade de 30º - areia extraída e brita produzida (Execução, incluindo fornecimento, carga e transporte de todos os materiais, exclui escavação)</t>
  </si>
  <si>
    <t>Boca de Bueiro duplo celular de concreto moldado em loco, de 3,00 x 3,00 m com esconsidade de 45º - areia e brita comerciais (Execução, incluindo fornecimento, carga e transporte de todos os materiais, exclui escavação)</t>
  </si>
  <si>
    <t>Boca de Bueiro duplo celular de concreto moldado em loco, de 3,00 x 3,00 m com esconsidade de 45º - areia extraída e brita produzida (Execução, incluindo fornecimento, carga e transporte de todos os materiais, exclui escavação)</t>
  </si>
  <si>
    <t>Boca de Bueiro duplo celular de concreto moldado em loco, de 3,50 x 2,50 m com esconsidade de 0º - areia e brita comerciais (Execução, incluindo fornecimento, carga e transporte de todos os materiais, exclui escavação)</t>
  </si>
  <si>
    <t>Boca de Bueiro duplo celular de concreto moldado em loco, de 3,50 x 2,50 m com esconsidade de 0º - areia extraída e brita produzida (Execução, incluindo fornecimento, carga e transporte de todos os materiais, exclui escavação)</t>
  </si>
  <si>
    <t>Boca de Bueiro duplo celular de concreto moldado em loco, de 3,50 x 2,50 m com esconsidade de 15º - areia e brita comerciais (Execução, incluindo fornecimento, carga e transporte de todos os materiais, exclui escavação)</t>
  </si>
  <si>
    <t>Boca de Bueiro duplo celular de concreto moldado em loco, de 3,50 x 2,50 m com esconsidade de 15º - areia extraída e brita produzida (Execução, incluindo fornecimento, carga e transporte de todos os materiais, exclui escavação)</t>
  </si>
  <si>
    <t>Boca de Bueiro duplo celular de concreto moldado em loco, de 3,50 x 2,50 m com esconsidade de 30º - areia e brita comerciais (Execução, incluindo fornecimento, carga e transporte de todos os materiais, exclui escavação)</t>
  </si>
  <si>
    <t>Boca de Bueiro duplo celular de concreto moldado em loco, de 3,50 x 2,50 m com esconsidade de 30º - areia extraída e brita produzida (Execução, incluindo fornecimento, carga e transporte de todos os materiais, exclui escavação)</t>
  </si>
  <si>
    <t>Boca de Bueiro duplo celular de concreto moldado em loco, de 3,50 x 2,50 m com esconsidade de 45º - areia e brita comerciais (Execução, incluindo fornecimento, carga e transporte de todos os materiais, exclui escavação)</t>
  </si>
  <si>
    <t>Boca de Bueiro duplo celular de concreto moldado em loco, de 3,50 x 2,50 m com esconsidade de 45º - areia extraída e brita produzida (Execução, incluindo fornecimento, carga e transporte de todos os materiais, exclui escavação)</t>
  </si>
  <si>
    <t>Boca de Bueiro duplo celular de concreto moldado em loco, de 3,50 x 3,00 m com esconsidade de 0º - areia e brita comerciais (Execução, incluindo fornecimento, carga e transporte de todos os materiais, exclui escavação)</t>
  </si>
  <si>
    <t>Boca de Bueiro duplo celular de concreto moldado em loco, de 3,50 x 3,00 m com esconsidade de 0º - areia extraída e brita produzida (Execução, incluindo fornecimento, carga e transporte de todos os materiais, exclui escavação)</t>
  </si>
  <si>
    <t>Boca de Bueiro duplo celular de concreto moldado em loco, de 3,50 x 3,00 m com esconsidade de 15º - areia e brita comerciais (Execução, incluindo fornecimento, carga e transporte de todos os materiais, exclui escavação)</t>
  </si>
  <si>
    <t>Boca de Bueiro duplo celular de concreto moldado em loco, de 3,50 x 3,00 m com esconsidade de 15º - areia extraída e brita produzida (Execução, incluindo fornecimento, carga e transporte de todos os materiais, exclui escavação)</t>
  </si>
  <si>
    <t>Boca de Bueiro duplo celular de concreto moldado em loco, de 3,50 x 3,00 m com esconsidade de 30º - areia e brita comerciais (Execução, incluindo fornecimento, carga e transporte de todos os materiais, exclui escavação)</t>
  </si>
  <si>
    <t>Boca de Bueiro duplo celular de concreto moldado em loco, de 3,50 x 3,00 m com esconsidade de 30º - areia extraída e brita produzida (Execução, incluindo fornecimento, carga e transporte de todos os materiais, exclui escavação)</t>
  </si>
  <si>
    <t>Boca de Bueiro duplo celular de concreto moldado em loco, de 3,50 x 3,00 m com esconsidade de 45º - areia e brita comerciais (Execução, incluindo fornecimento, carga e transporte de todos os materiais, exclui escavação)</t>
  </si>
  <si>
    <t>Boca de Bueiro duplo celular de concreto moldado em loco, de 3,50 x 3,00 m com esconsidade de 45º - areia extraída e brita produzida (Execução, incluindo fornecimento, carga e transporte de todos os materiais, exclui escavação)</t>
  </si>
  <si>
    <t>Boca de Bueiro duplo celular de concreto moldado em loco, de 3,50 x 3,50 m com esconsidade de 0º - areia e brita comerciais (Execução, incluindo fornecimento, carga e transporte de todos os materiais, exclui escavação)</t>
  </si>
  <si>
    <t>Boca de Bueiro duplo celular de concreto moldado em loco, de 3,50 x 3,50 m com esconsidade de 0º - areia extraída e brita produzida (Execução, incluindo fornecimento, carga e transporte de todos os materiais, exclui escavação)</t>
  </si>
  <si>
    <t>Boca de Bueiro duplo celular de concreto moldado em loco, de 3,50 x 3,50 m com esconsidade de 15º - areia e brita comerciais (Execução, incluindo fornecimento, carga e transporte de todos os materiais, exclui escavação)</t>
  </si>
  <si>
    <t>Boca de Bueiro duplo celular de concreto moldado em loco, de 3,50 x 3,50 m com esconsidade de 15º - areia extraída e brita produzida (Execução, incluindo fornecimento, carga e transporte de todos os materiais, exclui escavação)</t>
  </si>
  <si>
    <t>Boca de Bueiro duplo celular de concreto moldado em loco, de 3,50 x 3,50 m com esconsidade de 30º - areia e brita comerciais (Execução, incluindo fornecimento, carga e transporte de todos os materiais, exclui escavação)</t>
  </si>
  <si>
    <t>Boca de Bueiro duplo celular de concreto moldado em loco, de 3,50 x 3,50 m com esconsidade de 30º - areia extraída e brita produzida (Execução, incluindo fornecimento, carga e transporte de todos os materiais, exclui escavação)</t>
  </si>
  <si>
    <t>Boca de Bueiro duplo celular de concreto moldado em loco, de 3,50 x 3,50 m com esconsidade de 45º - areia e brita comerciais (Execução, incluindo fornecimento, carga e transporte de todos os materiais, exclui escavação)</t>
  </si>
  <si>
    <t>Boca de Bueiro duplo celular de concreto moldado em loco, de 3,50 x 3,50 m com esconsidade de 45º - areia extraída e brita produzida (Execução, incluindo fornecimento, carga e transporte de todos os materiais, exclui escavação)</t>
  </si>
  <si>
    <t>Boca de Bueiro duplo celular de concreto moldado em loco, de 4,00 x 3,00 m com esconsidade de 0º - areia e brita comerciais (Execução, incluindo fornecimento, carga e transporte de todos os materiais, exclui escavação)</t>
  </si>
  <si>
    <t>Boca de Bueiro duplo celular de concreto moldado em loco, de 4,00 x 3,00 m com esconsidade de 0º - areia extraída e brita produzida (Execução, incluindo fornecimento, carga e transporte de todos os materiais, exclui escavação)</t>
  </si>
  <si>
    <t>Boca de Bueiro duplo celular de concreto moldado em loco, de 4,00 x 3,00 m com esconsidade de 15º - areia e brita comerciais (Execução, incluindo fornecimento, carga e transporte de todos os materiais, exclui escavação)</t>
  </si>
  <si>
    <t>Boca de Bueiro duplo celular de concreto moldado em loco, de 4,00 x 3,00 m com esconsidade de 15º - areia extraída e brita produzida (Execução, incluindo fornecimento, carga e transporte de todos os materiais, exclui escavação)</t>
  </si>
  <si>
    <t>Boca de Bueiro duplo celular de concreto moldado em loco, de 4,00 x 3,00 m com esconsidade de 30º - areia e brita comerciais (Execução, incluindo fornecimento, carga e transporte de todos os materiais, exclui escavação)</t>
  </si>
  <si>
    <t>Boca de Bueiro duplo celular de concreto moldado em loco, de 4,00 x 3,00 m com esconsidade de 30º - areia extraída e brita produzida (Execução, incluindo fornecimento, carga e transporte de todos os materiais, exclui escavação)</t>
  </si>
  <si>
    <t>Boca de Bueiro duplo celular de concreto moldado em loco, de 4,00 x 3,00 m com esconsidade de 45º - areia e brita comerciais (Execução, incluindo fornecimento, carga e transporte de todos os materiais, exclui escavação)</t>
  </si>
  <si>
    <t>Boca de Bueiro duplo celular de concreto moldado em loco, de 4,00 x 3,00 m com esconsidade de 45º - areia extraída e brita produzida (Execução, incluindo fornecimento, carga e transporte de todos os materiais, exclui escavação)</t>
  </si>
  <si>
    <t>Boca de Bueiro duplo celular de concreto moldado em loco, de 4,00 x 3,50 m com esconsidade de 0º - areia e brita comerciais (Execução, incluindo fornecimento, carga e transporte de todos os materiais, exclui escavação)</t>
  </si>
  <si>
    <t>Boca de Bueiro duplo celular de concreto moldado em loco, de 4,00 x 3,50 m com esconsidade de 0º - areia extraída e brita produzida (Execução, incluindo fornecimento, carga e transporte de todos os materiais, exclui escavação)</t>
  </si>
  <si>
    <t>Boca de Bueiro duplo celular de concreto moldado em loco, de 4,00 x 3,50 m com esconsidade de 15º - areia e brita comerciais (Execução, incluindo fornecimento, carga e transporte de todos os materiais, exclui escavação)</t>
  </si>
  <si>
    <t>Boca de Bueiro duplo celular de concreto moldado em loco, de 4,00 x 3,50 m com esconsidade de 15º - areia extraída e brita produzida (Execução, incluindo fornecimento, carga e transporte de todos os materiais, exclui escavação)</t>
  </si>
  <si>
    <t>Boca de Bueiro duplo celular de concreto moldado em loco, de 4,00 x 3,50 m com esconsidade de 30º - areia e brita comerciais (Execução, incluindo fornecimento, carga e transporte de todos os materiais, exclui escavação)</t>
  </si>
  <si>
    <t>Boca de Bueiro duplo celular de concreto moldado em loco, de 4,00 x 3,50 m com esconsidade de 30º - areia extraída e brita produzida (Execução, incluindo fornecimento, carga e transporte de todos os materiais, exclui escavação)</t>
  </si>
  <si>
    <t>Boca de Bueiro duplo celular de concreto moldado em loco, de 4,00 x 3,50 m com esconsidade de 45º - areia e brita comerciais (Execução, incluindo fornecimento, carga e transporte de todos os materiais, exclui escavação)</t>
  </si>
  <si>
    <t>Boca de Bueiro duplo celular de concreto moldado em loco, de 4,00 x 3,50 m com esconsidade de 45º - areia extraída e brita produzida (Execução, incluindo fornecimento, carga e transporte de todos os materiais, exclui escavação)</t>
  </si>
  <si>
    <t>Boca de Bueiro duplo celular de concreto moldado em loco, de 4,00 x 4,00 m com esconsidade de 0º - areia e brita comerciais (Execução, incluindo fornecimento, carga e transporte de todos os materiais, exclui escavação)</t>
  </si>
  <si>
    <t>Boca de Bueiro duplo celular de concreto moldado em loco, de 4,00 x 4,00 m com esconsidade de 0º - areia extraída e brita produzida (Execução, incluindo fornecimento, carga e transporte de todos os materiais, exclui escavação)</t>
  </si>
  <si>
    <t>Boca de Bueiro duplo celular de concreto moldado em loco, de 4,00 x 4,00 m com esconsidade de 15º - areia e brita comerciais (Execução, incluindo fornecimento, carga e transporte de todos os materiais, exclui escavação)</t>
  </si>
  <si>
    <t>Boca de Bueiro duplo celular de concreto moldado em loco, de 4,00 x 4,00 m com esconsidade de 15º - areia extraída e brita produzida (Execução, incluindo fornecimento, carga e transporte de todos os materiais, exclui escavação)</t>
  </si>
  <si>
    <t>Boca de Bueiro duplo celular de concreto moldado em loco, de 4,00 x 4,00 m com esconsidade de 30º - areia e brita comerciais (Execução, incluindo fornecimento, carga e transporte de todos os materiais, exclui escavação)</t>
  </si>
  <si>
    <t>Boca de Bueiro duplo celular de concreto moldado em loco, de 4,00 x 4,00 m com esconsidade de 30º - areia extraída e brita produzida (Execução, incluindo fornecimento, carga e transporte de todos os materiais, exclui escavação)</t>
  </si>
  <si>
    <t>Boca de Bueiro duplo celular de concreto moldado em loco, de 4,00 x 4,00 m com esconsidade de 45º - areia e brita comerciais (Execução, incluindo fornecimento, carga e transporte de todos os materiais, exclui escavação)</t>
  </si>
  <si>
    <t>Boca de Bueiro duplo celular de concreto moldado em loco, de 4,00 x 4,00 m com esconsidade de 45º - areia extraída e brita produzida (Execução, incluindo fornecimento, carga e transporte de todos os materiais, exclui escavação)</t>
  </si>
  <si>
    <t>Boca de Bueiro simples celular de concreto moldado em loco, de 1,50 x 1,50 m com esconsidade de 0º - areia e brita comerciais (Execução, incluindo fornecimento, carga e transporte de todos os materiais, exclui escavação)</t>
  </si>
  <si>
    <t>Boca de Bueiro simples celular de concreto moldado em loco, de 1,50 x 1,50 m com esconsidade de 0º - areia extraída e brita produzida (Execução, incluindo fornecimento, carga e transporte de todos os materiais, exclui escavação)</t>
  </si>
  <si>
    <t>Boca de Bueiro simples celular de concreto moldado em loco, de 1,50 x 1,50 m com esconsidade de 15º - areia e brita comerciais (Execução, incluindo fornecimento, carga e transporte de todos os materiais, exclui escavação)</t>
  </si>
  <si>
    <t>Boca de Bueiro simples celular de concreto moldado em loco, de 1,50 x 1,50 m com esconsidade de 15º - areia extraída e brita produzida (Execução, incluindo fornecimento, carga e transporte de todos os materiais, exclui escavação)</t>
  </si>
  <si>
    <t>Boca de Bueiro simples celular de concreto moldado em loco, de 1,50 x 1,50 m com esconsidade de 30º - areia e brita comerciais (Execução, incluindo fornecimento, carga e transporte de todos os materiais, exclui escavação)</t>
  </si>
  <si>
    <t>Boca de Bueiro simples celular de concreto moldado em loco, de 1,50 x 1,50 m com esconsidade de 30º - areia extraída e brita produzida (Execução, incluindo fornecimento, carga e transporte de todos os materiais, exclui escavação)</t>
  </si>
  <si>
    <t>Boca de Bueiro simples celular de concreto moldado em loco, de 1,50 x 1,50 m com esconsidade de 45º - areia e brita comerciais (Execução, incluindo fornecimento, carga e transporte de todos os materiais, exclui escavação)</t>
  </si>
  <si>
    <t>Boca de Bueiro simples celular de concreto moldado em loco, de 1,50 x 1,50 m com esconsidade de 45º - areia extraída e brita produzida (Execução, incluindo fornecimento, carga e transporte de todos os materiais, exclui escavação)</t>
  </si>
  <si>
    <t>Boca de Bueiro simples celular de concreto moldado em loco, de 2,00 x 2,00 m com esconsidade de 0º - areia e brita comerciais (Execução, incluindo fornecimento, carga e transporte de todos os materiais, exclui escavação)</t>
  </si>
  <si>
    <t>Boca de Bueiro simples celular de concreto moldado em loco, de 2,00 x 2,00 m com esconsidade de 0º - areia extraída e brita produzida (Execução, incluindo fornecimento, carga e transporte de todos os materiais, exclui escavação)</t>
  </si>
  <si>
    <t>Boca de Bueiro simples celular de concreto moldado em loco, de 2,00 x 2,00 m com esconsidade de 15º - areia e brita comerciais (Execução, incluindo fornecimento, carga e transporte de todos os materiais, exclui escavação)</t>
  </si>
  <si>
    <t>Boca de Bueiro simples celular de concreto moldado em loco, de 2,00 x 2,00 m com esconsidade de 15º - areia extraída e brita produzida (Execução, incluindo fornecimento, carga e transporte de todos os materiais, exclui escavação)</t>
  </si>
  <si>
    <t>Boca de Bueiro simples celular de concreto moldado em loco, de 2,00 x 2,00 m com esconsidade de 30º - areia e brita comerciais (Execução, incluindo fornecimento, carga e transporte de todos os materiais, exclui escavação)</t>
  </si>
  <si>
    <t>Boca de Bueiro simples celular de concreto moldado em loco, de 2,00 x 2,00 m com esconsidade de 30º - areia extraída e brita produzida (Execução, incluindo fornecimento, carga e transporte de todos os materiais, exclui escavação)</t>
  </si>
  <si>
    <t>Boca de Bueiro simples celular de concreto moldado em loco, de 2,00 x 2,00 m com esconsidade de 45º - areia e brita comerciais (Execução, incluindo fornecimento, carga e transporte de todos os materiais, exclui escavação)</t>
  </si>
  <si>
    <t>Boca de Bueiro simples celular de concreto moldado em loco, de 2,00 x 2,00 m com esconsidade de 45º - areia extraída e brita produzida (Execução, incluindo fornecimento, carga e transporte de todos os materiais, exclui escavação)</t>
  </si>
  <si>
    <t>Boca de Bueiro simples celular de concreto moldado em loco, de 2,00 x 2,50 m com esconsidade de 0º - areia e brita comerciais (Execução, incluindo fornecimento, carga e transporte de todos os materiais, exclui escavação)</t>
  </si>
  <si>
    <t>Boca de Bueiro simples celular de concreto moldado em loco, de 2,00 x 2,50 m com esconsidade de 0º - areia extraída e brita produzida (Execução, incluindo fornecimento, carga e transporte de todos os materiais, exclui escavação)</t>
  </si>
  <si>
    <t>Boca de Bueiro simples celular de concreto moldado em loco, de 2,00 x 2,50 m com esconsidade de 15º - areia e brita comerciais (Execução, incluindo fornecimento, carga e transporte de todos os materiais, exclui escavação)</t>
  </si>
  <si>
    <t>Boca de Bueiro simples celular de concreto moldado em loco, de 2,00 x 2,50 m com esconsidade de 15º - areia extraída e brita produzida (Execução, incluindo fornecimento, carga e transporte de todos os materiais, exclui escavação)</t>
  </si>
  <si>
    <t>Boca de Bueiro simples celular de concreto moldado em loco, de 2,00 x 2,50 m com esconsidade de 30º - areia e brita comerciais (Execução, incluindo fornecimento, carga e transporte de todos os materiais, exclui escavação)</t>
  </si>
  <si>
    <t>Boca de Bueiro simples celular de concreto moldado em loco, de 2,00 x 2,50 m com esconsidade de 30º - areia extraída e brita produzida (Execução, incluindo fornecimento, carga e transporte de todos os materiais, exclui escavação)</t>
  </si>
  <si>
    <t>Boca de Bueiro simples celular de concreto moldado em loco, de 2,00 x 2,50 m com esconsidade de 45º - areia e brita comerciais (Execução, incluindo fornecimento, carga e transporte de todos os materiais, exclui escavação)</t>
  </si>
  <si>
    <t>Boca de Bueiro simples celular de concreto moldado em loco, de 2,00 x 2,50 m com esconsidade de 45º - areia extraída e brita produzida (Execução, incluindo fornecimento, carga e transporte de todos os materiais, exclui escavação)</t>
  </si>
  <si>
    <t>Boca de Bueiro simples celular de concreto moldado em loco, de 2,00 x 3,00 m com esconsidade de 0º - areia e brita comerciais (Execução, incluindo fornecimento, carga e transporte de todos os materiais, exclui escavação)</t>
  </si>
  <si>
    <t>Boca de Bueiro simples celular de concreto moldado em loco, de 2,00 x 3,00 m com esconsidade de 0º - areia extraída e brita produzida (Execução, incluindo fornecimento, carga e transporte de todos os materiais, exclui escavação)</t>
  </si>
  <si>
    <t>Boca de Bueiro simples celular de concreto moldado em loco, de 2,00 x 3,00 m com esconsidade de 15º - areia e brita comerciais (Execução, incluindo fornecimento, carga e transporte de todos os materiais, exclui escavação)</t>
  </si>
  <si>
    <t>Boca de Bueiro simples celular de concreto moldado em loco, de 2,00 x 3,00 m com esconsidade de 15º - areia extraída e brita produzida (Execução, incluindo fornecimento, carga e transporte de todos os materiais, exclui escavação)</t>
  </si>
  <si>
    <t>Boca de Bueiro simples celular de concreto moldado em loco, de 2,00 x 3,00 m com esconsidade de 30º - areia e brita comerciais (Execução, incluindo fornecimento, carga e transporte de todos os materiais, exclui escavação)</t>
  </si>
  <si>
    <t>Boca de Bueiro simples celular de concreto moldado em loco, de 2,00 x 3,00 m com esconsidade de 30º - areia extraída e brita produzida (Execução, incluindo fornecimento, carga e transporte de todos os materiais, exclui escavação)</t>
  </si>
  <si>
    <t>Boca de Bueiro simples celular de concreto moldado em loco, de 2,00 x 3,00 m com esconsidade de 45º - areia e brita comerciais (Execução, incluindo fornecimento, carga e transporte de todos os materiais, exclui escavação)</t>
  </si>
  <si>
    <t>Boca de Bueiro simples celular de concreto moldado em loco, de 2,00 x 3,00 m com esconsidade de 45º - areia extraída e brita produzida (Execução, incluindo fornecimento, carga e transporte de todos os materiais, exclui escavação)</t>
  </si>
  <si>
    <t>Boca de Bueiro simples celular de concreto moldado em loco, de 2,50 x 2,50 m com esconsidade de 0º - areia e brita comerciais (Execução, incluindo fornecimento, carga e transporte de todos os materiais, exclui escavação)</t>
  </si>
  <si>
    <t>Boca de Bueiro simples celular de concreto moldado em loco, de 2,50 x 2,50 m com esconsidade de 0º - areia extraída e brita produzida (Execução, incluindo fornecimento, carga e transporte de todos os materiais, exclui escavação)</t>
  </si>
  <si>
    <t>Boca de Bueiro simples celular de concreto moldado em loco, de 2,50 x 2,50 m com esconsidade de 15º - areia e brita comerciais (Execução, incluindo fornecimento, carga e transporte de todos os materiais, exclui escavação)</t>
  </si>
  <si>
    <t>Boca de Bueiro simples celular de concreto moldado em loco, de 2,50 x 2,50 m com esconsidade de 15º - areia extraída e brita produzida (Execução, incluindo fornecimento, carga e transporte de todos os materiais, exclui escavação)</t>
  </si>
  <si>
    <t>Boca de Bueiro simples celular de concreto moldado em loco, de 2,50 x 2,50 m com esconsidade de 30º - areia e brita comerciais (Execução, incluindo fornecimento, carga e transporte de todos os materiais, exclui escavação)</t>
  </si>
  <si>
    <t>Boca de Bueiro simples celular de concreto moldado em loco, de 2,50 x 2,50 m com esconsidade de 30º - areia extraída e brita produzida (Execução, incluindo fornecimento, carga e transporte de todos os materiais, exclui escavação)</t>
  </si>
  <si>
    <t>Boca de Bueiro simples celular de concreto moldado em loco, de 2,50 x 2,50 m com esconsidade de 45º - areia e brita comerciais (Execução, incluindo fornecimento, carga e transporte de todos os materiais, exclui escavação)</t>
  </si>
  <si>
    <t>Boca de Bueiro simples celular de concreto moldado em loco, de 2,50 x 2,50 m com esconsidade de 45º - areia extraída e brita produzida (Execução, incluindo fornecimento, carga e transporte de todos os materiais, exclui escavação)</t>
  </si>
  <si>
    <t>Boca de Bueiro simples celular de concreto moldado em loco, de 2,50 x 3,00 m com esconsidade de 0º - areia e brita comerciais (Execução, incluindo fornecimento, carga e transporte de todos os materiais, exclui escavação)</t>
  </si>
  <si>
    <t>Boca de Bueiro simples celular de concreto moldado em loco, de 2,50 x 3,00 m com esconsidade de 0º - areia extraída e brita produzida (Execução, incluindo fornecimento, carga e transporte de todos os materiais, exclui escavação)</t>
  </si>
  <si>
    <t>Boca de Bueiro simples celular de concreto moldado em loco, de 2,50 x 3,00 m com esconsidade de 15º - areia e brita comerciais (Execução, incluindo fornecimento, carga e transporte de todos os materiais, exclui escavação)</t>
  </si>
  <si>
    <t>Boca de Bueiro simples celular de concreto moldado em loco, de 2,50 x 3,00 m com esconsidade de 15º - areia extraída e brita produzida (Execução, incluindo fornecimento, carga e transporte de todos os materiais, exclui escavação)</t>
  </si>
  <si>
    <t>Boca de Bueiro simples celular de concreto moldado em loco, de 2,50 x 3,00 m com esconsidade de 30º - areia e brita comerciais (Execução, incluindo fornecimento, carga e transporte de todos os materiais, exclui escavação)</t>
  </si>
  <si>
    <t>Boca de Bueiro simples celular de concreto moldado em loco, de 2,50 x 3,00 m com esconsidade de 30º - areia extraída e brita produzida (Execução, incluindo fornecimento, carga e transporte de todos os materiais, exclui escavação)</t>
  </si>
  <si>
    <t>Boca de Bueiro simples celular de concreto moldado em loco, de 2,50 x 3,00 m com esconsidade de 45º - areia e brita comerciais (Execução, incluindo fornecimento, carga e transporte de todos os materiais, exclui escavação)</t>
  </si>
  <si>
    <t>Boca de Bueiro simples celular de concreto moldado em loco, de 2,50 x 3,00 m com esconsidade de 45º - areia extraída e brita produzida (Execução, incluindo fornecimento, carga e transporte de todos os materiais, exclui escavação)</t>
  </si>
  <si>
    <t>Boca de Bueiro simples celular de concreto moldado em loco, de 3,00 x 2,00 m com esconsidade de 0º - areia e brita comerciais (Execução, incluindo fornecimento, carga e transporte de todos os materiais, exclui escavação)</t>
  </si>
  <si>
    <t>Boca de Bueiro simples celular de concreto moldado em loco, de 3,00 x 2,00 m com esconsidade de 0º - areia extraída e brita produzida (Execução, incluindo fornecimento, carga e transporte de todos os materiais, exclui escavação)</t>
  </si>
  <si>
    <t>Boca de Bueiro simples celular de concreto moldado em loco, de 3,00 x 2,00 m com esconsidade de 15º - areia e brita comerciais (Execução, incluindo fornecimento, carga e transporte de todos os materiais, exclui escavação)</t>
  </si>
  <si>
    <t>Boca de Bueiro simples celular de concreto moldado em loco, de 3,00 x 2,00 m com esconsidade de 15º - areia extraída e brita produzida (Execução, incluindo fornecimento, carga e transporte de todos os materiais, exclui escavação)</t>
  </si>
  <si>
    <t>Boca de Bueiro simples celular de concreto moldado em loco, de 3,00 x 2,00 m com esconsidade de 30º - areia e brita comerciais (Execução, incluindo fornecimento, carga e transporte de todos os materiais, exclui escavação)</t>
  </si>
  <si>
    <t>Boca de Bueiro simples celular de concreto moldado em loco, de 3,00 x 2,00 m com esconsidade de 30º - areia extraída e brita produzida (Execução, incluindo fornecimento, carga e transporte de todos os materiais, exclui escavação)</t>
  </si>
  <si>
    <t>Boca de Bueiro simples celular de concreto moldado em loco, de 3,00 x 2,00 m com esconsidade de 45º - areia e brita comerciais (Execução, incluindo fornecimento, carga e transporte de todos os materiais, exclui escavação)</t>
  </si>
  <si>
    <t>Boca de Bueiro simples celular de concreto moldado em loco, de 3,00 x 2,00 m com esconsidade de 45º - areia extraída e brita produzida (Execução, incluindo fornecimento, carga e transporte de todos os materiais, exclui escavação)</t>
  </si>
  <si>
    <t>Boca de Bueiro simples celular de concreto moldado em loco, de 3,00 x 2,50 m com esconsidade de 0º - areia e brita comerciais (Execução, incluindo fornecimento, carga e transporte de todos os materiais, exclui escavação)</t>
  </si>
  <si>
    <t>Boca de Bueiro simples celular de concreto moldado em loco, de 3,00 x 2,50 m com esconsidade de 0º - areia extraída e brita produzida (Execução, incluindo fornecimento, carga e transporte de todos os materiais, exclui escavação)</t>
  </si>
  <si>
    <t>Boca de Bueiro simples celular de concreto moldado em loco, de 3,00 x 2,50 m com esconsidade de 15º - areia e brita comerciais (Execução, incluindo fornecimento, carga e transporte de todos os materiais, exclui escavação)</t>
  </si>
  <si>
    <t>Boca de Bueiro simples celular de concreto moldado em loco, de 3,00 x 2,50 m com esconsidade de 15º - areia extraída e brita produzida (Execução, incluindo fornecimento, carga e transporte de todos os materiais, exclui escavação)</t>
  </si>
  <si>
    <t>Boca de Bueiro simples celular de concreto moldado em loco, de 3,00 x 2,50 m com esconsidade de 30º - areia e brita comerciais (Execução, incluindo fornecimento, carga e transporte de todos os materiais, exclui escavação)</t>
  </si>
  <si>
    <t>Boca de Bueiro simples celular de concreto moldado em loco, de 3,00 x 2,50 m com esconsidade de 30º - areia extraída e brita produzida (Execução, incluindo fornecimento, carga e transporte de todos os materiais, exclui escavação)</t>
  </si>
  <si>
    <t>Boca de Bueiro simples celular de concreto moldado em loco, de 3,00 x 2,50 m com esconsidade de 45º - areia e brita comerciais (Execução, incluindo fornecimento, carga e transporte de todos os materiais, exclui escavação)</t>
  </si>
  <si>
    <t>Boca de Bueiro simples celular de concreto moldado em loco, de 3,00 x 2,50 m com esconsidade de 45º - areia extraída e brita produzida (Execução, incluindo fornecimento, carga e transporte de todos os materiais, exclui escavação)</t>
  </si>
  <si>
    <t>Boca de Bueiro simples celular de concreto moldado em loco, de 3,00 x 3,00 m com esconsidade de 0º - areia e brita comerciais (Execução, incluindo fornecimento, carga e transporte de todos os materiais, exclui escavação)</t>
  </si>
  <si>
    <t>Boca de Bueiro simples celular de concreto moldado em loco, de 3,00 x 3,00 m com esconsidade de 0º - areia extraída e brita produzida (Execução, incluindo fornecimento, carga e transporte de todos os materiais, exclui escavação)</t>
  </si>
  <si>
    <t>Boca de Bueiro simples celular de concreto moldado em loco, de 3,00 x 3,00 m com esconsidade de 15º - areia e brita comerciais (Execução, incluindo fornecimento, carga e transporte de todos os materiais, exclui escavação)</t>
  </si>
  <si>
    <t>Boca de Bueiro simples celular de concreto moldado em loco, de 3,00 x 3,00 m com esconsidade de 15º - areia extraída e brita produzida (Execução, incluindo fornecimento, carga e transporte de todos os materiais, exclui escavação)</t>
  </si>
  <si>
    <t>Boca de Bueiro simples celular de concreto moldado em loco, de 3,00 x 3,00 m com esconsidade de 30º - areia e brita comerciais (Execução, incluindo fornecimento, carga e transporte de todos os materiais, exclui escavação)</t>
  </si>
  <si>
    <t>Boca de Bueiro simples celular de concreto moldado em loco, de 3,00 x 3,00 m com esconsidade de 30º - areia extraída e brita produzida (Execução, incluindo fornecimento, carga e transporte de todos os materiais, exclui escavação)</t>
  </si>
  <si>
    <t>Boca de Bueiro simples celular de concreto moldado em loco, de 3,00 x 3,00 m com esconsidade de 45º - areia e brita comerciais (Execução, incluindo fornecimento, carga e transporte de todos os materiais, exclui escavação)</t>
  </si>
  <si>
    <t>Boca de Bueiro simples celular de concreto moldado em loco, de 3,00 x 3,00 m com esconsidade de 45º - areia extraída e brita produzida (Execução, incluindo fornecimento, carga e transporte de todos os materiais, exclui escavação)</t>
  </si>
  <si>
    <t>Boca de Bueiro simples celular de concreto moldado em loco, de 3,50 x 2,50 m com esconsidade de 0º - areia e brita comerciais (Execução, incluindo fornecimento, carga e transporte de todos os materiais, exclui escavação)</t>
  </si>
  <si>
    <t>Boca de Bueiro simples celular de concreto moldado em loco, de 3,50 x 2,50 m com esconsidade de 0º - areia extraída e brita produzida (Execução, incluindo fornecimento, carga e transporte de todos os materiais, exclui escavação)</t>
  </si>
  <si>
    <t>Boca de Bueiro simples celular de concreto moldado em loco, de 3,50 x 2,50 m com esconsidade de 15º - areia e brita comerciais (Execução, incluindo fornecimento, carga e transporte de todos os materiais, exclui escavação)</t>
  </si>
  <si>
    <t>Boca de Bueiro simples celular de concreto moldado em loco, de 3,50 x 2,50 m com esconsidade de 15º - areia extraída e brita produzida (Execução, incluindo fornecimento, carga e transporte de todos os materiais, exclui escavação)</t>
  </si>
  <si>
    <t>Boca de Bueiro simples celular de concreto moldado em loco, de 3,50 x 2,50 m com esconsidade de 30º - areia e brita comerciais (Execução, incluindo fornecimento, carga e transporte de todos os materiais, exclui escavação)</t>
  </si>
  <si>
    <t>Boca de Bueiro simples celular de concreto moldado em loco, de 3,50 x 2,50 m com esconsidade de 30º - areia extraída e brita produzida (Execução, incluindo fornecimento, carga e transporte de todos os materiais, exclui escavação)</t>
  </si>
  <si>
    <t>Boca de Bueiro simples celular de concreto moldado em loco, de 3,50 x 2,50 m com esconsidade de 45º - areia e brita comerciais (Execução, incluindo fornecimento, carga e transporte de todos os materiais, exclui escavação)</t>
  </si>
  <si>
    <t>Boca de Bueiro simples celular de concreto moldado em loco, de 3,50 x 2,50 m com esconsidade de 45º - areia extraída e brita produzida (Execução, incluindo fornecimento, carga e transporte de todos os materiais, exclui escavação)</t>
  </si>
  <si>
    <t>Boca de Bueiro simples celular de concreto moldado em loco, de 3,50 x 3,00 m com esconsidade de 0º - areia e brita comerciais (Execução, incluindo fornecimento, carga e transporte de todos os materiais, exclui escavação)</t>
  </si>
  <si>
    <t>Boca de Bueiro simples celular de concreto moldado em loco, de 3,50 x 3,00 m com esconsidade de 0º - areia extraída e brita produzida (Execução, incluindo fornecimento, carga e transporte de todos os materiais, exclui escavação)</t>
  </si>
  <si>
    <t>Boca de Bueiro simples celular de concreto moldado em loco, de 3,50 x 3,00 m com esconsidade de 15º - areia e brita comerciais (Execução, incluindo fornecimento, carga e transporte de todos os materiais, exclui escavação)</t>
  </si>
  <si>
    <t>Boca de Bueiro simples celular de concreto moldado em loco, de 3,50 x 3,00 m com esconsidade de 15º - areia extraída e brita produzida (Execução, incluindo fornecimento, carga e transporte de todos os materiais, exclui escavação)</t>
  </si>
  <si>
    <t>Boca de Bueiro simples celular de concreto moldado em loco, de 3,50 x 3,00 m com esconsidade de 30º - areia e brita comerciais (Execução, incluindo fornecimento, carga e transporte de todos os materiais, exclui escavação)</t>
  </si>
  <si>
    <t>Boca de Bueiro simples celular de concreto moldado em loco, de 3,50 x 3,00 m com esconsidade de 30º - areia extraída e brita produzida (Execução, incluindo fornecimento, carga e transporte de todos os materiais, exclui escavação)</t>
  </si>
  <si>
    <t>Boca de Bueiro simples celular de concreto moldado em loco, de 3,50 x 3,00 m com esconsidade de 45º - areia e brita comerciais (Execução, incluindo fornecimento, carga e transporte de todos os materiais, exclui escavação)</t>
  </si>
  <si>
    <t>Boca de Bueiro simples celular de concreto moldado em loco, de 3,50 x 3,00 m com esconsidade de 45º - areia extraída e brita produzida (Execução, incluindo fornecimento, carga e transporte de todos os materiais, exclui escavação)</t>
  </si>
  <si>
    <t>Boca de Bueiro simples celular de concreto moldado em loco, de 3,50 x 3,50 m com esconsidade de 0º - areia e brita comerciais (Execução, incluindo fornecimento, carga e transporte de todos os materiais, exclui escavação)</t>
  </si>
  <si>
    <t>Boca de Bueiro simples celular de concreto moldado em loco, de 3,50 x 3,50 m com esconsidade de 0º - areia extraída e brita produzida (Execução, incluindo fornecimento, carga e transporte de todos os materiais, exclui escavação)</t>
  </si>
  <si>
    <t>Boca de Bueiro simples celular de concreto moldado em loco, de 3,50 x 3,50 m com esconsidade de 15º - areia e brita comerciais (Execução, incluindo fornecimento, carga e transporte de todos os materiais, exclui escavação)</t>
  </si>
  <si>
    <t>Boca de Bueiro simples celular de concreto moldado em loco, de 3,50 x 3,50 m com esconsidade de 15º - areia extraída e brita produzida (Execução, incluindo fornecimento, carga e transporte de todos os materiais, exclui escavação)</t>
  </si>
  <si>
    <t>Boca de Bueiro simples celular de concreto moldado em loco, de 3,50 x 3,50 m com esconsidade de 30º - areia e brita comerciais (Execução, incluindo fornecimento, carga e transporte de todos os materiais, exclui escavação)</t>
  </si>
  <si>
    <t>Boca de Bueiro simples celular de concreto moldado em loco, de 3,50 x 3,50 m com esconsidade de 30º - areia extraída e brita produzida (Execução, incluindo fornecimento, carga e transporte de todos os materiais, exclui escavação)</t>
  </si>
  <si>
    <t>Boca de Bueiro simples celular de concreto moldado em loco, de 3,50 x 3,50 m com esconsidade de 45º - areia e brita comerciais (Execução, incluindo fornecimento, carga e transporte de todos os materiais, exclui escavação)</t>
  </si>
  <si>
    <t>Boca de Bueiro simples celular de concreto moldado em loco, de 3,50 x 3,50 m com esconsidade de 45º - areia extraída e brita produzida (Execução, incluindo fornecimento, carga e transporte de todos os materiais, exclui escavação)</t>
  </si>
  <si>
    <t>Boca de Bueiro simples celular de concreto moldado em loco, de 4,00 x 3,00 m com esconsidade de 0º - areia e brita comerciais (Execução, incluindo fornecimento, carga e transporte de todos os materiais, exclui escavação)</t>
  </si>
  <si>
    <t>Boca de Bueiro simples celular de concreto moldado em loco, de 4,00 x 3,00 m com esconsidade de 0º - areia extraída e brita produzida (Execução, incluindo fornecimento, carga e transporte de todos os materiais, exclui escavação)</t>
  </si>
  <si>
    <t>Boca de Bueiro simples celular de concreto moldado em loco, de 4,00 x 3,00 m com esconsidade de 15º - areia e brita comerciais (Execução, incluindo fornecimento, carga e transporte de todos os materiais, exclui escavação)</t>
  </si>
  <si>
    <t>Boca de Bueiro simples celular de concreto moldado em loco, de 4,00 x 3,00 m com esconsidade de 15º - areia extraída e brita produzida (Execução, incluindo fornecimento, carga e transporte de todos os materiais, exclui escavação)</t>
  </si>
  <si>
    <t>Boca de Bueiro simples celular de concreto moldado em loco, de 4,00 x 3,00 m com esconsidade de 30º - areia e brita comerciais (Execução, incluindo fornecimento, carga e transporte de todos os materiais, exclui escavação)</t>
  </si>
  <si>
    <t>Boca de Bueiro simples celular de concreto moldado em loco, de 4,00 x 3,00 m com esconsidade de 30º - areia extraída e brita produzida (Execução, incluindo fornecimento, carga e transporte de todos os materiais, exclui escavação)</t>
  </si>
  <si>
    <t>Boca de Bueiro simples celular de concreto moldado em loco, de 4,00 x 3,00 m com esconsidade de 45º - areia e brita comerciais (Execução, incluindo fornecimento, carga e transporte de todos os materiais, exclui escavação)</t>
  </si>
  <si>
    <t>Boca de Bueiro simples celular de concreto moldado em loco, de 4,00 x 3,00 m com esconsidade de 45º - areia extraída e brita produzida (Execução, incluindo fornecimento, carga e transporte de todos os materiais, exclui escavação)</t>
  </si>
  <si>
    <t>Boca de Bueiro simples celular de concreto moldado em loco, de 4,00 x 4,00 m com esconsidade de 0º - areia e brita comerciais (Execução, incluindo fornecimento, carga e transporte de todos os materiais, exclui escavação)</t>
  </si>
  <si>
    <t>Boca de Bueiro simples celular de concreto moldado em loco, de 4,00 x 4,00 m com esconsidade de 0º - areia extraída e brita produzida (Execução, incluindo fornecimento, carga e transporte de todos os materiais, exclui escavação)</t>
  </si>
  <si>
    <t>Boca de Bueiro simples celular de concreto moldado em loco, de 4,00 x 4,00 m com esconsidade de 15º - areia e brita comerciais (Execução, incluindo fornecimento, carga e transporte de todos os materiais, exclui escavação)</t>
  </si>
  <si>
    <t>Boca de Bueiro simples celular de concreto moldado em loco, de 4,00 x 4,00 m com esconsidade de 15º - areia extraída e brita produzida (Execução, incluindo fornecimento, carga e transporte de todos os materiais, exclui escavação)</t>
  </si>
  <si>
    <t>Boca de Bueiro simples celular de concreto moldado em loco, de 4,00 x 4,00 m com esconsidade de 30º - areia e brita comerciais (Execução, incluindo fornecimento, carga e transporte de todos os materiais, exclui escavação)</t>
  </si>
  <si>
    <t>Boca de Bueiro simples celular de concreto moldado em loco, de 4,00 x 4,00 m com esconsidade de 30º - areia extraída e brita produzida (Execução, incluindo fornecimento, carga e transporte de todos os materiais, exclui escavação)</t>
  </si>
  <si>
    <t>Boca de Bueiro simples celular de concreto moldado em loco, de 4,00 x 4,00 m com esconsidade de 45º - areia e brita comerciais (Execução, incluindo fornecimento, carga e transporte de todos os materiais, exclui escavação)</t>
  </si>
  <si>
    <t>Boca de Bueiro simples celular de concreto moldado em loco, de 4,00 x 4,00 m com esconsidade de 45º - areia extraída e brita produzida (Execução, incluindo fornecimento, carga e transporte de todos os materiais, exclui escavação)</t>
  </si>
  <si>
    <t>Boca de Bueiro triplo celular de concreto moldado em loco, de 2,00 x 2,00 m com esconsidade de 0º - areia e brita comerciais (Execução, incluindo fornecimento, carga e transporte de todos os materiais, exclui escavação)</t>
  </si>
  <si>
    <t>Boca de Bueiro triplo celular de concreto moldado em loco, de 2,00 x 2,00 m com esconsidade de 0º - areia extraída e brita produzida (Execução, incluindo fornecimento, carga e transporte de todos os materiais, exclui escavação)</t>
  </si>
  <si>
    <t>Boca de Bueiro triplo celular de concreto moldado em loco, de 2,00 x 2,00 m com esconsidade de 15º - areia e brita comerciais (Execução, incluindo fornecimento, carga e transporte de todos os materiais, exclui escavação)</t>
  </si>
  <si>
    <t>Boca de Bueiro triplo celular de concreto moldado em loco, de 2,00 x 2,00 m com esconsidade de 15º - areia extraída e brita produzida (Execução, incluindo fornecimento, carga e transporte de todos os materiais, exclui escavação)</t>
  </si>
  <si>
    <t>Boca de Bueiro triplo celular de concreto moldado em loco, de 2,00 x 2,00 m com esconsidade de 30º - areia e brita comerciais (Execução, incluindo fornecimento, carga e transporte de todos os materiais, exclui escavação)</t>
  </si>
  <si>
    <t>Boca de Bueiro triplo celular de concreto moldado em loco, de 2,00 x 2,00 m com esconsidade de 30º - areia extraída e brita produzida (Execução, incluindo fornecimento, carga e transporte de todos os materiais, exclui escavação)</t>
  </si>
  <si>
    <t>Boca de Bueiro triplo celular de concreto moldado em loco, de 2,00 x 2,00 m com esconsidade de 45º - areia e brita comerciais (Execução, incluindo fornecimento, carga e transporte de todos os materiais, exclui escavação)</t>
  </si>
  <si>
    <t>Boca de Bueiro triplo celular de concreto moldado em loco, de 2,00 x 2,00 m com esconsidade de 45º - areia extraída e brita produzida (Execução, incluindo fornecimento, carga e transporte de todos os materiais, exclui escavação)</t>
  </si>
  <si>
    <t>Boca de Bueiro triplo celular de concreto moldado em loco, de 3,00 x 2,00 m com esconsidade de 0º - areia e brita comerciais (Execução, incluindo fornecimento, carga e transporte de todos os materiais, exclui escavação)</t>
  </si>
  <si>
    <t>Boca de Bueiro triplo celular de concreto moldado em loco, de 3,00 x 2,00 m com esconsidade de 0º - areia extraída e brita produzida (Execução, incluindo fornecimento, carga e transporte de todos os materiais, exclui escavação)</t>
  </si>
  <si>
    <t>Boca de Bueiro triplo celular de concreto moldado em loco, de 3,00 x 2,00 m com esconsidade de 15º - areia e brita comerciais (Execução, incluindo fornecimento, carga e transporte de todos os materiais, exclui escavação)</t>
  </si>
  <si>
    <t>Boca de Bueiro triplo celular de concreto moldado em loco, de 3,00 x 2,00 m com esconsidade de 15º - areia extraída e brita produzida (Execução, incluindo fornecimento, carga e transporte de todos os materiais, exclui escavação)</t>
  </si>
  <si>
    <t>Boca de Bueiro triplo celular de concreto moldado em loco, de 3,00 x 2,00 m com esconsidade de 30º - areia e brita comerciais (Execução, incluindo fornecimento, carga e transporte de todos os materiais, exclui escavação)</t>
  </si>
  <si>
    <t>Boca de Bueiro triplo celular de concreto moldado em loco, de 3,00 x 2,00 m com esconsidade de 30º - areia extraída e brita produzida (Execução, incluindo fornecimento, carga e transporte de todos os materiais, exclui escavação)</t>
  </si>
  <si>
    <t>Boca de Bueiro triplo celular de concreto moldado em loco, de 3,00 x 2,00 m com esconsidade de 45º - areia e brita comerciais (Execução, incluindo fornecimento, carga e transporte de todos os materiais, exclui escavação)</t>
  </si>
  <si>
    <t>Boca de Bueiro triplo celular de concreto moldado em loco, de 3,00 x 2,00 m com esconsidade de 45º - areia extraída e brita produzida (Execução, incluindo fornecimento, carga e transporte de todos os materiais, exclui escavação)</t>
  </si>
  <si>
    <t>Boca de Bueiro triplo celular de concreto moldado em loco, de 3,00 x 3,00 m com esconsidade de 0º - areia e brita comerciais (Execução, incluindo fornecimento, carga e transporte de todos os materiais, exclui escavação)</t>
  </si>
  <si>
    <t>Boca de Bueiro triplo celular de concreto moldado em loco, de 3,00 x 3,00 m com esconsidade de 0º - areia extraída e brita produzida (Execução, incluindo fornecimento, carga e transporte de todos os materiais, exclui escavação)</t>
  </si>
  <si>
    <t>Boca de Bueiro triplo celular de concreto moldado em loco, de 3,00 x 3,00 m com esconsidade de 15º - areia e brita comerciais (Execução, incluindo fornecimento, carga e transporte de todos os materiais, exclui escavação)</t>
  </si>
  <si>
    <t>Boca de Bueiro triplo celular de concreto moldado em loco, de 3,00 x 3,00 m com esconsidade de 15º - areia extraída e brita produzida (Execução, incluindo fornecimento, carga e transporte de todos os materiais, exclui escavação)</t>
  </si>
  <si>
    <t>Boca de Bueiro triplo celular de concreto moldado em loco, de 3,00 x 3,00 m com esconsidade de 30º - areia e brita comerciais (Execução, incluindo fornecimento, carga e transporte de todos os materiais, exclui escavação)</t>
  </si>
  <si>
    <t>Boca de Bueiro triplo celular de concreto moldado em loco, de 3,00 x 3,00 m com esconsidade de 30º - areia extraída e brita produzida (Execução, incluindo fornecimento, carga e transporte de todos os materiais, exclui escavação)</t>
  </si>
  <si>
    <t>Boca de Bueiro triplo celular de concreto moldado em loco, de 3,00 x 3,00 m com esconsidade de 45º - areia e brita comerciais (Execução, incluindo fornecimento, carga e transporte de todos os materiais, exclui escavação)</t>
  </si>
  <si>
    <t>Boca de Bueiro triplo celular de concreto moldado em loco, de 3,00 x 3,00 m com esconsidade de 45º - areia extraída e brita produzida (Execução, incluindo fornecimento, carga e transporte de todos os materiais, exclui escavação)</t>
  </si>
  <si>
    <t>Boca de Bueiro triplo celular de concreto moldado em loco, de 3,50 x 3,50 m com esconsidade de 0º - areia e brita comerciais (Execução, incluindo fornecimento, carga e transporte de todos os materiais, exclui escavação)</t>
  </si>
  <si>
    <t>Boca de Bueiro triplo celular de concreto moldado em loco, de 3,50 x 3,50 m com esconsidade de 0º - areia extraída e brita produzida (Execução, incluindo fornecimento, carga e transporte de todos os materiais, exclui escavação)</t>
  </si>
  <si>
    <t>Boca de Bueiro triplo celular de concreto moldado em loco, de 3,50 x 3,50 m com esconsidade de 15º - areia e brita comerciais (Execução, incluindo fornecimento, carga e transporte de todos os materiais, exclui escavação)</t>
  </si>
  <si>
    <t>Boca de Bueiro triplo celular de concreto moldado em loco, de 3,50 x 3,50 m com esconsidade de 15º - areia extraída e brita produzida (Execução, incluindo fornecimento, carga e transporte de todos os materiais, exclui escavação)</t>
  </si>
  <si>
    <t>Boca de Bueiro triplo celular de concreto moldado em loco, de 3,50 x 3,50 m com esconsidade de 30º - areia e brita comerciais (Execução, incluindo fornecimento, carga e transporte de todos os materiais, exclui escavação)</t>
  </si>
  <si>
    <t>Boca de Bueiro triplo celular de concreto moldado em loco, de 3,50 x 3,50 m com esconsidade de 30º - areia extraída e brita produzida (Execução, incluindo fornecimento, carga e transporte de todos os materiais, exclui escavação)</t>
  </si>
  <si>
    <t>Boca de Bueiro triplo celular de concreto moldado em loco, de 3,50 x 3,50 m com esconsidade de 45º - areia e brita comerciais (Execução, incluindo fornecimento, carga e transporte de todos os materiais, exclui escavação)</t>
  </si>
  <si>
    <t>Boca de Bueiro triplo celular de concreto moldado em loco, de 3,50 x 3,50 m com esconsidade de 45º - areia extraída e brita produzida (Execução, incluindo fornecimento, carga e transporte de todos os materiais, exclui escavação)</t>
  </si>
  <si>
    <t>Corpo de Bueiro duplo celular de concreto moldado em loco, de 2,00 x 2,00 m com altura de aterro de 0,00 a 1,00 m - areia e brita comerciais (Execução, incluindo fornecimento, carga e transporte de todos os materiais, exclui escavação)</t>
  </si>
  <si>
    <t>Corpo de Bueiro duplo celular de concreto moldado em loco, de 2,00 x 2,00 m com altura de aterro de 0,00 a 1,00 m - areia extraída e brita produzida (Execução, incluindo fornecimento, carga e transporte de todos os materiais, exclui escavação)</t>
  </si>
  <si>
    <t>Corpo de Bueiro duplo celular de concreto moldado em loco, de 2,00 x 2,00 m com altura de aterro de 1,00 a 2,50 m - areia e brita comerciais (Execução, incluindo fornecimento, carga e transporte de todos os materiais, exclui escavação)</t>
  </si>
  <si>
    <t>Corpo de Bueiro duplo celular de concreto moldado em loco, de 2,00 x 2,00 m com altura de aterro de 1,00 a 2,50 m - areia extraída e brita produzida (Execução, incluindo fornecimento, carga e transporte de todos os materiais, exclui escavação)</t>
  </si>
  <si>
    <t>Corpo de Bueiro duplo celular de concreto moldado em loco, de 2,00 x 2,00 m com altura de aterro de 2,50 a 5,00 m - areia e brita comerciais (Execução, incluindo fornecimento, carga e transporte de todos os materiais, exclui escavação)</t>
  </si>
  <si>
    <t>Corpo de Bueiro duplo celular de concreto moldado em loco, de 2,00 x 2,00 m com altura de aterro de 2,50 a 5,00 m - areia extraída e brita produzida (Execução, incluindo fornecimento, carga e transporte de todos os materiais, exclui escavação)</t>
  </si>
  <si>
    <t>Corpo de Bueiro duplo celular de concreto moldado em loco, de 2,00 x 2,00 m com altura de aterro de 5,00 a 7,50 m - areia e brita comerciais (Execução, incluindo fornecimento, carga e transporte de todos os materiais, exclui escavação)</t>
  </si>
  <si>
    <t>Corpo de Bueiro duplo celular de concreto moldado em loco, de 2,00 x 2,00 m com altura de aterro de 5,00 a 7,50 m - areia extraída e brita produzida (Execução, incluindo fornecimento, carga e transporte de todos os materiais, exclui escavação)</t>
  </si>
  <si>
    <t>Corpo de Bueiro duplo celular de concreto moldado em loco, de 2,00 x 2,50 m com altura de aterro de 0,00 a 1,00 m - areia e brita comerciais (Execução, incluindo fornecimento, carga e transporte de todos os materiais, exclui escavação)</t>
  </si>
  <si>
    <t>Corpo de Bueiro duplo celular de concreto moldado em loco, de 2,00 x 2,50 m com altura de aterro de 0,00 a 1,00 m - areia extraída e brita produzida (Execução, incluindo fornecimento, carga e transporte de todos os materiais, exclui escavação)</t>
  </si>
  <si>
    <t>Corpo de Bueiro duplo celular de concreto moldado em loco, de 2,00 x 2,50 m com altura de aterro de 1,00 a 2,50 m - areia e brita comerciais (Execução, incluindo fornecimento, carga e transporte de todos os materiais, exclui escavação)</t>
  </si>
  <si>
    <t>Corpo de Bueiro duplo celular de concreto moldado em loco, de 2,00 x 2,50 m com altura de aterro de 1,00 a 2,50 m - areia extraída e brita produzida (Execução, incluindo fornecimento, carga e transporte de todos os materiais, exclui escavação)</t>
  </si>
  <si>
    <t>Corpo de Bueiro duplo celular de concreto moldado em loco, de 2,00 x 2,50 m com altura de aterro de 2,50 a 5,00 m - areia e brita comerciais (Execução, incluindo fornecimento, carga e transporte de todos os materiais, exclui escavação)</t>
  </si>
  <si>
    <t>Corpo de Bueiro duplo celular de concreto moldado em loco, de 2,00 x 2,50 m com altura de aterro de 2,50 a 5,00 m - areia extraída e brita produzida (Execução, incluindo fornecimento, carga e transporte de todos os materiais, exclui escavação)</t>
  </si>
  <si>
    <t>Corpo de Bueiro duplo celular de concreto moldado em loco, de 2,00 x 2,50 m com altura de aterro de 5,00 a 7,50 m - areia e brita comerciais (Execução, incluindo fornecimento, carga e transporte de todos os materiais, exclui escavação)</t>
  </si>
  <si>
    <t>Corpo de Bueiro duplo celular de concreto moldado em loco, de 2,00 x 2,50 m com altura de aterro de 5,00 a 7,50 m - areia extraída e brita produzida (Execução, incluindo fornecimento, carga e transporte de todos os materiais, exclui escavação)</t>
  </si>
  <si>
    <t>Corpo de Bueiro duplo celular de concreto moldado em loco, de 2,00 x 3,00 m com altura de aterro de 0,00 a 1,00 m - areia e brita comerciais (Execução, incluindo fornecimento, carga e transporte de todos os materiais, exclui escavação)</t>
  </si>
  <si>
    <t>Corpo de Bueiro duplo celular de concreto moldado em loco, de 2,00 x 3,00 m com altura de aterro de 0,00 a 1,00 m - areia extraída e brita produzida (Execução, incluindo fornecimento, carga e transporte de todos os materiais, exclui escavação)</t>
  </si>
  <si>
    <t>Corpo de Bueiro duplo celular de concreto moldado em loco, de 2,00 x 3,00 m com altura de aterro de 1,00 a 2,50 m - areia e brita comerciais (Execução, incluindo fornecimento, carga e transporte de todos os materiais, exclui escavação)</t>
  </si>
  <si>
    <t>Corpo de Bueiro duplo celular de concreto moldado em loco, de 2,00 x 3,00 m com altura de aterro de 1,00 a 2,50 m - areia extraída e brita produzida (Execução, incluindo fornecimento, carga e transporte de todos os materiais, exclui escavação)</t>
  </si>
  <si>
    <t>Corpo de Bueiro duplo celular de concreto moldado em loco, de 2,00 x 3,00 m com altura de aterro de 2,50 a 5,00 m - areia e brita comerciais (Execução, incluindo fornecimento, carga e transporte de todos os materiais, exclui escavação)</t>
  </si>
  <si>
    <t>Corpo de Bueiro duplo celular de concreto moldado em loco, de 2,00 x 3,00 m com altura de aterro de 2,50 a 5,00 m - areia extraída e brita produzida (Execução, incluindo fornecimento, carga e transporte de todos os materiais, exclui escavação)</t>
  </si>
  <si>
    <t>Corpo de Bueiro duplo celular de concreto moldado em loco, de 2,00 x 3,00 m com altura de aterro de 5,00 a 7,50 m - areia e brita comerciais (Execução, incluindo fornecimento, carga e transporte de todos os materiais, exclui escavação)</t>
  </si>
  <si>
    <t>Corpo de Bueiro duplo celular de concreto moldado em loco, de 2,00 x 3,00 m com altura de aterro de 5,00 a 7,50 m - areia extraída e brita produzida (Execução, incluindo fornecimento, carga e transporte de todos os materiais, exclui escavação)</t>
  </si>
  <si>
    <t>Corpo de Bueiro duplo celular de concreto moldado em loco, de 2,50 x 2,50 m com altura de aterro de 0,00 a 1,00 m - areia e brita comerciais (Execução, incluindo fornecimento, carga e transporte de todos os materiais, exclui escavação)</t>
  </si>
  <si>
    <t>Corpo de Bueiro duplo celular de concreto moldado em loco, de 2,50 x 2,50 m com altura de aterro de 0,00 a 1,00 m - areia extraída e brita produzida (Execução, incluindo fornecimento, carga e transporte de todos os materiais, exclui escavação)</t>
  </si>
  <si>
    <t>Corpo de Bueiro duplo celular de concreto moldado em loco, de 2,50 x 2,50 m com altura de aterro de 1,00 a 2,50 m - areia e brita comerciais (Execução, incluindo fornecimento, carga e transporte de todos os materiais, exclui escavação)</t>
  </si>
  <si>
    <t>Corpo de Bueiro duplo celular de concreto moldado em loco, de 2,50 x 2,50 m com altura de aterro de 1,00 a 2,50 m - areia extraída e brita produzida (Execução, incluindo fornecimento, carga e transporte de todos os materiais, exclui escavação)</t>
  </si>
  <si>
    <t>Corpo de Bueiro duplo celular de concreto moldado em loco, de 2,50 x 2,50 m com altura de aterro de 2,50 a 5,00 m - areia e brita comerciais (Execução, incluindo fornecimento, carga e transporte de todos os materiais, exclui escavação)</t>
  </si>
  <si>
    <t>Corpo de Bueiro duplo celular de concreto moldado em loco, de 2,50 x 2,50 m com altura de aterro de 2,50 a 5,00 m - areia extraída e brita produzida (Execução, incluindo fornecimento, carga e transporte de todos os materiais, exclui escavação)</t>
  </si>
  <si>
    <t>Corpo de Bueiro duplo celular de concreto moldado em loco, de 2,50 x 2,50 m com altura de aterro de 5,00 a 7,50 m - areia e brita comerciais (Execução, incluindo fornecimento, carga e transporte de todos os materiais, exclui escavação)</t>
  </si>
  <si>
    <t>Corpo de Bueiro duplo celular de concreto moldado em loco, de 2,50 x 2,50 m com altura de aterro de 5,00 a 7,50 m - areia extraída e brita produzida (Execução, incluindo fornecimento, carga e transporte de todos os materiais, exclui escavação)</t>
  </si>
  <si>
    <t>Corpo de Bueiro duplo celular de concreto moldado em loco, de 2,50 x 3,00 m com altura de aterro de 0,00 a 1,00 m - areia e brita comerciais (Execução, incluindo fornecimento, carga e transporte de todos os materiais, exclui escavação)</t>
  </si>
  <si>
    <t>Corpo de Bueiro duplo celular de concreto moldado em loco, de 2,50 x 3,00 m com altura de aterro de 0,00 a 1,00 m - areia extraída e brita produzida (Execução, incluindo fornecimento, carga e transporte de todos os materiais, exclui escavação)</t>
  </si>
  <si>
    <t>Corpo de Bueiro duplo celular de concreto moldado em loco, de 2,50 x 3,00 m com altura de aterro de 1,00 a 2,50 m - areia e brita comerciais (Execução, incluindo fornecimento, carga e transporte de todos os materiais, exclui escavação)</t>
  </si>
  <si>
    <t>Corpo de Bueiro duplo celular de concreto moldado em loco, de 2,50 x 3,00 m com altura de aterro de 1,00 a 2,50 m - areia extraída e brita produzida (Execução, incluindo fornecimento, carga e transporte de todos os materiais, exclui escavação)</t>
  </si>
  <si>
    <t>Corpo de Bueiro duplo celular de concreto moldado em loco, de 2,50 x 3,00 m com altura de aterro de 2,50 a 5,00 m - areia e brita comerciais (Execução, incluindo fornecimento, carga e transporte de todos os materiais, exclui escavação)</t>
  </si>
  <si>
    <t>Corpo de Bueiro duplo celular de concreto moldado em loco, de 2,50 x 3,00 m com altura de aterro de 2,50 a 5,00 m - areia extraída e brita produzida (Execução, incluindo fornecimento, carga e transporte de todos os materiais, exclui escavação)</t>
  </si>
  <si>
    <t>Corpo de Bueiro duplo celular de concreto moldado em loco, de 2,50 x 3,00 m com altura de aterro de 5,00 a 7,50 m - areia e brita comerciais (Execução, incluindo fornecimento, carga e transporte de todos os materiais, exclui escavação)</t>
  </si>
  <si>
    <t>Corpo de Bueiro duplo celular de concreto moldado em loco, de 2,50 x 3,00 m com altura de aterro de 5,00 a 7,50 m - areia extraída e brita produzida (Execução, incluindo fornecimento, carga e transporte de todos os materiais, exclui escavação)</t>
  </si>
  <si>
    <t>Corpo de Bueiro duplo celular de concreto moldado em loco, de 3,00 x 2,00 m com altura de aterro de 0,00 a 1,00 m - areia e brita comerciais (Execução, incluindo fornecimento, carga e transporte de todos os materiais, exclui escavação)</t>
  </si>
  <si>
    <t>Corpo de Bueiro duplo celular de concreto moldado em loco, de 3,00 x 2,00 m com altura de aterro de 0,00 a 1,00 m - areia extraída e brita produzida (Execução, incluindo fornecimento, carga e transporte de todos os materiais, exclui escavação)</t>
  </si>
  <si>
    <t>Corpo de Bueiro duplo celular de concreto moldado em loco, de 3,00 x 2,00 m com altura de aterro de 1,00 a 2,50 m - areia e brita comerciais (Execução, incluindo fornecimento, carga e transporte de todos os materiais, exclui escavação)</t>
  </si>
  <si>
    <t>Corpo de Bueiro duplo celular de concreto moldado em loco, de 3,00 x 2,00 m com altura de aterro de 1,00 a 2,50 m - areia extraída e brita produzida (Execução, incluindo fornecimento, carga e transporte de todos os materiais, exclui escavação)</t>
  </si>
  <si>
    <t>Corpo de Bueiro duplo celular de concreto moldado em loco, de 3,00 x 2,00 m com altura de aterro de 2,50 a 5,00 m - areia e brita comerciais (Execução, incluindo fornecimento, carga e transporte de todos os materiais, exclui escavação)</t>
  </si>
  <si>
    <t>Corpo de Bueiro duplo celular de concreto moldado em loco, de 3,00 x 2,00 m com altura de aterro de 2,50 a 5,00 m - areia extraída e brita produzida (Execução, incluindo fornecimento, carga e transporte de todos os materiais, exclui escavação)</t>
  </si>
  <si>
    <t>Corpo de Bueiro duplo celular de concreto moldado em loco, de 3,00 x 2,00 m com altura de aterro de 5,00 a 7,50 m - areia e brita comerciais (Execução, incluindo fornecimento, carga e transporte de todos os materiais, exclui escavação)</t>
  </si>
  <si>
    <t>Corpo de Bueiro duplo celular de concreto moldado em loco, de 3,00 x 2,00 m com altura de aterro de 5,00 a 7,50 m - areia extraída e brita produzida (Execução, incluindo fornecimento, carga e transporte de todos os materiais, exclui escavação)</t>
  </si>
  <si>
    <t>Corpo de Bueiro duplo celular de concreto moldado em loco, de 3,00 x 2,50 m com altura de aterro de 0,00 a 1,00 m - areia e brita comerciais (Execução, incluindo fornecimento, carga e transporte de todos os materiais, exclui escavação)</t>
  </si>
  <si>
    <t>Corpo de Bueiro duplo celular de concreto moldado em loco, de 3,00 x 2,50 m com altura de aterro de 0,00 a 1,00 m - areia extraída e brita produzida (Execução, incluindo fornecimento, carga e transporte de todos os materiais, exclui escavação)</t>
  </si>
  <si>
    <t>Corpo de Bueiro duplo celular de concreto moldado em loco, de 3,00 x 2,50 m com altura de aterro de 1,00 a 2,50 m - areia e brita comerciais (Execução, incluindo fornecimento, carga e transporte de todos os materiais, exclui escavação)</t>
  </si>
  <si>
    <t>Corpo de Bueiro duplo celular de concreto moldado em loco, de 3,00 x 2,50 m com altura de aterro de 1,00 a 2,50 m - areia extraída e brita produzida (Execução, incluindo fornecimento, carga e transporte de todos os materiais, exclui escavação)</t>
  </si>
  <si>
    <t>Corpo de Bueiro duplo celular de concreto moldado em loco, de 3,00 x 2,50 m com altura de aterro de 2,50 a 5,00 m - areia e brita comerciais (Execução, incluindo fornecimento, carga e transporte de todos os materiais, exclui escavação)</t>
  </si>
  <si>
    <t>Corpo de Bueiro duplo celular de concreto moldado em loco, de 3,00 x 2,50 m com altura de aterro de 2,50 a 5,00 m - areia extraída e brita produzida (Execução, incluindo fornecimento, carga e transporte de todos os materiais, exclui escavação)</t>
  </si>
  <si>
    <t>Corpo de Bueiro duplo celular de concreto moldado em loco, de 3,00 x 2,50 m com altura de aterro de 5,00 a 7,50 m - areia e brita comerciais (Execução, incluindo fornecimento, carga e transporte de todos os materiais, exclui escavação)</t>
  </si>
  <si>
    <t>Corpo de Bueiro duplo celular de concreto moldado em loco, de 3,00 x 2,50 m com altura de aterro de 5,00 a 7,50 m - areia extraída e brita produzida (Execução, incluindo fornecimento, carga e transporte de todos os materiais, exclui escavação)</t>
  </si>
  <si>
    <t>Corpo de Bueiro duplo celular de concreto moldado em loco, de 3,00 x 3,00 m com altura de aterro de 0,00 a 1,00 m - areia e brita comerciais (Execução, incluindo fornecimento, carga e transporte de todos os materiais, exclui escavação)</t>
  </si>
  <si>
    <t>Corpo de Bueiro duplo celular de concreto moldado em loco, de 3,00 x 3,00 m com altura de aterro de 0,00 a 1,00 m - areia extraída e brita produzidas (Execução, incluindo fornecimento, carga e transporte de todos os materiais, exclui escavação)</t>
  </si>
  <si>
    <t>Corpo de Bueiro duplo celular de concreto moldado em loco, de 3,00 x 3,00 m com altura de aterro de 1,00 a 2,50 m - areia e brita comerciais (Execução, incluindo fornecimento, carga e transporte de todos os materiais, exclui escavação)</t>
  </si>
  <si>
    <t>Corpo de Bueiro duplo celular de concreto moldado em loco, de 3,00 x 3,00 m com altura de aterro de 1,00 a 2,50 m - areia extraída e brita produzida (Execução, incluindo fornecimento, carga e transporte de todos os materiais, exclui escavação)</t>
  </si>
  <si>
    <t>Corpo de Bueiro duplo celular de concreto moldado em loco, de 3,00 x 3,00 m com altura de aterro de 2,50 a 5,00 m - areia e brita comerciais (Execução, incluindo fornecimento, carga e transporte de todos os materiais, exclui escavação)</t>
  </si>
  <si>
    <t>Corpo de Bueiro duplo celular de concreto moldado em loco, de 3,00 x 3,00 m com altura de aterro de 2,50 a 5,00 m - areia extraída e brita produzida (Execução, incluindo fornecimento, carga e transporte de todos os materiais, exclui escavação)</t>
  </si>
  <si>
    <t>Corpo de Bueiro duplo celular de concreto moldado em loco, de 3,00 x 3,00 m com altura de aterro de 5,00 a 7,50 m - areia e brita comerciais (Execução, incluindo fornecimento, carga e transporte de todos os materiais, exclui escavação)</t>
  </si>
  <si>
    <t>Corpo de Bueiro duplo celular de concreto moldado em loco, de 3,00 x 3,00 m com altura de aterro de 5,00 a 7,50 m - areia extraída e brita produzida (Execução, incluindo fornecimento, carga e transporte de todos os materiais, exclui escavação)</t>
  </si>
  <si>
    <t>Corpo de Bueiro duplo celular de concreto moldado em loco, de 3,50 x 2,50 m com altura de aterro de 0,00 a 1,00 m - areia e brita comerciais (Execução, incluindo fornecimento, carga e transporte de todos os materiais, exclui escavação)</t>
  </si>
  <si>
    <t>Corpo de Bueiro duplo celular de concreto moldado em loco, de 3,50 x 2,50 m com altura de aterro de 0,00 a 1,00 m - areia extraída e brita produzida (Execução, incluindo fornecimento, carga e transporte de todos os materiais, exclui escavação)</t>
  </si>
  <si>
    <t>Corpo de Bueiro duplo celular de concreto moldado em loco, de 3,50 x 2,50 m com altura de aterro de 1,00 a 2,50 m - areia e brita comerciais (Execução, incluindo fornecimento, carga e transporte de todos os materiais, exclui escavação)</t>
  </si>
  <si>
    <t>Corpo de Bueiro duplo celular de concreto moldado em loco, de 3,50 x 2,50 m com altura de aterro de 1,00 a 2,50 m - areia extraída e brita produzida (Execução, incluindo fornecimento, carga e transporte de todos os materiais, exclui escavação)</t>
  </si>
  <si>
    <t>Corpo de Bueiro duplo celular de concreto moldado em loco, de 3,50 x 2,50 m com altura de aterro de 2,50 a 5,00 m - areia e brita comerciais (Execução, incluindo fornecimento, carga e transporte de todos os materiais, exclui escavação)</t>
  </si>
  <si>
    <t>Corpo de Bueiro duplo celular de concreto moldado em loco, de 3,50 x 2,50 m com altura de aterro de 2,50 a 5,00 m - areia extraída e brita produzida (Execução, incluindo fornecimento, carga e transporte de todos os materiais, exclui escavação)</t>
  </si>
  <si>
    <t>Corpo de Bueiro duplo celular de concreto moldado em loco, de 3,50 x 2,50 m com altura de aterro de 5,00 a 7,50 m - areia e brita comerciais (Execução, incluindo fornecimento, carga e transporte de todos os materiais, exclui escavação)</t>
  </si>
  <si>
    <t>Corpo de Bueiro duplo celular de concreto moldado em loco, de 3,50 x 2,50 m com altura de aterro de 5,00 a 7,50 m - areia extraída e brita produzida (Execução, incluindo fornecimento, carga e transporte de todos os materiais, exclui escavação)</t>
  </si>
  <si>
    <t>Corpo de Bueiro duplo celular de concreto moldado em loco, de 3,50 x 3,00 m com altura de aterro de 0,00 a 1,00 m - areia e brita comerciais (Execução, incluindo fornecimento, carga e transporte de todos os materiais, exclui escavação)</t>
  </si>
  <si>
    <t>Corpo de Bueiro duplo celular de concreto moldado em loco, de 3,50 x 3,00 m com altura de aterro de 0,00 a 1,00 m - areia extraída e brita produzida (Execução, incluindo fornecimento, carga e transporte de todos os materiais, exclui escavação)</t>
  </si>
  <si>
    <t>Corpo de Bueiro duplo celular de concreto moldado em loco, de 3,50 x 3,00 m com altura de aterro de 1,00 a 2,50 m - areia e brita comerciais (Execução, incluindo fornecimento, carga e transporte de todos os materiais, exclui escavação)</t>
  </si>
  <si>
    <t>Corpo de Bueiro duplo celular de concreto moldado em loco, de 3,50 x 3,00 m com altura de aterro de 1,00 a 2,50 m - areia extraída e brita produzida (Execução, incluindo fornecimento, carga e transporte de todos os materiais, exclui escavação)</t>
  </si>
  <si>
    <t>Corpo de Bueiro duplo celular de concreto moldado em loco, de 3,50 x 3,00 m com altura de aterro de 2,50 a 5,00 m - areia e brita comerciais (Execução, incluindo fornecimento, carga e transporte de todos os materiais, exclui escavação)</t>
  </si>
  <si>
    <t>Corpo de Bueiro duplo celular de concreto moldado em loco, de 3,50 x 3,00 m com altura de aterro de 2,50 a 5,00 m - areia extraída e brita produzida (Execução, incluindo fornecimento, carga e transporte de todos os materiais, exclui escavação)</t>
  </si>
  <si>
    <t>Corpo de Bueiro duplo celular de concreto moldado em loco, de 3,50 x 3,00 m com altura de aterro de 5,00 a 7,50 m - areia e brita comerciais (Execução, incluindo fornecimento, carga e transporte de todos os materiais, exclui escavação)</t>
  </si>
  <si>
    <t>Corpo de Bueiro duplo celular de concreto moldado em loco, de 3,50 x 3,00 m com altura de aterro de 5,00 a 7,50 m - areia extraída e brita produzida (Execução, incluindo fornecimento, carga e transporte de todos os materiais, exclui escavação)</t>
  </si>
  <si>
    <t>Corpo de Bueiro duplo celular de concreto moldado em loco, de 3,50 x 3,50 m com altura de aterro de 0,00 a 1,00 m - areia e brita comerciais (Execução, incluindo fornecimento, carga e transporte de todos os materiais, exclui escavação)</t>
  </si>
  <si>
    <t>Corpo de Bueiro duplo celular de concreto moldado em loco, de 3,50 x 3,50 m com altura de aterro de 0,00 a 1,00 m - areia extraída e brita produzida (Execução, incluindo fornecimento, carga e transporte de todos os materiais, exclui escavação)</t>
  </si>
  <si>
    <t>Corpo de Bueiro duplo celular de concreto moldado em loco, de 3,50 x 3,50 m com altura de aterro de 1,00 a 2,50 m - areia e brita comerciais (Execução, incluindo fornecimento, carga e transporte de todos os materiais, exclui escavação)</t>
  </si>
  <si>
    <t>Corpo de Bueiro duplo celular de concreto moldado em loco, de 3,50 x 3,50 m com altura de aterro de 1,00 a 2,50 m - areia extraída e brita produzida (Execução, incluindo fornecimento, carga e transporte de todos os materiais, exclui escavação)</t>
  </si>
  <si>
    <t>Corpo de Bueiro duplo celular de concreto moldado em loco, de 3,50 x 3,50 m com altura de aterro de 2,50 a 5,00 m - areia e brita comerciais (Execução, incluindo fornecimento, carga e transporte de todos os materiais, exclui escavação)</t>
  </si>
  <si>
    <t>Corpo de Bueiro duplo celular de concreto moldado em loco, de 3,50 x 3,50 m com altura de aterro de 2,50 a 5,00 m - areia extraída e brita produzida (Execução, incluindo fornecimento, carga e transporte de todos os materiais, exclui escavação)</t>
  </si>
  <si>
    <t>Corpo de Bueiro duplo celular de concreto moldado em loco, de 3,50 x 3,50 m com altura de aterro de 5,00 a 7,50 m - areia e brita comerciais (Execução, incluindo fornecimento, carga e transporte de todos os materiais, exclui escavação)</t>
  </si>
  <si>
    <t>Corpo de Bueiro duplo celular de concreto moldado em loco, de 3,50 x 3,50 m com altura de aterro de 5,00 a 7,50 m - areia extraída e brita produzida (Execução, incluindo fornecimento, carga e transporte de todos os materiais, exclui escavação)</t>
  </si>
  <si>
    <t>Corpo de Bueiro duplo celular de concreto moldado em loco, de 4,00 x 3,00 m com altura de aterro de 0,00 a 1,00 m - areia e brita comerciais (Execução, incluindo fornecimento, carga e transporte de todos os materiais, exclui escavação)</t>
  </si>
  <si>
    <t>Corpo de Bueiro duplo celular de concreto moldado em loco, de 4,00 x 3,00 m com altura de aterro de 0,00 a 1,00 m - areia extraída e brita produzida (Execução, incluindo fornecimento, carga e transporte de todos os materiais, exclui escavação)</t>
  </si>
  <si>
    <t>Corpo de Bueiro duplo celular de concreto moldado em loco, de 4,00 x 3,00 m com altura de aterro de 1,00 a 2,50 m - areia e brita comerciais (Execução, incluindo fornecimento, carga e transporte de todos os materiais, exclui escavação)</t>
  </si>
  <si>
    <t>Corpo de Bueiro duplo celular de concreto moldado em loco, de 4,00 x 3,00 m com altura de aterro de 1,00 a 2,50 m - areia extraída e brita produzida (Execução, incluindo fornecimento, carga e transporte de todos os materiais, exclui escavação)</t>
  </si>
  <si>
    <t>Corpo de Bueiro duplo celular de concreto moldado em loco, de 4,00 x 3,00 m com altura de aterro de 2,50 a 5,00 m - areia e brita comerciais (Execução, incluindo fornecimento, carga e transporte de todos os materiais, exclui escavação)</t>
  </si>
  <si>
    <t>Corpo de Bueiro duplo celular de concreto moldado em loco, de 4,00 x 3,00 m com altura de aterro de 2,50 a 5,00 m - areia extraída e brita produzida (Execução, incluindo fornecimento, carga e transporte de todos os materiais, exclui escavação)</t>
  </si>
  <si>
    <t>Corpo de Bueiro duplo celular de concreto moldado em loco, de 4,00 x 3,00 m com altura de aterro de 5,00 a 7,50 m - areia e brita comerciais (Execução, incluindo fornecimento, carga e transporte de todos os materiais, exclui escavação)</t>
  </si>
  <si>
    <t>Corpo de Bueiro duplo celular de concreto moldado em loco, de 4,00 x 3,00 m com altura de aterro de 5,00 a 7,50 m - areia extraída e brita produzida (Execução, incluindo fornecimento, carga e transporte de todos os materiais, exclui escavação)</t>
  </si>
  <si>
    <t>Corpo de Bueiro duplo celular de concreto moldado em loco, de 4,00 x 3,50 m com altura de aterro de 0,00 a 1,00 m - areia e brita comerciais (Execução, incluindo fornecimento, carga e transporte de todos os materiais, exclui escavação)</t>
  </si>
  <si>
    <t>Corpo de Bueiro duplo celular de concreto moldado em loco, de 4,00 x 3,50 m com altura de aterro de 0,00 a 1,00 m - areia extraída e brita produzida (Execução, incluindo fornecimento, carga e transporte de todos os materiais, exclui escavação)</t>
  </si>
  <si>
    <t>Corpo de Bueiro duplo celular de concreto moldado em loco, de 4,00 x 3,50 m com altura de aterro de 1,00 a 2,50 m - areia e brita comerciais (Execução, incluindo fornecimento, carga e transporte de todos os materiais, exclui escavação)</t>
  </si>
  <si>
    <t>Corpo de Bueiro duplo celular de concreto moldado em loco, de 4,00 x 3,50 m com altura de aterro de 1,00 a 2,50 m - areia extraída e brita produzida (Execução, incluindo fornecimento, carga e transporte de todos os materiais, exclui escavação)</t>
  </si>
  <si>
    <t>Corpo de Bueiro duplo celular de concreto moldado em loco, de 4,00 x 3,50 m com altura de aterro de 2,50 a 5,00 m - areia e brita comerciais (Execução, incluindo fornecimento, carga e transporte de todos os materiais, exclui escavação)</t>
  </si>
  <si>
    <t>Corpo de Bueiro duplo celular de concreto moldado em loco, de 4,00 x 3,50 m com altura de aterro de 2,50 a 5,00 m - areia extraída e brita produzida (Execução, incluindo fornecimento, carga e transporte de todos os materiais, exclui escavação)</t>
  </si>
  <si>
    <t>Corpo de Bueiro duplo celular de concreto moldado em loco, de 4,00 x 3,50 m com altura de aterro de 5,00 a 7,50 m - areia e brita comerciais (Execução, incluindo fornecimento, carga e transporte de todos os materiais, exclui escavação)</t>
  </si>
  <si>
    <t>Corpo de Bueiro duplo celular de concreto moldado em loco, de 4,00 x 3,50 m com altura de aterro de 5,00 a 7,50 m - areia extraída e brita produzida (Execução, incluindo fornecimento, carga e transporte de todos os materiais, exclui escavação)</t>
  </si>
  <si>
    <t>Corpo de Bueiro duplo celular de concreto moldado em loco, de 4,00 x 4,00 m com altura de aterro de 0,00 a 1,00 m - areia e brita comerciais (Execução, incluindo fornecimento, carga e transporte de todos os materiais, exclui escavação)</t>
  </si>
  <si>
    <t>Corpo de Bueiro duplo celular de concreto moldado em loco, de 4,00 x 4,00 m com altura de aterro de 0,00 a 1,00 m - areia extraída e brita produzida (Execução, incluindo fornecimento, carga e transporte de todos os materiais, exclui escavação)</t>
  </si>
  <si>
    <t>Corpo de Bueiro duplo celular de concreto moldado em loco, de 4,00 x 4,00 m com altura de aterro de 1,00 a 2,50 m - areia e brita comerciais (Execução, incluindo fornecimento, carga e transporte de todos os materiais, exclui escavação)</t>
  </si>
  <si>
    <t>Corpo de Bueiro duplo celular de concreto moldado em loco, de 4,00 x 4,00 m com altura de aterro de 1,00 a 2,50 m - areia extraída e brita produzida (Execução, incluindo fornecimento, carga e transporte de todos os materiais, exclui escavação)</t>
  </si>
  <si>
    <t>Corpo de Bueiro duplo celular de concreto moldado em loco, de 4,00 x 4,00 m com altura de aterro de 2,50 a 5,00 m - areia e brita comerciais (Execução, incluindo fornecimento, carga e transporte de todos os materiais, exclui escavação)</t>
  </si>
  <si>
    <t>Corpo de Bueiro duplo celular de concreto moldado em loco, de 4,00 x 4,00 m com altura de aterro de 2,50 a 5,00 m - areia extraída e brita produzida (Execução, incluindo fornecimento, carga e transporte de todos os materiais, exclui escavação)</t>
  </si>
  <si>
    <t>Corpo de Bueiro duplo celular de concreto moldado em loco, de 4,00 x 4,00 m com altura de aterro de 5,00 a 7,50 m - areia e brita comerciais (Execução, incluindo fornecimento, carga e transporte de todos os materiais, exclui escavação)</t>
  </si>
  <si>
    <t>Corpo de Bueiro duplo celular de concreto moldado em loco, de 4,00 x 4,00 m com altura de aterro de 5,00 a 7,50 m - areia extraída e brita produzida (Execução, incluindo fornecimento, carga e transporte de todos os materiais, exclui escavação)</t>
  </si>
  <si>
    <t>Corpo de Bueiro simples celular de concreto moldado em loco, de 1,50 x 1,50 m com altura de aterro de 0,00 a 1,00 m - areia e brita comerciais (Execução, incluindo fornecimento, carga e transporte de todos os materiais, exclui escavação)</t>
  </si>
  <si>
    <t>Corpo de Bueiro simples celular de concreto moldado em loco, de 1,50 x 1,50 m com altura de aterro de 0,00 a 1,00 m - areia extraída e brita produzida (Execução, incluindo fornecimento, carga e transporte de todos os materiais, exclui escavação)</t>
  </si>
  <si>
    <t>Corpo de Bueiro simples celular de concreto moldado em loco, de 1,50 x 1,50 m com altura de aterro de 1,00 a 2,50 m - areia e brita comerciais (Execução, incluindo fornecimento, carga e transporte de todos os materiais, exclui escavação)</t>
  </si>
  <si>
    <t>Corpo de Bueiro simples celular de concreto moldado em loco, de 1,50 x 1,50 m com altura de aterro de 1,00 a 2,50 m - areia extraída e brita produzida (Execução, incluindo fornecimento, carga e transporte de todos os materiais, exclui escavação)</t>
  </si>
  <si>
    <t>Corpo de Bueiro simples celular de concreto moldado em loco, de 1,50 x 1,50 m com altura de aterro de 2,50 a 5,00 m - areia e brita comerciais (Execução, incluindo fornecimento, carga e transporte de todos os materiais, exclui escavação)</t>
  </si>
  <si>
    <t>Corpo de Bueiro simples celular de concreto moldado em loco, de 1,50 x 1,50 m com altura de aterro de 2,50 a 5,00 m - areia extraída e brita produzida (Execução, incluindo fornecimento, carga e transporte de todos os materiais, exclui escavação)</t>
  </si>
  <si>
    <t>Corpo de Bueiro simples celular de concreto moldado em loco, de 1,50 x 1,50 m com altura de aterro de 5,00 a 7,50 m - areia e brita comerciais (Execução, incluindo fornecimento, carga e transporte de todos os materiais, exclui escavação)</t>
  </si>
  <si>
    <t>Corpo de Bueiro simples celular de concreto moldado em loco, de 1,50 x 1,50 m com altura de aterro de 5,00 a 7,50 m - areia extraída e brita produzida (Execução, incluindo fornecimento, carga e transporte de todos os materiais, exclui escavação)</t>
  </si>
  <si>
    <t>Corpo de Bueiro simples celular de concreto moldado em loco, de 2,00 x 2,00 m com altura de aterro de 0,00 a 1,00 m - areia e brita comerciais (Execução, incluindo fornecimento, carga e transporte de todos os materiais, exclui escavação)</t>
  </si>
  <si>
    <t>Corpo de Bueiro simples celular de concreto moldado em loco, de 2,00 x 2,00 m com altura de aterro de 0,00 a 1,00 m - areia extraída e brita produzida (Execução, incluindo fornecimento, carga e transporte de todos os materiais, exclui escavação)</t>
  </si>
  <si>
    <t>Corpo de Bueiro simples celular de concreto moldado em loco, de 2,00 x 2,00 m com altura de aterro de 1,00 a 2,50 m - areia e brita comerciais (Execução, incluindo fornecimento, carga e transporte de todos os materiais, exclui escavação)</t>
  </si>
  <si>
    <t>Corpo de Bueiro simples celular de concreto moldado em loco, de 2,00 x 2,00 m com altura de aterro de 1,00 a 2,50 m - areia extraída e brita produzida (Execução, incluindo fornecimento, carga e transporte de todos os materiais, exclui escavação)</t>
  </si>
  <si>
    <t>Corpo de Bueiro simples celular de concreto moldado em loco, de 2,00 x 2,00 m com altura de aterro de 2,50 a 5,00 m - areia e brita comerciais (Execução, incluindo fornecimento, carga e transporte de todos os materiais, exclui escavação)</t>
  </si>
  <si>
    <t>Corpo de Bueiro simples celular de concreto moldado em loco, de 2,00 x 2,00 m com altura de aterro de 2,50 a 5,00 m - areia extraída e brita produzida (Execução, incluindo fornecimento, carga e transporte de todos os materiais, exclui escavação)</t>
  </si>
  <si>
    <t>Corpo de Bueiro simples celular de concreto moldado em loco, de 2,00 x 2,00 m com altura de aterro de 5,00 a 7,50 m - areia e brita comerciais (Execução, incluindo fornecimento, carga e transporte de todos os materiais, exclui escavação)</t>
  </si>
  <si>
    <t>Corpo de Bueiro simples celular de concreto moldado em loco, de 2,00 x 2,00 m com altura de aterro de 5,00 a 7,50 m - areia extraída e brita produzida (Execução, incluindo fornecimento, carga e transporte de todos os materiais, exclui escavação)</t>
  </si>
  <si>
    <t>Corpo de Bueiro simples celular de concreto moldado em loco, de 2,00 x 2,50 m com altura de aterro de 0,00 a 1,00 m - areia e brita comerciais (Execução, incluindo fornecimento, carga e transporte de todos os materiais, exclui escavação)</t>
  </si>
  <si>
    <t>Corpo de Bueiro simples celular de concreto moldado em loco, de 2,00 x 2,50 m com altura de aterro de 0,00 a 1,00 m - areia extraída e brita produzida (Execução, incluindo fornecimento, carga e transporte de todos os materiais, exclui escavação)</t>
  </si>
  <si>
    <t>Corpo de Bueiro simples celular de concreto moldado em loco, de 2,00 x 2,50 m com altura de aterro de 1,00 a 2,50 m - areia e brita comerciais (Execução, incluindo fornecimento, carga e transporte de todos os materiais, exclui escavação)</t>
  </si>
  <si>
    <t>Corpo de Bueiro simples celular de concreto moldado em loco, de 2,00 x 2,50 m com altura de aterro de 1,00 a 2,50 m - areia extraída e brita produzida (Execução, incluindo fornecimento, carga e transporte de todos os materiais, exclui escavação)</t>
  </si>
  <si>
    <t>Corpo de Bueiro simples celular de concreto moldado em loco, de 2,00 x 2,50 m com altura de aterro de 2,50 a 5,00 m - areia e brita comerciais (Execução, incluindo fornecimento, carga e transporte de todos os materiais, exclui escavação)</t>
  </si>
  <si>
    <t>Corpo de Bueiro simples celular de concreto moldado em loco, de 2,00 x 2,50 m com altura de aterro de 2,50 a 5,00 m - areia extraída e brita produzida (Execução, incluindo fornecimento, carga e transporte de todos os materiais, exclui escavação)</t>
  </si>
  <si>
    <t>Corpo de Bueiro simples celular de concreto moldado em loco, de 2,00 x 2,50 m com altura de aterro de 5,00 a 7,50 m - areia e brita comerciais (Execução, incluindo fornecimento, carga e transporte de todos os materiais, exclui escavação)</t>
  </si>
  <si>
    <t>Corpo de Bueiro simples celular de concreto moldado em loco, de 2,00 x 2,50 m com altura de aterro de 5,00 a 7,50 m - areia extraída e brita produzida (Execução, incluindo fornecimento, carga e transporte de todos os materiais, exclui escavação)</t>
  </si>
  <si>
    <t>Corpo de Bueiro simples celular de concreto moldado em loco, de 2,00 x 3,00 m com altura de aterro de 0,00 a 1,00 m - areia e brita comerciais (Execução, incluindo fornecimento, carga e transporte de todos os materiais, exclui escavação)</t>
  </si>
  <si>
    <t>Corpo de Bueiro simples celular de concreto moldado em loco, de 2,00 x 3,00 m com altura de aterro de 0,00 a 1,00 m - areia extraída e brita produzida (Execução, incluindo fornecimento, carga e transporte de todos os materiais, exclui escavação)</t>
  </si>
  <si>
    <t>Corpo de Bueiro simples celular de concreto moldado em loco, de 2,00 x 3,00 m com altura de aterro de 1,00 a 2,50 m - areia e brita comerciais (Execução, incluindo fornecimento, carga e transporte de todos os materiais, exclui escavação)</t>
  </si>
  <si>
    <t>Corpo de Bueiro simples celular de concreto moldado em loco, de 2,00 x 3,00 m com altura de aterro de 1,00 a 2,50 m - areia extraída e brita produzida (Execução, incluindo fornecimento, carga e transporte de todos os materiais, exclui escavação)</t>
  </si>
  <si>
    <t>Corpo de Bueiro simples celular de concreto moldado em loco, de 2,00 x 3,00 m com altura de aterro de 2,50 a 5,00 m - areia e brita comerciais (Execução, incluindo fornecimento, carga e transporte de todos os materiais, exclui escavação)</t>
  </si>
  <si>
    <t>Corpo de Bueiro simples celular de concreto moldado em loco, de 2,00 x 3,00 m com altura de aterro de 2,50 a 5,00 m - areia extraída e brita produzida (Execução, incluindo fornecimento, carga e transporte de todos os materiais, exclui escavação)</t>
  </si>
  <si>
    <t>Corpo de Bueiro simples celular de concreto moldado em loco, de 2,00 x 3,00 m com altura de aterro de 5,00 a 7,50 m - areia e brita comerciais (Execução, incluindo fornecimento, carga e transporte de todos os materiais, exclui escavação)</t>
  </si>
  <si>
    <t>Corpo de Bueiro simples celular de concreto moldado em loco, de 2,00 x 3,00 m com altura de aterro de 5,00 a 7,50 m - areia extraída e brita produzida (Execução, incluindo fornecimento, carga e transporte de todos os materiais, exclui escavação)</t>
  </si>
  <si>
    <t>Corpo de Bueiro simples celular de concreto moldado em loco, de 2,50 x 2,50 m com altura de aterro de 0,00 a 1,00 m - areia e brita comerciais (Execução, incluindo fornecimento, carga e transporte de todos os materiais, exclui escavação)</t>
  </si>
  <si>
    <t>Corpo de Bueiro simples celular de concreto moldado em loco, de 2,50 x 2,50 m com altura de aterro de 0,00 a 1,00 m - areia extraída e brita produzida (Execução, incluindo fornecimento, carga e transporte de todos os materiais, exclui escavação)</t>
  </si>
  <si>
    <t>Corpo de Bueiro simples celular de concreto moldado em loco, de 2,50 x 2,50 m com altura de aterro de 1,00 a 2,50 m - areia e brita comerciais (Execução, incluindo fornecimento, carga e transporte de todos os materiais, exclui escavação)</t>
  </si>
  <si>
    <t>Corpo de Bueiro simples celular de concreto moldado em loco, de 2,50 x 2,50 m com altura de aterro de 1,00 a 2,50 m - areia extraída e brita produzida (Execução, incluindo fornecimento, carga e transporte de todos os materiais, exclui escavação)</t>
  </si>
  <si>
    <t>Corpo de Bueiro simples celular de concreto moldado em loco, de 2,50 x 2,50 m com altura de aterro de 2,50 a 5,00 m - areia e brita comerciais (Execução, incluindo fornecimento, carga e transporte de todos os materiais, exclui escavação)</t>
  </si>
  <si>
    <t>Corpo de Bueiro simples celular de concreto moldado em loco, de 2,50 x 2,50 m com altura de aterro de 2,50 a 5,00 m - areia extraída e brita produzida (Execução, incluindo fornecimento, carga e transporte de todos os materiais, exclui escavação)</t>
  </si>
  <si>
    <t>Corpo de Bueiro simples celular de concreto moldado em loco, de 2,50 x 2,50 m com altura de aterro de 5,00 a 7,50 m - areia e brita comerciais (Execução, incluindo fornecimento, carga e transporte de todos os materiais, exclui escavação)</t>
  </si>
  <si>
    <t>Corpo de Bueiro simples celular de concreto moldado em loco, de 2,50 x 2,50 m com altura de aterro de 5,00 a 7,50 m - areia extraída e brita produzida (Execução, incluindo fornecimento, carga e transporte de todos os materiais, exclui escavação)</t>
  </si>
  <si>
    <t>Corpo de Bueiro simples celular de concreto moldado em loco, de 2,50 x 3,00 m com altura de aterro de 0,00 a 1,00 m - areia e brita comerciais (Execução, incluindo fornecimento, carga e transporte de todos os materiais, exclui escavação)</t>
  </si>
  <si>
    <t>Corpo de Bueiro simples celular de concreto moldado em loco, de 2,50 x 3,00 m com altura de aterro de 0,00 a 1,00 m - areia extraída e brita produzida (Execução, incluindo fornecimento, carga e transporte de todos os materiais, exclui escavação)</t>
  </si>
  <si>
    <t>Corpo de Bueiro simples celular de concreto moldado em loco, de 2,50 x 3,00 m com altura de aterro de 1,00 a 2,50 m - areia e brita comerciais (Execução, incluindo fornecimento, carga e transporte de todos os materiais, exclui escavação)</t>
  </si>
  <si>
    <t>Corpo de Bueiro simples celular de concreto moldado em loco, de 2,50 x 3,00 m com altura de aterro de 1,00 a 2,50 m - areia extraída e brita produzida (Execução, incluindo fornecimento, carga e transporte de todos os materiais, exclui escavação)</t>
  </si>
  <si>
    <t>Corpo de Bueiro simples celular de concreto moldado em loco, de 2,50 x 3,00 m com altura de aterro de 2,50 a 5,00 m - areia e brita comerciais (Execução, incluindo fornecimento, carga e transporte de todos os materiais, exclui escavação)</t>
  </si>
  <si>
    <t>Corpo de Bueiro simples celular de concreto moldado em loco, de 2,50 x 3,00 m com altura de aterro de 2,50 a 5,00 m - areia extraída e brita produzida (Execução, incluindo fornecimento, carga e transporte de todos os materiais, exclui escavação)</t>
  </si>
  <si>
    <t>Corpo de Bueiro simples celular de concreto moldado em loco, de 2,50 x 3,00 m com altura de aterro de 5,00 a 7,50 m - areia e brita comerciais (Execução, incluindo fornecimento, carga e transporte de todos os materiais, exclui escavação)</t>
  </si>
  <si>
    <t>Corpo de Bueiro simples celular de concreto moldado em loco, de 2,50 x 3,00 m com altura de aterro de 5,00 a 7,50 m - areia extraída e brita produzida (Execução, incluindo fornecimento, carga e transporte de todos os materiais, exclui escavação)</t>
  </si>
  <si>
    <t>Corpo de Bueiro simples celular de concreto moldado em loco, de 3,00 x 2,00 m com altura de aterro de 0,00 a 1,00 m - areia e brita comerciais (Execução, incluindo fornecimento, carga e transporte de todos os materiais, exclui escavação)</t>
  </si>
  <si>
    <t>Corpo de Bueiro simples celular de concreto moldado em loco, de 3,00 x 2,00 m com altura de aterro de 0,00 a 1,00 m - areia extraída e brita produzida (Execução, incluindo fornecimento, carga e transporte de todos os materiais, exclui escavação)</t>
  </si>
  <si>
    <t>Corpo de Bueiro simples celular de concreto moldado em loco, de 3,00 x 2,00 m com altura de aterro de 1,00 a 2,50 m - areia e brita comerciais (Execução, incluindo fornecimento, carga e transporte de todos os materiais, exclui escavação)</t>
  </si>
  <si>
    <t>Corpo de Bueiro simples celular de concreto moldado em loco, de 3,00 x 2,00 m com altura de aterro de 1,00 a 2,50 m - areia extraída e brita produzida (Execução, incluindo fornecimento, carga e transporte de todos os materiais, exclui escavação)</t>
  </si>
  <si>
    <t>Corpo de Bueiro simples celular de concreto moldado em loco, de 3,00 x 2,00 m com altura de aterro de 2,50 a 5,00 m - areia e brita comerciais (Execução, incluindo fornecimento, carga e transporte de todos os materiais, exclui escavação)</t>
  </si>
  <si>
    <t>Corpo de Bueiro simples celular de concreto moldado em loco, de 3,00 x 2,00 m com altura de aterro de 2,50 a 5,00 m - areia extraída e brita produzida (Execução, incluindo fornecimento, carga e transporte de todos os materiais, exclui escavação)</t>
  </si>
  <si>
    <t>Corpo de Bueiro simples celular de concreto moldado em loco, de 3,00 x 2,00 m com altura de aterro de 5,00 a 7,50 m - areia e brita comerciais (Execução, incluindo fornecimento, carga e transporte de todos os materiais, exclui escavação)</t>
  </si>
  <si>
    <t>Corpo de Bueiro simples celular de concreto moldado em loco, de 3,00 x 2,00 m com altura de aterro de 5,00 a 7,50 m - areia extraída e brita produzida (Execução, incluindo fornecimento, carga e transporte de todos os materiais, exclui escavação)</t>
  </si>
  <si>
    <t>Corpo de Bueiro simples celular de concreto moldado em loco, de 3,00 x 2,50 m com altura de aterro de 0,00 a 1,00 m - areia e brita comerciais (Execução, incluindo fornecimento, carga e transporte de todos os materiais, exclui escavação)</t>
  </si>
  <si>
    <t>Corpo de Bueiro simples celular de concreto moldado em loco, de 3,00 x 2,50 m com altura de aterro de 0,00 a 1,00 m - areia extraída e brita produzida (Execução, incluindo fornecimento, carga e transporte de todos os materiais, exclui escavação)</t>
  </si>
  <si>
    <t>Corpo de Bueiro simples celular de concreto moldado em loco, de 3,00 x 2,50 m com altura de aterro de 1,00 a 2,50 m - areia e brita comerciais (Execução, incluindo fornecimento, carga e transporte de todos os materiais, exclui escavação)</t>
  </si>
  <si>
    <t>Corpo de Bueiro simples celular de concreto moldado em loco, de 3,00 x 2,50 m com altura de aterro de 1,00 a 2,50 m - areia extraída e brita produzida (Execução, incluindo fornecimento, carga e transporte de todos os materiais, exclui escavação)</t>
  </si>
  <si>
    <t>Corpo de Bueiro simples celular de concreto moldado em loco, de 3,00 x 2,50 m com altura de aterro de 2,50 a 5,00 m - areia e brita comerciais (Execução, incluindo fornecimento, carga e transporte de todos os materiais, exclui escavação)</t>
  </si>
  <si>
    <t>Corpo de Bueiro simples celular de concreto moldado em loco, de 3,00 x 2,50 m com altura de aterro de 2,50 a 5,00 m - areia extraída e brita produzida (Execução, incluindo fornecimento, carga e transporte de todos os materiais, exclui escavação)</t>
  </si>
  <si>
    <t>Corpo de Bueiro simples celular de concreto moldado em loco, de 3,00 x 2,50 m com altura de aterro de 5,00 a 7,50 m - areia e brita comerciais (Execução, incluindo fornecimento, carga e transporte de todos os materiais, exclui escavação)</t>
  </si>
  <si>
    <t>Corpo de Bueiro simples celular de concreto moldado em loco, de 3,00 x 2,50 m com altura de aterro de 5,00 a 7,50 m - areia extraída e brita produzida (Execução, incluindo fornecimento, carga e transporte de todos os materiais, exclui escavação)</t>
  </si>
  <si>
    <t>Corpo de Bueiro simples celular de concreto moldado em loco, de 3,00 x 3,00 m com altura de aterro de 0,00 a 1,00 m - areia e brita comerciais (Execução, incluindo fornecimento, carga e transporte de todos os materiais, exclui escavação)</t>
  </si>
  <si>
    <t>Corpo de Bueiro simples celular de concreto moldado em loco, de 3,00 x 3,00 m com altura de aterro de 0,00 a 1,00 m - areia extraída e brita produzidas (Execução, incluindo fornecimento, carga e transporte de todos os materiais, exclui escavação)</t>
  </si>
  <si>
    <t>Corpo de Bueiro simples celular de concreto moldado em loco, de 3,00 x 3,00 m com altura de aterro de 1,00 a 2,50 m - areia e brita comerciais (Execução, incluindo fornecimento, carga e transporte de todos os materiais, exclui escavação)</t>
  </si>
  <si>
    <t>Corpo de Bueiro simples celular de concreto moldado em loco, de 3,00 x 3,00 m com altura de aterro de 1,00 a 2,50 m - areia extraída e brita produzida (Execução, incluindo fornecimento, carga e transporte de todos os materiais, exclui escavação)</t>
  </si>
  <si>
    <t>Corpo de Bueiro simples celular de concreto moldado em loco, de 3,00 x 3,00 m com altura de aterro de 2,50 a 5,00 m - areia e brita comerciais (Execução, incluindo fornecimento, carga e transporte de todos os materiais, exclui escavação)</t>
  </si>
  <si>
    <t>Corpo de Bueiro simples celular de concreto moldado em loco, de 3,00 x 3,00 m com altura de aterro de 2,50 a 5,00 m - areia extraída e brita produzida (Execução, incluindo fornecimento, carga e transporte de todos os materiais, exclui escavação)</t>
  </si>
  <si>
    <t>Corpo de Bueiro simples celular de concreto moldado em loco, de 3,00 x 3,00 m com altura de aterro de 5,00 a 7,50 m - areia e brita comerciais (Execução, incluindo fornecimento, carga e transporte de todos os materiais, exclui escavação)</t>
  </si>
  <si>
    <t>Corpo de Bueiro simples celular de concreto moldado em loco, de 3,00 x 3,00 m com altura de aterro de 5,00 a 7,50 m - areia extraída e brita produzida (Execução, incluindo fornecimento, carga e transporte de todos os materiais, exclui escavação)</t>
  </si>
  <si>
    <t>Corpo de Bueiro simples celular de concreto moldado em loco, de 3,50 x 2,50 m com altura de aterro de 0,00 a 1,00 m - areia e brita comerciais (Execução, incluindo fornecimento, carga e transporte de todos os materiais, exclui escavação)</t>
  </si>
  <si>
    <t>Corpo de Bueiro simples celular de concreto moldado em loco, de 3,50 x 2,50 m com altura de aterro de 0,00 a 1,00 m - areia extraída e brita produzida (Execução, incluindo fornecimento, carga e transporte de todos os materiais, exclui escavação)</t>
  </si>
  <si>
    <t>Corpo de Bueiro simples celular de concreto moldado em loco, de 3,50 x 2,50 m com altura de aterro de 1,00 a 2,50 m - areia e brita comerciais (Execução, incluindo fornecimento, carga e transporte de todos os materiais, exclui escavação)</t>
  </si>
  <si>
    <t>Corpo de Bueiro simples celular de concreto moldado em loco, de 3,50 x 2,50 m com altura de aterro de 1,00 a 2,50 m - areia extraída e brita produzida (Execução, incluindo fornecimento, carga e transporte de todos os materiais, exclui escavação)</t>
  </si>
  <si>
    <t>Corpo de Bueiro simples celular de concreto moldado em loco, de 3,50 x 2,50 m com altura de aterro de 2,50 a 5,00 m - areia e brita comerciais (Execução, incluindo fornecimento, carga e transporte de todos os materiais, exclui escavação)</t>
  </si>
  <si>
    <t>Corpo de Bueiro simples celular de concreto moldado em loco, de 3,50 x 2,50 m com altura de aterro de 2,50 a 5,00 m - areia extraída e brita produzida (Execução, incluindo fornecimento, carga e transporte de todos os materiais, exclui escavação)</t>
  </si>
  <si>
    <t>Corpo de Bueiro simples celular de concreto moldado em loco, de 3,50 x 2,50 m com altura de aterro de 5,00 a 7,50 m - areia e brita comerciais (Execução, incluindo fornecimento, carga e transporte de todos os materiais, exclui escavação)</t>
  </si>
  <si>
    <t>Corpo de Bueiro simples celular de concreto moldado em loco, de 3,50 x 2,50 m com altura de aterro de 5,00 a 7,50 m - areia extraída e brita produzida (Execução, incluindo fornecimento, carga e transporte de todos os materiais, exclui escavação)</t>
  </si>
  <si>
    <t>Corpo de Bueiro simples celular de concreto moldado em loco, de 3,50 x 3,00 m com altura de aterro de 0,00 a 1,00 m - areia e brita comerciais (Execução, incluindo fornecimento, carga e transporte de todos os materiais, exclui escavação)</t>
  </si>
  <si>
    <t>Corpo de Bueiro simples celular de concreto moldado em loco, de 3,50 x 3,00 m com altura de aterro de 0,00 a 1,00 m - areia extraída e brita produzida (Execução, incluindo fornecimento, carga e transporte de todos os materiais, exclui escavação)</t>
  </si>
  <si>
    <t>Corpo de Bueiro simples celular de concreto moldado em loco, de 3,50 x 3,00 m com altura de aterro de 1,00 a 2,50 m - areia e brita comerciais (Execução, incluindo fornecimento, carga e transporte de todos os materiais, exclui escavação)</t>
  </si>
  <si>
    <t>Corpo de Bueiro simples celular de concreto moldado em loco, de 3,50 x 3,00 m com altura de aterro de 1,00 a 2,50 m - areia extraída e brita produzida (Execução, incluindo fornecimento, carga e transporte de todos os materiais, exclui escavação)</t>
  </si>
  <si>
    <t>Corpo de Bueiro simples celular de concreto moldado em loco, de 3,50 x 3,00 m com altura de aterro de 2,50 a 5,00 m - areia e brita comerciais (Execução, incluindo fornecimento, carga e transporte de todos os materiais, exclui escavação)</t>
  </si>
  <si>
    <t>Corpo de Bueiro simples celular de concreto moldado em loco, de 3,50 x 3,00 m com altura de aterro de 2,50 a 5,00 m - areia extraída e brita produzida (Execução, incluindo fornecimento, carga e transporte de todos os materiais, exclui escavação)</t>
  </si>
  <si>
    <t>Corpo de Bueiro simples celular de concreto moldado em loco, de 3,50 x 3,00 m com altura de aterro de 5,00 a 7,50 m - areia e brita comerciais (Execução, incluindo fornecimento, carga e transporte de todos os materiais, exclui escavação)</t>
  </si>
  <si>
    <t>Corpo de Bueiro simples celular de concreto moldado em loco, de 3,50 x 3,00 m com altura de aterro de 5,00 a 7,50 m - areia extraída e brita produzida (Execução, incluindo fornecimento, carga e transporte de todos os materiais, exclui escavação)</t>
  </si>
  <si>
    <t>Corpo de Bueiro simples celular de concreto moldado em loco, de 3,50 x 3,50 m com altura de aterro de 0,00 a 1,00 m - areia e brita comerciais (Execução, incluindo fornecimento, carga e transporte de todos os materiais, exclui escavação)</t>
  </si>
  <si>
    <t>Corpo de Bueiro simples celular de concreto moldado em loco, de 3,50 x 3,50 m com altura de aterro de 0,00 a 1,00 m - areia extraída e brita produzida (Execução, incluindo fornecimento, carga e transporte de todos os materiais, exclui escavação)</t>
  </si>
  <si>
    <t>Corpo de Bueiro simples celular de concreto moldado em loco, de 3,50 x 3,50 m com altura de aterro de 1,00 a 2,50 m - areia e brita comerciais (Execução, incluindo fornecimento, carga e transporte de todos os materiais, exclui escavação)</t>
  </si>
  <si>
    <t>Corpo de Bueiro simples celular de concreto moldado em loco, de 3,50 x 3,50 m com altura de aterro de 1,00 a 2,50 m - areia extraída e brita produzida (Execução, incluindo fornecimento, carga e transporte de todos os materiais, exclui escavação)</t>
  </si>
  <si>
    <t>Corpo de Bueiro simples celular de concreto moldado em loco, de 3,50 x 3,50 m com altura de aterro de 2,50 a 5,00 m - areia e brita comerciais (Execução, incluindo fornecimento, carga e transporte de todos os materiais, exclui escavação)</t>
  </si>
  <si>
    <t>Corpo de Bueiro simples celular de concreto moldado em loco, de 3,50 x 3,50 m com altura de aterro de 2,50 a 5,00 m - areia extraída e brita produzida (Execução, incluindo fornecimento, carga e transporte de todos os materiais, exclui escavação)</t>
  </si>
  <si>
    <t>Corpo de Bueiro simples celular de concreto moldado em loco, de 3,50 x 3,50 m com altura de aterro de 5,00 a 7,50 m - areia e brita comerciais (Execução, incluindo fornecimento, carga e transporte de todos os materiais, exclui escavação)</t>
  </si>
  <si>
    <t>Corpo de Bueiro simples celular de concreto moldado em loco, de 3,50 x 3,50 m com altura de aterro de 5,00 a 7,50 m - areia extraída e brita produzida (Execução, incluindo fornecimento, carga e transporte de todos os materiais, exclui escavação)</t>
  </si>
  <si>
    <t>Corpo de Bueiro simples celular de concreto moldado em loco, de 4,00 x 3,00 m com altura de aterro de 0,00 a 1,00 m - areia e brita comerciais (Execução, incluindo fornecimento, carga e transporte de todos os materiais, exclui escavação)</t>
  </si>
  <si>
    <t>Corpo de Bueiro simples celular de concreto moldado em loco, de 4,00 x 3,00 m com altura de aterro de 0,00 a 1,00 m - areia extraída e brita produzida (Execução, incluindo fornecimento, carga e transporte de todos os materiais, exclui escavação)</t>
  </si>
  <si>
    <t>Corpo de Bueiro simples celular de concreto moldado em loco, de 4,00 x 3,00 m com altura de aterro de 1,00 a 2,50 m - areia e brita comerciais (Execução, incluindo fornecimento, carga e transporte de todos os materiais, exclui escavação)</t>
  </si>
  <si>
    <t>Corpo de Bueiro simples celular de concreto moldado em loco, de 4,00 x 3,00 m com altura de aterro de 1,00 a 2,50 m - areia extraída e brita produzida (Execução, incluindo fornecimento, carga e transporte de todos os materiais, exclui escavação)</t>
  </si>
  <si>
    <t>Corpo de Bueiro simples celular de concreto moldado em loco, de 4,00 x 3,00 m com altura de aterro de 2,50 a 5,00 m - areia e brita comerciais (Execução, incluindo fornecimento, carga e transporte de todos os materiais, exclui escavação)</t>
  </si>
  <si>
    <t>Corpo de Bueiro simples celular de concreto moldado em loco, de 4,00 x 3,00 m com altura de aterro de 2,50 a 5,00 m - areia extraída e brita produzida (Execução, incluindo fornecimento, carga e transporte de todos os materiais, exclui escavação)</t>
  </si>
  <si>
    <t>Corpo de Bueiro simples celular de concreto moldado em loco, de 4,00 x 3,00 m com altura de aterro de 5,00 a 7,50 m - areia e brita comerciais (Execução, incluindo fornecimento, carga e transporte de todos os materiais, exclui escavação)</t>
  </si>
  <si>
    <t>Corpo de Bueiro simples celular de concreto moldado em loco, de 4,00 x 3,00 m com altura de aterro de 5,00 a 7,50 m - areia extraída e brita produzida (Execução, incluindo fornecimento, carga e transporte de todos os materiais, exclui escavação)</t>
  </si>
  <si>
    <t>Corpo de Bueiro simples celular de concreto moldado em loco, de 4,00 x 4,00 m com altura de aterro de 0,00 a 1,00 m - areia e brita comerciais (Execução, incluindo fornecimento, carga e transporte de todos os materiais, exclui escavação)</t>
  </si>
  <si>
    <t>Corpo de Bueiro simples celular de concreto moldado em loco, de 4,00 x 4,00 m com altura de aterro de 0,00 a 1,00 m - areia extraída e brita produzida (Execução, incluindo fornecimento, carga e transporte de todos os materiais, exclui escavação)</t>
  </si>
  <si>
    <t>Corpo de Bueiro simples celular de concreto moldado em loco, de 4,00 x 4,00 m com altura de aterro de 1,00 a 2,50 m - areia e brita comerciais (Execução, incluindo fornecimento, carga e transporte de todos os materiais, exclui escavação)</t>
  </si>
  <si>
    <t>Corpo de Bueiro simples celular de concreto moldado em loco, de 4,00 x 4,00 m com altura de aterro de 1,00 a 2,50 m - areia extraída e brita produzida (Execução, incluindo fornecimento, carga e transporte de todos os materiais, exclui escavação)</t>
  </si>
  <si>
    <t>Corpo de Bueiro simples celular de concreto moldado em loco, de 4,00 x 4,00 m com altura de aterro de 2,50 a 5,00 m - areia e brita comerciais (Execução, incluindo fornecimento, carga e transporte de todos os materiais, exclui escavação)</t>
  </si>
  <si>
    <t>Corpo de Bueiro simples celular de concreto moldado em loco, de 4,00 x 4,00 m com altura de aterro de 2,50 a 5,00 m - areia extraída e brita produzida (Execução, incluindo fornecimento, carga e transporte de todos os materiais, exclui escavação)</t>
  </si>
  <si>
    <t>Corpo de Bueiro simples celular de concreto moldado em loco, de 4,00 x 4,00 m com altura de aterro de 5,00 a 7,50 m - areia e brita comerciais (Execução, incluindo fornecimento, carga e transporte de todos os materiais, exclui escavação)</t>
  </si>
  <si>
    <t>Corpo de Bueiro simples celular de concreto moldado em loco, de 4,00 x 4,00 m com altura de aterro de 5,00 a 7,50 m - areia extraída e brita produzida (Execução, incluindo fornecimento, carga e transporte de todos os materiais, exclui escavação)</t>
  </si>
  <si>
    <t>Corpo de Bueiro triplo celular de concreto moldado em loco, de 2,00 x 2,00 m com altura de aterro de 0,00 a 1,00 m - areia e brita comerciais (Execução, incluindo fornecimento, carga e transporte de todos os materiais, exclui escavação)</t>
  </si>
  <si>
    <t>Corpo de Bueiro triplo celular de concreto moldado em loco, de 2,00 x 2,00 m com altura de aterro de 0,00 a 1,00 m - areia extraída e brita produzida (Execução, incluindo fornecimento, carga e transporte de todos os materiais, exclui escavação)</t>
  </si>
  <si>
    <t>Corpo de Bueiro triplo celular de concreto moldado em loco, de 2,00 x 2,00 m com altura de aterro de 1,00 a 2,50 m - areia e brita comerciais (Execução, incluindo fornecimento, carga e transporte de todos os materiais, exclui escavação)</t>
  </si>
  <si>
    <t>Corpo de Bueiro triplo celular de concreto moldado em loco, de 2,00 x 2,00 m com altura de aterro de 1,00 a 2,50 m - areia extraída e brita produzida (Execução, incluindo fornecimento, carga e transporte de todos os materiais, exclui escavação)</t>
  </si>
  <si>
    <t>Corpo de Bueiro triplo celular de concreto moldado em loco, de 2,00 x 2,00 m com altura de aterro de 2,50 a 5,00 m - areia e brita comerciais (Execução, incluindo fornecimento, carga e transporte de todos os materiais, exclui escavação)</t>
  </si>
  <si>
    <t>Corpo de Bueiro triplo celular de concreto moldado em loco, de 2,00 x 2,00 m com altura de aterro de 2,50 a 5,00 m - areia extraída e brita produzida (Execução, incluindo fornecimento, carga e transporte de todos os materiais, exclui escavação)</t>
  </si>
  <si>
    <t>Corpo de Bueiro triplo celular de concreto moldado em loco, de 2,00 x 2,00 m com altura de aterro de 5,00 a 7,50 m - areia e brita comerciais (Execução, incluindo fornecimento, carga e transporte de todos os materiais, exclui escavação)</t>
  </si>
  <si>
    <t>Corpo de Bueiro triplo celular de concreto moldado em loco, de 2,00 x 2,00 m com altura de aterro de 5,00 a 7,50 m - areia extraída e brita produzida (Execução, incluindo fornecimento, carga e transporte de todos os materiais, exclui escavação)</t>
  </si>
  <si>
    <t>Corpo de Bueiro triplo celular de concreto moldado em loco, de 3,00 x 2,00 m com altura de aterro de 0,00 a 1,00 m - areia e brita comerciais (Execução, incluindo fornecimento, carga e transporte de todos os materiais, exclui escavação)</t>
  </si>
  <si>
    <t>Corpo de Bueiro triplo celular de concreto moldado em loco, de 3,00 x 2,00 m com altura de aterro de 0,00 a 1,00 m - areia extraída e brita produzida (Execução, incluindo fornecimento, carga e transporte de todos os materiais, exclui escavação)</t>
  </si>
  <si>
    <t>Corpo de Bueiro triplo celular de concreto moldado em loco, de 3,00 x 2,00 m com altura de aterro de 1,00 a 2,50 m - areia e brita comerciais (Execução, incluindo fornecimento, carga e transporte de todos os materiais, exclui escavação)</t>
  </si>
  <si>
    <t>Corpo de Bueiro triplo celular de concreto moldado em loco, de 3,00 x 2,00 m com altura de aterro de 1,00 a 2,50 m - areia extraída e brita produzida (Execução, incluindo fornecimento, carga e transporte de todos os materiais, exclui escavação)</t>
  </si>
  <si>
    <t>Corpo de Bueiro triplo celular de concreto moldado em loco, de 3,00 x 2,00 m com altura de aterro de 2,50 a 5,00 m - areia e brita comerciais (Execução, incluindo fornecimento, carga e transporte de todos os materiais, exclui escavação)</t>
  </si>
  <si>
    <t>Corpo de Bueiro triplo celular de concreto moldado em loco, de 3,00 x 2,00 m com altura de aterro de 2,50 a 5,00 m - areia extraída e brita produzida (Execução, incluindo fornecimento, carga e transporte de todos os materiais, exclui escavação)</t>
  </si>
  <si>
    <t>Corpo de Bueiro triplo celular de concreto moldado em loco, de 3,00 x 2,00 m com altura de aterro de 5,00 a 7,50 m - areia e brita comerciais (Execução, incluindo fornecimento, carga e transporte de todos os materiais, exclui escavação)</t>
  </si>
  <si>
    <t>Corpo de Bueiro triplo celular de concreto moldado em loco, de 3,00 x 2,00 m com altura de aterro de 5,00 a 7,50 m - areia extraída e brita produzida (Execução, incluindo fornecimento, carga e transporte de todos os materiais, exclui escavação)</t>
  </si>
  <si>
    <t>Corpo de Bueiro triplo celular de concreto moldado em loco, de 3,00 x 3,00 m com altura de aterro de 0,00 a 1,00 m - areia e brita comerciais (Execução, incluindo fornecimento, carga e transporte de todos os materiais, exclui escavação)</t>
  </si>
  <si>
    <t>Corpo de Bueiro triplo celular de concreto moldado em loco, de 3,00 x 3,00 m com altura de aterro de 0,00 a 1,00 m - areia extraída e brita produzida (Execução, incluindo fornecimento, carga e transporte de todos os materiais, exclui escavação)</t>
  </si>
  <si>
    <t>Corpo de Bueiro triplo celular de concreto moldado em loco, de 3,00 x 3,00 m com altura de aterro de 1,00 a 2,50 m - areia e brita comerciais (Execução, incluindo fornecimento, carga e transporte de todos os materiais, exclui escavação)</t>
  </si>
  <si>
    <t>Corpo de Bueiro triplo celular de concreto moldado em loco, de 3,00 x 3,00 m com altura de aterro de 1,00 a 2,50 m - areia extraída e brita produzida (Execução, incluindo fornecimento, carga e transporte de todos os materiais, exclui escavação)</t>
  </si>
  <si>
    <t>Corpo de Bueiro triplo celular de concreto moldado em loco, de 3,00 x 3,00 m com altura de aterro de 2,50 a 5,00 m - areia e brita comerciais (Execução, incluindo fornecimento, carga e transporte de todos os materiais, exclui escavação)</t>
  </si>
  <si>
    <t>Corpo de Bueiro triplo celular de concreto moldado em loco, de 3,00 x 3,00 m com altura de aterro de 2,50 a 5,00 m - areia extraída e brita produzida (Execução, incluindo fornecimento, carga e transporte de todos os materiais, exclui escavação)</t>
  </si>
  <si>
    <t>Corpo de Bueiro triplo celular de concreto moldado em loco, de 3,00 x 3,00 m com altura de aterro de 5,00 a 7,50 m - areia e brita comerciais (Execução, incluindo fornecimento, carga e transporte de todos os materiais, exclui escavação)</t>
  </si>
  <si>
    <t>Corpo de Bueiro triplo celular de concreto moldado em loco, de 3,00 x 3,00 m com altura de aterro de 5,00 a 7,50 m - areia extraída e brita produzida (Execução, incluindo fornecimento, carga e transporte de todos os materiais, exclui escavação)</t>
  </si>
  <si>
    <t>Corpo de Bueiro triplo celular de concreto moldado em loco, de 3,50 x 3,00 m com altura de aterro de 0,00 a 1,00 m - areia e brita comerciais (Execução, incluindo fornecimento, carga e transporte de todos os materiais, exclui escavação)</t>
  </si>
  <si>
    <t>Corpo de Bueiro triplo celular de concreto moldado em loco, de 3,50 x 3,00 m com altura de aterro de 0,00 a 1,00 m - areia extraída e brita produzida (Execução, incluindo fornecimento, carga e transporte de todos os materiais, exclui escavação)</t>
  </si>
  <si>
    <t>Corpo de Bueiro triplo celular de concreto moldado em loco, de 3,50 x 3,00 m com altura de aterro de 1,00 a 2,50 m - areia e brita comerciais (Execução, incluindo fornecimento, carga e transporte de todos os materiais, exclui escavação)</t>
  </si>
  <si>
    <t>Corpo de Bueiro triplo celular de concreto moldado em loco, de 3,50 x 3,00 m com altura de aterro de 1,00 a 2,50 m - areia extraída e brita produzida (Execução, incluindo fornecimento, carga e transporte de todos os materiais, exclui escavação)</t>
  </si>
  <si>
    <t>Corpo de Bueiro triplo celular de concreto moldado em loco, de 3,50 x 3,00 m com altura de aterro de 2,50 a 5,00 m - areia e brita comerciais (Execução, incluindo fornecimento, carga e transporte de todos os materiais, exclui escavação)</t>
  </si>
  <si>
    <t>Corpo de Bueiro triplo celular de concreto moldado em loco, de 3,50 x 3,00 m com altura de aterro de 2,50 a 5,00 m - areia extraída e brita produzida (Execução, incluindo fornecimento, carga e transporte de todos os materiais, exclui escavação)</t>
  </si>
  <si>
    <t>Corpo de Bueiro triplo celular de concreto moldado em loco, de 3,50 x 3,00 m com altura de aterro de 5,00 a 7,50 m - areia e brita comerciais (Execução, incluindo fornecimento, carga e transporte de todos os materiais, exclui escavação)</t>
  </si>
  <si>
    <t>Corpo de Bueiro triplo celular de concreto moldado em loco, de 3,50 x 3,00 m com altura de aterro de 5,00 a 7,50 m - areia extraída e brita produzida (Execução, incluindo fornecimento, carga e transporte de todos os materiais, exclui escavação)</t>
  </si>
  <si>
    <t>DESENHISTA TÉCNICO/CADISTA, INCLUSIVE ENCARGOS COMPLEMENTARES</t>
  </si>
  <si>
    <t>SETOP  10-2025</t>
  </si>
  <si>
    <t>CONSULORIA DE PROJETOS - CO</t>
  </si>
  <si>
    <t>MATERIAIS - MATED</t>
  </si>
  <si>
    <t>007 - ABRAÇADEIRA</t>
  </si>
  <si>
    <t>007.01 - ABRAÇADEIRA GALVANIZADA</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</si>
  <si>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</si>
  <si>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</si>
  <si>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</si>
  <si>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</si>
  <si>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</si>
  <si>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</si>
  <si>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</si>
  <si>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</si>
  <si>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</si>
  <si>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</si>
  <si>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</si>
  <si>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ABRAÇADEIRA TIPO FITA PERFURADA (MATERIAL: AÇO GALVANIZADO|LARGURA: 19MM|ESPESSURA: 4MM)</t>
  </si>
  <si>
    <t>007.02 - ABRAÇADEIRA PLÁSTICA</t>
  </si>
  <si>
    <t>MATED-28547</t>
  </si>
  <si>
    <t>ABRAÇADEIRA (MATERIAL: NYLON|COMPRIMENTO: 150MM|LARGURA*: 3,6MM|COR: PRETA)</t>
  </si>
  <si>
    <t>008 - ABRASIVOS</t>
  </si>
  <si>
    <t>008.01 - DISCO</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</si>
  <si>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</si>
  <si>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</si>
  <si>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</si>
  <si>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</si>
  <si>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</si>
  <si>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</si>
  <si>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</si>
  <si>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</si>
  <si>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MATED-18295</t>
  </si>
  <si>
    <t>KIT PARA POLIMENTO (APLICAÇÃO: ALUMÍNIO E AÇO INOX|ACABAMENTO: PRÉ-POLIMENTO, POLIMENTO E LUSTRO|INCLUSO: DISCOS DE ESMERIL E BARRAS)</t>
  </si>
  <si>
    <t>MATED-20766</t>
  </si>
  <si>
    <t xml:space="preserve">KIT PARA POLIMENTO (APLICAÇÃO: MÁRMORE E GRANITO|ACABAMENTO: PRÉ-POLIMENTO, POLIMENTO E LUSTRO|INCLUSO: LIXA DIAMANTADA) </t>
  </si>
  <si>
    <t>008.02 - LIXA</t>
  </si>
  <si>
    <t>MATED-17856</t>
  </si>
  <si>
    <t>DISCO DE LIXA (DIÂMETRO: 115MM[4.1/2"]|GRÃO: 16)</t>
  </si>
  <si>
    <t>MATED-17857</t>
  </si>
  <si>
    <t>DISCO DE LIXA (DIÂMETRO: 115MM[4.1/2"]|GRÃO: 36)</t>
  </si>
  <si>
    <t>MATED-17858</t>
  </si>
  <si>
    <t>DISCO DE LIXA (DIÂMETRO: 115MM[4.1/2"]|GRÃO: 80)</t>
  </si>
  <si>
    <t>MATED-20316</t>
  </si>
  <si>
    <t>INSERTO DE DESBASTE DIAMANTADO (GRÃO: 36)</t>
  </si>
  <si>
    <t>MATED-20317</t>
  </si>
  <si>
    <t>INSERTO DE DESBASTE DIAMANTADO (GRÃO: 60)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</si>
  <si>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</si>
  <si>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</si>
  <si>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</si>
  <si>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</si>
  <si>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</si>
  <si>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</si>
  <si>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</si>
  <si>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</si>
  <si>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009 - ACESSÓRIOS E EQUIPAMENTOS DE TELECOMUNICAÇÕES</t>
  </si>
  <si>
    <t>009.01 - ANEL GUIA</t>
  </si>
  <si>
    <t>MATED-12430</t>
  </si>
  <si>
    <t>ANEL GUIA (APLICAÇÃO: TELEFONIA|MATERIAL: AÇO GALVANIZADO|TIPO DE GALVANIZAÇÃO: Á FOGO|TIPO: AGS-1|TIPO DE ROSCA: SOBERBA)</t>
  </si>
  <si>
    <t>009.02 - ANILHA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</si>
  <si>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</si>
  <si>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</si>
  <si>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</si>
  <si>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</si>
  <si>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009.03 - BLOCO DE DISTRIBUIÇÃO</t>
  </si>
  <si>
    <t>MATED-12431</t>
  </si>
  <si>
    <t>BLOCO BLI (TIPO: BLI-10|QUANTIDADE DE PARES: 10|APLICAÇÃO: TELEFONIA|CANALETA: INCLUSO)</t>
  </si>
  <si>
    <t>010 - ACESSÓRIOS E INSUMOS PARA PAISAGISMO</t>
  </si>
  <si>
    <t>010.02 - ESPÉCIE VEGETAL - INDIVÍDUO ARBÓREO</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</si>
  <si>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</si>
  <si>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</si>
  <si>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</si>
  <si>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</si>
  <si>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</si>
  <si>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</si>
  <si>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</si>
  <si>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</si>
  <si>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</si>
  <si>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</si>
  <si>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</si>
  <si>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</si>
  <si>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</si>
  <si>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</si>
  <si>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</si>
  <si>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</si>
  <si>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</si>
  <si>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</si>
  <si>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</si>
  <si>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</si>
  <si>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</si>
  <si>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</si>
  <si>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</si>
  <si>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</si>
  <si>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</si>
  <si>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</si>
  <si>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</si>
  <si>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</si>
  <si>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</si>
  <si>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</si>
  <si>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</si>
  <si>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</si>
  <si>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010.03 - TERRA VEGETAL E SUBSTRATOS</t>
  </si>
  <si>
    <t>MATED-31448</t>
  </si>
  <si>
    <t>ARGILA EXPANDIDA (GRANULOMETRIA: 15-22MM|DENSIDADE APARENTE: 500KG/M3)</t>
  </si>
  <si>
    <t>MATED-31910</t>
  </si>
  <si>
    <t xml:space="preserve">FERTILIZANTE ORGÂNICO (TIPO: ESTERCO BOVINO|DENSIDADE APARENTE MÉDIA: 245KG/M3) </t>
  </si>
  <si>
    <t>MATED-11271</t>
  </si>
  <si>
    <t>TERRA VEGETAL (TIPO: COMUM PRETA)</t>
  </si>
  <si>
    <t>010.04 - ESPÉCIE VEGETAL - ARBUSTO/FORRAÇÃO</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</si>
  <si>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</si>
  <si>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</si>
  <si>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</si>
  <si>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</si>
  <si>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</si>
  <si>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</si>
  <si>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MATED-25570</t>
  </si>
  <si>
    <t>ESPÉCIE VEGETAL (TIPO: FORRAÇÃO|GÊNERO: CLOROFITO)</t>
  </si>
  <si>
    <t>MATED-25569</t>
  </si>
  <si>
    <t>ESPÉCIE VEGETAL (TIPO: FORRAÇÃO|GÊNERO: WEDELIA)</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</si>
  <si>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</si>
  <si>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</si>
  <si>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</si>
  <si>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</si>
  <si>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</si>
  <si>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</si>
  <si>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</si>
  <si>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</si>
  <si>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011 - ACESSÓRIOS E INSUMOS PARA SPDA</t>
  </si>
  <si>
    <t>011.01 - CAPTOR</t>
  </si>
  <si>
    <t>MATED-11321</t>
  </si>
  <si>
    <t>CAPTOR FRANKLIN (MATERIAL: AÇO INOX|QUANTIDADE DE PONTA: 4|TIPO DE ACABAMENTO: POLIDO|COMPRIMENTO DA PONTA CENTRAL: 350MM)</t>
  </si>
  <si>
    <t>MATED-11472</t>
  </si>
  <si>
    <t>CAPTOR FRANKLIN (MATERIAL: LATÃO|QUANTIDADE DE PONTA: 4|TIPO DE ACABAMENTO: CROMADO|COMPRIMENTO DA PONTA CENTRAL: 350MM)</t>
  </si>
  <si>
    <t>011.02 - CONECTOR</t>
  </si>
  <si>
    <t>MATED-12001</t>
  </si>
  <si>
    <t>CONECTOR ESTRUTURAL (TIPO: REGULAGEM)</t>
  </si>
  <si>
    <t>011.03 - HASTE DE ATERRAMENTO</t>
  </si>
  <si>
    <t>MATED-12115</t>
  </si>
  <si>
    <t>BARRA CHATA (MATERIAL: ALUMÍNIO|LARGURA: 3/4"|ESPESSURA: 1/4"|COMPRIMENTO DA BARRA: 3M|APLICAÇÃO: SISTEMA DE PROTEÇÃO CONTRA DESCARGAS ATMOSFÉRICAS)</t>
  </si>
  <si>
    <t>MATED-11994</t>
  </si>
  <si>
    <t>CURVA DE ALUMÍNIO (SEÇÃO: 3/4"X1/4"|DESENVOLVIMENTO: 300MM)</t>
  </si>
  <si>
    <t>MATED-11995</t>
  </si>
  <si>
    <t>CURVA DE ALUMÍNIO (SEÇÃO: 7/8"X1/8"|DESENVOLVIMENTO: 300MM)</t>
  </si>
  <si>
    <t>MATED-11997</t>
  </si>
  <si>
    <t>CURVA DE COBRE (SEÇÃO: 3/4"X3/16"|DESENVOLVIMENTO: 300MM)</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</si>
  <si>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</si>
  <si>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</si>
  <si>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</si>
  <si>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</si>
  <si>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</si>
  <si>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</si>
  <si>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MATED-3012</t>
  </si>
  <si>
    <t>HASTE PARA ATERRAMENTO (MATERIAL: AÇO|TIPO DE GALVANIZAÇÃO: À FOGO|COMPRIMENTO: 240CM|FOMATO: CANTONEIRA|DIMENSÃO: (25X25)MM|ESPESSURA: 4,76MM [3/16"]|PRENSA: INCLUSO)</t>
  </si>
  <si>
    <t>011.04 - MASTRO</t>
  </si>
  <si>
    <t>MATED-11470</t>
  </si>
  <si>
    <t>BASE PARA MASTRO (MATERIAL: ALUMÍNIO FUNDIDO|DIÂMETRO DA SEÇÃO: 1.1/2"|APLICAÇÃO: MASTRO DE PÁRA-RAIOS)</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</si>
  <si>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</si>
  <si>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</si>
  <si>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</si>
  <si>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</si>
  <si>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011.05 - SOLDA PARA SPDA</t>
  </si>
  <si>
    <t>MATED-12174</t>
  </si>
  <si>
    <t>ALICATE PARA SOLDA EXOTÉRMICA (MODELO: Z-201)</t>
  </si>
  <si>
    <t>MATED-12029</t>
  </si>
  <si>
    <t>CARTUCHO PARA SOLDA EXOTÉRMICA (MODELO: 115 GRAMAS)</t>
  </si>
  <si>
    <t>MATED-27668</t>
  </si>
  <si>
    <t>CARTUCHO PARA SOLDA EXOTÉRMICA (MODELO: 150 GRAMAS)</t>
  </si>
  <si>
    <t>MATED-12173</t>
  </si>
  <si>
    <t>CARTUCHO PARA SOLDA EXOTÉRMICA (MODELO: 90 GRAMAS) - IPRM</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</si>
  <si>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</si>
  <si>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</si>
  <si>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</si>
  <si>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</si>
  <si>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</si>
  <si>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</si>
  <si>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</si>
  <si>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</si>
  <si>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</si>
  <si>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</si>
  <si>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</si>
  <si>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</si>
  <si>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011.06 - SUPORTE</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</si>
  <si>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</si>
  <si>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</si>
  <si>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</si>
  <si>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</si>
  <si>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012 - ADESIVOS (APLICADOS NA CONSTRUÇÃO/OBRA) E TELAS DE POLIÉSTER</t>
  </si>
  <si>
    <t>012.01 - ADESIVO</t>
  </si>
  <si>
    <t>MATED-11677</t>
  </si>
  <si>
    <t>ADESIVO PLÁSTICO (APLICAÇÃO: COLAGEM DE TUBOS E CONEXÕES EM CPVC[ÁGUA QUENTE]|PINCEL APLICADOR: INCLUSO)</t>
  </si>
  <si>
    <t>MATED-11613</t>
  </si>
  <si>
    <t>ADESIVO PLÁSTICO (APLICAÇÃO: COLAGEM DE TUBOS E CONEXÕES EM PVC[ÁGUA FRIA]|PINCEL APLICADOR: INCLUSO)</t>
  </si>
  <si>
    <t>MATED-8122</t>
  </si>
  <si>
    <t>ADESIVO POLIURETANO BICOMPONENTE (APLICAÇÃO: PISOS DE MADEIRA)</t>
  </si>
  <si>
    <t>MATED-13085</t>
  </si>
  <si>
    <t>ADESIVO (TIPO: BICOMPONENTE|COMPOSIÇÃO: RESINA EPÓXI|APLICAÇÃO: CONCRETO, AÇO OU PEDRA)</t>
  </si>
  <si>
    <t>MATED-5026</t>
  </si>
  <si>
    <t>ADESIVO (TIPO: COLA ACRÍLICA|APLICAÇÃO: PISOS VINÍLICOS EM GERAL E CARPETES)</t>
  </si>
  <si>
    <t>MATED-11412</t>
  </si>
  <si>
    <t>ADESIVO (TIPO: COLA BRANCA|COMPOSIÇÃO: PVA|APLICAÇÃO: MADEIRA OU PAPEL)</t>
  </si>
  <si>
    <t>MATED-11430</t>
  </si>
  <si>
    <t>ADESIVO (TIPO: COLA DE CONTATO|COMPOSIÇÃO: BORRACHA DE POLICLOROPRENO|APLICAÇÃO: MADEIRA, COURO, METAL, BORRACHA OU CONCRETO)</t>
  </si>
  <si>
    <t>MATED-16673</t>
  </si>
  <si>
    <t>ADESIVO VINÍLICO PLOTADO PARA PLACA - CONFORME MANUAL PADRÃO DO GOVERNO DE MINAS GERAIS</t>
  </si>
  <si>
    <t>MATED-11589</t>
  </si>
  <si>
    <t>SOLUÇÃO LIMPADORA (APLICAÇÃO: TUBO DE PVC RÍGIDO)</t>
  </si>
  <si>
    <t>l</t>
  </si>
  <si>
    <t>012.03 - FITA ADESIVA</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</si>
  <si>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</si>
  <si>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</si>
  <si>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</si>
  <si>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</si>
  <si>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</si>
  <si>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</si>
  <si>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012.04 - FITA ALUMINIZADA</t>
  </si>
  <si>
    <t>MATED-12456</t>
  </si>
  <si>
    <t>FITA ALUMINIZADA (TIPO: ADESIVA ASFÁLTICA|APLICAÇÃO: MULTIUSO|LARGURA: 10CM|COMPRIMENTO DO ROLO*: 10M)*VALORES REFERENCIAIS APROXIMADOS</t>
  </si>
  <si>
    <t>012.05 - FITA ANTIDERRAPANTE</t>
  </si>
  <si>
    <t>MATED-11975</t>
  </si>
  <si>
    <t>FITA ANTIDERRAPANTE (TRÁFEDO: MÉDIO|MÉTODO DE APLICAÇÃO: ADESIVO|LARGURA: 50MM|COR: PRETA OU TRANSPARENTE|COMPRIMENTO DO ROLO*: 5M)*VALORES REFERENCIAIS APROXIMADOS</t>
  </si>
  <si>
    <t>012.06 - MASSA PLÁSTICA</t>
  </si>
  <si>
    <t>MATED-15101</t>
  </si>
  <si>
    <t>MASSA PLÁSTICA (COR: BRANCA, CINZA OU PRETA|CATALIZADOR: INCLUSO|RENDIMENTO: 0,59KG/M2)</t>
  </si>
  <si>
    <t>012.07 - SILICONE</t>
  </si>
  <si>
    <t>MATED-9529</t>
  </si>
  <si>
    <t>SILICONE ACÉTICO (COR: INCOLOR|APLICAÇÃO: USO GERAL|REFIL: 9"|DENSIDADE: 0,99 G/ML OU 990 KG/M3)</t>
  </si>
  <si>
    <t>012.08 - TELA DE POLIÉSTER</t>
  </si>
  <si>
    <t>MATED-31457</t>
  </si>
  <si>
    <t>TELA DE POLIÉSTER ESTRUTURANTE (APLICAÇÃO: MANUTENÇÃO PREVENTIVA E CORRETIVA DE TRINCA)</t>
  </si>
  <si>
    <t>012.09 - TELA DE POLIETILENO</t>
  </si>
  <si>
    <t>MATED-11459</t>
  </si>
  <si>
    <t>TELA DE POLIETILENO PARA PROTEÇÃO TAPUME (LARGURA: 1,20 M)</t>
  </si>
  <si>
    <t>MATED-11246</t>
  </si>
  <si>
    <t>TELA POLIETILENO PARA PROTEÇÃO DE FACHADA (DIMENSÕES DA TRAMA: 2X2MM|LARGURA: 3,00 M)</t>
  </si>
  <si>
    <t>013 - ADITIVOS, IMPERMEABILIZANTES, SELANTES E DESMOLDANTES</t>
  </si>
  <si>
    <t>013.01 - ADITIVO ARGAMASSA</t>
  </si>
  <si>
    <t>MATED-11272</t>
  </si>
  <si>
    <t>ADITIVO (TIPO: EXPANSOR|APLICAÇÃO: ARGAMASSA DE ENCUNHAMENTO)</t>
  </si>
  <si>
    <t>MATED-11360</t>
  </si>
  <si>
    <t>ADITIVO (TIPO: IMPERMEABILIZANTE E PLASTIFICANTE|CONTEÚDO DA EMBALAGEM: PÓ|APLICAÇÃO: ARGAMASSAS)</t>
  </si>
  <si>
    <t>013.02 - ARGAMASSA POLIMÉRICA</t>
  </si>
  <si>
    <t>MATED-13083</t>
  </si>
  <si>
    <t>ARGAMASSA (TIPO: POLIMÉRICA BICOMPONENTE A BASE DE DISPERSÃO ACRÍLICA|UTILIZAÇÃO: IMPERMEABILIZAÇÃO)</t>
  </si>
  <si>
    <t>013.03 - DESMOLDANTE</t>
  </si>
  <si>
    <t>MATED-11279</t>
  </si>
  <si>
    <t>DESMOLDANTE (APLICAÇÃO: FÔRMAS DE MADEIRA PARA CONCRETO)</t>
  </si>
  <si>
    <t>013.05 - SELANTE</t>
  </si>
  <si>
    <t>MATED-8151</t>
  </si>
  <si>
    <t>ADESIVO/SELANTE ELÁSTICO MONOCOMPONENTE (APLICAÇÃO: USO GERAL|BASE: POLIURETANO|EMBALAGEM: 310ML|DENSIDADE*: 1,35G/CM3)*VALORES REFERENCIAIS APROXIMADOS</t>
  </si>
  <si>
    <t>014 - ALARME PARA PREVENÇÃO DE INCÊNDIO</t>
  </si>
  <si>
    <t>014.01 - ACESSÓRIOS PARA PREVENÇÃO E COMBATE A INCÊNDIO</t>
  </si>
  <si>
    <t>MATED-11480</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</si>
  <si>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</si>
  <si>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</si>
  <si>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</si>
  <si>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</si>
  <si>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</si>
  <si>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</si>
  <si>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</si>
  <si>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015 - ALIZARES, RODAPÉS E MOLDURAS DE MADEIRA</t>
  </si>
  <si>
    <t>015.01 - ALIZAR EM MADEIRA</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</si>
  <si>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</si>
  <si>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</si>
  <si>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</si>
  <si>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</si>
  <si>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015.02 - CIMALHA EM MADEIRA</t>
  </si>
  <si>
    <t>MATED-11978</t>
  </si>
  <si>
    <t>CIMALHA PARA FORRO (MADEIRA: PINUS, CEDRINHO, IPÊ, AGENLIM OU EQUIVALENTE DA REGIÃO)*VALORES REFERENCIAIS APROXIMADOS</t>
  </si>
  <si>
    <t>015.03 - MOLDURA EM MADEIRA</t>
  </si>
  <si>
    <t>MATED-7044</t>
  </si>
  <si>
    <t>CORDÃO DE CANTO (LARGURA*:10-15MM|ESPESSURA*: 10-15MM|MADEIRA: PINUS, CEDRINHO, IPÊ, AGENLIM OU EQUIVALENTE DA REGIÃO)*VALORES REFERENCIAIS APROXIMADOS</t>
  </si>
  <si>
    <t>MATED-7046</t>
  </si>
  <si>
    <t>CORDÃO DE CANTO (LARGURA*:15-20MM|ESPESSURA*: 10-15MM|MADEIRA: PINUS, CEDRINHO, IPÊ, AGENLIM OU EQUIVALENTE DA REGIÃO)*VALORES REFERENCIAIS APROXIMADOS</t>
  </si>
  <si>
    <t>015.04 - RÉGUA EM MADEIRA</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</si>
  <si>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</si>
  <si>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</si>
  <si>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</si>
  <si>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</si>
  <si>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015.05 - RODAPÉ DE MADEIRA</t>
  </si>
  <si>
    <t>MATED-12773</t>
  </si>
  <si>
    <t>RÉGUA OU RODAPÉ (ACABAMENTO: APARELHADO COM CANTO BOLEADO|LARGURA: 7CM|ESPESSURA*: 2CM|MADEIRA: IPÊ, TAUARI, CUMARÚ, SUCUPIRA OU EQUIVALENTE DA REGIÃO OU EQUIVALENTE DA REGIÃO)*VALORES REFERENCIAIS APROXIMADOS</t>
  </si>
  <si>
    <t>016 - APARELHOS E PEÇAS EM AÇO INOX</t>
  </si>
  <si>
    <t>016.01 - BANCADA EM AÇO INOXIDÁVEL</t>
  </si>
  <si>
    <t>MATED-11411</t>
  </si>
  <si>
    <t>BANCADA DE AÇO INOXIDÁVEL, COM ACABAMENTO ESCOVADO FINO E CANTO RETO (ALTURA: 40MM)</t>
  </si>
  <si>
    <t>016.02 - CUBA EM AÇO INOXIDÁVEL</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</si>
  <si>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</si>
  <si>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</si>
  <si>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</si>
  <si>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</si>
  <si>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</si>
  <si>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</si>
  <si>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</si>
  <si>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CUBA DE AÇO INOXIDÁVEL RETANGULAR SIMPLES (TIPO: SOBREPOR|APLICAÇÃO: TANQUE|MATERIAL: AÇO AISI 304|ACABAMENTO: BRILHANTE|COMPRIMENTO*: 630MM|LARGURA*: 515MM|ALTURA*: 260MM|VÁLVULA DE ESCOAMENTO: INCLUSO)*VALORES REFERENCIAIS APROXIMADOS</t>
  </si>
  <si>
    <t>016.03 - LAVATÓRIO EM AÇO INOXIDÁVEL</t>
  </si>
  <si>
    <t>MATED-13068</t>
  </si>
  <si>
    <t>LAVATÓRIO INOX COLETIVO (MATERIAL: AÇO INOX AISI 304|CHAPA: 22|ESPESSURA: 0,8MM|LARGURA*: 41CM|ALTURA*: 39CM) *MEDIDAS REFERENCIAIS APROXIMADAS</t>
  </si>
  <si>
    <t>017 - ARAMES</t>
  </si>
  <si>
    <t>017.01 - ARAME FARPADO</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</si>
  <si>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</si>
  <si>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</si>
  <si>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</si>
  <si>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</si>
  <si>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017.02 - ARAME GALVANIZADO</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</si>
  <si>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</si>
  <si>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</si>
  <si>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</si>
  <si>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</si>
  <si>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</si>
  <si>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</si>
  <si>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</si>
  <si>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</si>
  <si>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</si>
  <si>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</si>
  <si>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017.03 - ARAME RECOZIDO</t>
  </si>
  <si>
    <t>MATED-11333</t>
  </si>
  <si>
    <t>ARAME RECOZIDO (BITOLA: 18BWG|DIÂMETRO DO FIO: 1,25MM|MASSA LINEAR: 0,01KG/M)</t>
  </si>
  <si>
    <t>018 - AREIAS (AGREGADOS)</t>
  </si>
  <si>
    <t>018.01 - AREIA</t>
  </si>
  <si>
    <t>MATED-15694</t>
  </si>
  <si>
    <t>AREIA LAVADA POSTO OBRA (TIPO: FINA)</t>
  </si>
  <si>
    <t>MATED-11249</t>
  </si>
  <si>
    <t>AREIA LAVADA POSTO OBRA (TIPO: GROSSA)</t>
  </si>
  <si>
    <t>MATED-11248</t>
  </si>
  <si>
    <t>AREIA LAVADA POSTO OBRA (TIPO: MÉDIA)</t>
  </si>
  <si>
    <t>019 - ARGAMASSAS ENSACADAS</t>
  </si>
  <si>
    <t>019.01 - ARGAMASSA AUTONIVELANTE</t>
  </si>
  <si>
    <t>MATED-9939</t>
  </si>
  <si>
    <t>ARGAMASSA INDUSTRIALIZADA (TIPO: AUTONIVELANTE|TIPO DE EMBALAGEM: SACO|RENDIMENTO*: 1,7KG/M2/MM)*VALORES REFERENCIAIS APROXIMADOS</t>
  </si>
  <si>
    <t>019.02 - ARGAMASSA COLANTE</t>
  </si>
  <si>
    <t>MATED-12352</t>
  </si>
  <si>
    <t>ARGAMASSA COLANTE (TIPO: AC-III|UTILIZAÇÃO: AMBIENTES INTERNOS E EXTERNOS)</t>
  </si>
  <si>
    <t>MATED-12350</t>
  </si>
  <si>
    <t>ARGAMASSA COLANTE (TIPO: AC-II|UTILIZAÇÃO: AMBIENTES EXTERNOS)</t>
  </si>
  <si>
    <t>MATED-12351</t>
  </si>
  <si>
    <t>ARGAMASSA COLANTE (TIPO: AC-I|UTILIZAÇÃO: AMBIENTES INTERNOS)</t>
  </si>
  <si>
    <t>019.03 - ARGAMASSA ESPECIAL</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</si>
  <si>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</si>
  <si>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</si>
  <si>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</si>
  <si>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</si>
  <si>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</si>
  <si>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</si>
  <si>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</si>
  <si>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</si>
  <si>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019.04 - REJUNTE CIMENTÍCIO</t>
  </si>
  <si>
    <t>MATED-12355</t>
  </si>
  <si>
    <t>REJUNTE CIMENTÍCIO FLEXÍVEL (COR: DIVERSAS|DENSIDADE DA PASTA: 1500KG/M3*)*VALORES REFERENCIAIS APROXIMADOS</t>
  </si>
  <si>
    <t>019.05 - REJUNTE EPÓXI</t>
  </si>
  <si>
    <t>MATED-17820</t>
  </si>
  <si>
    <t>REJUNTE EPÓXI (COMPOSTO: BICOMPONENTE OU TRICOMPONENTE|COR: DIVERSAS|DENSIDADE DA PASTA: 1600KG/M3*)*VALORES REFERENCIAIS APROXIMADOS</t>
  </si>
  <si>
    <t>020 - ASFALTOS E PRODUTOS ASFÁLTICOS</t>
  </si>
  <si>
    <t>020.01 - CONCRETO BETUMINOSO USINADO A QUENTE (CBUQ)</t>
  </si>
  <si>
    <t>MATED-7631</t>
  </si>
  <si>
    <t>CONCRETO BETUMINOSO USINADO A QUENTE "CBUQ" (APLICAÇÃO: PAVIMENTAÇÃO ASFÁLTICA|PADRÃO: DNIT|FAIXA: C|CAP: 50/70|AQUISIÇÃO: POSTO USINA "MASSA COMERCIAL")</t>
  </si>
  <si>
    <t>ton</t>
  </si>
  <si>
    <t>020.02 - EMULSAO ASFÁLTICA</t>
  </si>
  <si>
    <t>MATED-7635</t>
  </si>
  <si>
    <t>EMULSÃO ASFÁLTICA (TIPO: RL-1C|APLICAÇÃO: PAVIMENTAÇÃO ASFÁLTICA|ICMS: INCLUSO)</t>
  </si>
  <si>
    <t>021 - AZULEJOS CERÂMICOS</t>
  </si>
  <si>
    <t>021.01 - ACESSÓRIOS</t>
  </si>
  <si>
    <t>MATED-11460</t>
  </si>
  <si>
    <t>CANTONEIRA EM PERFIL PARA ACABAMENTO DE QUINAS (MATERIAL: ALUMÍNIO|COR: NATURAL|ESPESSURA: 1MM|LARGURA DAS ABAS: 19MM)</t>
  </si>
  <si>
    <t>021.02 - REVESTIMENTO DE PAREDE</t>
  </si>
  <si>
    <t>MATED-11414</t>
  </si>
  <si>
    <t>AZULEJO ESMALTADO LISO (COMPRIMENTO: 15CM|LARGURA: 15CM)</t>
  </si>
  <si>
    <t>MATED-11415</t>
  </si>
  <si>
    <t>AZULEJO ESMALTADO LISO (COMPRIMENTO: 20CM|LARGURA: 20CM)</t>
  </si>
  <si>
    <t>022 - BANCADAS DE PEDRA</t>
  </si>
  <si>
    <t>022.02 - PEDRAS EM ARDÓSIA</t>
  </si>
  <si>
    <t>MATED-21710</t>
  </si>
  <si>
    <t>ARDÓSIA (COR: NATURAL|ACABAMENTO: POLIDO|ESPESSURA: 2CM|DENSIDADE: 2,8G/CM3*|PESO: 56KG/M2) *FONTE NBR 6120</t>
  </si>
  <si>
    <t>MATED-12793</t>
  </si>
  <si>
    <t>BANCADA EM ARDÓSIA (COR: NATURAL|TIPO: POLIDO|ESPESSURA: 3CM) - IPRM</t>
  </si>
  <si>
    <t>MATED-12367</t>
  </si>
  <si>
    <t>BANCADA EM ARDÓSIA PARA SANITÁRIO (COR: NATURAL|TIPO: POLIDO|LARGURA: 55CM|ESPESSURA: 3CM|DETALHE: 35) - IPRM</t>
  </si>
  <si>
    <t>MATED-12792</t>
  </si>
  <si>
    <t>TESTEIRA EM ARDÓSIA (COR: NATURAL|TIPO: POLIDO|ESPESSURA: 3CM) - IPRM</t>
  </si>
  <si>
    <t>022.03 - PEDRAS EM GRANITO</t>
  </si>
  <si>
    <t>MATED-12368</t>
  </si>
  <si>
    <t>BANCADA EM GRANITO (COR: CINZA ANDORINHA|TIPO: POLIDO|ESPESSURA: 3CM) - IPRM</t>
  </si>
  <si>
    <t>MATED-21574</t>
  </si>
  <si>
    <t>GRANITO (COR: CINZA ANDORINHA|ACABAMENTO: POLIDO|ESPESSURA: 2CM|DENSIDADE: 2,8G/CM3*|PESO: 56KG/M2) *FONTE NBR 6120</t>
  </si>
  <si>
    <t>MATED-31409</t>
  </si>
  <si>
    <t>GRANITO (COR: CINZA ANDORINHA|ACABAMENTO: POLIDO|ESPESSURA: 3CM|DENSIDADE: 2,8G/CM3*|PESO: 84KG/M2) *FONTE NBR 6120</t>
  </si>
  <si>
    <t>MATED-12790</t>
  </si>
  <si>
    <t>TESTEIRA EM GRANITO (COR: CINZA ANDORINHA|TIPO: POLIDO|ESPESSURA: 3CM|ALTURA: 3CM) - IPRM</t>
  </si>
  <si>
    <t>022.04 - PEDRAS EM MÁRMORE</t>
  </si>
  <si>
    <t>MATED-12369</t>
  </si>
  <si>
    <t>BANCADA EM MÁRMORE (COR: BRANCO COMUM|TIPO: POLIDO|ESPESSURA: 3CM) - IPRM</t>
  </si>
  <si>
    <t>MATED-21709</t>
  </si>
  <si>
    <t>MÁRMORE (COR: BRANCO COMUM|ACABAMENTO: POLIDO|ESPESSURA: 2CM|DENSIDADE: 2,8G/CM3*|PESO: 56KG/M2) *FONTE NBR 6120</t>
  </si>
  <si>
    <t>MATED-12797</t>
  </si>
  <si>
    <t>RODABANCADA EM MÁRMORE (COR: BRANCO COMUM|TIPO: POLIDO|ESPESSURA: 2CM|ALTURA: 10CM) - IPRM</t>
  </si>
  <si>
    <t>MATED-12796</t>
  </si>
  <si>
    <t>RODABANCADA EM MÁRMORE (COR: BRANCO COMUM|TIPO: POLIDO|ESPESSURA: 2CM|ALTURA: 7CM) - IPRM</t>
  </si>
  <si>
    <t>MATED-12791</t>
  </si>
  <si>
    <t>TESTEIRA EM MÁRMORE (COR: BRANCO COMUM|TIPO: POLIDO|ESPESSURA: 3CM|ALTURA: 3CM) - IPRM</t>
  </si>
  <si>
    <t>023 - BATE MACA E PROTEÇÃO DE PAREDES</t>
  </si>
  <si>
    <t>023.01 - BATE-MACA</t>
  </si>
  <si>
    <t>MATED-13052</t>
  </si>
  <si>
    <t>BATE MACA E PROTETOR DE PAREDE (MATERIAL: PVC|TIPO: CURVO|LARGURA: 20CM|ESPESSURA: 3CM|ACESSÓRIOS: INCLUSOS)*VALORES REFERENCIAIS APROXIMADOS</t>
  </si>
  <si>
    <t>023.02 - SEGREGADOR/BATE-RODAS</t>
  </si>
  <si>
    <t>MATED-12358</t>
  </si>
  <si>
    <t>SEGREGADOR BATE-RODAS (MATERIAL: TUBO GALVANIZADO|ACABAMENTO: PINTURA ESMALTE|COR: AMARELA OU BRANCA|DIÂMETRO: 3" OU 75MM|COMPRIMENTO: 190CM|ALTURA: 15CM|FIXAÇÃO: CHUMBADO)</t>
  </si>
  <si>
    <t>024 - BEBEDOUROS</t>
  </si>
  <si>
    <t>024.01 - BEBEDOURO</t>
  </si>
  <si>
    <t>MATED-33576</t>
  </si>
  <si>
    <t>BEBEDOURO DE COLUNA/PRESSÃO (TIPO: ACESSÍVEL|ACABAMENTO: INOX|COR: NATURAL|ALTURA*: 57CM|LARGURA*: 46CM|PROFUNDIDADE*: 48CM|PRESSÃO MÍNIMA DA REDE*: 6M.C.A|PESO*: 20KG)*VALORES REFERENCIAIS APROXIMADOS</t>
  </si>
  <si>
    <t>MATED-12074</t>
  </si>
  <si>
    <t>BEBEDOURO DE COLUNA/PRESSÃO (TIPO: ADULTO E INFANTIL|ACABAMENTO: INOX|COR: NATURAL|ALTURA*: 112CM|LARGURA*: 65CM|PROFUNDIDADE*: 35CM|PRESSÃO MÍNIMA DA REDE*: 6M.C.A|PESO*: 17KG)*VALORES REFERENCIAIS APROXIMADOS</t>
  </si>
  <si>
    <t>MATED-12075</t>
  </si>
  <si>
    <t>BEBEDOURO DE COLUNA/PRESSÃO (TIPO: ADULTO E INFANTIL|ACABAMENTO: PINTURA ELETROSTÁTICA|COR: BRANCA|ALTURA*: 110CM|LARGURA*: 65CM|PROFUNDIDADE*: 35CM|PRESSÃO MÍNIMA DA REDE*: 6M.C.A|PESO*: 17KG)*VALORES REFERENCIAIS APROXIMADOS</t>
  </si>
  <si>
    <t>MATED-12072</t>
  </si>
  <si>
    <t>BEBEDOURO DE COLUNA/PRESSÃO (TIPO: ADULTO|ACABAMENTO: INOX|COR: NATURAL|ALTURA*: 110CM|LARGURA*: 35CM|PROFUNDIDADE*: 35CM|PRESSÃO MÍNIMA DA REDE*: 6M.C.A|PESO*: 14,5KG)*VALORES REFERENCIAIS APROXIMADOS</t>
  </si>
  <si>
    <t>MATED-12073</t>
  </si>
  <si>
    <t>BEBEDOURO DE COLUNA/PRESSÃO (TIPO: ADULTO|ACABAMENTO: PINTURA ELETROSTÁTICA|COR: BRANCA|ALTURA*: 112CM|LARGURA*: 35CM|PROFUNDIDADE*: 35CM|PRESSÃO MÍNIMA DA REDE*: 6M.C.A|PESO*: 14,5KG)*VALORES REFERENCIAIS APROXIMADOS</t>
  </si>
  <si>
    <t>MATED-12223</t>
  </si>
  <si>
    <t>FILTRO DE ÁGUA POTÁVEL (BITOLA: Ø1/2"| CLASSE DE FILTRAGEM INMETRO: D| REDUÇÃO DE CLORO LIVRE: 75%)</t>
  </si>
  <si>
    <t>025 - BLOCOS DE VIDRO E ELEMENTOS VAZADOS</t>
  </si>
  <si>
    <t>025.01 - BLOCO DE VIDRO</t>
  </si>
  <si>
    <t>MATED-12383</t>
  </si>
  <si>
    <t>BLOCO DE VIDRO (TONALIDADE: INCOLOR|TIPO: ONDULADO|LARGURA: 190MM|ALTURA: 190MM|ESPESSURA: 80MM)</t>
  </si>
  <si>
    <t>025.02 - ELEMENTO VAZADO EM CERÂMICA</t>
  </si>
  <si>
    <t>MATED-12179</t>
  </si>
  <si>
    <t>COBOGÓ CERÂMICO (MODELO: VARIADOS|ALTURA: 18CM*|COMPRIMENTO: 18CM*|ESPESSURA: 7CM*)*VALORES REFERENCIAIS APROXIMADOS</t>
  </si>
  <si>
    <t>025.03 - ELEMENTO VAZADO EM CONCRETO</t>
  </si>
  <si>
    <t>MATED-12181</t>
  </si>
  <si>
    <t>ELEMENTO VAZADO (MATERIAL: CONCRETO|TIPO: VENEZIANA|ALTURA: 20CM|COMPRIMENTO: 40CM|ESPESSURA: 10CM)</t>
  </si>
  <si>
    <t>025.04 - ELEMENTO VAZADO EM VIDRO</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</si>
  <si>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</si>
  <si>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</si>
  <si>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</si>
  <si>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</si>
  <si>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025.05 - ESPAÇADOR PARA BLOCOS</t>
  </si>
  <si>
    <t>MATED-12371</t>
  </si>
  <si>
    <t>ESPAÇADOR PARA BLOCOS DE VIDRO (MATERIAL: POLIPROPILENO|ESPESSURA JUNTA: 10MM)</t>
  </si>
  <si>
    <t>026 - BLOCOS E CANALETAS DE CONCRETO</t>
  </si>
  <si>
    <t>026.01 - BLOCO COMPENSADOR DE CONCRETO DE VEDAÇÃO</t>
  </si>
  <si>
    <t>MATED-13067</t>
  </si>
  <si>
    <t>MEIO BLOCO DE CONCRETO (TIPO: VEDAÇÃO|LARGURA: 14CM|ALTURA: 19CM|COMPRIMENTO: 19CM|ACABAMENTO: A REVESTIR|CLASSE: D) BLOCO DE VEDAÇÃO É CLASSE C</t>
  </si>
  <si>
    <t>MATED-13069</t>
  </si>
  <si>
    <t>MEIO BLOCO DE CONCRETO (TIPO: VEDAÇÃO|LARGURA: 14CM|ALTURA: 19CM|COMPRIMENTO: 19CM|ACABAMENTO: APARENTE|CLASSE: D) C</t>
  </si>
  <si>
    <t>MATED-13070</t>
  </si>
  <si>
    <t>MEIO BLOCO DE CONCRETO (TIPO: VEDAÇÃO|LARGURA: 19CM|ALTURA: 19CM|COMPRIMENTO: 19CM|ACABAMENTO: A REVESTIR|CLASSE: D) C</t>
  </si>
  <si>
    <t>MATED-13071</t>
  </si>
  <si>
    <t>MEIO BLOCO DE CONCRETO (TIPO: VEDAÇÃO|LARGURA: 19CM|ALTURA: 19CM|COMPRIMENTO: 19CM|ACABAMENTO: APARENTE|CLASSE: D) C</t>
  </si>
  <si>
    <t>MATED-13065</t>
  </si>
  <si>
    <t>MEIO BLOCO DE CONCRETO (TIPO: VEDAÇÃO|LARGURA: 9CM|ALTURA: 19CM|COMPRIMENTO: 19CM|ACABAMENTO: A REVESTIR|CLASSE: D) C</t>
  </si>
  <si>
    <t>MATED-13066</t>
  </si>
  <si>
    <t>MEIO BLOCO DE CONCRETO (TIPO: VEDAÇÃO|LARGURA: 9CM|ALTURA: 19CM|COMPRIMENTO: 19CM|ACABAMENTO: APARENTE|CLASSE: D) C</t>
  </si>
  <si>
    <t>026.02 - BLOCO COMPENSADOR DE CONCRETO ESTRUTURAL</t>
  </si>
  <si>
    <t>MATED-13063</t>
  </si>
  <si>
    <t>MEIO BLOCO DE CONCRETO (TIPO: ESTRUTURAL|LARGURA: 14CM|ALTURA: 19CM|COMPRIMENTO: 19CM|ACABAMENTO: A REVESTIR|FBK: 4,5MPA)</t>
  </si>
  <si>
    <t>MATED-8174</t>
  </si>
  <si>
    <t>MEIO BLOCO DE CONCRETO (TIPO: ESTRUTURAL|LARGURA: 14CM|ALTURA: 19CM|COMPRIMENTO: 19CM|ACABAMENTO: APARENTE|FBK: 4,5MPA)</t>
  </si>
  <si>
    <t>MATED-13072</t>
  </si>
  <si>
    <t>MEIO BLOCO DE CONCRETO (TIPO: ESTRUTURAL|LARGURA: 19CM|ALTURA: 19CM|COMPRIMENTO: 19CM|ACABAMENTO: A REVESTIR|FBK: 4,5MPA)</t>
  </si>
  <si>
    <t>MATED-8175</t>
  </si>
  <si>
    <t>MEIO BLOCO DE CONCRETO (TIPO: ESTRUTURAL|LARGURA: 19CM|ALTURA: 19CM|COMPRIMENTO: 19CM|ACABAMENTO: APARENTE|FBK: 4,5MPA)</t>
  </si>
  <si>
    <t>MATED-13064</t>
  </si>
  <si>
    <t>MEIO BLOCO DE CONCRETO (TIPO: ESTRUTURAL|LARGURA: 9CM|ALTURA: 19CM|COMPRIMENTO: 19CM|ACABAMENTO: A REVESTIR|FBK: 4,5MPA)</t>
  </si>
  <si>
    <t>MATED-8176</t>
  </si>
  <si>
    <t>MEIO BLOCO DE CONCRETO (TIPO: ESTRUTURAL|LARGURA: 9CM|ALTURA: 19CM|COMPRIMENTO: 19CM|ACABAMENTO: APARENTE|FBK: 4,5MPA)</t>
  </si>
  <si>
    <t>026.03 - BLOCO DE CONCRETO CELULAR AUTOCLAVADO (CCA)</t>
  </si>
  <si>
    <t>MATED-11317</t>
  </si>
  <si>
    <t>BLOCO DE CONCRETO CELULAR AUTOCLAVADO SEM FUNÇÃO ESTRUTURAL (LARGURA: 200MM|COMPRIMENTO: 600MM|ALTURA: 300MM)</t>
  </si>
  <si>
    <t>026.04 - BLOCO DE CONCRETO DE VEDAÇÃO</t>
  </si>
  <si>
    <t>MATED-12090</t>
  </si>
  <si>
    <t>BLOCO DE CONCRETO (TIPO: VEDAÇÃO|LARGURA: 14CM|ALTURA: 19CM|COMPRIMENTO: 39CM|ACABAMENTO: A REVESTIR|CLASSE: D)BLOCO DE VEDAÇÃO É CLASSE C</t>
  </si>
  <si>
    <t>MATED-12091</t>
  </si>
  <si>
    <t>BLOCO DE CONCRETO (TIPO: VEDAÇÃO|LARGURA: 19CM|ALTURA: 19CM|COMPRIMENTO: 39CM|ACABAMENTO: A REVESTIR|CLASSE: D C</t>
  </si>
  <si>
    <t>MATED-12187</t>
  </si>
  <si>
    <t>BLOCO DE CONCRETO (TIPO: VEDAÇÃO|LARGURA: 9CM|ALTURA: 19CM|COMPRIMENTO: 39CM|ACABAMENTO: A REVESTIR|CLASSE: D)C</t>
  </si>
  <si>
    <t>MATED-12092</t>
  </si>
  <si>
    <t>BLOCO DE CONCRETO (TIPO: VEDAÇÃO|LARGURA: 9CM|ALTURA: 19CM|COMPRIMENTO: 39CM|ACABAMENTO: APARENTE|CLASSE: D)C</t>
  </si>
  <si>
    <t>026.05 - BLOCO DE CONCRETO ESTRUTURAL</t>
  </si>
  <si>
    <t>MATED-12122</t>
  </si>
  <si>
    <t>BLOCO DE CONCRETO (TIPO: ESTRUTURAL|LARGURA: 14CM|ALTURA: 19CM|COMPRIMENTO: 39CM|ACABAMENTO: A REVESTIR|FBK: 4,5MPA)</t>
  </si>
  <si>
    <t>MATED-12128</t>
  </si>
  <si>
    <t>BLOCO DE CONCRETO (TIPO: ESTRUTURAL|LARGURA: 14CM|ALTURA: 19CM|COMPRIMENTO: 39CM|ACABAMENTO: APARENTE|FBK: 4,5MPA)</t>
  </si>
  <si>
    <t>MATED-12145</t>
  </si>
  <si>
    <t>BLOCO DE CONCRETO (TIPO: ESTRUTURAL|LARGURA: 19CM|ALTURA: 19CM|COMPRIMENTO: 39CM|ACABAMENTO: APARENTE|FBK: 4,5MPA)</t>
  </si>
  <si>
    <t>MATED-12114</t>
  </si>
  <si>
    <t>BLOCO DE CONCRETO (TIPO: ESTRUTURAL|LARGURA: 9CM|ALTURA: 19CM|COMPRIMENTO: 39CM|ACABAMENTO: A REVESTIR|FBK: 4,5MPA)</t>
  </si>
  <si>
    <t>026.06 - CANALETA DE CONCRETO ESTRUTURAL</t>
  </si>
  <si>
    <t>MATED-12596</t>
  </si>
  <si>
    <t>BLOCO CANALETA DE CONCRETO (TIPO: ESTRUTURAL|FORMATO TIPO: "J"|DIMENSÃO: (14X19X19X31)CM|LARGURA: 14CM|COMPRIMENTO: 19CM|ALTURA ABA MENOR: 19CM|ALTURA ABA MAIOR: 31CM|ACABAMENTO: A REVESTIR|FBK: 4,5MPA)</t>
  </si>
  <si>
    <t>MATED-12087</t>
  </si>
  <si>
    <t>BLOCO CANALETA DE CONCRETO (TIPO: ESTRUTURAL|FORMATO TIPO: "J"|DIMENSÃO: (14X19X19X31)CM|LARGURA: 14CM|COMPRIMENTO: 19CM|ALTURA ABA MENOR: 19CM|ALTURA ABA MAIOR: 31CM|ACABAMENTO: APARENTE|FBK: 4,5MPA)</t>
  </si>
  <si>
    <t>MATED-12077</t>
  </si>
  <si>
    <t>BLOCO CANALETA DE CONCRETO (TIPO: ESTRUTURAL|FORMATO TIPO: "U"|LARGURA: 14CM|COMPRIMENTO: 39CM|ALTURA: 19CM|ACABAMENTO: A REVESTIR|FBK: 4,5MPA)</t>
  </si>
  <si>
    <t>MATED-12080</t>
  </si>
  <si>
    <t>BLOCO CANALETA DE CONCRETO (TIPO: ESTRUTURAL|FORMATO TIPO: "U"|LARGURA: 14CM|COMPRIMENTO: 39CM|ALTURA: 19CM|ACABAMENTO: APARENTE|FBK: 4,5MPA)</t>
  </si>
  <si>
    <t>MATED-12079</t>
  </si>
  <si>
    <t>BLOCO CANALETA DE CONCRETO (TIPO: ESTRUTURAL|FORMATO TIPO: "U"|LARGURA: 19CM|COMPRIMENTO: 39CM|ALTURA: 19CM|ACABAMENTO: A REVESTIR|FBK: 4,5MPA)</t>
  </si>
  <si>
    <t>MATED-12597</t>
  </si>
  <si>
    <t>BLOCO CANALETA DE CONCRETO (TIPO: ESTRUTURAL|FORMATO TIPO: "U"|LARGURA: 19CM|COMPRIMENTO: 39CM|ALTURA: 19CM|ACABAMENTO: APARENTE|FBK: 4,5MPA)</t>
  </si>
  <si>
    <t>MATED-12086</t>
  </si>
  <si>
    <t>BLOCO CANALETA DE CONCRETO (TIPO: ESTRUTURAL|FORMATO TIPO: "U"|LARGURA: 9CM|COMPRIMENTO: 39CM|ALTURA: 19CM|ACABAMENTO: A REVESTIR|FBK: 4,5MPA)</t>
  </si>
  <si>
    <t>MATED-12089</t>
  </si>
  <si>
    <t>BLOCO CANALETA DE CONCRETO (TIPO: ESTRUTURAL|FORMATO TIPO: "U"|LARGURA: 9CM|COMPRIMENTO: 39CM|ALTURA: 19CM|ACABAMENTO: APARENTE|FBK: 4,5MPA)</t>
  </si>
  <si>
    <t>027 - BLOCOS, TIJOLOS E CANALETAS CERÂMICAS</t>
  </si>
  <si>
    <t>027.01 - TIJOLO CERÂMICO FURADO</t>
  </si>
  <si>
    <t>MATED-12370</t>
  </si>
  <si>
    <t>TIJOLO CERÂMICO FURADO (TIPO: VEDAÇÃO|QUANTIDADE DE FUROS: 12|LARGURA: 14CM|COMPRIMENTO: 29CM|ALTURA: 19CM)</t>
  </si>
  <si>
    <t>MATED-12364</t>
  </si>
  <si>
    <t>TIJOLO CERÂMICO FURADO (TIPO: VEDAÇÃO|QUANTIDADE DE FUROS: 8|LARGURA: 9CM|COMPRIMENTO: 29CM|ALTURA: 19CM)</t>
  </si>
  <si>
    <t>027.02 - TIJOLO CERÂMICO LAMINADO</t>
  </si>
  <si>
    <t>MATED-11314</t>
  </si>
  <si>
    <t>TIJOLO CERÂMICO LAMINADO (TIPO: VEDAÇÃO|QUANTIDADE DE FUROS: 18/21|COMPRIMENTO: 235MM*|LARGURA: 110MM*|ALTURA: 55MM*)*VALORES REFERENCIAIS APROXIMADOS</t>
  </si>
  <si>
    <t>027.03 - TIJOLO CERÂMICO MACIÇO</t>
  </si>
  <si>
    <t>MATED-11315</t>
  </si>
  <si>
    <t>TIJOLO CERÂMICO MACIÇO (TIPO: COMUM|COMPRIMENTO: 200MM*|LARGURA: 100MM*|ALTURA: 50MM*)*VALORES REFERENCIAIS APROXIMADOS</t>
  </si>
  <si>
    <t>028 - BOMBAS,MOTO-BOMBAS E MOTORES ELÉTRICOS</t>
  </si>
  <si>
    <t>028.01 - ELETROBOMBA</t>
  </si>
  <si>
    <t>MATED-11161</t>
  </si>
  <si>
    <t>BOMBA (TIPO: CENTRÍFUGA MONOESTÁGIO|POLOS: MONOFÁSICO|POTÊNCIA: 0,33CV|ALTURA MANOMÉTRICA*: [4-16]MCA|VAZÃO*: [5,3-0,9]M3/H)*VALORES REFERENCIAIS APROXIMADOS</t>
  </si>
  <si>
    <t>MATED-11162</t>
  </si>
  <si>
    <t>BOMBA (TIPO: CENTRÍFUGA MONOESTÁGIO|POLOS: MONOFÁSICO|POTÊNCIA: 0,5CV|ALTURA MANOMÉTRICA*: [4-18]MCA|VAZÃO*: [5,6-0,6]M3/H)*VALORES REFERENCIAIS APROXIMADOS</t>
  </si>
  <si>
    <t>MATED-12296</t>
  </si>
  <si>
    <t>BOMBA (TIPO: CENTRÍFUGA MONOESTÁGIO|POLOS: MONOFÁSICO|POTÊNCIA: 0,75CV|ALTURA MANOMÉTRICA*: [6-22]MCA|VAZÃO*: [6,7-0,8]M3/H)*VALORES REFERENCIAIS APROXIMADOS</t>
  </si>
  <si>
    <t>MATED-12563</t>
  </si>
  <si>
    <t>BOMBA (TIPO: CENTRÍFUGA MONOESTÁGIO|POLOS: MONOFÁSICO|POTÊNCIA: 1CV|ALTURA MANOMÉTRICA*: [6-24]MCA|VAZÃO*: [7,2-0,3]M3/H)*VALORES REFERENCIAIS APROXIMADOS</t>
  </si>
  <si>
    <t>MATED-11167</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</si>
  <si>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</si>
  <si>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</si>
  <si>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</si>
  <si>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MATED-11164</t>
  </si>
  <si>
    <t>BOMBA (TIPO: CENTRÍFUGA MONOESTÁGIO|POLOS: TRIFÁSICO|POTÊNCIA: 2CV|ALTURA MANOMÉTRICA*: [14-38]MCA|VAZÃO*: [14,4-2,3]M3/H)*VALORES REFERENCIAIS APROXIMADOS</t>
  </si>
  <si>
    <t>MATED-11163</t>
  </si>
  <si>
    <t>BOMBA (TIPO: CENTRÍFUGA MONOESTÁGIO|POLOS: TRIFÁSICO|POTÊNCIA: 3CV|ALTURA MANOMÉTRICA*: [14-42]MCA|VAZÃO*: [14,5-2,8]M3/H)*VALORES REFERENCIAIS APROXIMADOS</t>
  </si>
  <si>
    <t>MATED-11165</t>
  </si>
  <si>
    <t>BOMBA (TIPO: CENTRÍFUGA MONOESTÁGIO|POLOS: TRIFÁSICO|POTÊNCIA: 5CV|ALTURA MANOMÉTRICA*: [34-46]MCA|VAZÃO*: [24,8-6,6]M3/H)*VALORES REFERENCIAIS APROXIMADOS</t>
  </si>
  <si>
    <t>MATED-11166</t>
  </si>
  <si>
    <t>BOMBA (TIPO: CENTRÍFUGA MONOESTÁGIO|POLOS: TRIFÁSICO|POTÊNCIA: 7,5CV|ALTURA MANOMÉTRICA*: [36-44]MCA|VAZÃO*: [39,7-19]M3/H)*VALORES REFERENCIAIS APROXIMADOS</t>
  </si>
  <si>
    <t>029 - CABOS DE COBRE/ALUMÍNIO NÚ E BARRA CHATA</t>
  </si>
  <si>
    <t>029.01 - BARRA CHATA DE COBRE</t>
  </si>
  <si>
    <t>MATED-11992</t>
  </si>
  <si>
    <t>BARRA CHATA (MATERIAL: ALUMÍNIO|LARGURA: 7/8"[ 22,23MM]|ESPESSURA: 1/8"[3,18MM]|COMPRIMENTO: 3M) - IPRM</t>
  </si>
  <si>
    <t>MATED-19556</t>
  </si>
  <si>
    <t>BARRA CHATA (MATERIAL: COBRE ELETROLÍTICO|APLICAÇÃO: BARRAMENTO)</t>
  </si>
  <si>
    <t>029.02 - CABO DE ALUMÍNIO NÚ</t>
  </si>
  <si>
    <t>MATED-11990</t>
  </si>
  <si>
    <t>CABO DE ALUMÍNIO NU (SEÇÃO TRANSVERSAL: 67,35MM2 [2/0 AWG]|QUANTIDADE FIOS: 7|DIÂMETRO DOS FIOS: 3,50MM)</t>
  </si>
  <si>
    <t>029.03 - CABO DE COBRE NÚ</t>
  </si>
  <si>
    <t>MATED-12612</t>
  </si>
  <si>
    <t>CABO DE COBRE NU (SEÇÃO TRANSVERSAL: 10MM2|NÚMEROS DE FIOS: 7|DIÂMETRO DOS FIOS: 1,36MM|CLASSE: 2A)</t>
  </si>
  <si>
    <t>MATED-12613</t>
  </si>
  <si>
    <t>CABO DE COBRE NU (SEÇÃO TRANSVERSAL: 16MM2|NÚMEROS DE FIOS: 7|DIÂMETRO DOS FIOS: 1,70MM|CLASSE: 2A)</t>
  </si>
  <si>
    <t>MATED-12614</t>
  </si>
  <si>
    <t>CABO DE COBRE NU (SEÇÃO TRANSVERSAL: 25MM2|NÚMEROS DE FIOS: 7|DIÂMETRO DOS FIOS: 2,06MM|CLASSE: 2A)</t>
  </si>
  <si>
    <t>MATED-12615</t>
  </si>
  <si>
    <t>CABO DE COBRE NU (SEÇÃO TRANSVERSAL: 35MM2|NÚMEROS DE FIOS: 7|DIÂMETRO DOS FIOS: 2,50MM|CLASSE: 2A)</t>
  </si>
  <si>
    <t>MATED-12616</t>
  </si>
  <si>
    <t>CABO DE COBRE NU (SEÇÃO TRANSVERSAL: 50MM2|NÚMEROS DE FIOS: 7|DIÂMETRO DOS FIOS: 3,00MM|CLASSE: 2A)</t>
  </si>
  <si>
    <t>MATED-12617</t>
  </si>
  <si>
    <t>CABO DE COBRE NU (SEÇÃO TRANSVERSAL: 70MM2|NÚMEROS DE FIOS: 7|DIÂMETRO DOS FIOS: 3,45MM|CLASSE: 2A)</t>
  </si>
  <si>
    <t>MATED-11754</t>
  </si>
  <si>
    <t>CABO DE COBRE NU (SEÇÃO TRANSVERSAL: 95MM2|NÚMEROS DE FIOS: 7|DIÂMETRO DOS FIOS: 4,12MM|CLASSE: 2A)</t>
  </si>
  <si>
    <t>029.04 - CORDOALHA FLEXÍVEL DE COBRE</t>
  </si>
  <si>
    <t>MATED-12030</t>
  </si>
  <si>
    <t>CORDOALHA FLEXÍVEL DE COBRE ESTANHADO (DIMENSÃO: 25X300MM|QUANTIDADE DE FUROS: 4|DIÂMETRO FURO: 11MM|APLICAÇÃO: SISTEMA DE PROTEÇÃO CONTRA DESCARGAS ATMOSFÉRICAS)</t>
  </si>
  <si>
    <t>MATED-12040</t>
  </si>
  <si>
    <t>CORDOALHA FLEXÍVEL DE COBRE ESTANHADO (DIMENSÃO: 25X500MM|QUANTIDADE DE FUROS: 4|DIÂMETRO FURO: 11MM|APLICAÇÃO: SISTEMA DE PROTEÇÃO CONTRA DESCARGAS ATMOSFÉRICAS)</t>
  </si>
  <si>
    <t>030 - CABOS TELEFÔNICOS, CFTV E REDE</t>
  </si>
  <si>
    <t>030.01 - CABO CCE</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</si>
  <si>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</si>
  <si>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</si>
  <si>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</si>
  <si>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</si>
  <si>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</si>
  <si>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</si>
  <si>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</si>
  <si>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</si>
  <si>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</si>
  <si>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</si>
  <si>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030.02 - CABO CI</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</si>
  <si>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</si>
  <si>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</si>
  <si>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</si>
  <si>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</si>
  <si>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</si>
  <si>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</si>
  <si>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</si>
  <si>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</si>
  <si>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</si>
  <si>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</si>
  <si>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030.03 - CABO COAXIAL</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</si>
  <si>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</si>
  <si>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</si>
  <si>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</si>
  <si>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</si>
  <si>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030.04 - CABO CTP-APL</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</si>
  <si>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</si>
  <si>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</si>
  <si>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</si>
  <si>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</si>
  <si>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</si>
  <si>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</si>
  <si>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MATED-12577</t>
  </si>
  <si>
    <t>CABO TELEFÔNICO (TIPO: CTP-APL-SN-50|DIÂMETRO EXTERNO*: 26,0MM|DIÂMETRO CONDUTOR: 0,5MM|NÚMERO DE  CONDUTORES: 100|APLICAÇÃO: INSTALAÇÃO EXTERNA|MASSA LINEAR*: 1,150KG/M)*VALORES REFERENCIAIS APROXIMADOS</t>
  </si>
  <si>
    <t>030.05 - CABO FI/FE</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</si>
  <si>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</si>
  <si>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</si>
  <si>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</si>
  <si>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</si>
  <si>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030.06 - CABO UTP</t>
  </si>
  <si>
    <t>MATED-9196</t>
  </si>
  <si>
    <t>CABO UTP (CATEGORIA: 6|CLASSIFICAÇÃO: LSZH|TIPO: TRANÇADO|DIÂMETRO CONDUTOR: 0,57MM[BWG23]|NÚMERO DE CONDUTORES: 8|ISOLAMENTO: ANTI-CHAMA|MASSA LINEAR*: 0,042)*VALORES REFERENCIAIS APROXIMADOS</t>
  </si>
  <si>
    <t>031 - CAIXA PRÉ-MOLDADO DE CONCRETO</t>
  </si>
  <si>
    <t>031.01 - CAIXA DE GORDURA DE CONCRETO</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</si>
  <si>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</si>
  <si>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</si>
  <si>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</si>
  <si>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</si>
  <si>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032 - CAIXAS E TAMPAS EM PVC (INSPEÇÃO/PASSAGEM)</t>
  </si>
  <si>
    <t>032.01 - CAIXA DE INSPEÇÃO DE POLIETILENO</t>
  </si>
  <si>
    <t>MATED-31447</t>
  </si>
  <si>
    <t>CAIXA DE INSPEÇÃO (MATERIAL: PVC RÍGIDO|DIÂMETRO DE ENTRADA/SAÍDA: 100MM|FORMA: CILÍNDRICA|DIÂMETRO: 300MM|NÚMERO DE ENTRADAS: 3|TAMPA: INCLUSO)</t>
  </si>
  <si>
    <t>033 - CAIXAS PARA TELEFONIA</t>
  </si>
  <si>
    <t>033.01 - CAIXA DE DISTRIBUIÇÃO DG</t>
  </si>
  <si>
    <t>MATED-12440</t>
  </si>
  <si>
    <t>CAIXA DE DISTRIBUIÇÃO (TIPO: EMBUTIR|MATERIAL: AÇO|ALTURA: 1000MM|LARGURA: 1000MM|PROFUNDIDADE*: 135MM|ACABAMENTO: PINTURA ELETROSTÁTICA|COR: CINZA|FECHO: INCLUSO|REFERÊNCIA: TLBE OU EQUIVALENTE|APLICAÇÃO: TELEFONIA/REDE/CFTV)*VALORES REFERENCIAIS APROXIMADOS</t>
  </si>
  <si>
    <t>MATED-5535</t>
  </si>
  <si>
    <t>CAIXA DE DISTRIBUIÇÃO (TIPO: EMBUTIR|MATERIAL: AÇO|ALTURA: 200MM|LARGURA: 200MM|PROFUNDIDADE*: 135MM|ACABAMENTO: PINTURA ELETROSTÁTICA|COR: CINZA|FECHO: INCLUSO|REFERÊNCIA: TLBE OU EQUIVALENTE|APLICAÇÃO: TELEFONIA/REDE/CFTV)*VALORES REFERENCIAIS APROXIMADOS</t>
  </si>
  <si>
    <t>MATED-12437</t>
  </si>
  <si>
    <t>CAIXA DE DISTRIBUIÇÃO (TIPO: EMBUTIR|MATERIAL: AÇO|ALTURA: 400MM|LARGURA: 400MM|PROFUNDIDADE*: 135MM|ACABAMENTO: PINTURA ELETROSTÁTICA|COR: CINZA|FECHO: INCLUSO|REFERÊNCIA: TLBE OU EQUIVALENTE|APLICAÇÃO: TELEFONIA/REDE/CFTV)*VALORES REFERENCIAIS APROXIMADOS</t>
  </si>
  <si>
    <t>MATED-12438</t>
  </si>
  <si>
    <t>CAIXA DE DISTRIBUIÇÃO (TIPO: EMBUTIR|MATERIAL: AÇO|ALTURA: 600MM|LARGURA: 600MM|PROFUNDIDADE*: 135MM|ACABAMENTO: PINTURA ELETROSTÁTICA|COR: CINZA|FECHO: INCLUSO|REFERÊNCIA: TLBE OU EQUIVALENTE|APLICAÇÃO: TELEFONIA/REDE/CFTV)*VALORES REFERENCIAIS APROXIMADOS</t>
  </si>
  <si>
    <t>MATED-12439</t>
  </si>
  <si>
    <t>CAIXA DE DISTRIBUIÇÃO (TIPO: EMBUTIR|MATERIAL: AÇO|ALTURA: 800MM|LARGURA: 800MM|PROFUNDIDADE*: 135MM|ACABAMENTO: PINTURA ELETROSTÁTICA|COR: CINZA|FECHO: INCLUSO|REFERÊNCIA: TLBE OU EQUIVALENTE|APLICAÇÃO: TELEFONIA/REDE/CFTV)*VALORES REFERENCIAIS APROXIMADOS</t>
  </si>
  <si>
    <t>033.02 - CAIXA DE PASSAGEM</t>
  </si>
  <si>
    <t>MATED-12463</t>
  </si>
  <si>
    <t>CAIXA DE DISTRIBUIÇÃO (TIPO: EMBUTIR|MATERIAL: AÇO|ALTURA: 1200MM|LARGURA: 1200MM|PROFUNDIDADE*: 135MM|ACABAMENTO: PINTURA ELETROSTÁTICA|COR: CINZA|FECHO: INCLUSO|REFERÊNCIA: TLBE OU EQUIVALENTE|APLICAÇÃO: TELEFONIA/REDE/CFTV)*VALORES REFERENCIAIS APROXIMADOS</t>
  </si>
  <si>
    <t>MATED-12472</t>
  </si>
  <si>
    <t>CAIXA DE DISTRIBUIÇÃO (TIPO: EMBUTIR|MATERIAL: AÇO|ALTURA: 1500MM|LARGURA: 1500MM|PROFUNDIDADE*: 170MM|ACABAMENTO: PINTURA ELETROSTÁTICA|COR: CINZA|FECHO: INCLUSO|REFERÊNCIA: TLBE OU EQUIVALENTE|APLICAÇÃO: TELEFONIA/REDE/CFTV)*VALORES REFERENCIAIS APROXIMADOS</t>
  </si>
  <si>
    <t>MATED-12459</t>
  </si>
  <si>
    <t>CAIXA DE DISTRIBUIÇÃO (TIPO: SOBREPOR|MATERIAL: AÇO|ALTURA: 200MM|LARGURA: 200MM|PROFUNDIDADE*: 135MM|ACABAMENTO: PINTURA ELETROSTÁTICA|COR: CINZA|FECHO: INCLUSO|REFERÊNCIA: TLBS OU EQUIVALENTE|APLICAÇÃO: TELEFONIA/REDE/CFTV)*VALORES REFERENCIAIS APROXIMADOS</t>
  </si>
  <si>
    <t>MATED-12460</t>
  </si>
  <si>
    <t>CAIXA DE DISTRIBUIÇÃO (TIPO: SOBREPOR|MATERIAL: AÇO|ALTURA: 400MM|LARGURA: 400MM|PROFUNDIDADE*: 135MM|ACABAMENTO: PINTURA ELETROSTÁTICA|COR: CINZA|FECHO: INCLUSO|REFERÊNCIA: TLBS OU EQUIVALENTE|APLICAÇÃO: TELEFONIA/REDE/CFTV)*VALORES REFERENCIAIS APROXIMADOS</t>
  </si>
  <si>
    <t>MATED-12461</t>
  </si>
  <si>
    <t>CAIXA DE DISTRIBUIÇÃO (TIPO: SOBREPOR|MATERIAL: AÇO|ALTURA: 600MM|LARGURA: 600MM|PROFUNDIDADE*: 135MM|ACABAMENTO: PINTURA ELETROSTÁTICA|COR: CINZA|FECHO: INCLUSO|REFERÊNCIA: TLBS OU EQUIVALENTE|APLICAÇÃO: TELEFONIA/REDE/CFTV)*VALORES REFERENCIAIS APROXIMADOS</t>
  </si>
  <si>
    <t>MATED-12462</t>
  </si>
  <si>
    <t>CAIXA DE DISTRIBUIÇÃO (TIPO: SOBREPOR|MATERIAL: AÇO|ALTURA: 800MM|LARGURA: 800MM|PROFUNDIDADE*: 135MM|ACABAMENTO: PINTURA ELETROSTÁTICA|COR: CINZA|FECHO: INCLUSO|REFERÊNCIA: TLBS OU EQUIVALENTE|APLICAÇÃO: TELEFONIA/REDE/CFTV)*VALORES REFERENCIAIS APROXIMADOS</t>
  </si>
  <si>
    <t>MATED-12005</t>
  </si>
  <si>
    <t xml:space="preserve">CAIXA SUBTERRÂNEA (MATERIAL: FERRO FUNDIDO|TIPO: P20|COMPRIMENTO*: 20CM|LARGURA*: 20CM|ALTURA*: 20CM|TAMPA: INCLUSO|PESO*: 13KG)*VALORES REFERENCIAIS APROXIMADOS  </t>
  </si>
  <si>
    <t>034 - CAIXAS, QUADROS E PADRÕES ELÉTRICOS</t>
  </si>
  <si>
    <t>034.01 - BARRAMENTO</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</si>
  <si>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</si>
  <si>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</si>
  <si>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</si>
  <si>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</si>
  <si>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</si>
  <si>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</si>
  <si>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</si>
  <si>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</si>
  <si>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034.02 - BASE PARA FUSÍVEL</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</si>
  <si>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</si>
  <si>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</si>
  <si>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</si>
  <si>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</si>
  <si>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</si>
  <si>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</si>
  <si>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</si>
  <si>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</si>
  <si>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034.03 - BOTÃO DE COMANDO</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</si>
  <si>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</si>
  <si>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</si>
  <si>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</si>
  <si>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</si>
  <si>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</si>
  <si>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</si>
  <si>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</si>
  <si>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</si>
  <si>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034.04 - CAIXA DE EQUALIZAÇÃO</t>
  </si>
  <si>
    <t>MATED-12007</t>
  </si>
  <si>
    <t>CAIXA DE EQUALIZAÇÃO (TIPO: SOBREPOR|QUANTIDADE DE TERMINAIS: 9|MATERIAL: AÇO|ACABAMENTO: PINTURA EPÓXI|LARGURA*: 350MCM|COMPRIMENTO*: 350MM|PROFUNDIDA*: 170MM|APLICAÇÃO: SISTEMA DE PROTEÇÃO CONTRA DESCARGAS ATMOSFÉRICAS)*VALORES REREFENCIAIS APROXIMADOS</t>
  </si>
  <si>
    <t>034.05 - CAIXA DE INSPEÇÃO EM CONCRETO</t>
  </si>
  <si>
    <t>MATED-12004</t>
  </si>
  <si>
    <t>CAIXA DE INSPEÇÃO SEM FUNDO (MATERIAL: CONCRETO|LARGURA*: 30CM|COMPRIMENTO*:30CM|ALTURA*: 30CM|TAMPA: NÃO INCLUSO|PESO*: 27KG) *VALORES REFERENCIAIS APROXIMADOS</t>
  </si>
  <si>
    <t>034.06 - CAIXA DE INSPEÇÃO EM POLIPROPILENO</t>
  </si>
  <si>
    <t>MATED-5539</t>
  </si>
  <si>
    <t>CAIXA DE INSPEÇÃO (MATERIAL: POLIPROPILENO|COR: PRETA|DIÂMETRO*: 300MM|COMPRIMENTO*: 300MM|TAMPA: NÃO INCLUSO|APLICAÇÃO: INSPEÇÃO DE ESGOTO OU SISTEMA DE PROTEÇÃO CONTRA DESCARGAS ATMOSFÉRICAS)*VALORES REREFENCIAIS APROXIMADOS</t>
  </si>
  <si>
    <t>034.07 - CAIXA DE LIGAÇÃO PARA ELETRODUTO</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</si>
  <si>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</si>
  <si>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</si>
  <si>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</si>
  <si>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</si>
  <si>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</si>
  <si>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</si>
  <si>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</si>
  <si>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</si>
  <si>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</si>
  <si>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</si>
  <si>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</si>
  <si>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</si>
  <si>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</si>
  <si>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</si>
  <si>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</si>
  <si>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</si>
  <si>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</si>
  <si>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</si>
  <si>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</si>
  <si>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</si>
  <si>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034.08 - CAIXA DE PASSAGEM METÁLICA</t>
  </si>
  <si>
    <t>MATED-12137</t>
  </si>
  <si>
    <t>CAIXA DE PASSAGEM (MATERIAL: AÇO|TIPO: EMBUTIR|COMPRIMENTO*: 152MM|LARGURA*: 152MM|PROFUNDIDADE*: 102MM|ACABAMENTO: PINTURA ELETROSTÁTICA|TAMPA: INCLUSO|REFERÊNCIA: CPE-15 OU EQUIVALENTE)*VALORES REFERENCIAIS APROXIMADOS</t>
  </si>
  <si>
    <t>MATED-12138</t>
  </si>
  <si>
    <t>CAIXA DE PASSAGEM (MATERIAL: AÇO|TIPO: EMBUTIR|COMPRIMENTO*: 202MM|LARGURA*: 202MM|PROFUNDIDADE*: 102MM|ACABAMENTO: PINTURA ELETROSTÁTICA|TAMPA: INCLUSO|REFERÊNCIA: CPE-20 OU EQUIVALENTE)*VALORES REFERENCIAIS APROXIMADOS</t>
  </si>
  <si>
    <t>MATED-5554</t>
  </si>
  <si>
    <t>CAIXA DE PASSAGEM (MATERIAL: AÇO|TIPO: EMBUTIR|COMPRIMENTO*: 302MM|LARGURA*: 302MM|PROFUNDIDADE*: 122MM|ACABAMENTO: PINTURA ELETROSTÁTICA|TAMPA: INCLUSO|REFERÊNCIA: CPE-30 OU EQUIVALENTE)*VALORES REFERENCIAIS APROXIMADOS</t>
  </si>
  <si>
    <t>MATED-11908</t>
  </si>
  <si>
    <t>CAIXA DE PASSAGEM (MATERIAL: AÇO|TIPO: SOBREPOR|COMPRIMENTO*: 102MM|LARGURA*: 102MM|PROFUNDIDADE*: 82MM|ACABAMENTO: PINTURA ELETROSTÁTICA|TAMPA: INCLUSO|REFERÊNCIA: CPS-10 OU EQUIVALENTE)*VALORES REFERENCIAIS APROXIMADOS</t>
  </si>
  <si>
    <t>MATED-12141</t>
  </si>
  <si>
    <t>CAIXA DE PASSAGEM (MATERIAL: AÇO|TIPO: SOBREPOR|COMPRIMENTO*: 152MM|LARGURA*: 152MM|PROFUNDIDADE*: 82MM|ACABAMENTO: PINTURA ELETROSTÁTICA|TAMPA: INCLUSO|REFERÊNCIA: CPS-15 OU EQUIVALENTE)*VALORES REFERENCIAIS APROXIMADOS</t>
  </si>
  <si>
    <t>MATED-12143</t>
  </si>
  <si>
    <t>CAIXA DE PASSAGEM (MATERIAL: AÇO|TIPO: SOBREPOR|COMPRIMENTO*: 202MM|LARGURA*: 202MM|PROFUNDIDADE*: 102MM|ACABAMENTO: PINTURA ELETROSTÁTICA|TAMPA: INCLUSO|REFERÊNCIA: CPS-20 OU EQUIVALENTE)*VALORES REFERENCIAIS APROXIMADOS</t>
  </si>
  <si>
    <t>MATED-11909</t>
  </si>
  <si>
    <t>CAIXA DE PASSAGEM (MATERIAL: AÇO|TIPO: SOBREPOR|COMPRIMENTO*: 252MM|LARGURA*: 252MM|PROFUNDIDADE*: 102MM|ACABAMENTO: PINTURA ELETROSTÁTICA|TAMPA: INCLUSO|REFERÊNCIA: CPS-25 OU EQUIVALENTE)*VALORES REFERENCIAIS APROXIMADOS</t>
  </si>
  <si>
    <t>MATED-12144</t>
  </si>
  <si>
    <t>CAIXA DE PASSAGEM (MATERIAL: AÇO|TIPO: SOBREPOR|COMPRIMENTO*: 302MM|LARGURA*: 302MM|PROFUNDIDADE*: 122MM|ACABAMENTO: PINTURA ELETROSTÁTICA|TAMPA: INCLUSO|REFERÊNCIA: CPS-30 OU EQUIVALENTE)*VALORES REFERENCIAIS APROXIMADOS</t>
  </si>
  <si>
    <t>034.09 - CAIXA DE PASSAGEM PARA PISO</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</si>
  <si>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</si>
  <si>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</si>
  <si>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</si>
  <si>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</si>
  <si>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</si>
  <si>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</si>
  <si>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</si>
  <si>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</si>
  <si>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034.10 - CAIXA DE PASSAGEM PVC</t>
  </si>
  <si>
    <t>MATED-16637</t>
  </si>
  <si>
    <t>PROLONGADOR PARA CAIXA DE LIGAÇÃO PARA ELETRODUTO FLEXÍVEL/RÍGIDO FUNDO MÓVEL (APLICAÇÃO: EMBUTIR|MATERIAL: PVC|COMPRIMENTO: 4"[105MM]|LARGURA: 4"[105MM]|PROFUNDIDADE*: 60MM|FORMATO: OCTOGONAL)*VALORES REFERENCIAIS APROXIMADOS</t>
  </si>
  <si>
    <t>034.12 - CAIXA ESTANQUE</t>
  </si>
  <si>
    <t>MATED-13055</t>
  </si>
  <si>
    <t>CAIXA ESTANQUE (APLICAÇÃO: EMBUTIR|MATERIAL: PVC|ALTURA: 4"[110MM]|LARGURA: 2"[70MM]|PROFUNDIDADE*: 47MM|FORMATO: RETANGULAR)*VALORES REFERENCIAIS APROXIMADOS</t>
  </si>
  <si>
    <t>034.13 - CAIXA PARA MEDIÇÃO</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</si>
  <si>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</si>
  <si>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</si>
  <si>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</si>
  <si>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</si>
  <si>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</si>
  <si>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</si>
  <si>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</si>
  <si>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</si>
  <si>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</si>
  <si>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</si>
  <si>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</si>
  <si>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</si>
  <si>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</si>
  <si>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</si>
  <si>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</si>
  <si>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</si>
  <si>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</si>
  <si>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</si>
  <si>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034.14 - CONTATOR</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</si>
  <si>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</si>
  <si>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</si>
  <si>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</si>
  <si>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</si>
  <si>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</si>
  <si>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</si>
  <si>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</si>
  <si>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</si>
  <si>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</si>
  <si>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</si>
  <si>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</si>
  <si>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</si>
  <si>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034.15 - DISPOSITIVO DE PROTEÇÃO DE SURTO (DPS)</t>
  </si>
  <si>
    <t>MATED-17021</t>
  </si>
  <si>
    <t>DISPOSITIVO DE PROTEÇÃO CONTRA SURTOS (QUANTIDADE DE PÓLOS: MONOPOLAR|CLASSE: I-II|TENSÃO DE OPERAÇÃO: 175V-275V|CORRENTE DE DESCARGA MÁXIMA: 20KA)</t>
  </si>
  <si>
    <t>MATED-17022</t>
  </si>
  <si>
    <t>INATIVADO NÃO USAR - DISPOSITIVO (TIPO: DPS CLASSE I/II MONOPOLAR|TENSÃO: 175V/275V|CAPACIDADE MÁXIMA DE CURTO: 45KA)</t>
  </si>
  <si>
    <t>MATED-17023</t>
  </si>
  <si>
    <t>INATIVADO NÃO USAR - DISPOSITIVO (TIPO: DPS CLASSE I/II MONOPOLAR|TENSÃO: 175V/275V|CAPACIDADE MÁXIMA DE CURTO: 60KA)</t>
  </si>
  <si>
    <t>034.16 - FUSÍVEL</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</si>
  <si>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</si>
  <si>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</si>
  <si>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</si>
  <si>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</si>
  <si>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</si>
  <si>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</si>
  <si>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</si>
  <si>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</si>
  <si>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</si>
  <si>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</si>
  <si>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</si>
  <si>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</si>
  <si>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</si>
  <si>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</si>
  <si>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</si>
  <si>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</si>
  <si>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</si>
  <si>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</si>
  <si>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</si>
  <si>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</si>
  <si>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</si>
  <si>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</si>
  <si>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</si>
  <si>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</si>
  <si>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</si>
  <si>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</si>
  <si>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</si>
  <si>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</si>
  <si>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</si>
  <si>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</si>
  <si>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</si>
  <si>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</si>
  <si>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</si>
  <si>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</si>
  <si>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</si>
  <si>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</si>
  <si>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</si>
  <si>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</si>
  <si>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</si>
  <si>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</si>
  <si>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</si>
  <si>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</si>
  <si>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</si>
  <si>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</si>
  <si>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</si>
  <si>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</si>
  <si>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</si>
  <si>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</si>
  <si>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</si>
  <si>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</si>
  <si>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</si>
  <si>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</si>
  <si>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</si>
  <si>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</si>
  <si>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</si>
  <si>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</si>
  <si>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</si>
  <si>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</si>
  <si>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</si>
  <si>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</si>
  <si>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</si>
  <si>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</si>
  <si>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</si>
  <si>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</si>
  <si>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</si>
  <si>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</si>
  <si>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</si>
  <si>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</si>
  <si>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</si>
  <si>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</si>
  <si>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</si>
  <si>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</si>
  <si>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</si>
  <si>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</si>
  <si>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034.17 - PORTA DOCUMENTO</t>
  </si>
  <si>
    <t>MATED-18002</t>
  </si>
  <si>
    <t>PORTA-DOCUMENTOS (TAMANHO: A4|APLICAÇÃO: QUADRO ELÉTRICO|FITA DUPLA-FACE: INCLUSO)</t>
  </si>
  <si>
    <t>034.18 - QUADRO DE COMANDO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</si>
  <si>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</si>
  <si>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</si>
  <si>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</si>
  <si>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</si>
  <si>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</si>
  <si>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</si>
  <si>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</si>
  <si>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</si>
  <si>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</si>
  <si>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</si>
  <si>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</si>
  <si>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</si>
  <si>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</si>
  <si>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</si>
  <si>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</si>
  <si>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</si>
  <si>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</si>
  <si>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</si>
  <si>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</si>
  <si>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</si>
  <si>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034.19 - QUADRO DE DISTRIBUIÇÃO</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</si>
  <si>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</si>
  <si>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</si>
  <si>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</si>
  <si>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</si>
  <si>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</si>
  <si>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</si>
  <si>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</si>
  <si>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</si>
  <si>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</si>
  <si>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</si>
  <si>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</si>
  <si>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</si>
  <si>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</si>
  <si>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</si>
  <si>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</si>
  <si>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</si>
  <si>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</si>
  <si>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</si>
  <si>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</si>
  <si>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</si>
  <si>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</si>
  <si>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</si>
  <si>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</si>
  <si>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</si>
  <si>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</si>
  <si>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</si>
  <si>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</si>
  <si>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</si>
  <si>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</si>
  <si>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</si>
  <si>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</si>
  <si>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</si>
  <si>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</si>
  <si>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</si>
  <si>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</si>
  <si>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</si>
  <si>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</si>
  <si>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</si>
  <si>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</si>
  <si>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</si>
  <si>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</si>
  <si>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</si>
  <si>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</si>
  <si>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</si>
  <si>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</si>
  <si>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</si>
  <si>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</si>
  <si>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</si>
  <si>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</si>
  <si>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</si>
  <si>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034.20 - RELÉ</t>
  </si>
  <si>
    <t>MATED-7405</t>
  </si>
  <si>
    <t>RELÉ DE FALTA DE FASE (TENSÃO DE COMANDO: 220-380V)</t>
  </si>
  <si>
    <t>034.21 - TRILHO EM AÇO</t>
  </si>
  <si>
    <t>MATED-17644</t>
  </si>
  <si>
    <t>TRILHO PARA FIXAÇÃO DE DISJUNTORES (MATERIAL: AÇO|MEDIDAS: 35X7,5MM|TIPO: PERFURADO|PADRÃO: DIN)</t>
  </si>
  <si>
    <t>035 - CAL</t>
  </si>
  <si>
    <t>035.01 - CAL</t>
  </si>
  <si>
    <t>MATED-11256</t>
  </si>
  <si>
    <t>CAL HIDRATADA (TIPO: CH-III)</t>
  </si>
  <si>
    <t>MATED-11443</t>
  </si>
  <si>
    <t>CAL HIDRATADA (TIPO: ESPECIAL|APLICAÇÃO: PINTURA)</t>
  </si>
  <si>
    <t>035.02 - FIXADOR DE CAL</t>
  </si>
  <si>
    <t>MATED-8961</t>
  </si>
  <si>
    <t>FIXADOR DE CAL (CONTEÚDO: 150 ML)</t>
  </si>
  <si>
    <t>037 - CANALETA EM PVC E ACESSÓRIOS</t>
  </si>
  <si>
    <t>037.01 - ACESSÓRIOS PARA CANALETA EM PVC</t>
  </si>
  <si>
    <t>MATED-12098</t>
  </si>
  <si>
    <t>CAIXA PARA CANALETA (MATERIAL: PVC|APLICAÇÃO: TOMADA OU INTERRUPTOR PARA CANALETA SISTEMA "X" OU EQUIVALENTE|LINHA: SOBREPOR|DIMENSÃO: 4"X2" [115MMX72MM]|ESPESSURA: 41MM|TAMPA: NÃO INCLUSO)</t>
  </si>
  <si>
    <t>037.02 - CANALETA DE RECORTE ABERTO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</si>
  <si>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</si>
  <si>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</si>
  <si>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</si>
  <si>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</si>
  <si>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</si>
  <si>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</si>
  <si>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037.03 - CANALETA DE RECORTE FECHADO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</si>
  <si>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</si>
  <si>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</si>
  <si>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</si>
  <si>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</si>
  <si>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038 - CANTONEIRAS E PERFIS METÁLICOS NÃO ESTRUTURAIS</t>
  </si>
  <si>
    <t>038.01 - FERRAGEM PARA DIVISÓRIA EM PEDRA</t>
  </si>
  <si>
    <t>MATED-5709</t>
  </si>
  <si>
    <t>BATENTE PARA PORTAS DE BANHEIRO (MATERIAL: LATÃO|ACABAMENTO: CROMADO|COMPRIMENTO*: 60MM|ALTURA*: 55MM|ESPESSURA*: 4MM|BORRACHA PARA AMORTECIMENTO: INCLUSO|APLICAÇÃO: FERRAGEM PARA DIVISÓRIAS DE PEDRAS)*VALORES REFERENCIAIS APROXIMADOS</t>
  </si>
  <si>
    <t>MATED-11969</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</si>
  <si>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</si>
  <si>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</si>
  <si>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</si>
  <si>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MATED-11966</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</si>
  <si>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</si>
  <si>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</si>
  <si>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</si>
  <si>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MATED-11967</t>
  </si>
  <si>
    <t>SUPORTE (MATERIAL: LATÃO|ACABAMENTO: CROMADO|COMPRIMENTO*: 111,5MM|ALTURA*: 49,5MM|ESPESSURA*: 4MM|APLICAÇÃO: FERRAGEM PARA DIVISÓRIAS DE PEDRAS)*VALORES REFERENCIAIS APROXIMADOS</t>
  </si>
  <si>
    <t>038.03 - SUPORTE E ACESSÓRIOS</t>
  </si>
  <si>
    <t>MATED-12639</t>
  </si>
  <si>
    <t>GANCHO (DIÂMETRO: 1/4"|COMPRIMENTO: 250MM) - IPRM</t>
  </si>
  <si>
    <t>MATED-13004</t>
  </si>
  <si>
    <t>TELA FIXA SOLDADA ENTRE PILARETES METÁLICOS DE SUSTENTAÇÃO DAS TERÇAS EM PERFIL CANTONEIRA E TELA CORRUGADA - IPRM</t>
  </si>
  <si>
    <t>039 - CERAS</t>
  </si>
  <si>
    <t>039.01 - CERA</t>
  </si>
  <si>
    <t>MATED-11261</t>
  </si>
  <si>
    <t>CERA EM PASTA</t>
  </si>
  <si>
    <t>040 - CHAPAS METÁLICAS E FITAS METÁLICAS</t>
  </si>
  <si>
    <t>040.01 - CHAPA DE AÇO</t>
  </si>
  <si>
    <t>MATED-20140</t>
  </si>
  <si>
    <t>AÇO (APLICAÇÃO: CHAPAS |NORMA: ASTM A-36)</t>
  </si>
  <si>
    <t>MATED-26561</t>
  </si>
  <si>
    <t>AÇO INOXIDÁVEL (APLICAÇÃO: CHAPAS|CLASSE: AISI 304|NORMAS: ASTM-240/NBR-5601)</t>
  </si>
  <si>
    <t>MATED-20519</t>
  </si>
  <si>
    <t>AÇO PATINÁVEL (APLICAÇÃO: CHAPAS |NORMAS: ASTM A-588/NBR-5008)</t>
  </si>
  <si>
    <t>040.02 - CHAPA DE AÇO GALVANIZADO</t>
  </si>
  <si>
    <t>MATED-22242</t>
  </si>
  <si>
    <t>AÇO GALVANIZADO (APLICAÇÃO: CHAPAS)</t>
  </si>
  <si>
    <t>MATED-13881</t>
  </si>
  <si>
    <t>CHAPA GALVANIZADA (TIPO: LAMBRIL ONDULADA OU BÚZIOS|BITOLA: #18|ESPESSURA: 1,25MM|MATERIAL: AÇO GALVANIZADO|ACABAMENTO: NATURAL|MASSA LINEAR: 9,81KG/M2)</t>
  </si>
  <si>
    <t>040.05 - FITA METÁLICA</t>
  </si>
  <si>
    <t>MATED-12018</t>
  </si>
  <si>
    <t>FITA PERFURADA (MATERIAL: LATÃO NIQUELADO|LARGURA: 20MM|ESPESSURA: 0,8MM|DIÂMETRO DOS FUROS*: 7MM|APLICAÇÃO: EQUIPOTENCIALIZAÇÃO)*VALORES REFERENCIAIS APROXIMADOS</t>
  </si>
  <si>
    <t>MATED-12019</t>
  </si>
  <si>
    <t>FITA PERFURADA (MATERIAL: LATÃO NIQUELADO|LARGURA: 20MM|ESPESSURA: 1,2MM|DIÂMETRO DOS FUROS*: 7MM|APLICAÇÃO: EQUIPOTENCIALIZAÇÃO)*VALORES REFERENCIAIS APROXIMADOS</t>
  </si>
  <si>
    <t>040.06 - TELA INOX E GALVANIZADA</t>
  </si>
  <si>
    <t>MATED-31476</t>
  </si>
  <si>
    <t>TELA MOSQUITEIRO (MATERIAL: AÇO GALVANIZADO|BITOLA FIO: 0,30MM|MALHA: 14 [1,51MM])</t>
  </si>
  <si>
    <t>MATED-12002</t>
  </si>
  <si>
    <t>TELA PARA EQUIPOTENCIALIZAÇÃO (MATERIAL: INOX|LARGURA*: 245MM|ESPESSURA*: 1,5MM)*VALORES REFERENCIAIS APROXIMADOS</t>
  </si>
  <si>
    <t>041 - CHUVEIROS, DUCHAS E  ACESSÓRIOS</t>
  </si>
  <si>
    <t>041.01 - BRAÇO PARA CHUVEIRO</t>
  </si>
  <si>
    <t>MATED-12132</t>
  </si>
  <si>
    <t>BRAÇO PARA CHUVEIRO (MATERIAL: ALUMÍNIO|COMPRIMENTO: 40CM|DIÂMETRO NOMINAL: 1/2"[20MM]|ACABAMENTO PAREDE: INCLUSO)</t>
  </si>
  <si>
    <t>041.02 - DUCHA</t>
  </si>
  <si>
    <t>MATED-32665</t>
  </si>
  <si>
    <t>DUCHA (MATERIAL: PLÁSTICO|DIÂMETRO DA DUCHA: 5"[12,7CM]*|BRAÇO CHUVEIRO: INCLUSO)*VALORES REFERENCIAIS APROXIMADOS</t>
  </si>
  <si>
    <t>041.03 - CHUVEIRO ELÉTRICO</t>
  </si>
  <si>
    <t>MATED-11750</t>
  </si>
  <si>
    <t>CHUVEIRO ELÉTRICO (MATERIAL: PLÁSTICO|POTÊNCIA: 4400W-5500W|ACABAMENTO: BRANCO|BRAÇO CHUVEIRO: INCLUSO)</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</si>
  <si>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</si>
  <si>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</si>
  <si>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</si>
  <si>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</si>
  <si>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041.04 - DUCHA HIGIÊNICA</t>
  </si>
  <si>
    <t>MATED-12564</t>
  </si>
  <si>
    <t>DUCHA HIGIÊNICA (REGISTRO PARA CONTROLE DE FLUXO DE ÁGUA: INCLUSO|MATERIAL DA DUCHA: METAL|MATERIAL DA MANGUEIRA: METAL|COR: CROMADA|DIÂMETRO NOMINAL: 1/2" [20MM]|COMPRIMENTO: 120CM)</t>
  </si>
  <si>
    <t>042 - CILINDROS DE PRESSÃO</t>
  </si>
  <si>
    <t>042.01 - CILINDRO</t>
  </si>
  <si>
    <t>MATED-12976</t>
  </si>
  <si>
    <t>CILINDRO DE PRESSÃO OU MOLA PNEUMÁTICA (DIÂMETRO*: 150MM|COMPRIMENTO: 120CM|LITROS: 18L|FIXAÇÃO: PAREDE|APLICAÇÃO: AMORTECER GOLPE DE ARIETE|MATERIAL: AÇO|ACABAMENTO: PINTURA ELETROSTÁTICA|COR: VERMELHA|PESO*: 12KG/UN)*VALORES REFERENCIAIS APROXIMADOS</t>
  </si>
  <si>
    <t>043 - CILINDROS E ACESSÓRIOS GLP</t>
  </si>
  <si>
    <t>043.01 - CILINDRO</t>
  </si>
  <si>
    <t>MATED-12185</t>
  </si>
  <si>
    <t>CILINDRO DE AÇO (APLICAÇÃO: GÁS GLP|CAPACIDADE: 45KG|TIPO: P45|COM CARGA: SIM)</t>
  </si>
  <si>
    <t>043.02 - CONEXÕES</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</si>
  <si>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</si>
  <si>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</si>
  <si>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</si>
  <si>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</si>
  <si>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</si>
  <si>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</si>
  <si>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</si>
  <si>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PIG-TAIL (MATERIAL: BORRACHA|MODELO: P-45|COMPRIMENTO: 50CM)</t>
  </si>
  <si>
    <t>MATED-12315</t>
  </si>
  <si>
    <t>REGISTRO REGULADOR (MATERIAL: LATÃO|TIPO: AGULHA|REDUÇÃO: 1/4"X3/8"|DIÂMETRO DE ENTRADA: 1/4"|SAÍDA TERMINAL DE MANGUEIRA: 3/8"|ROSCA: NPT [CÔNICA]|TIPO DE PRESSÃO: BAIXA|APLICAÇÃO USUAL: INSTALAÇÃO DE GÁS)</t>
  </si>
  <si>
    <t>043.03 - MANGUEIRA</t>
  </si>
  <si>
    <t>MATED-27790</t>
  </si>
  <si>
    <t>MANGUEIRA FLEXÍVEL (MATERIAL: COMPOSTO FLEXÍVEL DE PVC|DIÂMETRO: 3/8"|ESPESSURA: 3MM|APLICAÇÃO: MULTIÚSO|COR: TRANSPARENTE COM FAIXA AMARELA)</t>
  </si>
  <si>
    <t>043.04 - REGISTRO E REGULADOR DE PRESSÃO</t>
  </si>
  <si>
    <t>MATED-12316</t>
  </si>
  <si>
    <t>REGISTRO DE BLOQUEIO (MATERIAL: LATÃO|DIÂMETRO: 1/2"X1/2"|GRAU: 90|ROSCA: NPT [CÔNICA]|TIPO DE PRESSÃO: BAIXA|APLICAÇÃO USUAL: INSTALAÇÃO DE GÁS)</t>
  </si>
  <si>
    <t>MATED-13001</t>
  </si>
  <si>
    <t>REGULADOR PRESSÃO ( CONEXÃO DE ENTRADA: 1/8"[NPT]|CONEXÃO DE SAÍDA: 3/8"[NPT]|VAZÃO MÁXIMA: 7KG/H|ESTÁGIO: ÚNICO|TIPO DE FUNCIONAMENTO: BAIXA PRESSÃO|TIPO DE GÁS: GLP|APLICAÇÃO: COMERCIAL, SEMI-INDUSTRIAL E INDUSTRIAL)</t>
  </si>
  <si>
    <t>043.05 - COLETOR DE GÁS</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</si>
  <si>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</si>
  <si>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</si>
  <si>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</si>
  <si>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</si>
  <si>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044 - CIMENTOS</t>
  </si>
  <si>
    <t>044.01 - CIMENTO BRANCO</t>
  </si>
  <si>
    <t>MATED-6262</t>
  </si>
  <si>
    <t>CIMENTO BRANCO (TIPO: ESTRUTURAL)</t>
  </si>
  <si>
    <t>MATED-11257</t>
  </si>
  <si>
    <t>CIMENTO BRANCO (TIPO: NÃO ESTRUTURAL)</t>
  </si>
  <si>
    <t>044.02 - CIMENTO PORTLAND</t>
  </si>
  <si>
    <t>MATED-11258</t>
  </si>
  <si>
    <t>CIMENTO PORTLAND CP II-E-32 (RESISTÊNCIA: 32,00MPA)</t>
  </si>
  <si>
    <t>044.03 - GRAUTE</t>
  </si>
  <si>
    <t>MATED-13084</t>
  </si>
  <si>
    <t>GRAUTE (BASE: CIMENTÍCIA COM AREIA DE QUARTZO E ADITIVOS ESPEICIAIS|APLICAÇÃO: USO GERAL|DENSIDADE: 2.000KG/M3|RENDIMENTO*: 80SC[DE 25KG])*VALORES REFERENCIAIS APROXIMADOS</t>
  </si>
  <si>
    <t>045 - COMBUSTÍVEIS, GRAXAS, ÓLEOS E LUBRIFICANTES</t>
  </si>
  <si>
    <t>MATED-3879</t>
  </si>
  <si>
    <t>ENERGIA ELÉTRICA (TIPO: COMERCIAL|CLASSE: BAIXA TENSAO|DEMANDA: CONSUMO DE ATE 100 KWH|IMPOSTOS: INCLUSO)</t>
  </si>
  <si>
    <t>kwh</t>
  </si>
  <si>
    <t>MATED-3886</t>
  </si>
  <si>
    <t xml:space="preserve">GASOLINA (TIPO: COMUM) </t>
  </si>
  <si>
    <t>MATED-3881</t>
  </si>
  <si>
    <t>ÓLEO DIESEL</t>
  </si>
  <si>
    <t>045.02 - ÓLEO VEGETAL</t>
  </si>
  <si>
    <t>MATED-11434</t>
  </si>
  <si>
    <t>OLEO DE LINHAÇA (DENSIDADE: 0,820-0,900 G/CM3)</t>
  </si>
  <si>
    <t>047 - CONCRETO ESTRUTURAL USINADO</t>
  </si>
  <si>
    <t>047.01 - CONCRETO USINADO AUTO-ADENSÁVEL</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</si>
  <si>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</si>
  <si>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</si>
  <si>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</si>
  <si>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</si>
  <si>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</si>
  <si>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</si>
  <si>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</si>
  <si>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</si>
  <si>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</si>
  <si>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</si>
  <si>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</si>
  <si>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</si>
  <si>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</si>
  <si>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</si>
  <si>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</si>
  <si>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</si>
  <si>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047.02 - CONCRETO USINADO BOMBEÁVEL</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</si>
  <si>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</si>
  <si>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</si>
  <si>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</si>
  <si>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</si>
  <si>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</si>
  <si>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</si>
  <si>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</si>
  <si>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</si>
  <si>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</si>
  <si>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</si>
  <si>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</si>
  <si>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</si>
  <si>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</si>
  <si>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CONCRETO DOSADO EM CENTRAL BOMBEÁVEL (RESISTÊNCIA:30MPA|BRITA: 0|SLUMP: 22+-3|CONSUMO MÍNIMO DE CIMENTO: 400KG/M3|APLICAÇÃO: HÉLICE CONTÍNUA) PARA ESTACAS</t>
  </si>
  <si>
    <t>047.03 - CONCRETO USINADO CONVENCIONAL</t>
  </si>
  <si>
    <t>MATED-9038</t>
  </si>
  <si>
    <t>CONCRETO DOSADO EM CENTRAL CONVENCIONAL (RESISTÊNCIA: 10,0MPA|BRITA: 0 E 1|SLUMP: 60+-10) SLUMP USUAL 100+-20 = 10+-2</t>
  </si>
  <si>
    <t>MATED-9039</t>
  </si>
  <si>
    <t>CONCRETO DOSADO EM CENTRAL CONVENCIONAL (RESISTÊNCIA: 15,0MPA|BRITA: 0 E 1|SLUMP: 60+-10)SLUMP USUAL 100+-20 = 10+-2</t>
  </si>
  <si>
    <t>MATED-9040</t>
  </si>
  <si>
    <t>CONCRETO DOSADO EM CENTRAL CONVENCIONAL (RESISTÊNCIA: 20,0MPA|BRITA: 0 E 1|SLUMP: 60+-10)SLUMP USUAL 100+-20 = 10+-2</t>
  </si>
  <si>
    <t>MATED-9041</t>
  </si>
  <si>
    <t>CONCRETO DOSADO EM CENTRAL CONVENCIONAL (RESISTÊNCIA: 25,0MPA|BRITA: 0 E 1|SLUMP: 60+-10)SLUMP USUAL 100+-20 = 10+-2</t>
  </si>
  <si>
    <t>MATED-9042</t>
  </si>
  <si>
    <t>CONCRETO DOSADO EM CENTRAL CONVENCIONAL (RESISTÊNCIA: 30,0MPA|BRITA: 0 E 1|SLUMP: 60+-10)SLUMP USUAL 100+-20 = 10+-2</t>
  </si>
  <si>
    <t>MATED-9043</t>
  </si>
  <si>
    <t>CONCRETO DOSADO EM CENTRAL CONVENCIONAL (RESISTÊNCIA: 35,0MPA|BRITA: 0 E 1|SLUMP: 60+-10)SLUMP USUAL 100+-20 = 10+-2</t>
  </si>
  <si>
    <t>MATED-9044</t>
  </si>
  <si>
    <t>CONCRETO DOSADO EM CENTRAL CONVENCIONAL (RESISTÊNCIA: 40,0MPA|BRITA: 0 E 1|SLUMP: 60+-10)SLUMP USUAL 100+-20 = 10+-2</t>
  </si>
  <si>
    <t>MATED-9045</t>
  </si>
  <si>
    <t>CONCRETO DOSADO EM CENTRAL CONVENCIONAL (RESISTÊNCIA: 45,0MPA|BRITA: 0 E 1|SLUMP: 60+-10)SLUMP USUAL 100+-20 = 10+-2</t>
  </si>
  <si>
    <t>048 - CONDULETES E ACESSÓRIOS</t>
  </si>
  <si>
    <t>048.01 - CONDULETE EM ALUMÍNIO</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</si>
  <si>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</si>
  <si>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</si>
  <si>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</si>
  <si>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</si>
  <si>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</si>
  <si>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</si>
  <si>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</si>
  <si>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</si>
  <si>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</si>
  <si>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</si>
  <si>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048.02 - TAMPA PARA CONDULETE EM ALUMÍNIO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</si>
  <si>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</si>
  <si>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</si>
  <si>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</si>
  <si>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</si>
  <si>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</si>
  <si>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</si>
  <si>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</si>
  <si>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</si>
  <si>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</si>
  <si>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</si>
  <si>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</si>
  <si>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</si>
  <si>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</si>
  <si>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</si>
  <si>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</si>
  <si>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</si>
  <si>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</si>
  <si>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</si>
  <si>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</si>
  <si>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</si>
  <si>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</si>
  <si>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</si>
  <si>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</si>
  <si>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</si>
  <si>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</si>
  <si>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</si>
  <si>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048.03 - TAMPÃO SELADOR PARA CONDULETE EM PVC</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</si>
  <si>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</si>
  <si>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</si>
  <si>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</si>
  <si>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</si>
  <si>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</si>
  <si>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</si>
  <si>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</si>
  <si>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</si>
  <si>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</si>
  <si>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</si>
  <si>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048.04 - CONEXÕES E ACESSÓRIOS PARA CONDULETE EM ALUMÍNIO</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</si>
  <si>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</si>
  <si>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</si>
  <si>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</si>
  <si>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</si>
  <si>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</si>
  <si>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</si>
  <si>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</si>
  <si>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</si>
  <si>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</si>
  <si>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</si>
  <si>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049 - CONECTORES E TERMINAIS</t>
  </si>
  <si>
    <t>049.01 - CONECTOR DE PRESSÃO</t>
  </si>
  <si>
    <t>MATED-13018</t>
  </si>
  <si>
    <t>CLIPS/GRAMPO (DIÂMETRO NOMINAL: 3/8" [9,53MM]|MATERIAL: AÇO|ACABAMENTO: GALVANIZADO|SÉRIE: PESADO|APLICAÇÃO: USO GERAL PARA CABOS OU BARRAS )</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</si>
  <si>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</si>
  <si>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</si>
  <si>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</si>
  <si>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</si>
  <si>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</si>
  <si>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</si>
  <si>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</si>
  <si>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</si>
  <si>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</si>
  <si>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</si>
  <si>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</si>
  <si>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</si>
  <si>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</si>
  <si>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</si>
  <si>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</si>
  <si>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</si>
  <si>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</si>
  <si>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</si>
  <si>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</si>
  <si>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</si>
  <si>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</si>
  <si>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CONECTOR MINI-GAR (ACABAMENTO: LATÃO ESTANHADO|SEÇÃO DO CABO: 16-50MM2)</t>
  </si>
  <si>
    <t>049.02 - CONECTOR TERMINAL DE PRESSÃO</t>
  </si>
  <si>
    <t>MATED-13010</t>
  </si>
  <si>
    <t>TERMINAL DE PRESSÃO (MATERIAL: LATÃO ESTANHADO|DIÂMETRO CONDUTOR: 16MM2|APLICAÇÃO: INSTALAÇÃO ELÉTRICA E SISTEMA DE PROTEÇÃO CONTRA DESCARGA ATMOSFÉRICA)</t>
  </si>
  <si>
    <t>MATED-13011</t>
  </si>
  <si>
    <t>TERMINAL DE PRESSÃO (MATERIAL: LATÃO ESTANHADO|DIÂMETRO CONDUTOR: 35MM2|APLICAÇÃO: INSTALAÇÃO ELÉTRICA E SISTEMA DE PROTEÇÃO CONTRA DESCARGA ATMOSFÉRICA)</t>
  </si>
  <si>
    <t>049.03 - FIXADOR ÔMEGA</t>
  </si>
  <si>
    <t>MATED-12012</t>
  </si>
  <si>
    <t>FIXADOR ÔMEGA (MATERIAL: LATÃO|DIÂMETRO DO CABO: 16MM2 A 25MM2|APLICAÇÃO: INSTALAÇÃO ELÉTRICA E SISTEMA DE PROTEÇÃO CONTRA DESCARGA ATMOSFÉRICA)</t>
  </si>
  <si>
    <t>MATED-12013</t>
  </si>
  <si>
    <t>FIXADOR ÔMEGA (MATERIAL: LATÃO|DIÂMETRO DO CABO: 35MM2|APLICAÇÃO: INSTALAÇÃO ELÉTRICA E SISTEMA DE PROTEÇÃO CONTRA DESCARGA ATMOSFÉRICA)</t>
  </si>
  <si>
    <t>049.04 - PRESILHA PARA CABO</t>
  </si>
  <si>
    <t>MATED-12026</t>
  </si>
  <si>
    <t>PRESILHA PARA CABO DE ALUMÍNIO (MATERIAL: ALUMÍNIO|SEÇÃO TRANSVERSAL DO CABO: 70MM2|APLICAÇÃO: INSTALAÇÃO ELÉTRICA E SISTEMA DE PROTEÇÃO CONTRA DESCARGA ATMOSFÉRICA)</t>
  </si>
  <si>
    <t>MATED-13020</t>
  </si>
  <si>
    <t>PRESILHA PARA CABO DE COBRE (MATERIAL: LATÃO|SEÇÃO TRANSVERSAL: 16-25MM2|APLICAÇÃO: INSTALAÇÃO ELÉTRICA E SISTEMA DE PROTEÇÃO CONTRA DESCARGA ATMOSFÉRICA)</t>
  </si>
  <si>
    <t>MATED-12116</t>
  </si>
  <si>
    <t>PRESILHA PARA CABO DE COBRE (MATERIAL: LATÃO|SEÇÃO TRANSVERSAL: 35-50MM2|APLICAÇÃO: INSTALAÇÃO ELÉTRICA E SISTEMA DE PROTEÇÃO CONTRA DESCARGA ATMOSFÉRICA)</t>
  </si>
  <si>
    <t>049.05 - TERMINAL À COMPRESSÃO/ILHÓS</t>
  </si>
  <si>
    <t>MATED-34406</t>
  </si>
  <si>
    <t>TERMINAL À COMPRESSÃO (MATERIAL: COBRE ESTANHADO|QUANTIDADE DE FUROS: 1|DIÂMETRO DO CABO: 120MM2|APLICAÇÃO: INSTALAÇÃO ELÉTRICA E SISTEMA DE PROTEÇÃO CONTRA DESCARGA ATMOSFÉRICA)</t>
  </si>
  <si>
    <t>MATED-34407</t>
  </si>
  <si>
    <t>TERMINAL À COMPRESSÃO (MATERIAL: COBRE ESTANHADO|QUANTIDADE DE FUROS: 1|DIÂMETRO DO CABO: 150MM2|APLICAÇÃO: INSTALAÇÃO ELÉTRICA E SISTEMA DE PROTEÇÃO CONTRA DESCARGA ATMOSFÉRICA)</t>
  </si>
  <si>
    <t>MATED-12129</t>
  </si>
  <si>
    <t>TERMINAL À COMPRESSÃO (MATERIAL: COBRE ESTANHADO|QUANTIDADE DE FUROS: 1|DIÂMETRO DO CABO: 16MM2|APLICAÇÃO: INSTALAÇÃO ELÉTRICA E SISTEMA DE PROTEÇÃO CONTRA DESCARGA ATMOSFÉRICA)</t>
  </si>
  <si>
    <t>MATED-34418</t>
  </si>
  <si>
    <t>TERMINAL À COMPRESSÃO (MATERIAL: COBRE ESTANHADO|QUANTIDADE DE FUROS: 1|DIÂMETRO DO CABO: 185MM2|APLICAÇÃO: INSTALAÇÃO ELÉTRICA E SISTEMA DE PROTEÇÃO CONTRA DESCARGA ATMOSFÉRICA)</t>
  </si>
  <si>
    <t>MATED-12121</t>
  </si>
  <si>
    <t>TERMINAL À COMPRESSÃO (MATERIAL: COBRE ESTANHADO|QUANTIDADE DE FUROS: 1|DIÂMETRO DO CABO: 2,5MM2|APLICAÇÃO: INSTALAÇÃO ELÉTRICA E SISTEMA DE PROTEÇÃO CONTRA DESCARGA ATMOSFÉRICA)</t>
  </si>
  <si>
    <t>MATED-12031</t>
  </si>
  <si>
    <t>TERMINAL À COMPRESSÃO (MATERIAL: COBRE ESTANHADO|QUANTIDADE DE FUROS: 1|DIÂMETRO DO CABO: 25MM2|APLICAÇÃO: INSTALAÇÃO ELÉTRICA E SISTEMA DE PROTEÇÃO CONTRA DESCARGA ATMOSFÉRICA)</t>
  </si>
  <si>
    <t>MATED-34408</t>
  </si>
  <si>
    <t>TERMINAL À COMPRESSÃO (MATERIAL: COBRE ESTANHADO|QUANTIDADE DE FUROS: 1|DIÂMETRO DO CABO: 300MM2|APLICAÇÃO: INSTALAÇÃO ELÉTRICA E SISTEMA DE PROTEÇÃO CONTRA DESCARGA ATMOSFÉRICA)</t>
  </si>
  <si>
    <t>MATED-12123</t>
  </si>
  <si>
    <t>TERMINAL À COMPRESSÃO (MATERIAL: COBRE ESTANHADO|QUANTIDADE DE FUROS: 1|DIÂMETRO DO CABO: 35MM2|APLICAÇÃO: INSTALAÇÃO ELÉTRICA E SISTEMA DE PROTEÇÃO CONTRA DESCARGA ATMOSFÉRICA)</t>
  </si>
  <si>
    <t>MATED-6409</t>
  </si>
  <si>
    <t>TERMINAL À COMPRESSÃO (MATERIAL: COBRE ESTANHADO|QUANTIDADE DE FUROS: 1|DIÂMETRO DO CABO: 50MM2|APLICAÇÃO: INSTALAÇÃO ELÉTRICA E SISTEMA DE PROTEÇÃO CONTRA DESCARGA ATMOSFÉRICA)</t>
  </si>
  <si>
    <t>MATED-34404</t>
  </si>
  <si>
    <t>TERMINAL À COMPRESSÃO (MATERIAL: COBRE ESTANHADO|QUANTIDADE DE FUROS: 1|DIÂMETRO DO CABO: 70MM2|APLICAÇÃO: INSTALAÇÃO ELÉTRICA E SISTEMA DE PROTEÇÃO CONTRA DESCARGA ATMOSFÉRICA)</t>
  </si>
  <si>
    <t>MATED-34405</t>
  </si>
  <si>
    <t>TERMINAL À COMPRESSÃO (MATERIAL: COBRE ESTANHADO|QUANTIDADE DE FUROS: 1|DIÂMETRO DO CABO: 95MM2|APLICAÇÃO: INSTALAÇÃO ELÉTRICA E SISTEMA DE PROTEÇÃO CONTRA DESCARGA ATMOSFÉRICA)</t>
  </si>
  <si>
    <t>MATED-12033</t>
  </si>
  <si>
    <t>TERMINAL À COMPRESSÃO (MATERIAL: COBRE ESTANHADO|QUANTIDADE DE FUROS: 2|DIÂMETRO DO CABO: 16MM2|APLICAÇÃO: INSTALAÇÃO ELÉTRICA E SISTEMA DE PROTEÇÃO CONTRA DESCARGA ATMOSFÉRICA)</t>
  </si>
  <si>
    <t>MATED-12034</t>
  </si>
  <si>
    <t>TERMINAL À COMPRESSÃO (MATERIAL: COBRE ESTANHADO|QUANTIDADE DE FUROS: 2|DIÂMETRO DO CABO: 25MM2|APLICAÇÃO: INSTALAÇÃO ELÉTRICA E SISTEMA DE PROTEÇÃO CONTRA DESCARGA ATMOSFÉRICA)</t>
  </si>
  <si>
    <t>MATED-12035</t>
  </si>
  <si>
    <t>TERMINAL À COMPRESSÃO (MATERIAL: COBRE ESTANHADO|QUANTIDADE DE FUROS: 2|DIÂMETRO DO CABO: 35MM2|APLICAÇÃO: INSTALAÇÃO ELÉTRICA E SISTEMA DE PROTEÇÃO CONTRA DESCARGA ATMOSFÉRICA)</t>
  </si>
  <si>
    <t>MATED-12036</t>
  </si>
  <si>
    <t>TERMINAL À COMPRESSÃO (MATERIAL: COBRE ESTANHADO|QUANTIDADE DE FUROS: 2|DIÂMETRO DO CABO: 50MM2|APLICAÇÃO: INSTALAÇÃO ELÉTRICA E SISTEMA DE PROTEÇÃO CONTRA DESCARGA ATMOSFÉRICA)</t>
  </si>
  <si>
    <t>MATED-12909</t>
  </si>
  <si>
    <t>TERMINAL DE PRESSÃO EM CRUZ (MATERIAL: ESTANHADO|DIÂMETRO DO CABO: 10MM2-35MM2)</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</si>
  <si>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</si>
  <si>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</si>
  <si>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</si>
  <si>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</si>
  <si>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</si>
  <si>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</si>
  <si>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</si>
  <si>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</si>
  <si>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</si>
  <si>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</si>
  <si>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</si>
  <si>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</si>
  <si>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</si>
  <si>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</si>
  <si>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</si>
  <si>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</si>
  <si>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049.06 - TERMINAL AÉREO</t>
  </si>
  <si>
    <t>MATED-12120</t>
  </si>
  <si>
    <t>TERMINAL AÉREO OU MINICAPTOR (ALTURA: 25CM|DIÂMETRO: 3/8"|APLICAÇÃO: SISTEMA DE PROTEÇÃO CONTRA DESCARGA ATMOSFÉRICA)</t>
  </si>
  <si>
    <t>049.07 - TERMINAL PARA ATERRAMENTO</t>
  </si>
  <si>
    <t>MATED-12017</t>
  </si>
  <si>
    <t>CONECTOR CABO-HASTE (ACABAMENTO: LATÃO OU BRONZE|LIGAÇÃO: 1 CABOS|SEÇÃO DO CABO:16-70MM2)</t>
  </si>
  <si>
    <t>MATED-12016</t>
  </si>
  <si>
    <t>CONECTOR CABO-HASTE (ACABAMENTO: LATÃO OU BRONZE|LIGAÇÃO: 2 CABOS|SEÇÃO DO CABO:16-70MM2)</t>
  </si>
  <si>
    <t>MATED-13025</t>
  </si>
  <si>
    <t>CONECTOR COM RABICHO (MATERIAL: LATÃO ESTANHADO|PORCA: INCLUSO|DIÂMETRO DO PINO: 3/8"|DIÂMETRO PARA CABOS: 16-35MM2|APLICAÇÃO: SISTEMA DE PROTEÇÃO CONTRA DESCARGA ATMOSFÉRICA)</t>
  </si>
  <si>
    <t>MATED-12520</t>
  </si>
  <si>
    <t xml:space="preserve">CONECTOR PARA HASTE DE ATERRAMENTO (DIÂMETRO: 5/8"-3/4"|DIÂMETRO DO CONDUTOR: 10-50MM2) </t>
  </si>
  <si>
    <t>MATED-12117</t>
  </si>
  <si>
    <t>TERMINAL FIXADOR UNIVERSAL (MATERIAL: LATÃO ESTANHADO|DIÂMETRO DO CABO: 16MM2-35MM2|QUANTIDADE DE CONDUTORES: 1|APLICAÇÃO: INSTALAÇÃO ELÉTRICA E SISTEMA DE PROTEÇÃO CONTRA DESCARGA ATMOSFÉRICA)</t>
  </si>
  <si>
    <t>MATED-12009</t>
  </si>
  <si>
    <t>TERMINAL FIXADOR UNIVERSAL (MATERIAL: LATÃO ESTANHADO|DIÂMETRO DO CABO: 16MM2-70MM2|QUANTIDADE DE CONDUTORES: 2|APLICAÇÃO: INSTALAÇÃO ELÉTRICA E SISTEMA DE PROTEÇÃO CONTRA DESCARGA ATMOSFÉRICA)</t>
  </si>
  <si>
    <t>049.08 - CONECTOR DE REDE</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</si>
  <si>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</si>
  <si>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</si>
  <si>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</si>
  <si>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</si>
  <si>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050 - CORDAS, CABOS E CORRENTES</t>
  </si>
  <si>
    <t>050.01 - CORDOALHA EM AÇO</t>
  </si>
  <si>
    <t>MATED-9175</t>
  </si>
  <si>
    <t>ABRAÇADEIRA PARA TUBO DE LINHA DE VIDA COM REGULAGEM DE ALTURA (DIÂMETRO: 3")</t>
  </si>
  <si>
    <t>MATED-33222</t>
  </si>
  <si>
    <t>CABO DE AÇO GALVANIZADO (TIPO: 6X19|DIÂMETRO 8MM[5/16"]|MASSA LINEAR: 0,268KG/M)</t>
  </si>
  <si>
    <t>MATED-33221</t>
  </si>
  <si>
    <t>CLIPS/GRAMPO (DIÂMETRO NOMINAL: 5/16" [7,94MM]|MATERIAL: AÇO|ACABAMENTO: GALVANIZADO|SÉRIE: PESADO|APLICAÇÃO: USO GERAL PARA CABOS OU BARRAS)</t>
  </si>
  <si>
    <t>MATED-11991</t>
  </si>
  <si>
    <t>CORDOALHA (MATERIAL:AÇO GALVANIZADO|DIÂMETRO: 3/8"|QUANTIDADE DE FIOS: 7|APLICAÇÃO: USO GERAL OU SISTEMA DE PROTEÇÃO CONTRA DESCARGA ATMOSFÉRICA)</t>
  </si>
  <si>
    <t>MATED-33224</t>
  </si>
  <si>
    <t>ESTICADOR PARA CABO DE AÇO (TIPO: MANILHA-MANILHA|BITOLA DO CABO: 5/16"|BITOLA DA ROSCA: 5/8")</t>
  </si>
  <si>
    <t>MATED-33218</t>
  </si>
  <si>
    <t>MOSQUETÃO OVAL COM FECHAMENTO EM ROSCA E TRAVA DUPLA  (MATERIAL: AÇO|CARGA DE RUPTURA MÍNIMA: 22KN)</t>
  </si>
  <si>
    <t>MATED-33220</t>
  </si>
  <si>
    <t>SAPATILHA PARA CABO DE AÇO (ACABAMENTO: GALVANIZADO|BITOLA: 5/16")</t>
  </si>
  <si>
    <t>050.02 - CORDA</t>
  </si>
  <si>
    <t>MATED-31454</t>
  </si>
  <si>
    <t>BARBANTE/CORDÃO (MATERIAL: SISAL|DIÂMETRO: 3MM[1/8"]|TIPO: CORDA TORCIDA|APLICAÇÃO: USO GERAL)</t>
  </si>
  <si>
    <t>MATED-28546</t>
  </si>
  <si>
    <t>CORDA (MATERIAL: POLIAMIDA|DIÂMETRO: 12MM|TIPO: CORDA TRANÇADA|APLICAÇÃO: TRABALHO EM ALTURA)</t>
  </si>
  <si>
    <t>051 - CORRIMÃO E GUARDA-CORPO</t>
  </si>
  <si>
    <t>051.01 - CORRIMÃO</t>
  </si>
  <si>
    <t>MATED-12684</t>
  </si>
  <si>
    <t>CORRIMÃO (MATERIAL: AÇO INOX|TIPO: DUPLO|DIÂMETRO DO TUBO: 1.1/2") - IPRM</t>
  </si>
  <si>
    <t>MATED-12683</t>
  </si>
  <si>
    <t>CORRIMÃO (MATERIAL: AÇO INOX|TIPO: SIMPLES|DIÂMETRO DO TUBO: 1.1/2")  - IPRM</t>
  </si>
  <si>
    <t>MATED-12741</t>
  </si>
  <si>
    <t>CORRIMÃO (MATERIAL: AÇO INOX|TIPO: SIMPLES|DIÂMETRO DO TUBO: 1.1/2") - IPRM</t>
  </si>
  <si>
    <t>051.02 - GUARDA CORPO</t>
  </si>
  <si>
    <t>MATED-12717</t>
  </si>
  <si>
    <t>GUARDA-CORPO COM CORRIMÃO(MATERIAL: AÇO INOX|ACABAMENTO: POLIDO|DIÂMETRO TUBO PARA REQUADRO: 1.1/2"|DIÂMETRO TUBO PARA SUBDIVISÕES: 1/2"|ALTURA: 105CM|TIPO DE CORRIMÃO: SIMPLES|DIÂMETRO TUBO CORRIMÃO: 1.1/2") - IPRM</t>
  </si>
  <si>
    <t>MATED-12716</t>
  </si>
  <si>
    <t>GUARDA-CORPO COM CORRIMÃO(MATERIAL: AÇO INOX|ACABAMENTO: POLIDO|DIÂMETRO TUBO PARA REQUADRO: 2"|DIÂMETRO TUBO PARA SUBDIVISÕES: 1/2"|ALTURA: 105CM|TIPO DE CORRIMÃO: DUPLO|DIÂMETRO TUBO CORRIMÃO: 1.1/2")  - IPRM</t>
  </si>
  <si>
    <t>MATED-12718</t>
  </si>
  <si>
    <t>GUARDA-CORPO COM CORRIMÃO(MATERIAL: AÇO INOX|ACABAMENTO: POLIDO|DIÂMETRO TUBO PARA REQUADRO: 2"|DIÂMETRO TUBO PARA SUBDIVISÕES: 1/2"|ALTURA: 105CM|TIPO DE CORRIMÃO: SIMPLES|DIÂMETRO TUBO CORRIMÃO: 1.1/2") - IPRM</t>
  </si>
  <si>
    <t>MATED-12719</t>
  </si>
  <si>
    <t>GUARDA-CORPO (MATERIAL: AÇO INOX|ACABAMENTO: POLIDO|DIÂMETRO TUBO PARA REQUADRO: 1.1/4"|DIÂMETRO TUBO PARA SUBDIVISÕES: 1.1/4"|ALTURA: 110CM) - IPRM</t>
  </si>
  <si>
    <t>052 - DISJUNTORES, CHAVES, SUPRESSORES E FUSÍVEIS</t>
  </si>
  <si>
    <t>052.01 - CHAVE GERAL</t>
  </si>
  <si>
    <t>MATED-12260</t>
  </si>
  <si>
    <t>CHAVE MAGNÉTICA (TENSÃO: MONOFÁSICA|POTÊNCIA: 0,5CV|BOTOEIRAS: INCLUSO|CAIXA: INCLUSO|ACESSÓRIOS PARA FIXAÇÃO: INCLUSO|APLICAÇÃO: PARTIDA RÁPIDA EM MOTORES E BOMBAS)</t>
  </si>
  <si>
    <t>MATED-12299</t>
  </si>
  <si>
    <t>CHAVE MAGNÉTICA (TENSÃO: TRIFÁSICA|POTÊNCIA: 1,5CV|BOTOEIRAS: INCLUSO|CAIXA: INCLUSO|ACESSÓRIOS PARA FIXAÇÃO: INCLUSO|APLICAÇÃO: PARTIDA RÁPIDA EM MOTORES E BOMBAS)</t>
  </si>
  <si>
    <t>MATED-12261</t>
  </si>
  <si>
    <t>CHAVE MAGNÉTICA (TENSÃO: TRIFÁSICA|POTÊNCIA: 5CV|BOTOEIRAS: INCLUSO|CAIXA: INCLUSO|ACESSÓRIOS PARA FIXAÇÃO: INCLUSO|APLICAÇÃO: PARTIDA RÁPIDA EM MOTORES E BOMBAS)</t>
  </si>
  <si>
    <t>052.02 - DISJUNTOR</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</si>
  <si>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</si>
  <si>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</si>
  <si>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</si>
  <si>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</si>
  <si>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</si>
  <si>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</si>
  <si>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</si>
  <si>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</si>
  <si>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</si>
  <si>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</si>
  <si>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</si>
  <si>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</si>
  <si>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</si>
  <si>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</si>
  <si>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</si>
  <si>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</si>
  <si>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</si>
  <si>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</si>
  <si>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</si>
  <si>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</si>
  <si>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</si>
  <si>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</si>
  <si>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</si>
  <si>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DISJUNTOR (TIPO: BIPOLAR|CURVA:C|CORRENTE: 100A|I MÁX: 10kA)</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</si>
  <si>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</si>
  <si>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</si>
  <si>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</si>
  <si>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</si>
  <si>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</si>
  <si>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</si>
  <si>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</si>
  <si>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</si>
  <si>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</si>
  <si>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</si>
  <si>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</si>
  <si>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</si>
  <si>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</si>
  <si>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</si>
  <si>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</si>
  <si>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</si>
  <si>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</si>
  <si>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</si>
  <si>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</si>
  <si>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</si>
  <si>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</si>
  <si>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</si>
  <si>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</si>
  <si>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</si>
  <si>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</si>
  <si>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</si>
  <si>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</si>
  <si>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</si>
  <si>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</si>
  <si>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</si>
  <si>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</si>
  <si>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</si>
  <si>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</si>
  <si>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</si>
  <si>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</si>
  <si>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DISJUNTOR (TIPO: MONOPOLAR|CURVA:C|CORRENTE: 25A|I MÁX: 4,5kA/6kA)</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</si>
  <si>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</si>
  <si>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</si>
  <si>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</si>
  <si>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</si>
  <si>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</si>
  <si>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</si>
  <si>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</si>
  <si>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</si>
  <si>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</si>
  <si>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</si>
  <si>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</si>
  <si>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</si>
  <si>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</si>
  <si>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</si>
  <si>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</si>
  <si>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</si>
  <si>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</si>
  <si>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</si>
  <si>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</si>
  <si>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</si>
  <si>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</si>
  <si>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</si>
  <si>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</si>
  <si>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</si>
  <si>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</si>
  <si>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</si>
  <si>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</si>
  <si>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</si>
  <si>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</si>
  <si>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</si>
  <si>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</si>
  <si>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</si>
  <si>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</si>
  <si>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</si>
  <si>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</si>
  <si>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</si>
  <si>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</si>
  <si>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</si>
  <si>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</si>
  <si>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</si>
  <si>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</si>
  <si>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</si>
  <si>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052.03 - DISJUNTOR DE PROTEÇÃO (DR)</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</si>
  <si>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</si>
  <si>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</si>
  <si>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</si>
  <si>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</si>
  <si>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</si>
  <si>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</si>
  <si>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</si>
  <si>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</si>
  <si>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</si>
  <si>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</si>
  <si>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</si>
  <si>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</si>
  <si>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</si>
  <si>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</si>
  <si>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</si>
  <si>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</si>
  <si>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</si>
  <si>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</si>
  <si>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</si>
  <si>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</si>
  <si>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052.04 - DISJUNTOR EM CAIXA MOLDADA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</si>
  <si>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</si>
  <si>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</si>
  <si>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</si>
  <si>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</si>
  <si>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</si>
  <si>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</si>
  <si>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</si>
  <si>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</si>
  <si>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</si>
  <si>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</si>
  <si>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</si>
  <si>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</si>
  <si>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</si>
  <si>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</si>
  <si>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</si>
  <si>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</si>
  <si>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</si>
  <si>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</si>
  <si>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</si>
  <si>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</si>
  <si>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</si>
  <si>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</si>
  <si>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</si>
  <si>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</si>
  <si>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</si>
  <si>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</si>
  <si>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</si>
  <si>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</si>
  <si>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</si>
  <si>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</si>
  <si>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052.05 - SUPRESSOR DE SURTO</t>
  </si>
  <si>
    <t>MATED-16978</t>
  </si>
  <si>
    <t>DISPOSITIVO DE PROTEÇÃO CONTRA SURTOS (QUANTIDADE DE PÓLOS: MONOPOLAR|CLASSE: I-II|TENSÃO DE OPERAÇÃO: 175V-275V|CORRENTE DE DESCARGA MÁXIMA: 45KA)</t>
  </si>
  <si>
    <t>MATED-12175</t>
  </si>
  <si>
    <t>DISPOSITIVO DE PROTEÇÃO CONTRA SURTOS (QUANTIDADE DE PÓLOS: MONOPOLAR|CLASSE: I-II|TENSÃO DE OPERAÇÃO: 175V-275V|CORRENTE DE DESCARGA MÁXIMA: 60KA)</t>
  </si>
  <si>
    <t>MATED-12434</t>
  </si>
  <si>
    <t>SUPRESSOR DE SURTO PARA PROTEÇÃO DE CENTRAL DE TELECOMUNICAÇÕES - IPRM</t>
  </si>
  <si>
    <t>053 - DISPENSER E ACESSÓRIOS</t>
  </si>
  <si>
    <t>053.01 - CABIDE</t>
  </si>
  <si>
    <t>MATED-12605</t>
  </si>
  <si>
    <t>CABIDE (MATERIAL: LOUCA|TIPO: EMBUTIR|COR: BRANCA|NÚMERO DE GANCHOS: 2|LARGURA*: 70MM|ALTURA*: 120MM)*VALORES REFERENCIAIS APROXIMADOS</t>
  </si>
  <si>
    <t>MATED-12134</t>
  </si>
  <si>
    <t>CABIDE METÁLICO (TIPO: GANCHO SIMPLES|ACABAMENTO: CROMADO|ACESSÓRIOS: INCLUSOS)</t>
  </si>
  <si>
    <t>MATED-12133</t>
  </si>
  <si>
    <t>TOALHEIRO (TIPO: CROMADO|BARRA: SIMPLES|COMPRIMENTO: 60CM|ACESSÓRIOS: INCLUSO)</t>
  </si>
  <si>
    <t>053.03 - PAPELEIRA</t>
  </si>
  <si>
    <t>MATED-12496</t>
  </si>
  <si>
    <t>PAPELEIRA (MATERIAL: LOUÇA|TIPO: EMBUTIR|COR: BRANCA|LARGURA*: 170MM|ALTURA*: 170MM)*VALORES REFERENCIAIS APROXIMADOS</t>
  </si>
  <si>
    <t>MATED-12306</t>
  </si>
  <si>
    <t>PAPELEIRA PARA PAPEL HIGIÊNICO (MATERIAL: AÇO INOX|ACABAMENTO: POLIDO OU ESCOVADO|TIPO: SOBREPOR|CAPACIDADE DO ROLO: 300-500[M]|FORMATO: REDONDO|DIÂMETRO*: 27CM|LARGURA*: 12CM|ACESSÓRIOS DE FIXAÇÃO: INCLUSO)*VALORES REFERENCIAIS APROXIMADOS</t>
  </si>
  <si>
    <t>MATED-12043</t>
  </si>
  <si>
    <t>PAPELEIRA PARA PAPEL HIGIÊNICO (MATERIAL: PLÁSTICO|CAPACIDADE DO ROLO: 300-500[M]|ACESSÓRIOS: INCLUSO)</t>
  </si>
  <si>
    <t>MATED-12346</t>
  </si>
  <si>
    <t>PORTA PAPEL-TOALHA (INTERFOLHAS: 2 OU 3 DOBRAS|MATERIAL: AÇO INOX|ACESSÓRIOS: INCLUSO)</t>
  </si>
  <si>
    <t>MATED-12308</t>
  </si>
  <si>
    <t>PORTA PAPEL-TOALHA (INTERFOLHAS: 2 OU 3 DOBRAS|MATERIAL: PLÁSTICO|ACESSÓRIOS: INCLUSO)</t>
  </si>
  <si>
    <t>053.04 - SABONETEIRA</t>
  </si>
  <si>
    <t>MATED-12309</t>
  </si>
  <si>
    <t>DISTRIBUIDOR/DISPENSER (MATERIAL: AÇO INOX |CAPACIDADE RESERVATÓRIO: 800ML|DIMENSÃO*: (19X11)CM|PROFUNDIDADE*: 5CM|ACESSÓRIOS: INCLUSO|APLICAÇÃO: ÁLCOOL EM GEL OU SABONETE LÍQUIDO)* VALORES REFERENCIAIS APROXIMADOS</t>
  </si>
  <si>
    <t>MATED-12594</t>
  </si>
  <si>
    <t>DISTRIBUIDOR/DISPENSER (MATERIAL: PLÁSTICO|COR: BRANCA|CAPACIDADE RESERVATÓRIO: 1500ML|DIMENSÃO*: (26X15)CM|PROFUNDIDADE*: 13CM|ACESSÓRIOS: INCLUSO|APLICAÇÃO: ÁLCOOL EM GEL OU SABONETE LÍQUIDO)* VALORES REFERENCIAIS APROXIMADOS</t>
  </si>
  <si>
    <t>MATED-12313</t>
  </si>
  <si>
    <t>DISTRIBUIDOR/DISPENSER (MATERIAL: PLÁSTICO|COR: BRANCA|CAPACIDADE RESERVATÓRIO: 800ML|DIMENSÃO*: (26X11)CM|PROFUNDIDADE*: 11CM|ACESSÓRIOS: INCLUSO|APLICAÇÃO: ÁLCOOL EM GEL OU SABONETE LÍQUIDO)* VALORES REFERENCIAIS APROXIMADOS</t>
  </si>
  <si>
    <t>MATED-12310</t>
  </si>
  <si>
    <t>MEIA SABONETEIRA (MATERIAL: LOUCA|TIPO: EMBUTIR|COR: BRANCA|LARGURA*: 1750MM|ALTURA*: 100MM)*VALORES REFERENCIAIS APROXIMADOS</t>
  </si>
  <si>
    <t>MATED-12311</t>
  </si>
  <si>
    <t>SABONETEIRA (MATERIAL: LOUCA|TIPO: EMBUTIR|COR: BRANCA|LARGURA*: 150MM|ALTURA*: 150MM)*VALORES REFERENCIAIS APROXIMADOS</t>
  </si>
  <si>
    <t>MATED-12312</t>
  </si>
  <si>
    <t>SABONETEIRA (TIPO: CONCHA|FIXAÇÃO: SOBREPOR|MATERIAL: INOX|ACABAMENTO: POLIDO|ACESSÓRIOS: INCLUSO)</t>
  </si>
  <si>
    <t>055 - ELETROCALHA E ACESSÓRIOS</t>
  </si>
  <si>
    <t>055.01 - ELETROCALHA LISA</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</si>
  <si>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</si>
  <si>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</si>
  <si>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</si>
  <si>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</si>
  <si>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</si>
  <si>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</si>
  <si>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</si>
  <si>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</si>
  <si>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</si>
  <si>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</si>
  <si>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</si>
  <si>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</si>
  <si>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</si>
  <si>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</si>
  <si>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</si>
  <si>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</si>
  <si>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</si>
  <si>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</si>
  <si>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055.02 - ELETROCALHA PERFURADA</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</si>
  <si>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</si>
  <si>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</si>
  <si>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</si>
  <si>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</si>
  <si>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</si>
  <si>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</si>
  <si>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</si>
  <si>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</si>
  <si>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</si>
  <si>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</si>
  <si>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</si>
  <si>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</si>
  <si>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</si>
  <si>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</si>
  <si>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</si>
  <si>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</si>
  <si>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</si>
  <si>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</si>
  <si>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055.03 - TAMPA ELETROCALHA</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</si>
  <si>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</si>
  <si>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</si>
  <si>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</si>
  <si>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</si>
  <si>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</si>
  <si>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</si>
  <si>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</si>
  <si>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</si>
  <si>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</si>
  <si>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</si>
  <si>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</si>
  <si>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</si>
  <si>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</si>
  <si>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</si>
  <si>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056 - ESPUMAS, EXPANSORES (APLICADOS NA CONSTRUÇÃO)</t>
  </si>
  <si>
    <t>056.01 - ESPUMA EXPANSIVA</t>
  </si>
  <si>
    <t>MATED-8341</t>
  </si>
  <si>
    <t>ESPUMA EXPANSIVA DE POLIURETANO MONOCOMPONENTE (CONTEÚDO: 500 ML)</t>
  </si>
  <si>
    <t>057 - EQUIPAMENTOS GINÁSTICA E PLAYGROUND</t>
  </si>
  <si>
    <t>057.01 - EQUIPAMENTO PARA PARQUE/PRAÇAS</t>
  </si>
  <si>
    <t>MATED-15242</t>
  </si>
  <si>
    <t>BALANÇO METÁLICO (TIPO: BONDINHO REMA-REMA|QUANTIDADE DE LUGARES : 6|MATERIAL: TUBO EM AÇO CARBONO|ACABAMENTO: PINTURA ELETROSTÁTICA|COMPRIMENTO*: 280CM|LARGURA*: 140CM|ALTURA*:160CM)*VALORES REFERENCIAIS APROXIMADOS</t>
  </si>
  <si>
    <t>MATED-12801</t>
  </si>
  <si>
    <t>CONJUNTO DE MESA E BANCOS PARA JOGOS (MATERIAL: CONCRETO|DIÂMETRO DA MESA*: 90CM|ALTURA DA MESA*: 87CM|DIÂMETRO DO BANCO*: 30CM|ALTURA DO BANCO*: 52CM|QUANTIDADE DE BANCOS: 4|APLICAÇÃO: PRAÇAS/ÁREAS PÚBLICAS)*VALORES REFERENCIAIS APROXIMADOS</t>
  </si>
  <si>
    <t>MATED-12693</t>
  </si>
  <si>
    <t>ESCADA HORIZONTAL METÁLICA (MATERIAL: TUBO EM AÇO CARBONO|ACABAMENTO: PINTURA ELETROSTÁTICA|COMPRIMENTO*: 300CM|LARGURA*: 50CM|ALTURA*:250CM) *VALORES REFERENCIAIS APROXIMADOS</t>
  </si>
  <si>
    <t>MATED-12694</t>
  </si>
  <si>
    <t>ESCORREGADOR METÁLICO MÉDIO (MATERIAL: TUBO EM AÇO CARBONO|ACABAMENTO: PINTURA ELETROSTÁTICA|COMPRIMENTO*: 235CM|LARGURA*: 90CM|ALTURA*:175CM)*VALORES REFERENCIAIS APROXIMADOS</t>
  </si>
  <si>
    <t>MATED-12704</t>
  </si>
  <si>
    <t>GANGORRA METÁLICA GRANDE (QUANTIDADE DE LUGARES : 2|MATERIAL: TUBO EM AÇO CARBONO|ACABAMENTO: PINTURA ELETROSTÁTICA|COMPRIMENTO*: 270CM|LARGURA*: 120CM|ALTURA*:295CM)*VALORES REFERENCIAIS APROXIMADOS</t>
  </si>
  <si>
    <t>MATED-12626</t>
  </si>
  <si>
    <t>ZANGA BURRINHO METÁLICO (QUANTIDADE DE LUGARES : 4|QUANTIDADE DE PRANCHAS: 2|MATERIAL: TUBO EM AÇO CARBONO|ACABAMENTO: PINTURA ELETROSTÁTICA|COMPRIMENTO*: 250CM|LARGURA*: 150CM|ALTURA*:70CM)*VALORES REFERENCIAIS APROXIMADOS</t>
  </si>
  <si>
    <t>057.02 - EQUIPAMENTOS PARA QUADRA</t>
  </si>
  <si>
    <t>MATED-12820</t>
  </si>
  <si>
    <t>TABELA DE BASQUETE (LARGURA: 180CM*|ALTURA: 120CM*|MATERIAL: COMPENSADO NAVAL PINTADO|ARO E REDE: INCLUSOS|POSTE METÁLICO E SUPORTE DE PISO: INCLUSOS)*VALORES REFERENCIAIS APROXIMADOS</t>
  </si>
  <si>
    <t>MATED-12798</t>
  </si>
  <si>
    <t>TRAVE DE FUTEBOL DE CAMPO OFICIAL (MATERIAL: AÇO|DIÂMETRO*: 4.1/2"[120MM]|ESPESSURA*: 2,5MM|COMPRIMENTO: 732CM|ALTURA: 244CM|ACABAMENTO: TRATAMENTO ANTICORROSIVO|REDE: INCLUSO)*VALORES REFERENCIAIS APROXIMADOS</t>
  </si>
  <si>
    <t>MATED-12776</t>
  </si>
  <si>
    <t>TRAVE DE FUTSAL (MATERIAL: AÇO|DIÂMETRO*: 3"[75MM]|ESPESSURA: 3MM|COMPRIMENTO: 300CM|ALTURA: 200CM||ACABAMENTO: TRATAMENTO ANTICORROSIVO|REDE: INCLUSO)*VALORES REFERENCIAIS APROXIMADOS</t>
  </si>
  <si>
    <t>057.03 - POSTE PARA REDE</t>
  </si>
  <si>
    <t>MATED-12665</t>
  </si>
  <si>
    <t>POSTE DE VÔLEI OU PETECA OFICIAL (MATERIAL: AÇO|TIPO: TELESCÓPICO|DIÂMETRO: 3"[75MM]|ESPESSURA: 3MM|ALTURA*: 250CM|ACABAMENTO: TRATAMENTO ANTICORROSIVO|REDE: INCLUSO)*VALORES REFERENCIAIS APROXIMADOS</t>
  </si>
  <si>
    <t>par</t>
  </si>
  <si>
    <t>058 - ESCADAS METÁLICAS</t>
  </si>
  <si>
    <t>058.01 - ESCADA MARINHEIRO</t>
  </si>
  <si>
    <t>MATED-12592</t>
  </si>
  <si>
    <t>ESCADA MARINHEIRO COM GRADIL PROTETOR TIPO 2" - IPRM</t>
  </si>
  <si>
    <t>MATED-12593</t>
  </si>
  <si>
    <t>ESCADA MARINHEIRO (MATERIAL: AÇO GALVANIZADO|DIÂMETRO DO TUBO PARA REQUADRO: 3/4"|DIÂMETRO DO TUBO PARA SUBDIVISÕES: 1/2") - IPRM</t>
  </si>
  <si>
    <t>059 - ESQUADRIAS DE ALUMÍNIO</t>
  </si>
  <si>
    <t>059.01 - JANELA EM ALUMÍNIO</t>
  </si>
  <si>
    <t>MATED-14408</t>
  </si>
  <si>
    <t>JANELA METÁLICA (TIPO: BASCULANTE|MATERIAL: ALUMÍNIO|DIMENSÃO: 80X80|ACABAMENTO : FOSCO|VIDROS: INCLUSOS) - IPRM</t>
  </si>
  <si>
    <t>059.04 - FERRAGENS E ACESSÓRIOS</t>
  </si>
  <si>
    <t>MATED-29257</t>
  </si>
  <si>
    <t>BRAÇO PARA JANELA MAXIM-AR (COMPRIMENTO: 400MM|LINHA: 25 OU 32|REFERÊNCIA: BRA-704|EMBALAGEM: PAR)</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</si>
  <si>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</si>
  <si>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</si>
  <si>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</si>
  <si>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</si>
  <si>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</si>
  <si>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</si>
  <si>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</si>
  <si>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</si>
  <si>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</si>
  <si>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</si>
  <si>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</si>
  <si>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</si>
  <si>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</si>
  <si>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</si>
  <si>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</si>
  <si>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</si>
  <si>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</si>
  <si>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</si>
  <si>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</si>
  <si>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ROLDANA COM REGULAGEM E ROLAMENTO (REFERÊNCIA: ROL-440|CAPACIDADE DE CARGA*: 40KG)*VALORES REFERENCIAIS APROXIMADOS</t>
  </si>
  <si>
    <t>MATED-29325</t>
  </si>
  <si>
    <t>ROLDANA DUPLA COM REGULAGEM E ROLAMENTO (REFERÊNCIA: ROL-439|CAPACIDADE DE CARGA*: 80KG)*VALORES REFERENCIAIS APROXIMADOS</t>
  </si>
  <si>
    <t>MATED-29326</t>
  </si>
  <si>
    <t>TAMPA FURO (MEDIDA: 3/8"|REFERÊNCIA: NYL-042)</t>
  </si>
  <si>
    <t>MATED-29263</t>
  </si>
  <si>
    <t>VEDAÇÃO SUPERIOR (REFERÊNCIA: NYL-335)</t>
  </si>
  <si>
    <t>059.05 - GUARNIÇÕES</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</si>
  <si>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</si>
  <si>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</si>
  <si>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</si>
  <si>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</si>
  <si>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</si>
  <si>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</si>
  <si>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</si>
  <si>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</si>
  <si>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</si>
  <si>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</si>
  <si>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</si>
  <si>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</si>
  <si>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</si>
  <si>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</si>
  <si>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060 - ESQUADRIAS DE FERRO</t>
  </si>
  <si>
    <t>060.01 - ACESSÓRIOS PARA ESQUADRIA</t>
  </si>
  <si>
    <t>MATED-21949</t>
  </si>
  <si>
    <t>ALAVANCA PARA VITRÔ (MATERIAL: AÇO GALVANIZADO|ACABAMENTO: CROMADO|TIPO: ARGOLA|CAVALETE: INCLUSO|ACESSÓRIOS: INCLUSO|APLICAÇÃO: ABERTURA DE BASCULANTE EM JANELAS)</t>
  </si>
  <si>
    <t>MATED-12629</t>
  </si>
  <si>
    <t>PAINEL FIXO EM TELA METÁLICA FIO 12 # 5MM - IPRM</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</si>
  <si>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</si>
  <si>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</si>
  <si>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</si>
  <si>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</si>
  <si>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060.03 - CAIXILHO EM AÇO</t>
  </si>
  <si>
    <t>MATED-12685</t>
  </si>
  <si>
    <t>CAIXILHO FIXO (MATERIAL: PERFIL CANTONEIRA SOLDADO|DIMENSÃO: 2"X2"|VEDAÇÃO: TELA GALVANIZADA|FIO DA TELA: 12#1/2") - IPRM</t>
  </si>
  <si>
    <t>060.05 - JANELA EM AÇO</t>
  </si>
  <si>
    <t>MATED-12356</t>
  </si>
  <si>
    <t>BASCULANTE DE FERRO - IPRM</t>
  </si>
  <si>
    <t>MATED-12672</t>
  </si>
  <si>
    <t>JANELA BASCULANTE EM METALON - IPRM</t>
  </si>
  <si>
    <t>MATED-12727</t>
  </si>
  <si>
    <t>JANELA DE CORRER EM METALON - IPRM</t>
  </si>
  <si>
    <t>MATED-12728</t>
  </si>
  <si>
    <t>JANELA MAXIMO-AR EM FERRO - IPRM</t>
  </si>
  <si>
    <t>MATED-12729</t>
  </si>
  <si>
    <t>JANELA MAXIMO-AR EM METALON - IPRM</t>
  </si>
  <si>
    <t>MATED-12829</t>
  </si>
  <si>
    <t>JANELA METÁLICA (TIPO: BASCULANTE|MATERIAL: AÇO|DIMENSÃO: 60X60X8CM|ACABAMENTO : SEM PINTURA DE ACABAMENTO|VIDROS: NÃO INCLUSOS) - IPRM</t>
  </si>
  <si>
    <t>MATED-12730</t>
  </si>
  <si>
    <t>JANELA VENEZIANA EM METALON - IPRM</t>
  </si>
  <si>
    <t>060.06 - MARCO EM AÇO</t>
  </si>
  <si>
    <t>MATED-12734</t>
  </si>
  <si>
    <t>MARCO EM CHAPA METÁLICA, CONFORME DETALHE 05 - IPRM</t>
  </si>
  <si>
    <t>060.07 - PADRÃO PENITENCIÁRIA</t>
  </si>
  <si>
    <t>MATED-12891</t>
  </si>
  <si>
    <t>EM PROCESSO DE DESATIVAÇÃO - PORTA (MATERIAL: AÇO|TIPO: ABRIR|BARRAS TRANSVERSAIS DE FERRO CHATO: 2"X5/16"|REVESTIDA EM CHAPA: 14|PADRÃO: SEDS) - IPRM</t>
  </si>
  <si>
    <t>MATED-12900</t>
  </si>
  <si>
    <t>ESQUADRIA METÁLICA PARA PASSA DOCUMENTOS - PADRÃO SEDS - IPRM</t>
  </si>
  <si>
    <t>MATED-13050</t>
  </si>
  <si>
    <t>GRADE FIXA E PORTA DE ABRIR COM GRADE E CHAPA E TRANCA DE SEGURANÇA - PADRÃO SEDS - IPRM</t>
  </si>
  <si>
    <t>MATED-12898</t>
  </si>
  <si>
    <t>PORTA DE ABRIR EM GRADE E TELA - PADRÃO SEDS - IPRM</t>
  </si>
  <si>
    <t>MATED-12883</t>
  </si>
  <si>
    <t>PORTA DE ABRIR, 01 FOLHA, EM CHAPA 14 SAE 1020 - PADRÃO SEDS - IPRM</t>
  </si>
  <si>
    <t>MATED-12885</t>
  </si>
  <si>
    <t>PORTA DE ABRIR, 02 FOLHAS, EM CHAPA 14 SAE 1020 - PADRÃO SEDS - IPRM</t>
  </si>
  <si>
    <t>MATED-12894</t>
  </si>
  <si>
    <t>PORTA EM TELA ONDULADA ARTÍSTICA MALHA 30 X 30 FIO 10 - PADRÃO SEDS - IPRM</t>
  </si>
  <si>
    <t>060.08 - PORTA DE SANITÁRIO</t>
  </si>
  <si>
    <t>MATED-12827</t>
  </si>
  <si>
    <t>PORTA DE SANITÁRIO COMPLETA, COM BATENTES DE FERRO, ESTRUTURA EM METALON 20 X 30, FOLHA EM CHAPA GALVANIZADA Nº. 18, TRANQUETA E DOBRADIÇAS - 60 X 180 CM - IPRM</t>
  </si>
  <si>
    <t>MATED-12671</t>
  </si>
  <si>
    <t>PORTA DE SANITÁRIO COMPLETA, COM BATENTES DE FERRO, ESTRUTURA EM METALON 20 X 30MM, FOLHA EM CHAPA GALVANIZADA Nº. 18, TRANQUETA E DOBRADIÇAS - 60 X 150 CM - IPRM</t>
  </si>
  <si>
    <t>MATED-13080</t>
  </si>
  <si>
    <t>PORTA DE SANITÁRIO COMPLETA, COM BATENTES DE FERRO, ESTRUTURA EM METALON 20 X 30MM, FOLHA EM CHAPA GALVANIZADA Nº. 18, TRANQUETA E DOBRADIÇAS - 80 X 150 CM - IPRM</t>
  </si>
  <si>
    <t>060.09 - PORTA EM AÇO</t>
  </si>
  <si>
    <t>MATED-12686</t>
  </si>
  <si>
    <t>PM - (70 X 210 CM) PORTA COMPLETA, ESTRUTURA EM CHAPA, COM BARRA - IPRM</t>
  </si>
  <si>
    <t>MATED-12675</t>
  </si>
  <si>
    <t>PM1 - (80 X 210 CM) PORTA COMPLETA, ESTRUTURA EM CHAPA, MARCO EM - IPRM</t>
  </si>
  <si>
    <t>MATED-12676</t>
  </si>
  <si>
    <t>PM2 - (90 X 210 CM) PORTA COMPLETA, ESTRUTURA EM CHAPA, COM BARRA - IPRM</t>
  </si>
  <si>
    <t>MATED-12674</t>
  </si>
  <si>
    <t>PM3 - (60 X 210 CM) PORTA COMPLETA, ESTRUTURA EM CHAPA, MARCO EM - IPRM</t>
  </si>
  <si>
    <t>MATED-12677</t>
  </si>
  <si>
    <t>PORTA EM PERFIL E CHAPA METÁLICA - IPRM</t>
  </si>
  <si>
    <t>060.10 - PORTA EM AÇO DE ENROLAR</t>
  </si>
  <si>
    <t>MATED-13786</t>
  </si>
  <si>
    <t>CAIXA MOLA PARA PORTA DE ENROLAR (MATERIAL: AÇO|COMPRIMENTO DA MOLA: 3,0M|ALTURA MÁXIMA DA PORTA: 2,5M|DIÂMETRO DO EIXO: 1.1/4)</t>
  </si>
  <si>
    <t>MATED-13787</t>
  </si>
  <si>
    <t>FITA GUIA LATERAL PARA PORTA DE AÇO (LARGURA: 30MM|ESPESSURA*: 0,6MM) *VALORES REFERENCIAIS APROXIMADOS</t>
  </si>
  <si>
    <t>060.12 - TUBO EM METALON</t>
  </si>
  <si>
    <t>MATED-27954</t>
  </si>
  <si>
    <t>TUBO DE AÇO (TIPO: INDUSTRIAL COM COSTURA|MATERIAL: AÇO GALVANIZADO|NORMA: NBR-6591)</t>
  </si>
  <si>
    <t>061 - ESQUADRIAS ESPECIAIS</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</si>
  <si>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</si>
  <si>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</si>
  <si>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</si>
  <si>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</si>
  <si>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</si>
  <si>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</si>
  <si>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062.01 - ESTABILIZADOR</t>
  </si>
  <si>
    <t>MATED-11751</t>
  </si>
  <si>
    <t>ESTABILIZADOR (TENSÃO DE ENTRADA: 80V~150V|FREQUÊNCIA: 50/60HZ|TENSAO DE SAÍDA: 110V|POTÊNCIA MÁXIMA: 5KVA)</t>
  </si>
  <si>
    <t>063 - ESTACAS PRÉ-MOLDADAS</t>
  </si>
  <si>
    <t>MATED-12045</t>
  </si>
  <si>
    <t>ESTACA PRÉ-MOLDADA (MATERIAL: CONCRETO PROTENDIDO|SEÇÃO: QUADRADA|DIMENSÃO*: 150X150MM|CAPACIDADE DE CARGA:25T)*VALORES REFERENCIAIS APROXIMADOS</t>
  </si>
  <si>
    <t>MATED-12051</t>
  </si>
  <si>
    <t>ESTACA PRÉ-MOLDADA (MATERIAL: CONCRETO PROTENDIDO|SEÇÃO: QUADRADA|DIMENSÃO: 170X170MM|CAPACIDADE DE CARGA:35T)*VALORES REFERENCIAIS APROXIMADOS</t>
  </si>
  <si>
    <t>MATED-12046</t>
  </si>
  <si>
    <t>ESTACA PRÉ-MOLDADA (MATERIAL: CONCRETO PROTENDIDO|SEÇÃO: QUADRADA|DIMENSÃO*: 200X200MM|CAPACIDADE DE CARGA:50T)*VALORES REFERENCIAIS APROXIMADOS</t>
  </si>
  <si>
    <t>MATED-12047</t>
  </si>
  <si>
    <t>ESTACA PRÉ-MOLDADA (MATERIAL: CONCRETO PROTENDIDO|SEÇÃO: QUADRADA|DIMENSÃO*: 215X215MM|CAPACIDADE DE CARGA:60T)*VALORES REFERENCIAIS APROXIMADOS</t>
  </si>
  <si>
    <t>MATED-12052</t>
  </si>
  <si>
    <t>ESTACA PRÉ-MOLDADA (MATERIAL: CONCRETO PROTENDIDO|SEÇÃO: QUADRADA|DIMENSÃO*: 230X230MM|CAPACIDADE DE CARGA: 70T)*VALORES REFERENCIAIS APROXIMADOS</t>
  </si>
  <si>
    <t>MATED-12053</t>
  </si>
  <si>
    <t>ESTACA PRÉ-MOLDADA (MATERIAL: CONCRETO PROTENDIDO|SEÇÃO: QUADRADA|DIMENSÃO*: 255X255MM|CAPACIDADE DE CARGA: 85T)*VALORES REFERENCIAIS APROXIMADOS</t>
  </si>
  <si>
    <t>064 - ESTAÇÕES DE TRATAMENTO DE ESGOTO E ACESSÓRIOS</t>
  </si>
  <si>
    <t>064.02 - FOSSA SÉPTICA</t>
  </si>
  <si>
    <t>MATED-6130</t>
  </si>
  <si>
    <t>ANEL DE CONCRETO ARMADO PARA FOSSA (ALTURA: 50CM|DIÂMETRO: 150CM)</t>
  </si>
  <si>
    <t>MATED-6131</t>
  </si>
  <si>
    <t>TAMPA DE CONCRETO ARMADO PARA FOSSA (ESPESSURA*: 5CM| DIÂMETRO*: 150CM) *VALORES REFERENCIAIS APROXIMADOS</t>
  </si>
  <si>
    <t>065 - FAIXAS DECOTATIVAS E FRISOS</t>
  </si>
  <si>
    <t>MATED-12480</t>
  </si>
  <si>
    <t>EM PROCESSO DE DESATIVAÇÃO - FAIXA CERÂMICA DECORADA 50 X 200 MM - IPRM</t>
  </si>
  <si>
    <t>065.01 - CANTONEIRA EM ALUMÍNIO</t>
  </si>
  <si>
    <t>MATED-12703</t>
  </si>
  <si>
    <t>INATIVADO NÃO USAR - PERFIL "U" (MATERIAL: ALUMÍNIO|LARGURA*: 15,87MM[5/8"]|ALTURA*: 15,87MM[5/8"]|ESPESSURA*: 1,58MM[1/16"]|APLICAÇÃO: USO GERAL EM ACABAMENTOS, ESQUADRIAS E FRISOS EM PAREDES)*VALORES REFERENCIAIS</t>
  </si>
  <si>
    <t>065.02 - FAIXA/FRISO CERÂMICO</t>
  </si>
  <si>
    <t>MATED-12508</t>
  </si>
  <si>
    <t>EM PROCESSO DE DESATIVAÇÃO - FRISO CERÂMICO 10 X 200MM - IPRM</t>
  </si>
  <si>
    <t>066.01 - CADEADO</t>
  </si>
  <si>
    <t>MATED-9630</t>
  </si>
  <si>
    <t>CADEADO SIMPLES EM LATAO MACIÇO (LARGURA: 25MM|COR: DOURADO|HASTE: AÇO CEMENTADO|Nº CHAVES: 2)</t>
  </si>
  <si>
    <t>MATED-12451</t>
  </si>
  <si>
    <t>CADEADO SIMPLES EM LATAO MACIÇO (LARGURA: 50MM|COR: DOURADO|HASTE: AÇO CEMENTADO|Nº CHAVES: 2)</t>
  </si>
  <si>
    <t>MATED-23039</t>
  </si>
  <si>
    <t>FERROLHO REDONDO (MATERIAL: AÇO GALVANIZADO|COMPRIMENTO: 3"|PARAFUSOS: INCLUSOS)</t>
  </si>
  <si>
    <t>MATED-11389</t>
  </si>
  <si>
    <t>MOLA HIDRÁULICA (TIPO: AÉREA|GRAU DE ABERTURA*: 150°|CAPACIDADE DE PESO*: 50KG|ESPESSURA MÁXIMA DA PORTA*: 850MM)*VALORES REFERENCIAIS APROXIMADOS</t>
  </si>
  <si>
    <t>MATED-13879</t>
  </si>
  <si>
    <t>ROLDANA GUIA SUPERIOR COM ROLAMENTO (DIÂMETRO*: 70MM|MATERIAL: AÇO|ACABAMENTO: NATURAL)*VALORES REFERENCIAIS APROXIMADOS</t>
  </si>
  <si>
    <t>MATED-16795</t>
  </si>
  <si>
    <t>ROLDANA PARA PORTÃO (TIPO: V|DIÂMETRO: 2"|CARGA DE CARGA*: 185KG|MATERIAL: AÇO|ACABAMENTO: ZINCADO|CAIXA FECHADA COM PARAFUSO E ROLDANA: INCLUSO|PESO*: 0,315KG)*VALORES REFERENCIAIS APROXIMADOS</t>
  </si>
  <si>
    <t>MATED-12485</t>
  </si>
  <si>
    <t>TRANQUETA (APLICAÇÃO: BANHEIRO|TIPO: FECHO|PARAFUSOS: INCLUSOS)</t>
  </si>
  <si>
    <t>MATED-12486</t>
  </si>
  <si>
    <t>TRANQUETA (APLICAÇÃO: BANHEIRO|TIPO: LIVRE/OCUPADO|PARAFUSOS: INCLUSOS)</t>
  </si>
  <si>
    <t>066.03 - DOBRADIÇA</t>
  </si>
  <si>
    <t>MATED-11387</t>
  </si>
  <si>
    <t>DOBRADIÇA DE FERRO PARA PORTA (TIPO: PINO SOLTO COM BOLA|LARGURA: 2.1/2"|ALTURA: 3")</t>
  </si>
  <si>
    <t>MATED-11388</t>
  </si>
  <si>
    <t>DOBRADIÇA DE FERRO PARA PORTA (TIPO: PINO SOLTO COM BOLA|LARGURA: 3.1/2"|ALTURA: 3")</t>
  </si>
  <si>
    <t>MATED-12692</t>
  </si>
  <si>
    <t>DOBRADIÇA DE FERRO PARA PORTA (TIPO: PINO SOLTO|ACABAMENTO: CROMADO|LARGURA: 2.1/4"|ALTURA: 3") - IPRM</t>
  </si>
  <si>
    <t>MATED-21604</t>
  </si>
  <si>
    <t>DOBRADIÇA DE FERRO PARA PORTÃO (TIPO: GONZO N°2|DIÂMETRO DO PINO: 3/4"|LARGURA DA ABA: 1"|ACABAMENTO: BICROMATIZADO)</t>
  </si>
  <si>
    <t>066.04 - FECHADURA</t>
  </si>
  <si>
    <t>MATED-12484</t>
  </si>
  <si>
    <t>FECHADURA (APLICAÇÃO: BANHEIRO|TIPO: TRANQUETA|PARAFUSOS: INCLUSOS|Nº DE CHAVE: 1|ESPELHO: CROMADO|DISTÂNCIA DE BROCA: 40MM|GRAU DE SEGURANÇA: MÉDIO|MAÇANETA: ALAVANCA EM ZAMAC)</t>
  </si>
  <si>
    <t>MATED-21816</t>
  </si>
  <si>
    <t>FECHADURA (APLICAÇÃO: EXTERNA|TIPO: TETRA-CHAVE AUXILIAR|PARAFUSOS: INCLUSOS|Nº DE CHAVE: 2|DISTÂNCIA DE BROCA: 40MM|GRAU DE SEGURANÇA: MÉDIO)</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</si>
  <si>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</si>
  <si>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</si>
  <si>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</si>
  <si>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</si>
  <si>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</si>
  <si>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</si>
  <si>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</si>
  <si>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</si>
  <si>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MATED-14549</t>
  </si>
  <si>
    <t>FECHADURA (APLICAÇÃO: TRAVA DE PISO DE PORTA DE ENROLAR|TIPO: TETRA-CHAVE|Nº DE CHAVE: 2)</t>
  </si>
  <si>
    <t>MATED-13788</t>
  </si>
  <si>
    <t>FECHADURA (APLICAÇÃO: TRAVA LATERAL DE PORTA DE ENROLAR|TIPO: TETRA-CHAVE|Nº DE CHAVE: 2)</t>
  </si>
  <si>
    <t>067 - FERRAMENTAS</t>
  </si>
  <si>
    <t>MATED-11962</t>
  </si>
  <si>
    <t>PONTEIRO PARA ROMPEDOR (COMPRIMENTO*: 400MM|DIÂMETRO DA SEÇÃO: 18MM|PESO*: 0,6KG)*VALORES REFERENCIAIS APROXIMADOS</t>
  </si>
  <si>
    <t>068 - FIOS E CABOS ELÉTRICOS</t>
  </si>
  <si>
    <t>068.01 - CABO ISOLAMENTO EM EPR</t>
  </si>
  <si>
    <t>MATED-11800</t>
  </si>
  <si>
    <t>CABO UNIPOLAR ISOLADO EM POLÍMERO TERMOFIXO, TIPO EPR, NÃO HALOGENADO, 0,6/1KV, 90°C - BAIXA TENSÃO (ENCORDOAMENTO: CLASSE 5|SEÇÃO TRANSVERSAL: 10MM2)</t>
  </si>
  <si>
    <t>MATED-11790</t>
  </si>
  <si>
    <t>CABO UNIPOLAR ISOLADO EM POLÍMERO TERMOFIXO, TIPO EPR, NÃO HALOGENADO, 0,6/1KV, 90°C - BAIXA TENSÃO (ENCORDOAMENTO: CLASSE 5|SEÇÃO TRANSVERSAL: 120MM2)</t>
  </si>
  <si>
    <t>MATED-11787</t>
  </si>
  <si>
    <t>CABO UNIPOLAR ISOLADO EM POLÍMERO TERMOFIXO, TIPO EPR, NÃO HALOGENADO, 0,6/1KV, 90°C - BAIXA TENSÃO (ENCORDOAMENTO: CLASSE 5|SEÇÃO TRANSVERSAL: 1,50MM2)</t>
  </si>
  <si>
    <t>MATED-11801</t>
  </si>
  <si>
    <t>CABO UNIPOLAR ISOLADO EM POLÍMERO TERMOFIXO, TIPO EPR, NÃO HALOGENADO, 0,6/1KV, 90°C - BAIXA TENSÃO (ENCORDOAMENTO: CLASSE 5|SEÇÃO TRANSVERSAL: 16MM2)</t>
  </si>
  <si>
    <t>MATED-11792</t>
  </si>
  <si>
    <t>CABO UNIPOLAR ISOLADO EM POLÍMERO TERMOFIXO, TIPO EPR, NÃO HALOGENADO, 0,6/1KV, 90°C - BAIXA TENSÃO (ENCORDOAMENTO: CLASSE 5|SEÇÃO TRANSVERSAL: 185MM2)</t>
  </si>
  <si>
    <t>MATED-11793</t>
  </si>
  <si>
    <t>CABO UNIPOLAR ISOLADO EM POLÍMERO TERMOFIXO, TIPO EPR, NÃO HALOGENADO, 0,6/1KV, 90°C - BAIXA TENSÃO (ENCORDOAMENTO: CLASSE 5|SEÇÃO TRANSVERSAL: 240MM2)</t>
  </si>
  <si>
    <t>MATED-11802</t>
  </si>
  <si>
    <t>CABO UNIPOLAR ISOLADO EM POLÍMERO TERMOFIXO, TIPO EPR, NÃO HALOGENADO, 0,6/1KV, 90°C - BAIXA TENSÃO (ENCORDOAMENTO: CLASSE 5|SEÇÃO TRANSVERSAL: 25MM2)</t>
  </si>
  <si>
    <t>MATED-11797</t>
  </si>
  <si>
    <t>CABO UNIPOLAR ISOLADO EM POLÍMERO TERMOFIXO, TIPO EPR, NÃO HALOGENADO, 0,6/1KV, 90°C - BAIXA TENSÃO (ENCORDOAMENTO: CLASSE 5|SEÇÃO TRANSVERSAL: 2,50MM2)</t>
  </si>
  <si>
    <t>MATED-11794</t>
  </si>
  <si>
    <t>CABO UNIPOLAR ISOLADO EM POLÍMERO TERMOFIXO, TIPO EPR, NÃO HALOGENADO, 0,6/1KV, 90°C - BAIXA TENSÃO (ENCORDOAMENTO: CLASSE 5|SEÇÃO TRANSVERSAL: 300MM2)</t>
  </si>
  <si>
    <t>MATED-11803</t>
  </si>
  <si>
    <t>CABO UNIPOLAR ISOLADO EM POLÍMERO TERMOFIXO, TIPO EPR, NÃO HALOGENADO, 0,6/1KV, 90°C - BAIXA TENSÃO (ENCORDOAMENTO: CLASSE 5|SEÇÃO TRANSVERSAL: 35MM2)</t>
  </si>
  <si>
    <t>MATED-11798</t>
  </si>
  <si>
    <t>CABO UNIPOLAR ISOLADO EM POLÍMERO TERMOFIXO, TIPO EPR, NÃO HALOGENADO, 0,6/1KV, 90°C - BAIXA TENSÃO (ENCORDOAMENTO: CLASSE 5|SEÇÃO TRANSVERSAL: 4MM2)</t>
  </si>
  <si>
    <t>MATED-11804</t>
  </si>
  <si>
    <t>CABO UNIPOLAR ISOLADO EM POLÍMERO TERMOFIXO, TIPO EPR, NÃO HALOGENADO, 0,6/1KV, 90°C - BAIXA TENSÃO (ENCORDOAMENTO: CLASSE 5|SEÇÃO TRANSVERSAL: 50MM2)</t>
  </si>
  <si>
    <t>MATED-11799</t>
  </si>
  <si>
    <t>CABO UNIPOLAR ISOLADO EM POLÍMERO TERMOFIXO, TIPO EPR, NÃO HALOGENADO, 0,6/1KV, 90°C - BAIXA TENSÃO (ENCORDOAMENTO: CLASSE 5|SEÇÃO TRANSVERSAL: 6MM2)</t>
  </si>
  <si>
    <t>MATED-11788</t>
  </si>
  <si>
    <t>CABO UNIPOLAR ISOLADO EM POLÍMERO TERMOFIXO, TIPO EPR, NÃO HALOGENADO, 0,6/1KV, 90°C - BAIXA TENSÃO (ENCORDOAMENTO: CLASSE 5|SEÇÃO TRANSVERSAL: 70MM2)</t>
  </si>
  <si>
    <t>MATED-11789</t>
  </si>
  <si>
    <t>CABO UNIPOLAR ISOLADO EM POLÍMERO TERMOFIXO, TIPO EPR, NÃO HALOGENADO, 0,6/1KV, 90°C - BAIXA TENSÃO (ENCORDOAMENTO: CLASSE 5|SEÇÃO TRANSVERSAL: 95MM2)</t>
  </si>
  <si>
    <t>068.02 - CABO ISOLAMENTO EM LSHF/ATOX</t>
  </si>
  <si>
    <t>MATED-11809</t>
  </si>
  <si>
    <t>CABO UNIPOLAR ISOLADO EM POLÍMERO TERMOPLÁSTICO, TIPO LSHF/ATOX, NÃO HALOGENADO, 450/750V, 70°C - BAIXA TENSÃO (ENCORDOAMENTO: CLASSE 5|SEÇÃO TRANSVERSAL: 10MM2)</t>
  </si>
  <si>
    <t>MATED-11805</t>
  </si>
  <si>
    <t>CABO UNIPOLAR ISOLADO EM POLÍMERO TERMOPLÁSTICO, TIPO LSHF/ATOX, NÃO HALOGENADO, 450/750V, 70°C - BAIXA TENSÃO (ENCORDOAMENTO: CLASSE 5|SEÇÃO TRANSVERSAL: 1,50MM2)</t>
  </si>
  <si>
    <t>MATED-11810</t>
  </si>
  <si>
    <t>CABO UNIPOLAR ISOLADO EM POLÍMERO TERMOPLÁSTICO, TIPO LSHF/ATOX, NÃO HALOGENADO, 450/750V, 70°C - BAIXA TENSÃO (ENCORDOAMENTO: CLASSE 5|SEÇÃO TRANSVERSAL: 16MM2)</t>
  </si>
  <si>
    <t>MATED-11806</t>
  </si>
  <si>
    <t>CABO UNIPOLAR ISOLADO EM POLÍMERO TERMOPLÁSTICO, TIPO LSHF/ATOX, NÃO HALOGENADO, 450/750V, 70°C - BAIXA TENSÃO (ENCORDOAMENTO: CLASSE 5|SEÇÃO TRANSVERSAL: 2,50MM2)</t>
  </si>
  <si>
    <t>MATED-11812</t>
  </si>
  <si>
    <t>CABO UNIPOLAR ISOLADO EM POLÍMERO TERMOPLÁSTICO, TIPO LSHF/ATOX, NÃO HALOGENADO, 450/750V, 70°C - BAIXA TENSÃO (ENCORDOAMENTO: CLASSE 5|SEÇÃO TRANSVERSAL: 35MM2)</t>
  </si>
  <si>
    <t>MATED-11807</t>
  </si>
  <si>
    <t>CABO UNIPOLAR ISOLADO EM POLÍMERO TERMOPLÁSTICO, TIPO LSHF/ATOX, NÃO HALOGENADO, 450/750V, 70°C - BAIXA TENSÃO (ENCORDOAMENTO: CLASSE 5|SEÇÃO TRANSVERSAL: 4MM2)</t>
  </si>
  <si>
    <t>MATED-11808</t>
  </si>
  <si>
    <t>CABO UNIPOLAR ISOLADO EM POLÍMERO TERMOPLÁSTICO, TIPO LSHF/ATOX, NÃO HALOGENADO, 450/750V, 70°C - BAIXA TENSÃO (ENCORDOAMENTO: CLASSE 5|SEÇÃO TRANSVERSAL: 6MM2)</t>
  </si>
  <si>
    <t>068.03 - CABO ISOLAMENTO EM PVC</t>
  </si>
  <si>
    <t>MATED-4864</t>
  </si>
  <si>
    <t>CABO MULTIPOLAR ISOLADO (QUANTIDADE DE VIAS: 4|ENCORDOAMENTO: CLASSE 5|SEÇÃO TRANSVERSAL: 4X0,50MM2|TENSÃO: 600V|TEMPERATURA: 105°C)</t>
  </si>
  <si>
    <t>069 - FITAS DE SINALIZAÇÃO E CONES</t>
  </si>
  <si>
    <t>069.01 - CONE</t>
  </si>
  <si>
    <t>MATED-11228</t>
  </si>
  <si>
    <t>CONE (MATERIAL: PLÁSTICO|ALTURA: 75CM|COR: LARANJA/BRANCO OU PRETO/AMARELO)</t>
  </si>
  <si>
    <t>069.02 - FITA DE SINALIZAÇÃO</t>
  </si>
  <si>
    <t>MATED-24046</t>
  </si>
  <si>
    <t>FITA SUBTERRÂNEA PARA SINALIZAÇÃO DE REDES OU TUBULAÇÕES (LARGURA MÍNIMA: 75MM)</t>
  </si>
  <si>
    <t>MATED-11227</t>
  </si>
  <si>
    <t>FITA ZEBRADA PARA SINALIZAÇÃO (LARGURA: 70MM|ROLO: 200M)</t>
  </si>
  <si>
    <t>072 - GRAXAS E LUBRIFICANTES</t>
  </si>
  <si>
    <t>072.01 - GRAXA</t>
  </si>
  <si>
    <t>MATED-7306</t>
  </si>
  <si>
    <t>GRAXA BRANCA (BASE: LÍTIO|DENSIDADE: 0,91 G/CM3|APLICAÇÃO: LUBRIFICANTE)</t>
  </si>
  <si>
    <t>MATED-9724</t>
  </si>
  <si>
    <t>NÃO USAR - EM PROCESSO DE DESATIVAÇÃO - GRAXA (BASE: CÁLCIO|DENSIDADE: 0,85 G/CM3|APLICAÇÃO: LUBRIFICANTE) - IPRM</t>
  </si>
  <si>
    <t>072.02 - PASTA</t>
  </si>
  <si>
    <t>MATED-11680</t>
  </si>
  <si>
    <t>PASTA LUBRIFICANTE PARA TUBO DE PVC (DENSIDADE MÉDIA: 1000KG/M3)</t>
  </si>
  <si>
    <t>MATED-11627</t>
  </si>
  <si>
    <t>PASTA PARA SOLDA EM COBRE E BRONZE (EMBALAGEM: 110G)</t>
  </si>
  <si>
    <t>073.01 - BOCA DE LOBO</t>
  </si>
  <si>
    <t>MATED-12823</t>
  </si>
  <si>
    <t>CANTONEIRA PARA BOCA DE LOBO (MEDIDAS*: 20X100CM|MATERIAL: FERRO FUNDIDO) *MEDIDAS REFERENCIAIS APROXIMADAS</t>
  </si>
  <si>
    <t>MATED-12826</t>
  </si>
  <si>
    <t>CONJUNTO QUADRO E GRELHA PARA BOCA DE LOBO (MEDIDAS*: 52X105CM|MATERIAL: FERRO FUNDIDO) *MEDIDAS REFERENCIAIS APROXIMADAS</t>
  </si>
  <si>
    <t>MATED-12714</t>
  </si>
  <si>
    <t>EM PROCESSO DE DESATIVAÇÃO - GRELHA PARA CAIXA DE HOLOFOTE REFLETOR EM PERFIL CHATO DE 25 X 3MM, 45 X 45 CM - IPRM</t>
  </si>
  <si>
    <t>073.03 - GRELHA EM FERRO FUNDIDO</t>
  </si>
  <si>
    <t>MATED-12458</t>
  </si>
  <si>
    <t>RALO/GRELHA (MATERIAL: FERRO FUNDIDO|COMPRIMENTO: 15CM|LARGURA: 15CM|CAIXILHO: INCLUSO)</t>
  </si>
  <si>
    <t>MATED-12901</t>
  </si>
  <si>
    <t>RALO/GRELHA (MATERIAL: FERRO FUNDIDO|COMPRIMENTO: 20CM|LARGURA: 20CM|CAIXILHO: INCLUSO)</t>
  </si>
  <si>
    <t>MATED-12500</t>
  </si>
  <si>
    <t>RALO/GRELHA (MATERIAL: FERRO FUNDIDO|COMPRIMENTO: 30CM|LARGURA: 30CM|CAIXILHO: INCLUSO)</t>
  </si>
  <si>
    <t>073.04 - GRELHA EM INOX</t>
  </si>
  <si>
    <t>MATED-12505</t>
  </si>
  <si>
    <t>GRELHA (MATERIAL: AÇO INOX|ACABAMENTO: POLIDO|FECHO GIRATÓRIO: INCLUSO|LARGURA: 150MM|COMPRIMENTO: 150MM|CAIXILHO OU PORTA GRELHA: INCLUSO)</t>
  </si>
  <si>
    <t>073.05 - GRELHA EM PVC</t>
  </si>
  <si>
    <t>MATED-5614</t>
  </si>
  <si>
    <t>GRELHA DE PVC QUADRADA (ACABAMENTO: BRANCO|DIÂMETRO DA SEÇÃO: 100MM)</t>
  </si>
  <si>
    <t>073.07 - PADRÃO PENITENCIÁRIA</t>
  </si>
  <si>
    <t>MATED-12903</t>
  </si>
  <si>
    <t>RALO EM GRELHA (MATERIAL: AÇO INOX|LARGURA: 20CM)</t>
  </si>
  <si>
    <t>MATED-12882</t>
  </si>
  <si>
    <t>TAMPÃO (MATERIAL: ALUMÍNIO|DIÂMETRO: 102MM|TIPO: SEM ROSCA)</t>
  </si>
  <si>
    <t>073.09 - TAMPA EM FERRO FUNDIDO</t>
  </si>
  <si>
    <t>MATED-5551</t>
  </si>
  <si>
    <t>TAMPA (MATERIAL: FERRO FUNDIDO|DIÂMETRO*: 300MM|APLICAÇÃO: INSPEÇÃO ELÉTRICA OU SISTEMA DE PROTEÇÃO CONTRA DESCARGAS ATMOSFÉRICAS)*VALORES REREFENCIAIS APROXIMADOS</t>
  </si>
  <si>
    <t>MATED-11462</t>
  </si>
  <si>
    <t>TAMPA PARA CAIXA (TIPO: R1|APLICAÇÃO: TELEFONIA|MATERIAL: FERRO FUNDIDO|COMPRIMENTO*: 600MM|LARGURA*: 500MM|PADRÃO: TELEBRÁS|REQUADRO: INCLUSO)*VALORES REFERENCIAIS APROXIMADOS</t>
  </si>
  <si>
    <t>MATED-12540</t>
  </si>
  <si>
    <t>TAMPA PARA HIDRANTE (TIPO: RECALQUE|MATERIAL: FERRO FUNDIDO|COMPRIMENTO: 60CM|LARGURA: 40CM|CAIXILHO: INCLUSO)</t>
  </si>
  <si>
    <t>MATED-27274</t>
  </si>
  <si>
    <t>TAMPÃO ARTICULADO (APLICAÇÃO: POÇO LUMINAR|TIPO: T-5|MATERIAL: FERRO FUNDIDO|MEDIDAS*: 195X190MM)*VALORES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</si>
  <si>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</si>
  <si>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</si>
  <si>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</si>
  <si>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</si>
  <si>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</si>
  <si>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</si>
  <si>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</si>
  <si>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</si>
  <si>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MATED-5552</t>
  </si>
  <si>
    <t>TAMPÃO E ARO (MATERIAL: FERRO FUNDIDO|LARGURA*: 30CM|COMPRIMENTO*: 30CM|PESO*: 5KG|APLICAÇÃO: INSPEÇÃO DE ESGOTO, ELÉTRICA OU SISTEMA DE PROTEÇÃO CONTRA DESCARGAS ATMOSFÉRICAS)*VALORES REREFENCIAIS APROXIMADOS</t>
  </si>
  <si>
    <t>MATED-12831</t>
  </si>
  <si>
    <t>TAMPÃO PARA POÇO DE VISITA (MATERIAL: FERRO FUNDIDO|TIPO: ARTICULADO|FORMATO: CIRCULAR|DIÂMETRO INTERNO: 60CM|CLASSE: 400|CARGA MÁXIMA: 40T|APLICAÇÃO: REDE PLUVIA E ESGOTO)</t>
  </si>
  <si>
    <t>074 - HIDRANTES, EXTINTORES E SPRINKLER´S</t>
  </si>
  <si>
    <t>074.01 - ABRIGO</t>
  </si>
  <si>
    <t>MATED-13044</t>
  </si>
  <si>
    <t>ABRIGO PARA EXTINTOR DE INCÊNDIO DE SOBREPOR (MATERIAL: AÇO CARBONO|MEDIDAS: 75X30X25CM)</t>
  </si>
  <si>
    <t>MATED-11484</t>
  </si>
  <si>
    <t>ABRIGO PARA MANGUEIRA DE INCÊNDIO DE SOBREPOR (MATERIAL: AÇO CARBONO|MEDIDAS: 90X60X17CM)</t>
  </si>
  <si>
    <t>074.02 - ACESSÓRIOS PARA HIDRANTE</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</si>
  <si>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</si>
  <si>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</si>
  <si>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</si>
  <si>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</si>
  <si>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</si>
  <si>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</si>
  <si>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074.03 - EXTINTOR</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</si>
  <si>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</si>
  <si>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</si>
  <si>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</si>
  <si>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</si>
  <si>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</si>
  <si>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</si>
  <si>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074.04 - MANGUEIRA E ACESSÓRIOS</t>
  </si>
  <si>
    <t>MATED-12069</t>
  </si>
  <si>
    <t>ADAPTADOR EM LATÃO PARA INSTALAÇÃO PREDIAL DE COMBATE A INCÊNDIO (MATERIAL: LATÃO|ENGATE RÁPIDO: 1.1/2"|ROSCA INTERNA: 5 FIOS 2.1/2")</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</si>
  <si>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</si>
  <si>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</si>
  <si>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</si>
  <si>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</si>
  <si>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MATED-12926</t>
  </si>
  <si>
    <t>CANOPLA PARA SPRINKLER (ACABAMENTO: CROMADO)</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</si>
  <si>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</si>
  <si>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</si>
  <si>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</si>
  <si>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</si>
  <si>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</si>
  <si>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</si>
  <si>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</si>
  <si>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</si>
  <si>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074.06 - SUPORTE PARA EXTINTOR</t>
  </si>
  <si>
    <t>MATED-12910</t>
  </si>
  <si>
    <t>BASE DECORATIVA PARA EXTINTORES (TIPO: APOIO NO PISO)</t>
  </si>
  <si>
    <t>MATED-28646</t>
  </si>
  <si>
    <t>SUPORTE PARA EXTINTOR (TIPO: PAREDE|MATERIAL: AÇO GALVANIZADO||CARGA MÁXIMA: EXINTOR COM CARGA DE ATÉ 12KG)</t>
  </si>
  <si>
    <t>075 - HIDRÔMETROS</t>
  </si>
  <si>
    <t>075.01 - ACESSÓRIOS PARA HIDRANTE</t>
  </si>
  <si>
    <t>MATED-15223</t>
  </si>
  <si>
    <t>TAMPA DE PROTEÇÃO PARA HIDRÔMETRO PADRÃO CONCESSIONÁRIA LOCAL (APLICAÇÃO: EMBUTIDO PAREDE|MATERIAL: AÇO GALVANIZADO|PINTURA: ELETROSTÁTICA|COMPRIMENTO: 60CM|ALTURA: 50CM) - IPRM</t>
  </si>
  <si>
    <t>075.02 - HIDRÔMETRO</t>
  </si>
  <si>
    <t>MATED-15224</t>
  </si>
  <si>
    <t>HIDRÔMETRO (APLICAÇÃO: MEDIDOR DE VAZÃO DE ÁGUA|DIÂMETRO: 20MM (1/2")|VAZÃO NOMINAL: 1,5(M3/H)|VAZÃO MÁXIMA: 3,0(M3/H)|COMPRIMENTO APROXIMADO: 115MM|PADRÃO: CONCESSIONÁRIA LOCAL)</t>
  </si>
  <si>
    <t>075.03 - KIT CAVALETE</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</si>
  <si>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</si>
  <si>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</si>
  <si>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</si>
  <si>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</si>
  <si>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</si>
  <si>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</si>
  <si>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076 - ILUMINAÇÃO PÚBLICA</t>
  </si>
  <si>
    <t>076.01 - LUMINÁRIA</t>
  </si>
  <si>
    <t>MATED-11944</t>
  </si>
  <si>
    <t>LUMINÁRIA EXTERNA PARA LÂMPADA VAPOR DE MERCÚRIO, SÓDIO E METÁLICO (APLICAÇÃO:VIA PÚBLICA|NÚMERO DE LÂMPADAS: 1|POTÊNCIA: 250W-400 W|TIPO DE ROSCA: E40|REATOR: NÃO INCLUSO)</t>
  </si>
  <si>
    <t>MATED-11952</t>
  </si>
  <si>
    <t>POSTE DE AÇO GALVANIZADO PARA ILUMINAÇÃO PÚBLICA (MODELO: TELECÔNICO RETO|COMPRIMENTO: 10M|FIXAÇÃO: FLANGE COM CHUMBADORES)</t>
  </si>
  <si>
    <t>MATED-11945</t>
  </si>
  <si>
    <t>SUPORTE PARA LUMINÁRIA PÚBLICA (TIPO: PÉTALA|QUANTIDADE DE LUMINÁRIAS: 2)</t>
  </si>
  <si>
    <t>076.03 - PROJETOR</t>
  </si>
  <si>
    <t>MATED-11942</t>
  </si>
  <si>
    <t>PROJETOR PARA LÂMPADA DE VAPOR DE MERCÚRIO (POTÊNCIA DA LÂMPADA: 250 W)</t>
  </si>
  <si>
    <t>MATED-11941</t>
  </si>
  <si>
    <t>PROJETOR PARA LÂMPADA DE VAPOR DE MERCÚRIO (POTÊNCIA DA LÂMPADA: 400 W)</t>
  </si>
  <si>
    <t>076.04 - RELÉ FOTOELÉTRICO</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</si>
  <si>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</si>
  <si>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</si>
  <si>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</si>
  <si>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</si>
  <si>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077 - ACESSIBILIDADE (INSUMOS)</t>
  </si>
  <si>
    <t>077.01 - BANCO ARTICULADO</t>
  </si>
  <si>
    <t>MATED-12151</t>
  </si>
  <si>
    <t>BANCO ARTICULADO (MATERIAL: AÇO INOX AISI 304|ACABAMENTO: POLIDO|CANTOS: ARREDONDADOS|CARGA MÍNIMA SUPORTADA: 150KG|COMPRIMENTO: 70CM|PROFUNDIDADE: 45CM|INSTALAÇÃO: PAREDE|ACESSÓRIOS: INCLUSO CANOPLAS, PARAFUSOS E BUCHAS)</t>
  </si>
  <si>
    <t>077.02 - BARRA DE APOIO</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</si>
  <si>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</si>
  <si>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</si>
  <si>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</si>
  <si>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</si>
  <si>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</si>
  <si>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</si>
  <si>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</si>
  <si>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</si>
  <si>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</si>
  <si>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</si>
  <si>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</si>
  <si>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</si>
  <si>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</si>
  <si>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</si>
  <si>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079 - ISOLANTES TÉRMICOS</t>
  </si>
  <si>
    <t>MATED-13091</t>
  </si>
  <si>
    <t>VERMICULITA EXPANDIDA</t>
  </si>
  <si>
    <t>080 - ISOPOR, PAPEL (APLICADOS NA CONSTRUÇÃO)</t>
  </si>
  <si>
    <t>MATED-8144</t>
  </si>
  <si>
    <t>CHAPA DE POLIESTIRENO EXPANDIDO (MATERIAL: EPS (ISOPOR)|ESPESSURA: 20MM|DIMENSÃO DA CHAPA: (100X50)CM)</t>
  </si>
  <si>
    <t>MATED-19811</t>
  </si>
  <si>
    <t>LAJOTA (MATERIAL: POLIESTIRENO EXPANDIDO [EPS]|MEDIDAS: (1000X330X70)MM|TIPO:H7)</t>
  </si>
  <si>
    <t>MATED-18280</t>
  </si>
  <si>
    <t>PAPEL PARDO (TIPO: KRAFT|GRAMATURA: 80G/M2|LARGURA*: 120CM|COMPRIMENTO DA BOBINA*: 150M|PESO*: 14,4KG)* VALORES REFERENCIAIS APROXIMADOS</t>
  </si>
  <si>
    <t>081 - JUNTAS DE ALUMÍNIO E PLÁSTICAS</t>
  </si>
  <si>
    <t>081.01 - JUNTA EM ALUMÍNIO</t>
  </si>
  <si>
    <t>MATED-12751</t>
  </si>
  <si>
    <t>JUNTA PARA PISO (MATERIAL: ALUMÍNIO|ESPESSURA*: 3,17MM|ALTURA*: 19,05MM|MASSA LINEAR*: 0,164KG/MG)*VALORES REFERENCIAIS APROXIMADOS</t>
  </si>
  <si>
    <t>081.02 - JUNTA EM PLÁSTICO</t>
  </si>
  <si>
    <t>MATED-11421</t>
  </si>
  <si>
    <t>JUNTA PARA PISO (MATERIAL: PLÁSTICO|ESPESSURA: 3MM|ALTURA: 27MM)</t>
  </si>
  <si>
    <t>082 - LADRILHOS HIDRÁULICOS E CERÂMICOS</t>
  </si>
  <si>
    <t>MATED-12627</t>
  </si>
  <si>
    <t>LADRILHO CERÂMICO (COR: VERMELHO NATURAL|MEDIDAS REFERENCIAIS: 24X5,2CM)</t>
  </si>
  <si>
    <t>082.02 - LADRILHO HIDRÁULICO</t>
  </si>
  <si>
    <t>MATED-12668</t>
  </si>
  <si>
    <t>LADRILHO HIDRÁULICO ANTIDERRAPANTE (COR: NATURAL|COMPRIMENTO: 20CM|LARGURA: 20CM|ESPESSURA: 2CM)</t>
  </si>
  <si>
    <t>MATED-12711</t>
  </si>
  <si>
    <t>LADRILHO HIDRÁULICO ANTIDERRAPANTE (COR: NATURAL|COMPRIMENTO: 25CM|LARGURA: 25CM|ESPESSURA: 2CM)</t>
  </si>
  <si>
    <t>MATED-12690</t>
  </si>
  <si>
    <t>LADRILHO HIDRÁULICO DECORADO (MATERIAL:CIMENTO BRANCO|COR: DUAS (2) CORES|COMPRIMENTO: 20CM|LARGURA: 20CM|ESPESSURA: 2CM)</t>
  </si>
  <si>
    <t>MATED-12720</t>
  </si>
  <si>
    <t>LADRILHO HIDRÁULICO DECORADO (MATERIAL:CIMENTO BRANCO|COR: DUAS (2) CORES|COMPRIMENTO: 25CM|LARGURA: 25CM|ESPESSURA: 2CM)</t>
  </si>
  <si>
    <t>MATED-12731</t>
  </si>
  <si>
    <t>LADRILHO HIDRÁULICO DECORADO (MATERIAL:CIMENTO BRANCO|COR: UMA (1) COR|COMPRIMENTO: 25CM|LARGURA: 25CM|ESPESSURA: 2CM)</t>
  </si>
  <si>
    <t>084 - LAMINADOS/PLACAS VINÍLICAS, MELAMÍCAS E FÓRMICAS</t>
  </si>
  <si>
    <t>084.01 - LAMINADO MELAMÍNICO</t>
  </si>
  <si>
    <t>MATED-9126</t>
  </si>
  <si>
    <t>CHAPA DE LAMINADO MELAMÍNICO (ACABAMENTO: LISO FOSCO|COMPRIMENTO: 308CM|LARGURA: 125CM|ESPESSURA*: 0,8MM) *VALORES REFERENCIAIS APROXIMADOS</t>
  </si>
  <si>
    <t>084.02 - PLACA VINÍLICA</t>
  </si>
  <si>
    <t>MATED-11979</t>
  </si>
  <si>
    <t>PISO VINÍLICO EM PLACA (MATERIAL: SEMI-FLEXÍVEL|LARGURA*: 30CM|COMPRIMENTO*: 30CM|ESPESSURA: 2MM|TIPO: COMERCIAL|APLICAÇÃO: PISO E PARADE)*VALORES REFERENCIAIS APROXIMADOS</t>
  </si>
  <si>
    <t>084.03 - RODAPÉ DE POLIESTIRENO</t>
  </si>
  <si>
    <t>MATED-6249</t>
  </si>
  <si>
    <t>ADESIVO PARA RODAPÉ (APLICAÇÃO: POLIESTIRENO, EPS, MADEIRA, GESSO)</t>
  </si>
  <si>
    <t>MATED-6222</t>
  </si>
  <si>
    <t>RODAPÉ DE POLIESTIRENO COM PASSA FIO (COR: BRANCO|ESPESSURA*: 12MM|ALTURA: 7CM) *MEDIDAS REFERENCIAIS APROXIMADAS</t>
  </si>
  <si>
    <t>085 - LÂMPADAS, REATORES E SOQUETES</t>
  </si>
  <si>
    <t>085.01 - LÂMPADA FLUORESCENTE</t>
  </si>
  <si>
    <t>MATED-12410</t>
  </si>
  <si>
    <t>LÂMPADA (TIPO: FLUORESCENTE|FORMATO: MILHO[3U] OU ESPIRAL|POTÊNCIA: 11W|LÚMENS: 570LM-660LM|COR DA LUZ: BRANCA-6500K|SOQUETE-BASE: E27|TENSÃO: 110V) - IPRM</t>
  </si>
  <si>
    <t>MATED-12412</t>
  </si>
  <si>
    <t>LÂMPADA (TIPO: FLUORESCENTE|FORMATO: MILHO[3U] OU ESPIRAL|POTÊNCIA: 20W|LÚMENS: 1100LM-1250LM|COR DA LUZ: BRANCA-6500K|SOQUETE-BASE: E27|TENSÃO: 110V) - IPRM</t>
  </si>
  <si>
    <t>MATED-12414</t>
  </si>
  <si>
    <t>LÂMPADA (TIPO: FLUORESCENTE|FORMATO: MILHO[3U] OU ESPIRAL|POTÊNCIA: 23W|LÚMENS: 1449LM-1660LM|COR DA LUZ: BRANCA-6500K|SOQUETE-BASE: E27|TENSÃO: 110V) - IPRM</t>
  </si>
  <si>
    <t>MATED-12409</t>
  </si>
  <si>
    <t>LÂMPADA (TIPO: FLUORESCENTE|FORMATO: MILHO[3U] OU ESPIRAL|POTÊNCIA: 9W|LÚMENS: 486LM-510LM|COR DA LUZ: BRANCA-6500K|SOQUETE-BASE: E27|TENSÃO: 110V) - IPRM</t>
  </si>
  <si>
    <t>MATED-12416</t>
  </si>
  <si>
    <t>LÂMPADA (TIPO: FLUORESCENTE|FORMATO: TUBULAR|COMPRIMENTO: 120CM|DIÂMETRO: TLD-T8[Ø26MM]|POTÊNCIA: 32W|LÚMENS: 2350LM|COR DA LUZ: NEUTRA-4100K|SOQUETE-BASE: G13|TENSÃO: 139V) - IPRM</t>
  </si>
  <si>
    <t>MATED-12415</t>
  </si>
  <si>
    <t>LÂMPADA (TIPO: FLUORESCENTE|FORMATO: TUBULAR|COMPRIMENTO: 60CM|DIÂMETRO: TLD-T8[Ø26MM]|POTÊNCIA: 16W|LÚMENS: 1070LM|COR DA LUZ: NEUTRA-4100K|SOQUETE-BASE: G13|TENSÃO: 67V) - IPRM</t>
  </si>
  <si>
    <t>MATED-12417</t>
  </si>
  <si>
    <t>LÂMPADA (TIPO: FLUORESCENTE|FORMATO: TUBULAR|COMPRIMENTO: 60CM|DIÂMETRO: TLT-T10[Ø33MM]|POTÊNCIA: 20W|LÚMENS: 1350LM|COR DA LUZ: NEUTRA-4000K|SOQUETE-BASE: G13|TENSÃO: 57V) - IPRM</t>
  </si>
  <si>
    <t>085.02 - LÂMPADA LED</t>
  </si>
  <si>
    <t>MATED-6213</t>
  </si>
  <si>
    <t>LÂMPADA (TIPO: LED COM SENSOR DE PRESENÇA|FORMATO: BULBO-A60|POTÊNCIA: 9W|LÚMENS: 810LM|COR DA LUZ: BRANCA|TEMPERATURA DA COR: 6500K|SOQUETE-BASE: E27|TENSÃO: 110/220V)</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</si>
  <si>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</si>
  <si>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</si>
  <si>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</si>
  <si>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</si>
  <si>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</si>
  <si>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</si>
  <si>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</si>
  <si>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</si>
  <si>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</si>
  <si>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</si>
  <si>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MATED-13037</t>
  </si>
  <si>
    <t>LÂMPADA MISTA (POTÊNCIA: 160W|TENSÃO: 220V|TIPO DE SOQUETE: E27)</t>
  </si>
  <si>
    <t>085.04 - LÂMPADA VAPOR METÁLICO</t>
  </si>
  <si>
    <t>MATED-11950</t>
  </si>
  <si>
    <t>LÂMPADA VAPOR DE MERCÚRIO (POTÊNCIA: 250 W|TENSÃO: 220 V|TIPO DE ROSCA: E-40)</t>
  </si>
  <si>
    <t>MATED-11949</t>
  </si>
  <si>
    <t>LÂMPADA VAPOR DE MERCÚRIO (POTÊNCIA: 400 W|TENSÃO: 220 V|TIPO DE ROSCA: E-40)</t>
  </si>
  <si>
    <t>085.05 - REATOR ELETRÔNICO</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</si>
  <si>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</si>
  <si>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</si>
  <si>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</si>
  <si>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</si>
  <si>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</si>
  <si>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</si>
  <si>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</si>
  <si>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</si>
  <si>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</si>
  <si>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REATOR ELETRÔNICO (FATOR DE POTÊNCIA: ALTO [A.F.P.]|LÂMPADAS: FLUORESCENTE TUBULAR [T8]|NÚMERO DE LÂMPADAS: 2X32W[T8]|TIPO: PARTIDA RÁPIDA|TENSÃO: 127-220V)</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</si>
  <si>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</si>
  <si>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</si>
  <si>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</si>
  <si>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</si>
  <si>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</si>
  <si>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</si>
  <si>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MATED-11946</t>
  </si>
  <si>
    <t>REATOR PARA LÂMPADAS DE DESCARGA - VAPOR DE MERCÚRIO (FATOR DE POTÊNCIA: ALTO|NÚMERO DE LÂMPADAS: 1|POTÊNCIA DA LÂMPADA: 400 W|TENSÃO: 220 V)</t>
  </si>
  <si>
    <t>MATED-11947</t>
  </si>
  <si>
    <t>REATOR PARA LÂMPADAS DE DESCARGA - VAPOR DE MERCÚRIO 250 W - AFP (POTÊNCIA: 250 W|TENSÃO: 220 V|NÚMERO DE LÂMPADAS: 1)</t>
  </si>
  <si>
    <t>MATED-11948</t>
  </si>
  <si>
    <t>REATOR PARA LÂMPADAS DE DESCARGA - VAPOR DE SÓDIO (FATOR DE POTÊNCIA: ALTO|NÚMERO DE LÂMPADAS: 1|POTÊNCIA DA LÂMPADA: 400 W|TENSÃO: 220 V)</t>
  </si>
  <si>
    <t>085.06 - SOQUETE PARA LÂMPADA</t>
  </si>
  <si>
    <t>MATED-11834</t>
  </si>
  <si>
    <t>SOQUETE PARA LÂMPADA (BASE: G13|SISTEMA: ANTI-VIBRATÓRIO|PORTA-STARTER: NÃO|TIPO: LÂMPADA TUBULAR [T8-T10]|CORRENTE: 2A|TENSÃO: 500V|MATERIAL: POLICARBONATO|COR: BRANCA)</t>
  </si>
  <si>
    <t>MATED-11836</t>
  </si>
  <si>
    <t>SOQUETE PARA LÂMPADA (BASE: G13|SISTEMA: ANTI-VIBRATÓRIO|PORTA-STARTER: SIM|TIPO: LÂMPADA TUBULAR [T8-T10]|CORRENTE: 2A|TENSÃO: 500V|MATERIAL: POLICARBONATO|COR: BRANCA)</t>
  </si>
  <si>
    <t>085.07 - STARTER</t>
  </si>
  <si>
    <t>MATED-11835</t>
  </si>
  <si>
    <t>STARTER PARA LÂMPADA FLUORESCENTE (POTÊNCIA LÂMPADA: 20-40 W|TENSÃO: 110-220V)</t>
  </si>
  <si>
    <t>086 - LIMPEZAS E HIGIENIZAÇÕES</t>
  </si>
  <si>
    <t>086.01 - ESTOPA</t>
  </si>
  <si>
    <t>MATED-11262</t>
  </si>
  <si>
    <t>ESTOPA DE ALGODÃO</t>
  </si>
  <si>
    <t>086.02 - LIMPEZA</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</si>
  <si>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</si>
  <si>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</si>
  <si>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</si>
  <si>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</si>
  <si>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</si>
  <si>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</si>
  <si>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</si>
  <si>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</si>
  <si>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</si>
  <si>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</si>
  <si>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</si>
  <si>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</si>
  <si>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</si>
  <si>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</si>
  <si>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</si>
  <si>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LIMPEZA E POLIMENTO DE PISO MARMORITE - IPRM</t>
  </si>
  <si>
    <t>MATED-33190</t>
  </si>
  <si>
    <t>SACO DE LIXO (COR: PRETO|CAPACIDADE: 50L)</t>
  </si>
  <si>
    <t>MATED-31856</t>
  </si>
  <si>
    <t>TECIDO NÃO TECIDO (GRAMATURA: 40G/M2)</t>
  </si>
  <si>
    <t>086.03 - INSUMO DE HIGIENE E ALIMENTAÇÃO</t>
  </si>
  <si>
    <t>MATED-33166</t>
  </si>
  <si>
    <t>COPO DESCARTÁVEL (CAPACIDADE: 200ML)</t>
  </si>
  <si>
    <t>MATED-33167</t>
  </si>
  <si>
    <t>COPO DESCARTÁVEL (CAPACIDADE: 50ML)</t>
  </si>
  <si>
    <t>MATED-33164</t>
  </si>
  <si>
    <t>PACOTE DE PAPEL TOALHA (TIPO: INTERFOLHADO DE FOLHA SIMPLES|QUANTIDADE: 1000 FOLHAS|ACESSÓRIOS: INCLUSO)</t>
  </si>
  <si>
    <t>MATED-33163</t>
  </si>
  <si>
    <t>PAPEL HIGIÊNICO FOLHA SIMPLES</t>
  </si>
  <si>
    <t>MATED-33165</t>
  </si>
  <si>
    <t>SABONETE LÍQUIDO</t>
  </si>
  <si>
    <t>087 - LOUÇAS SANITÁRIAS</t>
  </si>
  <si>
    <t>087.01 - ASSENTO PARA BACIA SANITÁRIA</t>
  </si>
  <si>
    <t>MATED-11732</t>
  </si>
  <si>
    <t>ASSENTO PLÁSTICO PARA BACIA SANITÁRIA (COR: BRANCO|PADRÃO: POPULAR|ACESSÓRIOS: INCLUSO)</t>
  </si>
  <si>
    <t>087.02 - BACIA SANITÁRIA</t>
  </si>
  <si>
    <t>MATED-11745</t>
  </si>
  <si>
    <t>BACIA DE LOUÇA TURCA CONVENCIONAL (COR: BRANCA)</t>
  </si>
  <si>
    <t>MATED-11743</t>
  </si>
  <si>
    <t>VASO/BACIA SANITÁRIA (TIPO: CAIXA ACOPLADA|MATERIAL: LOUÇA|COR:BRANCA|PADRÃO: POPULAR|CAIXA ACOPLADA: INCLUSO|ASSENTO: NÃO INCLUSO)</t>
  </si>
  <si>
    <t>MATED-11744</t>
  </si>
  <si>
    <t>VASO/BACIA SANITÁRIA (TIPO: CONVENCIONAL|MATERIAL: LOUÇA|COR:BRANCA|PADRÃO: POPULAR|ASSENTO: NÃO INCLUSO)</t>
  </si>
  <si>
    <t>MATED-12502</t>
  </si>
  <si>
    <t>VASO/BACIA SANITÁRIA (TIPO: INFANTIL|MATERIAL: LOUÇA|COR:BRANCA|PADRÃO: POPULAR|ASSENTO: NÃO INCLUSO)</t>
  </si>
  <si>
    <t>MATED-6924</t>
  </si>
  <si>
    <t>VASO/BACIA SANITÁRIA (TIPO: PMR/PCR OU LINHA PNE SEM ABERTURA FRONTAL|MATERIAL: LOUÇA|COR:BRANCA|PADRÃO: POPULAR|ASSENTO: NÃO INCLUSO)</t>
  </si>
  <si>
    <t>087.03 - CAIXA DE DESCARGA SUSPENSA</t>
  </si>
  <si>
    <t>MATED-11747</t>
  </si>
  <si>
    <t>CAIXA DE DESCARGA PLÁSTICA SUSPENSA (VOLUME: 9L|ACESSÓRIOS: INCLUSO)</t>
  </si>
  <si>
    <t>087.04 - CUBA DE LOUÇA</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</si>
  <si>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</si>
  <si>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</si>
  <si>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</si>
  <si>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</si>
  <si>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087.05 - LAVATÓRIO DE LOUÇA</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</si>
  <si>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</si>
  <si>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</si>
  <si>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</si>
  <si>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</si>
  <si>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</si>
  <si>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</si>
  <si>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</si>
  <si>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</si>
  <si>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087.06 - MICTÓRIO DE LOUÇA</t>
  </si>
  <si>
    <t>MATED-11730</t>
  </si>
  <si>
    <t>MICTÓRIO DE LOUÇA (COR: BRANCA|SIFÃO: INCLUSO)</t>
  </si>
  <si>
    <t>087.07 - TANQUE DE LOUÇA</t>
  </si>
  <si>
    <t>MATED-11733</t>
  </si>
  <si>
    <t>TANQUE DE LOUÇA COM COLUNA (COR: BRANCA|VOLUME: 22L|COMPRIMENTO*: 540MM|LARGURA*: 505MM|ALTURA*: 325M)*VALORES REFERENCIAIS APROXIMADOS</t>
  </si>
  <si>
    <t>087.08 - TANQUE EM MÁRMORE SINTÉTICO</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</si>
  <si>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</si>
  <si>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</si>
  <si>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</si>
  <si>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</si>
  <si>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087.09 - TANQUE EM POLIPROPILENO</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</si>
  <si>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</si>
  <si>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</si>
  <si>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</si>
  <si>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</si>
  <si>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088 - LUMINÁRIAS E PROJETORES</t>
  </si>
  <si>
    <t>088.01 - LUMINÁRIA ARANDELA</t>
  </si>
  <si>
    <t>MATED-9757</t>
  </si>
  <si>
    <t>LUMINÁRIA ARANDELA (TIPO: MEIA-LUA|DIÂMETRO*: 30CM|ACABAMENTO: ALUMÍNIO COM VIDRO FOSCO|QUANTIDADE DE LÂMPADAS: 1|BASE-SOQUETE: E27|POTÊNCIA MÁXIMA*: 60W|LÂMPADA: NÃO INCLUSA)*VALORES REFERENCIAIS APROXIMADOS</t>
  </si>
  <si>
    <t>088.02 - LUMINÁRIA COMERCIAL</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</si>
  <si>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</si>
  <si>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</si>
  <si>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</si>
  <si>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</si>
  <si>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</si>
  <si>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</si>
  <si>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</si>
  <si>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</si>
  <si>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</si>
  <si>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</si>
  <si>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</si>
  <si>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</si>
  <si>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</si>
  <si>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</si>
  <si>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</si>
  <si>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</si>
  <si>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</si>
  <si>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</si>
  <si>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</si>
  <si>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</si>
  <si>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</si>
  <si>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</si>
  <si>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</si>
  <si>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</si>
  <si>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</si>
  <si>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</si>
  <si>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</si>
  <si>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</si>
  <si>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</si>
  <si>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</si>
  <si>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</si>
  <si>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</si>
  <si>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</si>
  <si>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</si>
  <si>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</si>
  <si>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</si>
  <si>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</si>
  <si>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</si>
  <si>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</si>
  <si>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</si>
  <si>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</si>
  <si>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</si>
  <si>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</si>
  <si>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</si>
  <si>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088.03 - LUMINÁRIA DE EMERGÊNCIA</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</si>
  <si>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</si>
  <si>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</si>
  <si>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</si>
  <si>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</si>
  <si>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088.04 - LUMINÁRIA DE TETO</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</si>
  <si>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</si>
  <si>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</si>
  <si>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</si>
  <si>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60W|LÂMPADA: NÃO INCLUSA)</t>
  </si>
  <si>
    <t>MATED-12376</t>
  </si>
  <si>
    <t>LUMINÁRIA DE TETO/ARANDELA (MODELO: TARTARUGA BLINDADA|ACABAMENTO: ALUMÍNIO REFORÇADO COM PINTURA ELETROSTÁTICA|DIFUSOR: LENTE EM POLICARBONATO RESISTENTE|QUANTIDADE DE LÂMPADAS: 1|SOQUETE: E27|POTÊNCIA MÁXIMA: 60W|LÂMPADA E SOQUETE: NÃO INCLUSA)</t>
  </si>
  <si>
    <t>MATED-12399</t>
  </si>
  <si>
    <t>LUMINÁRIA DE TETO/ARANDELA (MODELO: TARTARUGA|ACABAMENTO: FERRO COM PINTURA ELETROSTÁTICA|DIFUSOR: VIDRO TRANSPARENTE|QUANTIDADE DE LÂMPADAS: 1|SOQUETE: E27|POTÊNCIA MÁXIMA 60W|LÂMPADA E SOQUETE: NÃO INCLUSA)</t>
  </si>
  <si>
    <t>MATED-13358</t>
  </si>
  <si>
    <t>LUMINÁRIA PLAFON (TIPO: REDONDA|DIÂMETRO: 25CM|ACABAMENTO: ALUMÍNIO COM VIDRO FOSCO|QUANTIDADE DE LÂMPADAS: 1|BASE-SOQUETE: E27|POTÊNCIA MÁXIMA 20W|LÂMPADA E SOQUETE: NÃO INCLUSA)</t>
  </si>
  <si>
    <t>088.05 - PROJETOR</t>
  </si>
  <si>
    <t>MATED-11943</t>
  </si>
  <si>
    <t>PROJETOR EXTERNO COM ÂNGULO ELEVAÇÃO REGULÁVEL E ALOJAMENTO PARA REATOR (NÚMERO DE LÂMPADAS: 1|POTÊNCIA: ATÉ 400W|TIPO DE ROSCA: E-40)</t>
  </si>
  <si>
    <t>088.06 - SOQUETE</t>
  </si>
  <si>
    <t>MATED-11833</t>
  </si>
  <si>
    <t>SOQUETE PARA LÂMPADA (BASE: E27|CORRENTE: 4A|TENSÃO: 250V|MATERIAL: PORCELANA|COR: BRANCA)</t>
  </si>
  <si>
    <t>088.07 - SUPORTE PARA LUMINÁRIA/REFLETOR</t>
  </si>
  <si>
    <t>MATED-20885</t>
  </si>
  <si>
    <t>SUPORTE PARA LUMINÁRIA PÚBLICA (TIPO: PÉTALA|QUANTIDADE DE LUMINÁRIAS: 1)</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</si>
  <si>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</si>
  <si>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</si>
  <si>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</si>
  <si>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</si>
  <si>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</si>
  <si>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</si>
  <si>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089 - CHAPAS DE COMPENSADA (MADEIRAS PARA FORMAS)</t>
  </si>
  <si>
    <t>089.01 - COMPENSADO NAVAL</t>
  </si>
  <si>
    <t>MATED-11274</t>
  </si>
  <si>
    <t>CHAPA DE COMPENSADO RESINADO NAVAL (ESPESSURA: 6MM|DIMENSÃO: 1,60X2,20M)</t>
  </si>
  <si>
    <t>089.02 - COMPENSADO PLASTIFICADO</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</si>
  <si>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</si>
  <si>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</si>
  <si>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</si>
  <si>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</si>
  <si>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</si>
  <si>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</si>
  <si>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089.03 - COMPENSADO RESINADO</t>
  </si>
  <si>
    <t>MATED-11275</t>
  </si>
  <si>
    <t>CHAPA DE COMPENSADO RESINADO (ESPESSURA: 10MM|DIMENSÃO: 1,10X2,20M)</t>
  </si>
  <si>
    <t>MATED-11276</t>
  </si>
  <si>
    <t>CHAPA DE COMPENSADO RESINADO (ESPESSURA: 12MM|DIMENSÃO: 1,10X2,20M)</t>
  </si>
  <si>
    <t>MATED-11278</t>
  </si>
  <si>
    <t>CHAPA DE COMPENSADO RESINADO (ESPESSURA: 14MM|DIMENSÃO: 1,10X2,20M)</t>
  </si>
  <si>
    <t>090 - MADEIRAS PARA FORMAS/ESCORAMENTO</t>
  </si>
  <si>
    <t>090.01 - PONTALETE</t>
  </si>
  <si>
    <t>MATED-11359</t>
  </si>
  <si>
    <t>ESCORA DE MADEIRA (DIÂMETRO DA SEÇÃO: 8 A 10CM|TIPO DE MADEIRA: EUCALIPTO COM CASCA|IMUNIZAÇÃO: NÃO INCLUSO)</t>
  </si>
  <si>
    <t>MATED-11344</t>
  </si>
  <si>
    <t>PONTALETE (ACABAMENTO: BRUTO|SEÇÃO TRANSVERSAL: 3"X3" [7,5X7,5CM]*|TIPO DE MADEIRA: CEDRO, PINUS, MISTA OU EQUIVALENTE DA REGIÃO)*VALORES REFERENCIAIS APROXIMADOS</t>
  </si>
  <si>
    <t>090.02 - SARRAFO</t>
  </si>
  <si>
    <t>MATED-11348</t>
  </si>
  <si>
    <t>SARRAFO (ACABAMENTO: BRUTO|SEÇÃO TRANSVERSAL: 1"X2"[POL.]|ALTURA: 50MM[2"]|ESPESSURA: 25MM[1"]|TIPO DE MADEIRA: PINUS, MISTA OU EQUIVALENTE DA REGIÃO)</t>
  </si>
  <si>
    <t>MATED-11350</t>
  </si>
  <si>
    <t>SARRAFO (ACABAMENTO: BRUTO|SEÇÃO TRANSVERSAL: 1"X3"[POL.]|ALTURA: 75MM[3"]|ESPESSURA: 25MM[1"]|TIPO DE MADEIRA: PINUS, MISTA OU EQUIVALENTE DA REGIÃO)</t>
  </si>
  <si>
    <t>MATED-11349</t>
  </si>
  <si>
    <t>SARRAFO (ACABAMENTO: BRUTO|SEÇÃO TRANSVERSAL: 1"X4"[POL.]|ALTURA: 100MM[4"]|ESPESSURA: 25MM[1"]|TIPO DE MADEIRA: CEDRO, MAÇARANDUBA, ANGELIM, PINUS, MISTA OU EQUIVALENTE DA REGIÃO)</t>
  </si>
  <si>
    <t>090.03 - TÁBUA</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</si>
  <si>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</si>
  <si>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</si>
  <si>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</si>
  <si>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</si>
  <si>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091 - MANÔMETROS E PRESSOSTATOS</t>
  </si>
  <si>
    <t>091.01 - MANÔMETRO</t>
  </si>
  <si>
    <t>MATED-13021</t>
  </si>
  <si>
    <t>EM PROCESSO DE DESATIVAÇÃO - MANÔMETRO ANALÓGICO (ROSCA: 1/2" NPT|FAIXA DE OPERAÇÃO: 600MBAR [8,70PSI])</t>
  </si>
  <si>
    <t>MATED-13022</t>
  </si>
  <si>
    <t>EM PROCESSO DE DESATIVAÇÃO - MANÔMETRO ANALÓGICO (ROSCA: 1/4" NPT|FAIXA DE OPERAÇÃO: 600MBAR [8,70PSI])</t>
  </si>
  <si>
    <t>MATED-13048</t>
  </si>
  <si>
    <t>MANÔMETRO ANALÓGICO (DIÂMETRO DO MANÔMETRO: 2.1/2"|ROSCA: 1/4" NPT|FAIXA DE OPERAÇÃO: 0-16BAR [0-240PSI])</t>
  </si>
  <si>
    <t>091.02 - PRESSOSTATO</t>
  </si>
  <si>
    <t>MATED-13047</t>
  </si>
  <si>
    <t>PRESSOSTATO (FAIXA DE OPERAÇÃO: [0,2-4BAR] 3-58PSI)</t>
  </si>
  <si>
    <t>MATED-12942</t>
  </si>
  <si>
    <t>PRESSOSTATO PARA COMPRESSOR (FAIXA DE OPERAÇÃO: 125-175PSI)</t>
  </si>
  <si>
    <t>MATED-12943</t>
  </si>
  <si>
    <t>PRESSOSTATO PARA COMPRESSOR (FAIXA DE OPERAÇÃO: 80-125PSI)</t>
  </si>
  <si>
    <t>092 - MANTAS GEOTÊXTEIS</t>
  </si>
  <si>
    <t>092.01 - MANTA GEOTÊXTIL</t>
  </si>
  <si>
    <t>MATED-11263</t>
  </si>
  <si>
    <t>GEOTÊXTIL NÃO-TECIDO (ESPESSURA: 2,30MM|LARGURA: 2,15 M|DENSIDADE: 300,00 G/M²|RESISTÊNCIA BIDIRECIONAL: 20,00 KN/M) - REF. RT 21</t>
  </si>
  <si>
    <t>093 - MANTAS ISOLANTES E LONAS</t>
  </si>
  <si>
    <t>093.01 - LONA</t>
  </si>
  <si>
    <t>MATED-12058</t>
  </si>
  <si>
    <t>LONA PLÁSTICA (COR: PRETA|ESPESSURA: 150 MICRAS)</t>
  </si>
  <si>
    <t>093.02 - MANTA DE BORRACHA</t>
  </si>
  <si>
    <t>MATED-12733</t>
  </si>
  <si>
    <t>MANTA DE BORRACHA NATURAL PARA BANCADA LABORATÓRIO (ESPESSURA: 4,8MM[3/16"])</t>
  </si>
  <si>
    <t>093.03 - MANTA ISOLANTE</t>
  </si>
  <si>
    <t>MATED-12499</t>
  </si>
  <si>
    <t>MANTA ISOLANTE PARA TELHADO</t>
  </si>
  <si>
    <t>094 - MARCOS DE MADEIRA</t>
  </si>
  <si>
    <t>094.01 - MARCO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</si>
  <si>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</si>
  <si>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</si>
  <si>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</si>
  <si>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</si>
  <si>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</si>
  <si>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</si>
  <si>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</si>
  <si>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</si>
  <si>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095 - MASSA CORRIDA</t>
  </si>
  <si>
    <t>095.01 - MASSA CORRIDA</t>
  </si>
  <si>
    <t>MATED-11438</t>
  </si>
  <si>
    <t>MASSA CORRIDA (TIPO: PVA|APLICAÇÃO: ALVENARIA, CONCRETO, GESSO E REBOCO)</t>
  </si>
  <si>
    <t>MATED-11437</t>
  </si>
  <si>
    <t>MASSA PARA MADEIRA (TIPO: BASE DE ÓLEO)</t>
  </si>
  <si>
    <t>095.02 - MASSA ACRÍLICA</t>
  </si>
  <si>
    <t>MATED-17865</t>
  </si>
  <si>
    <t>MASSA ACRÍLICA PARA MADEIRA (APLICAÇÃO: CALAFETAÇÃO DE SUPERFÍCIES/REJUNTAR PISOS MADEIRA)</t>
  </si>
  <si>
    <t>MATED-11436</t>
  </si>
  <si>
    <t>MASSA CORRIDA (TIPO: ACRÍLICA|APLICAÇÃO: ALVENARIA, CONCRETO, GESSO E REBOCO)</t>
  </si>
  <si>
    <t>MATED-14737</t>
  </si>
  <si>
    <t>MASSA CORRIDA (TIPO: MINERAL|APLICAÇÃO: ALVENARIA, CONCRETO, PEDRAS E REBOCO)</t>
  </si>
  <si>
    <t>096 - MOBILIÁRIO</t>
  </si>
  <si>
    <t>096.01 - AQUECEDOR, REFRIGERADOR E OUTROS</t>
  </si>
  <si>
    <t>MATED-11160</t>
  </si>
  <si>
    <t>AQUECEDOR DE MARMITA (MATERIAL: AÇO INOX|TENSÃO: 127V-220V|NÚMERO DE MARMITAS: 25|CONSUMO: 2KW|COMPRIMENTO*: 60CM|LARGURA*: 90CM|ALTURA*: 85CM)*VALORES REFERENCIAIS APROXIMADOS</t>
  </si>
  <si>
    <t>MATED-12329</t>
  </si>
  <si>
    <t>VARAL PANTOGRÁFICO</t>
  </si>
  <si>
    <t>096.02 - ARMÁRIO, ARQUIVO E MAPOTECA</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</si>
  <si>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</si>
  <si>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</si>
  <si>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</si>
  <si>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</si>
  <si>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</si>
  <si>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</si>
  <si>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</si>
  <si>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</si>
  <si>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096.03 - MESA E CADEIRA</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</si>
  <si>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</si>
  <si>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</si>
  <si>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</si>
  <si>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</si>
  <si>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</si>
  <si>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</si>
  <si>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097 - MOLDES PARA LAJES NERVURADAS</t>
  </si>
  <si>
    <t>097.01 - FÔRMA PLASTICA</t>
  </si>
  <si>
    <t>MATED-19655</t>
  </si>
  <si>
    <t>FORMA PLÁSTICA (APLICAÇÃO: LAJE NERVURADA|COMPRIMENTO: 80CM|LARGURA: 80CM|ALTURA TOTAL: 20CM|CONSUMO CONCRETO : 0,116 [M3/M2]*|LOCAÇÃO: MENSAL)*VALORES REFERENCIAIS APROXIMADOS</t>
  </si>
  <si>
    <t>unxmês</t>
  </si>
  <si>
    <t>098 - MOURÃO</t>
  </si>
  <si>
    <t>098.01 - MOURÃO DE CONCRETO</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</si>
  <si>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</si>
  <si>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</si>
  <si>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</si>
  <si>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</si>
  <si>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</si>
  <si>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</si>
  <si>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</si>
  <si>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</si>
  <si>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</si>
  <si>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</si>
  <si>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098.02 - MOURÃO DE MADEIRA</t>
  </si>
  <si>
    <t>MATED-11231</t>
  </si>
  <si>
    <t>MOURÃO ROLIÇO (DIÂMETRO DA SEÇÃO*: 11 A 14CM|ALTURA*: 220CM|TIPO DE MADEIRA: EUCALIPTO IMUNIZADO) *VALORES REFERENCIAIS APROXIMADOS</t>
  </si>
  <si>
    <t>099 - PADRÃO DE ENERGIA E ACESSÓRIOS</t>
  </si>
  <si>
    <t>099.01 - ARMAÇÃO SECUNDÁRIA</t>
  </si>
  <si>
    <t>MATED-12988</t>
  </si>
  <si>
    <t>ARMAÇÃO SECUNDÁRIA DE ESTRIBO (APLICAÇÃO: SUSTENTAÇÃO ISOLADOR ROLDANA|QUANTIDADE DE ESTRIBO: 1)</t>
  </si>
  <si>
    <t>099.02 - CABEÇOTE</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</si>
  <si>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</si>
  <si>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</si>
  <si>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</si>
  <si>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</si>
  <si>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</si>
  <si>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</si>
  <si>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</si>
  <si>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</si>
  <si>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</si>
  <si>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</si>
  <si>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099.03 - ISOLADOR</t>
  </si>
  <si>
    <t>MATED-12990</t>
  </si>
  <si>
    <t>ISOLADOR ROLDANA (MATERIAL: PORCELANA|TENSÃO NOMINAL: 1KV|CARGA DE RUPTURA DE MECÂNICA: 10KN|COR: MARROM)</t>
  </si>
  <si>
    <t>100 - PASTILHAS DE REVESTIMENTO</t>
  </si>
  <si>
    <t>100.01 - PASTILHA DE PORCELANA</t>
  </si>
  <si>
    <t>MATED-12634</t>
  </si>
  <si>
    <t>PASTILHA DE PORCELANA (MEDIDA: 3/4"[20MM]|ACABAMENTO: ESMALTADA|CORES: DIVERSAS)</t>
  </si>
  <si>
    <t>100.02 - PASTILHA DE VIDRO</t>
  </si>
  <si>
    <t>MATED-12633</t>
  </si>
  <si>
    <t>PASTILHA DE VIDRO VIDROTIL COR ESCURA - IPRM</t>
  </si>
  <si>
    <t>101 - PEÇAS E PERFIS METÁLICOS ESTRUTURAIS</t>
  </si>
  <si>
    <t>101.01 - ALUMÍNIO ESTRUTURAL</t>
  </si>
  <si>
    <t>MATED-11343</t>
  </si>
  <si>
    <t>EM PROCESSO DE INATIVAÇÃO - ALUMÍNIO ESTRUTURAL (TIPO DE ACABAMENTO: NATURAL) - IPRM</t>
  </si>
  <si>
    <t>102 - PEÇAS EM MADEIRA</t>
  </si>
  <si>
    <t>102.02 - PEÇAS DE MADEIRA</t>
  </si>
  <si>
    <t>MATED-12333</t>
  </si>
  <si>
    <t>MADEIRA (ACABAMENTO: BRUTO|TIPO DE MADEIRA: PINUS, CEDRO OU EQUIVALENTE DA REGIÃO)</t>
  </si>
  <si>
    <t>MATED-12424</t>
  </si>
  <si>
    <t>MADEIRA SERRADA APARELHADA (APLICAÇÃO: TELHADO|MADEIRA: PARAJU, MAÇARANDUBA, CAMBARÁ, ANGELIM, EUCALIPTO OU EQUIVALENTE DA REGIÃO)</t>
  </si>
  <si>
    <t>103 - PEÇAS PRÉ-MOLDADAS EM CONCRETO</t>
  </si>
  <si>
    <t>103.01 - BOCA DE LOBO</t>
  </si>
  <si>
    <t>MATED-12824</t>
  </si>
  <si>
    <t>CANTONEIRA PARA BOCA DE LOBO (MEDIDAS*: 20X110CM|MATERIAL: CONCRETO) *MEDIDAS REFERENCIAIS APROXIMADAS</t>
  </si>
  <si>
    <t>MATED-12712</t>
  </si>
  <si>
    <t>GRELHA PARA BOCA DE LOBO (MEDIDAS*: 99X44CM|MATERIAL: CONCRETO) *MEDIDAS REFERENCIAIS APROXIMADAS</t>
  </si>
  <si>
    <t>MATED-12830</t>
  </si>
  <si>
    <t>QUADRO PARA BOCA DE LOBO (MEDIDAS*: 50X110CM|MATERIAL: CONCRETO) *MEDIDAS REFERENCIAIS APROXIMADAS</t>
  </si>
  <si>
    <t>103.02 - CANALETA DE CONCRETO</t>
  </si>
  <si>
    <t>MATED-12816</t>
  </si>
  <si>
    <t>CANALETA/CALHA (TIPO: MEIA CANA|MATERIAL: CONCRETO|DIÂMETRO: 300MM|PESO*: 32KG/UN|APLICAÇÃO: DRENAGEM SUPERFICIAL) *VALORES REFERENCIAIS APROXIMADOS</t>
  </si>
  <si>
    <t>MATED-12817</t>
  </si>
  <si>
    <t>CANALETA/CALHA (TIPO: MEIA CANA|MATERIAL: CONCRETO|DIÂMETRO: 400MM|PESO*: 81KG/UN|APLICAÇÃO: DRENAGEM SUPERFICIAL) *VALORES REFERENCIAIS APROXIMADOS</t>
  </si>
  <si>
    <t>MATED-12818</t>
  </si>
  <si>
    <t>CANALETA/CALHA (TIPO: MEIA CANA|MATERIAL: CONCRETO|DIÂMETRO: 500MM|PESO*: 111KG/UN|APLICAÇÃO: DRENAGEM SUPERFICIAL) *VALORES REFERENCIAIS APROXIMADOS</t>
  </si>
  <si>
    <t>MATED-12819</t>
  </si>
  <si>
    <t>CANALETA/CALHA (TIPO: MEIA CANA|MATERIAL: CONCRETO|DIÂMETRO: 600MM|PESO*: 150KG/UN|APLICAÇÃO: DRENAGEM SUPERFICIAL) *VALORES REFERENCIAIS APROXIMADOS</t>
  </si>
  <si>
    <t>103.03 - CORDÃO BOLEADO</t>
  </si>
  <si>
    <t>MATED-14562</t>
  </si>
  <si>
    <t>CORDÃO BOLEADO DE CONCRETO PRÉ-MOLDADO (COMPRIMENTO: 100CM|ALTURA: 10CM|LARGURA: 10CM|CHUMBADORES: INCLUSOS)</t>
  </si>
  <si>
    <t>103.04 - MEIO-FIO DE CONCRETO</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</si>
  <si>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</si>
  <si>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</si>
  <si>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</si>
  <si>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</si>
  <si>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104 - PEDRAS (GRANITOS/MÁRMORES/ARDÓSIAS)</t>
  </si>
  <si>
    <t>104.02 - PEDRAS EM ARDÓSIA</t>
  </si>
  <si>
    <t>MATED-4999</t>
  </si>
  <si>
    <t>BANCO EM ARDÓSIA (COR: NATURAL|TIPO: POLIDO|ESPESSURA: 3CM|DIMENSÃO: 32X200CM)</t>
  </si>
  <si>
    <t>MATED-12670</t>
  </si>
  <si>
    <t>CHAPA DE ARDÓSIA (COR: NATURAL|ESPESSURA: 2CM) - IPRM</t>
  </si>
  <si>
    <t>MATED-12413</t>
  </si>
  <si>
    <t>CHAPA DE ARDÓSIA (COR: NATURAL|ESPESSURA: 3CM)</t>
  </si>
  <si>
    <t>MATED-13081</t>
  </si>
  <si>
    <t xml:space="preserve">DEGRAU DE PEDRA EM ARDÓSIA (COR: NATURAL|LARGURA: 30CM|ESPESSURA: 2CM) </t>
  </si>
  <si>
    <t>MATED-13082</t>
  </si>
  <si>
    <t>ESPELHO PARA DEGRAU DE PEDRA EM ARDÓSIA (COR: NATURAL|ALTURA: 20CM|ESPESSURA: 15MM)</t>
  </si>
  <si>
    <t>MATED-4995</t>
  </si>
  <si>
    <t>MESA EM ARDÓSIA (COR: NATURAL|TIPO: POLIDA|ESPESSURA: 3CM|DIMENSÃO: 90X200CM)</t>
  </si>
  <si>
    <t>MATED-12635</t>
  </si>
  <si>
    <t xml:space="preserve">PEITORIL/SOLEIRA EM ARDÓSIA (COR: NATURAL|ESPESSURA: 2CM) </t>
  </si>
  <si>
    <t>MATED-9111</t>
  </si>
  <si>
    <t>REVESTIMENTO EM ARDÓSIA PISO/PAREDE - SERRADA - CALIBRADA (COR:NATURAL|COMPRIMENTO: 20CM|LARGURA: 20CM|ESPESSURA: 1CM)</t>
  </si>
  <si>
    <t>MATED-9112</t>
  </si>
  <si>
    <t>REVESTIMENTO EM ARDÓSIA PISO/PAREDE - SERRADA - CALIBRADA (COR:NATURAL|COMPRIMENTO: 30CM|LARGURA: 30CM|ESPESSURA: 1CM)</t>
  </si>
  <si>
    <t>MATED-9113</t>
  </si>
  <si>
    <t>REVESTIMENTO EM ARDÓSIA PISO/PAREDE - SERRADA - CALIBRADA (COR:NATURAL|COMPRIMENTO: 40CM|LARGURA: 40CM|ESPESSURA: 1CM)</t>
  </si>
  <si>
    <t>MATED-12756</t>
  </si>
  <si>
    <t>RODAPÉ DE ARDÓSIA (COR: NATURAL|ESPESSURA: 7MM|ALTURA: 5CM)</t>
  </si>
  <si>
    <t>MATED-12757</t>
  </si>
  <si>
    <t>RODAPÉ DE ARDÓSIA (COR: NATURAL|ESPESSURA: 7MM|ALTURA: 7CM)</t>
  </si>
  <si>
    <t>104.03 - PEDRAS EM GRANITO</t>
  </si>
  <si>
    <t>MATED-13029</t>
  </si>
  <si>
    <t>BANCO EM GRANITO (COR: CINZA ANDORINHA|TIPO: POLIDO|ESPESSURA: 3CM|DIMENSÃO: 52X30CM)</t>
  </si>
  <si>
    <t>MATED-12706</t>
  </si>
  <si>
    <t>CHAPA DE GRANITO (COR: CINZA ANDORINHA|TIPO: POLIDO|ESPESSURA: 2CM) - IPRM</t>
  </si>
  <si>
    <t>MATED-12432</t>
  </si>
  <si>
    <t>CHAPA DE GRANITO (COR: CINZA ANDORINHA|TIPO: POLIDO|ESPESSURA: 3CM) - IPRM</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</si>
  <si>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</si>
  <si>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</si>
  <si>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</si>
  <si>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</si>
  <si>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</si>
  <si>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</si>
  <si>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MATED-12708</t>
  </si>
  <si>
    <t>REVESTIMENTO EM GRANITO (COR: CINZA ANDORINHA|TIPO: POLIDO|ESPESSURA: 2CM)</t>
  </si>
  <si>
    <t>MATED-12759</t>
  </si>
  <si>
    <t>RODAPÉ DE GRANITO (COR: CINZA ANDORINHA|TIPO: POLIDO|ESPESSURA: 2CM|ALTURA: 10CM)</t>
  </si>
  <si>
    <t>MATED-12760</t>
  </si>
  <si>
    <t>RODAPÉ DE GRANITO (COR: CINZA ANDORINHA|TIPO: POLIDO|ESPESSURA: 2CM|ALTURA: 5CM)</t>
  </si>
  <si>
    <t>MATED-12754</t>
  </si>
  <si>
    <t>RODAPÉ DE GRANITO (COR: CINZA ANDORINHA|TIPO: POLIDO|ESPESSURA: 2CM|ALTURA: 7CM)</t>
  </si>
  <si>
    <t>104.04 - PEDRAS EM MÁRMORE</t>
  </si>
  <si>
    <t>MATED-12744</t>
  </si>
  <si>
    <t>CHAPA DE MÁRMORE (COR: BRANCO COMUM|TIPO: POLIDO|ESPESSURA: 2CM)</t>
  </si>
  <si>
    <t>MATED-12394</t>
  </si>
  <si>
    <t>CHAPA DE MÁRMORE (COR: BRANCO COMUM|TIPO: POLIDO|ESPESSURA: 3CM)</t>
  </si>
  <si>
    <t>MATED-12739</t>
  </si>
  <si>
    <t>PEITORIL/SOLEIRA EM MÁRMORE (COR: BRANCO COMUM|TIPO: POLIDO|ESPESSURA: 2CM)</t>
  </si>
  <si>
    <t>MATED-12743</t>
  </si>
  <si>
    <t>PEITORIL/SOLEIRA EM MÁRMORE (COR: BRANCO COMUM|TIPO: POLIDO|ESPESSURA: 3CM)</t>
  </si>
  <si>
    <t>MATED-12740</t>
  </si>
  <si>
    <t>REVESTIMENTO EM MÁRMORE PARA PISO/PAREDE (COR: BRANCO COMUM|TIPO: POLIDO|ESPESSURA: 2CM) - IPRM</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</si>
  <si>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</si>
  <si>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</si>
  <si>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</si>
  <si>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</si>
  <si>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</si>
  <si>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</si>
  <si>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</si>
  <si>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</si>
  <si>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105 - PEDRAS BRITADAS (AGREGADOS)</t>
  </si>
  <si>
    <t>105.02 - GRANILHA</t>
  </si>
  <si>
    <t>MATED-12828</t>
  </si>
  <si>
    <t>GRANILHA/GRANA/PEDRISCO OU AGREGADO (MATERIAL: MÁRMORE, GRANITO, QUARTZO E CALCÁRIO|COR: PRETO, CINZA, PALHA OU BRANCO|APLICAÇÃO:  GRANILITE, MARMORITE OU PISO INDUSTRIAL)</t>
  </si>
  <si>
    <t>105.03 - PEDRA BRITADA</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</si>
  <si>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</si>
  <si>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</si>
  <si>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</si>
  <si>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</si>
  <si>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</si>
  <si>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</si>
  <si>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</si>
  <si>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</si>
  <si>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</si>
  <si>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</si>
  <si>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105.04 - ARGILA</t>
  </si>
  <si>
    <t>MATED-31986</t>
  </si>
  <si>
    <t>ARGILA</t>
  </si>
  <si>
    <t>106 - PEDRAS DECORATIVAS</t>
  </si>
  <si>
    <t>106.01 - PEDRA PORTUGUESA</t>
  </si>
  <si>
    <t>MATED-11420</t>
  </si>
  <si>
    <t>PEDRA PORTUGUESA PARA CALÇADA (COR: BRANCO, PRETO OU VERMELHO)</t>
  </si>
  <si>
    <t>106.02 - PEDRA SÃO TOMÉ</t>
  </si>
  <si>
    <t>MATED-12637</t>
  </si>
  <si>
    <t>PEDRA SÃO TOMÉ SERRADA CALIBRADA (COR: NATURAL|APLICAÇÃO: PISO/PAREDE|COMPRIMENTO*: 40CM|LARGURA*: 40CM|ESPESSURA*: 20-30MM)*VALORES REFERENCIAIS APROXIMADOS</t>
  </si>
  <si>
    <t>106.03 - SEIXO ROLADO</t>
  </si>
  <si>
    <t>MATED-11247</t>
  </si>
  <si>
    <t>SEIXO OU CASCALHO ROLADO (TIPO: FINO)</t>
  </si>
  <si>
    <t>107 - PERFILADOS E ACESSÓRIOS</t>
  </si>
  <si>
    <t>107.01 - CAIXA DE DERIVAÇÃO PARA PERFILADO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</si>
  <si>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</si>
  <si>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</si>
  <si>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</si>
  <si>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</si>
  <si>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</si>
  <si>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</si>
  <si>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</si>
  <si>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</si>
  <si>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</si>
  <si>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</si>
  <si>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107.02 - CAIXA DE TOMADA PARA PERFILADO</t>
  </si>
  <si>
    <t>MATED-11877</t>
  </si>
  <si>
    <t>CAIXA DE TOMADA PARA PERFILADO (MONTAGEM: APARAFUSADA|MATERIAL: AÇO CARBONO|TRATAMENTO: PRÉ-ZINCADO|TOMADA: NÃO INCLUSO|PARAFUSOS: INCLUSOS)</t>
  </si>
  <si>
    <t>107.03 - CONEXÃO PARA PERFILADO</t>
  </si>
  <si>
    <t>MATED-11868</t>
  </si>
  <si>
    <t>BASE PARA PERFILADO (FIXAÇÃO: EXTERNA|QUANTIDADE FUROS: 4|MATERIAL: AÇO CARBONO|TRATAMENTO: PRÉ-ZINCADO)</t>
  </si>
  <si>
    <t>MATED-18323</t>
  </si>
  <si>
    <t>CANTONEIRA ZZ /JUNÇÃO ANGULAR PARA PERFILADO (MATERIAL: CHAPA DE AÇO|TRATAMENTO: PRÉ-ZINCADO|ALTURA: 38MM|LARGURA:38MM)</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</si>
  <si>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</si>
  <si>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</si>
  <si>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</si>
  <si>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</si>
  <si>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MATED-11885</t>
  </si>
  <si>
    <t>SUPORTE PARA PERFILADO (TIPO: CURTO|MATERIAL: CHAPA DE AÇO|TRATAMENTO: PRÉ-ZINCADO|COMPRIMENTO: 100MM)</t>
  </si>
  <si>
    <t>MATED-19587</t>
  </si>
  <si>
    <t>TALA RETA (TRATAMENTO: PRÉ-ZINCADO|QUANTIDADE DE FUROS: 4|CHAPA: N°18|MEDIDA: 38MM|APLICAÇÃO: EMENDA PARA PERFILADO)</t>
  </si>
  <si>
    <t>107.04 - PERFILADO LISO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</si>
  <si>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</si>
  <si>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</si>
  <si>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</si>
  <si>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</si>
  <si>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107.05 - PERFILADO PERFURADO</t>
  </si>
  <si>
    <t>MATED-11881</t>
  </si>
  <si>
    <t>PERFILADO (TIPO: PERFURADO|MATERIAL: CHAPA DE AÇO|TRATAMENTO: PRÉ-ZINCADO|CHAPA: N°18|LARGURA: 38MM|ALTURA: 38MM|TAMPA: NÃO INCLUSA)</t>
  </si>
  <si>
    <t>107.06 - TAMPA PARA PERFILADO</t>
  </si>
  <si>
    <t>MATED-19585</t>
  </si>
  <si>
    <t>TAMPA PARA PERFILADO (TIPO: ENCAIXE|TRATAMENTO: PRÉ-ZINCADO|CHAPA: N°24|MEDIDA: 38MM)</t>
  </si>
  <si>
    <t>108 - PISO INTERTRAVADO PRÉ MOLDADO DE CONCRETO</t>
  </si>
  <si>
    <t>108.01 - PISO INTERTRAVADO ECOLÓGICO</t>
  </si>
  <si>
    <t>MATED-12872</t>
  </si>
  <si>
    <t>PISO INTERTRAVADO (MODELO: ECOLÓGICO|DIMENSÕES*: (27X14)CM|ESPESSURA: 6CM|RESISTÊNCIA MÍNIMA (FCK): 35MPA|MATERIAL: CONCRETO|PESO DO BLOCO*: 4,14KG|PESO POR ÁREA*: 116KG/M2)*VALORES REFERENCIAIS APROXIMADOS</t>
  </si>
  <si>
    <t>108.02 - PISO INTERTRAVADO RETANGULAR</t>
  </si>
  <si>
    <t>MATED-13090</t>
  </si>
  <si>
    <t>PISO INTERTRAVADO (MODELO: RETANGULAR|DIMENSÕES: (20X10)CM|ESPESSURA: 10CM|RESISTÊNCIA MÍNIMA (FCK): 35MPA|MATERIAL: CONCRETO|PESO DO BLOCO*: 4,5KG|PESO POR ÁREA*: 225KG/M2)*VALORES REFERENCIAIS APROXIMADOS</t>
  </si>
  <si>
    <t>MATED-12869</t>
  </si>
  <si>
    <t>PISO INTERTRAVADO (MODELO: RETANGULAR|DIMENSÕES: (20X10)CM|ESPESSURA: 10CM|RESISTÊNCIA MÍNIMA (FCK): 40MPA|MATERIAL: CONCRETO|PESO DO BLOCO*: 4,5KG|PESO POR ÁREA*: 225KG/M2)*VALORES REFERENCIAIS APROXIMADOS</t>
  </si>
  <si>
    <t>MATED-12867</t>
  </si>
  <si>
    <t>PISO INTERTRAVADO (MODELO: RETANGULAR|DIMENSÕES: (20X10)CM|ESPESSURA: 6CM|RESISTÊNCIA MÍNIMA (FCK): 35MPA|MATERIAL: CONCRETO|PESO DO BLOCO*: 2,8KG|PESO POR ÁREA*: 140KG/M2)*VALORES REFERENCIAIS APROXIMADOS</t>
  </si>
  <si>
    <t>MATED-12868</t>
  </si>
  <si>
    <t>PISO INTERTRAVADO (MODELO: RETANGULAR|DIMENSÕES: (20X10)CM|ESPESSURA: 8CM|RESISTÊNCIA MÍNIMA (FCK): 35MPA|MATERIAL: CONCRETO|PESO DO BLOCO*: 3,6KG|PESO POR ÁREA*: 180KG/M2)*VALORES REFERENCIAIS APROXIMADOS</t>
  </si>
  <si>
    <t>108.03 - PISO INTERTRAVADO SEXTAVADO</t>
  </si>
  <si>
    <t>MATED-11976</t>
  </si>
  <si>
    <t>PISO INTERTRAVADO (MODELO: SEXTAVADO|DIMENSÕES: (25X25)CM|ESPESSURA: 6CM|RESISTÊNCIA MÍNIMA (FCK): 35MPA|MATERIAL: CONCRETO|PESO DO BLOCO*: 7,6KG|PESO POR ÁREA*: 140KG/M2)*VALORES REFERENCIAIS APROXIMADOS</t>
  </si>
  <si>
    <t>MATED-11977</t>
  </si>
  <si>
    <t>PISO INTERTRAVADO (MODELO: SEXTAVADO|DIMENSÕES: (25X25)CM|ESPESSURA: 8CM|RESISTÊNCIA MÍNIMA (FCK): 35MPA|MATERIAL: CONCRETO|PESO DO BLOCO*: 9,7KG|PESO POR ÁREA*: 180KG/M2)*VALORES REFERENCIAIS APROXIMADOS</t>
  </si>
  <si>
    <t>109 - PISOS CERÂMICOS</t>
  </si>
  <si>
    <t>109.01 - REVESTIMENTO DE PAREDE</t>
  </si>
  <si>
    <t>MATED-12010</t>
  </si>
  <si>
    <t>LITOCERÂMICA (TIPO: TIJOLINHO|MEDIDAS REFERENCIAIS: 22,5X6CM)</t>
  </si>
  <si>
    <t>MATED-12468</t>
  </si>
  <si>
    <t>REVESTIMENTO CERÂMICO (PADRÃO: COMERCIAL|ACABAMENTO: ESMALTADO|APLICAÇÃO: PAREDE|AMBIENTE: INTERNO|DIMENSÃO: 10X20CM)</t>
  </si>
  <si>
    <t>MATED-9082</t>
  </si>
  <si>
    <t>REVESTIMENTO CERÂMICO (PADRÃO: EXTRA|ACABAMENTO: ESMALTADO|APLICAÇÃO: PAREDE|PEI: III|AMBIENTE: INTERNO OU EXTERNO|DIMENSÃO: ÁREA ATÉ 2025CM2)</t>
  </si>
  <si>
    <t>109.02 - REVESTIMENTO DE PISO</t>
  </si>
  <si>
    <t>MATED-12467</t>
  </si>
  <si>
    <t>REVESTIMENTO CERÂMICO (PADRÃO: COMERCIAL|ACABAMENTO: ESMALTADO|APLICAÇÃO: PISO OU PAREDE|PEI: IV|AMBIENTE: INTERNO|DIMENSÃO: 10X10CM)</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</si>
  <si>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</si>
  <si>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</si>
  <si>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</si>
  <si>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</si>
  <si>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</si>
  <si>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</si>
  <si>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</si>
  <si>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</si>
  <si>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</si>
  <si>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</si>
  <si>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</si>
  <si>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</si>
  <si>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110 - PISOS DE MADEIRA</t>
  </si>
  <si>
    <t>110.01 - PISO MADEIRA</t>
  </si>
  <si>
    <t>MATED-8056</t>
  </si>
  <si>
    <t>ASSOALHO (MADEIRA DE LEI: IPÊ|QUALIDADE: EXTRA|LARGURA DA RÉGUA: 10CM|ESPESSURA DA RÉGUA: 2CM)</t>
  </si>
  <si>
    <t>MATED-12755</t>
  </si>
  <si>
    <t>PISO DE TACÃO (MADEIRA: IPÊ|QUALIDADE: EXTRA|DIMENSÕES: 10X40CM)</t>
  </si>
  <si>
    <t>MATED-12752</t>
  </si>
  <si>
    <t>PISO DE TACO (MADEIRA: IPÊ|QUALIDADE: EXTRA|DIMENSÕES: 7X21CM)</t>
  </si>
  <si>
    <t>111 - PISOS TÁTEIS</t>
  </si>
  <si>
    <t>111.01 - PISO TÁTIL/PODOTÁTIL EM BORRACHA</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</si>
  <si>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</si>
  <si>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</si>
  <si>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</si>
  <si>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</si>
  <si>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</si>
  <si>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PLACA DE BORRACHA PASTILHADA/MOEDA (MATERIAL: BORRACHA|COR: PRETO|COMPRIMENTO: 50CM|LARGURA: 50CM|ESPESSURA: 3,5MM*|ASSENTAMENTO: COLA) *MEDIDAS REFERENCIAIS APROXIMADAS</t>
  </si>
  <si>
    <t>111.02 - PISO TÁTIL/PODOTÁTIL EM CONCRETO</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</si>
  <si>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</si>
  <si>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</si>
  <si>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</si>
  <si>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</si>
  <si>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112 - PLACA DE IDENTIFICAÇÃO DEFINITIVA</t>
  </si>
  <si>
    <t>112.01 - PLACA EM ALUMÍNIO</t>
  </si>
  <si>
    <t>MATED-12786</t>
  </si>
  <si>
    <t>PLACA (MATERIAL: ALUMÍNIO ANODIZADO|DIMENSÃO: (15X15)CM|APLICAÇÃO: PICTOGRAMA EM PELÍCULA ADESIVA)</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</si>
  <si>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</si>
  <si>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</si>
  <si>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</si>
  <si>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</si>
  <si>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112.02 - PLACA EM ALUMÍNIO FUNDIDO</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</si>
  <si>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</si>
  <si>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</si>
  <si>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</si>
  <si>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</si>
  <si>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</si>
  <si>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</si>
  <si>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</si>
  <si>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</si>
  <si>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</si>
  <si>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</si>
  <si>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</si>
  <si>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</si>
  <si>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112.03 - PLACA EM CHAPA DE AÇO ESCOVADO</t>
  </si>
  <si>
    <t>MATED-12787</t>
  </si>
  <si>
    <t>PLACA (MATERIAL: CHAPA DE AÇO ESCOVADO|DIMENSÃO: (25X12)CM|ESPESSURA*: 1MM|APLICAÇÃO: COMUNICAÇÃO VISUAL)*VALORES REFERENCIAIS APROXIMADOS</t>
  </si>
  <si>
    <t>112.04 - PLACA DE SINALIZAÇÃO DE EMERGÊNCIA</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</si>
  <si>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</si>
  <si>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</si>
  <si>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</si>
  <si>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</si>
  <si>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</si>
  <si>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</si>
  <si>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</si>
  <si>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</si>
  <si>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</si>
  <si>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</si>
  <si>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</si>
  <si>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</si>
  <si>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114 - PORTAS DE MADEIRA</t>
  </si>
  <si>
    <t>114.01 - FOLHA PARA PORTA</t>
  </si>
  <si>
    <t>MATED-34529</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</si>
  <si>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</si>
  <si>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</si>
  <si>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</si>
  <si>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</si>
  <si>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</si>
  <si>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</si>
  <si>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</si>
  <si>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</si>
  <si>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</si>
  <si>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114.02 - PORTA COMPLETA</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</si>
  <si>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</si>
  <si>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</si>
  <si>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</si>
  <si>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</si>
  <si>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</si>
  <si>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</si>
  <si>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</si>
  <si>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</si>
  <si>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</si>
  <si>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P8 (83 CM X 60 CM) PORTINHOLA EM COMPENSADO PINTADO COM TRINCO, CONFORME DETALHE 33-D AGOSTO 2001 PROJETO PADRÃO - FORNECIMENTO E INSTALAÇÃO - IPRM</t>
  </si>
  <si>
    <t>114.03 - PORTA RADIOLÓGICA</t>
  </si>
  <si>
    <t>MATED-12646</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</si>
  <si>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 - IPRM</t>
  </si>
  <si>
    <t>MATED-12645</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</si>
  <si>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 - IPRM</t>
  </si>
  <si>
    <t>MATED-12644</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</si>
  <si>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 - IRPM</t>
  </si>
  <si>
    <t>115 - POSTES PARA INSTALAÇÃO ELÉTRICAS E TELEFÔNICAS E ACESSÓRIOS</t>
  </si>
  <si>
    <t>115.01 - ACESSÓRIOS PARA POSTE</t>
  </si>
  <si>
    <t>MATED-12991</t>
  </si>
  <si>
    <t>CINTA CIRCULAR (DIÂMETRO: 150MM|MATERIAL: AÇO GALVANIZADO)</t>
  </si>
  <si>
    <t>115.02 - POSTE EM CONCRETO</t>
  </si>
  <si>
    <t>MATED-20696</t>
  </si>
  <si>
    <t>POSTE DE CONCRETO ARMADO (MODELO: DUPLO T|COMPRIMENTO: 7,5M|ENGASTE: 1,35M|RESISTÊNCIA À FLEXÃO: 300DAN)</t>
  </si>
  <si>
    <t>MATED-11953</t>
  </si>
  <si>
    <t>POSTE DE CONCRETO CÔNICO (COMPRIMENTO: 11,00 M|DIÂMETRO DA BASE: 390,00MM|RESISTÊNCIA: 400,00 KG)</t>
  </si>
  <si>
    <t>MATED-11954</t>
  </si>
  <si>
    <t>POSTE DE CONCRETO CÔNICO (COMPRIMENTO: 9,00 M|DIÂMETRO DA BASE: 330,00MM|RESISTÊNCIA: 200,00 KG)</t>
  </si>
  <si>
    <t>115.03 - POSTE GALVANIZADO</t>
  </si>
  <si>
    <t>MATED-12938</t>
  </si>
  <si>
    <t>POSTE DE AÇO GALVANIZADO COM TAMPÃO (MODELO: PA2|COMPRIMENTO: 4,5M|ENGASTE: 1M|DIÂMETRO: 102MM|ESPESSURA PAREDE: 2,0MM*)*VALORES REFERENCIAIS APROXIMADOS</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</si>
  <si>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</si>
  <si>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</si>
  <si>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</si>
  <si>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</si>
  <si>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</si>
  <si>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</si>
  <si>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MATED-13026</t>
  </si>
  <si>
    <t>POSTE TELECÔNICO RETO (ALTURA: 9M|MATERIAL: AÇO GALVANIZADO)</t>
  </si>
  <si>
    <t>117 - PREGOS, CHUMBADORES, PARAFUSOS, PORCAS E ARRUELAS</t>
  </si>
  <si>
    <t>117.01 - ARRUELA</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</si>
  <si>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</si>
  <si>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</si>
  <si>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</si>
  <si>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</si>
  <si>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</si>
  <si>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</si>
  <si>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</si>
  <si>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</si>
  <si>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</si>
  <si>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</si>
  <si>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</si>
  <si>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</si>
  <si>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</si>
  <si>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</si>
  <si>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117.02 - BUCHA DE NYLON</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</si>
  <si>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</si>
  <si>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</si>
  <si>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</si>
  <si>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</si>
  <si>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</si>
  <si>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</si>
  <si>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MATED-4374</t>
  </si>
  <si>
    <t>PARAFUSO (ROSCA: SOBERBA|CABEÇA SEXTAVADA|MATERAL: AÇO|COMPRIMENTO: 50MM|DIÂMETRO: 4,8MM [3/16"])</t>
  </si>
  <si>
    <t>117.03 - CHUMBADOR</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</si>
  <si>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</si>
  <si>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</si>
  <si>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</si>
  <si>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</si>
  <si>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</si>
  <si>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</si>
  <si>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</si>
  <si>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</si>
  <si>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</si>
  <si>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</si>
  <si>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117.04 - FINESSON</t>
  </si>
  <si>
    <t>MATED-12631</t>
  </si>
  <si>
    <t>BOTÃO FINESSON (APLICAÇÃO: FIXAÇÃO DE ESPELHOS|MATERIAL: LATÃO OU ZAMAC|ACABAMENTO: CROMADO|PARAFUSO: INCLUSO|BUCHA DE FIXAÇÃO: INCLUSO)</t>
  </si>
  <si>
    <t>117.05 - PARAFUSO</t>
  </si>
  <si>
    <t>MATED-33223</t>
  </si>
  <si>
    <t>OLHAL DE ANCORAGEM FÊMEA (ACABAMENTO: GALVANIZADO|DIÂMETRO: 12,7MM[1/2"])</t>
  </si>
  <si>
    <t>MATED-16802</t>
  </si>
  <si>
    <t>PARAFUSO OLHAL DE SUSPENSÃO (TIPO: M6|DIÂMETRO EXTERNO: 36MM|DIÂMETRO INTERNO*: 20MM|MATERIAL: AÇOGALVANIZADO|CARGA DE CARGA*: 70KG|PESO: 0,05KG)*VALORES REFERENCIAIS APROXIMADOS</t>
  </si>
  <si>
    <t>MATED-29270</t>
  </si>
  <si>
    <t>PARAFUSO (ROSCA: AUTOATARRAXANTE COM PONTA GUIA|MATERIAL: AÇO|ACABAMENTO: ZINCADO|COMPRIMENTO: 50MM|DIÂMETRO: 4,8MM[3/16"])</t>
  </si>
  <si>
    <t>MATED-13778</t>
  </si>
  <si>
    <t>PARAFUSO (ROSCA: AUTOATARRAXANTE|APLICAÇÃO: MADEIRA|CABEÇA: CHATA PHILIPS|MATERIAL: AÇO|ACABAMENTO: ZINCADO|COMPRIMENTO: 32MM|DIÂMETRO: 3,9MM)</t>
  </si>
  <si>
    <t>MATED-16368</t>
  </si>
  <si>
    <t>PARAFUSO (ROSCA: AUTOATARRAXANTE|APLICAÇÃO: MADEIRA|CABEÇA: FENDA|MATERIAL: AÇO|ACABAMENTO: ZINCADO|COMPRIMENTO: 16MM|DIÂMETRO: 2,9MM)</t>
  </si>
  <si>
    <t>MATED-14455</t>
  </si>
  <si>
    <t>PARAFUSO (ROSCA: AUTOATARRAXANTE|APLICAÇÃO: MADEIRA|CABEÇA: FENDA|MATERIAL: AÇO|ACABAMENTO: ZINCADO|COMPRIMENTO: 75MM|DIÂMETRO: 6,1MM)</t>
  </si>
  <si>
    <t>MATED-4389</t>
  </si>
  <si>
    <t>PARAFUSO (ROSCA: AUTOATARRAXANTE|CABEÇA: CHATA PHILIPS|COMPRIMENTO: 9,5MM|DIÂMETRO: 3,5MM)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</si>
  <si>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</si>
  <si>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</si>
  <si>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</si>
  <si>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</si>
  <si>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</si>
  <si>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</si>
  <si>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MATED-7402</t>
  </si>
  <si>
    <t>PARAFUSO (ROSCA: AUTOBROCANTE|MATERIAL: AÇO|ACABAMENTO: ZINCADO|COMPRIMENTO: 13MM|DIÂMETRO: 4,2MM)</t>
  </si>
  <si>
    <t>MATED-12590</t>
  </si>
  <si>
    <t>PARAFUSO (ROSCA: AUTOBROCANTE|MATERIAL: AÇO|ACABAMENTO: ZINCADO|COMPRIMENTO: 50MM|DIÂMETRO: 4,8-5,5MM|DIÂMETRO DO FURO: 8MM[5/16"])</t>
  </si>
  <si>
    <t>MATED-19506</t>
  </si>
  <si>
    <t>PARAFUSO (ROSCA: INTEIRA|APLICAÇÃO: ELETROCALHA E PERFILADO|CABEÇA: LENTILHA|MATERIAL: INOX|ACABAMENTO: CROMADO|BITOLA: 1/4"[6,35MM]X1/2"[12,7MM]|PESO/100PÇ: 0,541KG)</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</si>
  <si>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</si>
  <si>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</si>
  <si>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</si>
  <si>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</si>
  <si>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</si>
  <si>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</si>
  <si>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</si>
  <si>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</si>
  <si>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</si>
  <si>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</si>
  <si>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MATED-34623</t>
  </si>
  <si>
    <t>PARAFUSO (ROSCA: MÁQUINA|CABEÇA: SEXTAVADA|MATERIAL: AÇO|ACABAMENTO: ZINCADO|COMPRIMENTO: 50MM [2"]|DIÂMETRO: 6,35MM [1/4"])</t>
  </si>
  <si>
    <t>MATED-11336</t>
  </si>
  <si>
    <t>PARAFUSO (ROSCA: SOBERBA|CABEÇA: SEXTAVADA|APLICAÇÃO: TELHADO|MATERIAL: AÇO|ACABAMENTO: ZINCADO|COMPRIMENTO: 180MM|DIÂMETRO: 8MM)</t>
  </si>
  <si>
    <t>MATED-11335</t>
  </si>
  <si>
    <t>PARAFUSO (ROSCA: SOBERBA|CABEÇA: SEXTAVADA|APLICAÇÃO: TELHADO|MATERIAL: AÇO|ACABAMENTO: ZINCADO|COMPRIMENTO: 250MM|DIÂMETRO: 8MM)</t>
  </si>
  <si>
    <t>MATED-11334</t>
  </si>
  <si>
    <t>PARAFUSO (ROSCA: SOBERBA|CABEÇA: SEXTAVADA|MATERIAL: AÇO|ACABAMENTO: ZINCADO|COMPRIMENTO: 110MM|DIÂMETRO: 8MM)</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</si>
  <si>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</si>
  <si>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</si>
  <si>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</si>
  <si>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</si>
  <si>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</si>
  <si>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</si>
  <si>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</si>
  <si>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</si>
  <si>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117.06 - PINO</t>
  </si>
  <si>
    <t>MATED-17987</t>
  </si>
  <si>
    <t>PINO LISO (MEDIDAS: 1/4"X28MM|MATERIAL: AÇO|ARRUELA: CÔNICA)</t>
  </si>
  <si>
    <t>117.07 - PORCA SEXTAVADA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</si>
  <si>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</si>
  <si>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</si>
  <si>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</si>
  <si>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</si>
  <si>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</si>
  <si>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</si>
  <si>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MATED-9816</t>
  </si>
  <si>
    <t>PORCA SEXTAVADA (MATERIAL: AÇO|DIÂMETRO: 19MM [3/4"]|PESO/100PÇ: 5,00 KG)</t>
  </si>
  <si>
    <t>MATED-18180</t>
  </si>
  <si>
    <t>PORCA SEXTAVADA (MATERIAL: AÇO|DIÂMETRO: 25,4MM [1"]|PESO/100PÇ: 12,68 KG)</t>
  </si>
  <si>
    <t>MATED-18324</t>
  </si>
  <si>
    <t>PORCA SEXTAVADA (MATERIAL: AÇO|DIÂMETRO: 6,35MM [1/4"]|PESO/100PÇ: 0,320 KG)</t>
  </si>
  <si>
    <t>MATED-14456</t>
  </si>
  <si>
    <t>PORCA SEXTAVADA (MATERIAL: AÇO|DIÂMETRO: 8MM [5/16"]|PESO/100PÇ: 0,47 KG)</t>
  </si>
  <si>
    <t>117.08 - PREGO</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</si>
  <si>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</si>
  <si>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</si>
  <si>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</si>
  <si>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</si>
  <si>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</si>
  <si>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</si>
  <si>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</si>
  <si>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</si>
  <si>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</si>
  <si>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</si>
  <si>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</si>
  <si>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</si>
  <si>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</si>
  <si>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</si>
  <si>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117.09 - REBITE</t>
  </si>
  <si>
    <t>MATED-17667</t>
  </si>
  <si>
    <t>REBITE DE REPUXO (DIÂMETRO: 3,2MM|COMPRIMENTO: 10MM|MATERIAL: ALUMÍNIO|ACABAMENTO: NATURAL)</t>
  </si>
  <si>
    <t>MATED-16674</t>
  </si>
  <si>
    <t>REBITE DE REPUXO (DIÂMETRO: 4,8MM|COMPRIMENTO: 40MM|MATERIAL: ALUMÍNIO|ACABAMENTO: NATURAL)</t>
  </si>
  <si>
    <t>118 - QUADOS DE AVISOS/GIZ/LOUSA</t>
  </si>
  <si>
    <t>118.01 - QUADRO E ACESSÓRIOS</t>
  </si>
  <si>
    <t>MATED-12783</t>
  </si>
  <si>
    <t>QUADRO DE AVISOS (MEDIDAS: 50X80X8CM*|FECHAMENTO: ACRÍLICO|FECHO: INCLUSO) *MEDIDAS REFERENCIAIS</t>
  </si>
  <si>
    <t>MATED-12808</t>
  </si>
  <si>
    <t>QUADRO DE AVISOS (MEDIDAS: 50X80X8CM*|FECHAMENTO: VIDRO|FECHO: INCLUSO) *MEDIDAS REFERENCIAIS - IPRM</t>
  </si>
  <si>
    <t>MATED-12809</t>
  </si>
  <si>
    <t>QUADRO DE AVISOS 80 X 40 CM, COMPLETO, COLOCADO - IPRM</t>
  </si>
  <si>
    <t>MATED-12784</t>
  </si>
  <si>
    <t>QUADRO DE CHAVES/CLAVICULÁRIO (MEDIDAS: 40X60CM*|MATERIAL: MADEIRA|CAPACIDADE: 70 CHAVES|FECHAMENTO: ACRÍLICO|FECHADURA: INCLUSA) * MEDIDAS REFERENCIAIS</t>
  </si>
  <si>
    <t>MATED-12810</t>
  </si>
  <si>
    <t>QUADRO DE CHAVES/CLAVICULÁRIO (MEDIDAS: 40X60CM*|MATERIAL: MADEIRA|CAPACIDADE: 70 CHAVES|FECHAMENTO: VIDRO|FECHADURA: INCLUSA) * MEDIDAS REFERENCIAIS - IPRM</t>
  </si>
  <si>
    <t>MATED-12811</t>
  </si>
  <si>
    <t>QUADRO DE CHAVES/CLAVICULÁRIO (MEDIDAS: 46X50CM*|MATERIAL: MADEIRA|CAPACIDADE: 72 CHAVES|FECHAMENTO: ACRÍLICO|FECHADURA: INCLUSA) * MEDIDAS REFERENCIAIS - IPRM</t>
  </si>
  <si>
    <t>MATED-12805</t>
  </si>
  <si>
    <t>QUADRO DE GIZ E CARTAZES - MOLDURA DE ALUMÍNIO - IPRM</t>
  </si>
  <si>
    <t>MATED-12806</t>
  </si>
  <si>
    <t>QUADRO DE GIZ E CARTAZES, 557 X 126 CM - MOLDURA DE MADEIRA - IPRM</t>
  </si>
  <si>
    <t>MATED-12804</t>
  </si>
  <si>
    <t>QUADRO PARA GIZ DE LAMINADO MELAMÍNICO COLOCADO 308 X 125 CM COM PORTA GIZ E MOLDURA, COM DOIS QUADROS PARA CARTAZES DE 127 X 125 CM - IPRM</t>
  </si>
  <si>
    <t>MATED-13003</t>
  </si>
  <si>
    <t>QUADRO PARA GIZ E CARTAZES, 310 X 131 CM - MOLDURA EM MADEIRA - IPRM</t>
  </si>
  <si>
    <t>MATED-12807</t>
  </si>
  <si>
    <t>QUADRO PARA PINCEL ATÔMICO (MEDIDAS: 310X131CM*|MATERIAL: LOUSA BRANCA) *MEDIDAS REFERENCIAIS</t>
  </si>
  <si>
    <t>119 - RACKS E ACESSÓRIOS</t>
  </si>
  <si>
    <t>119.01 - ORGANIZADOR E ACESSÓRIOS</t>
  </si>
  <si>
    <t>MATED-12109</t>
  </si>
  <si>
    <t>GAVETA DE VENTILAÇÃO (NÚMERO DE VENTILADOR: 4|UNIDADE DE RACK: 1U|LARGURA: 19"[482,60MM]|ALTURA: 1,75"[44,45MM OU 1U]|APLICAÇÃO: BASTIDORE/RACK DE REDE)</t>
  </si>
  <si>
    <t>MATED-12110</t>
  </si>
  <si>
    <t>ORGANIZADOR DE CABOS (UNIDADE DE RACK: 1U|LARGURA: 19"[482,60MM]|ALTURA: 1,75"[44,45MM OU 1U]|APLICAÇÃO: BASTIDORE/RACK DE REDE)</t>
  </si>
  <si>
    <t>MATED-32152</t>
  </si>
  <si>
    <t>PATCH CORD RJ45/RJ45 (CONEXÃO: RJ45|CABO: UTP-4P METÁLICO|CATEGORIA: 6|PINAGEM: T568A|COMPRIMENTO: 2M)</t>
  </si>
  <si>
    <t>MATED-12101</t>
  </si>
  <si>
    <t>PATCH CORD RJ45/RJ45 (CONEXÃO: RJ45|CABO: UTP-4P METÁLICO|CATEGORIA: 6|PINAGEM: T568A|COMPRIMENTO: 3M)</t>
  </si>
  <si>
    <t>MATED-12111</t>
  </si>
  <si>
    <t>TAMPA CEGA (UNIDADE DE RACK: 1U|LARGURA: 19"[482,60MM]|ALTURA: 1,75"[44,45MM OU 1U]|APLICAÇÃO: BASTIDORE/RACK DE REDE)</t>
  </si>
  <si>
    <t>119.02 - PATCH PANEL</t>
  </si>
  <si>
    <t>MATED-12105</t>
  </si>
  <si>
    <t>PATCH PANEL (POSIÇÕES: 24|CATEGORIA: 6|GUIA TRASEIRO: INCLUSA|UNIDADE DE RACK: 1U|LARGURA: 19"[482,60MM]|ALTURA: 1,75"[44,45MM OU 1U]|APLICAÇÃO: BASTIDORE/RACK DE REDE)</t>
  </si>
  <si>
    <t>MATED-12106</t>
  </si>
  <si>
    <t>PATCH PANEL (POSIÇÕES: 48|CATEGORIA: 6|GUIA TRASEIRO: INCLUSA|UNIDADE DE RACK: 2U|LARGURA: 19"[482,60MM]|ALTURA: 3,50"[88,90MM OU 2U]|APLICAÇÃO: BASTIDORE/RACK DE REDE)</t>
  </si>
  <si>
    <t>119.03 - RÉGUA COM TOMADA</t>
  </si>
  <si>
    <t>MATED-12107</t>
  </si>
  <si>
    <t>RÉGUA COM TOMADAS 2P+T (QUANTIDADE: 8| CORRENTE: 10A|TENSÃO: 110/220V|APLICAÇÃO: RACK DE 19" [1U])</t>
  </si>
  <si>
    <t>120 - RALOS, SIFÕES, VÁLVULAS E CAIXA SIFONADAS</t>
  </si>
  <si>
    <t>120.01 - CAIXA SIFONADA EM PVC</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</si>
  <si>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</si>
  <si>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</si>
  <si>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</si>
  <si>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</si>
  <si>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</si>
  <si>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</si>
  <si>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</si>
  <si>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</si>
  <si>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</si>
  <si>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</si>
  <si>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</si>
  <si>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</si>
  <si>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</si>
  <si>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</si>
  <si>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</si>
  <si>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</si>
  <si>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</si>
  <si>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</si>
  <si>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</si>
  <si>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</si>
  <si>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</si>
  <si>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PORTA-GRELHA EM PVC (FORMATO: QUADRADO/REDONDO|DIÂMETRO DA SEÇÃO: 100MM)</t>
  </si>
  <si>
    <t>120.02 - RALO HEMISFÉRICO</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</si>
  <si>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</si>
  <si>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</si>
  <si>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</si>
  <si>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</si>
  <si>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</si>
  <si>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</si>
  <si>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120.03 - RALO SECO EM PVC</t>
  </si>
  <si>
    <t>MATED-11718</t>
  </si>
  <si>
    <t>RALO SECO CÔNICO (MATERIAL: PVC|ALTURA: 50MM|DIÂMETRO DE SAÍDA: 40MM|DIÂMETRO: 100MM|GRELHA PVC: INCLUSO|FORMATO DA GRELHA: REDONDO)</t>
  </si>
  <si>
    <t>MATED-11724</t>
  </si>
  <si>
    <t>RALO SECO QUADRADO (MATERIAL: PVC|COMPRIMENTO: 100MM|LARGURA: 100MM|ALTURA: 53MM|DIÂMETRO DE SAÍDA: 40MM|GRELHA PVC: INCLUSO|FORMATO DA GRELHA: QUADRADO)</t>
  </si>
  <si>
    <t>120.04 - RALO SIFONADO</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</si>
  <si>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</si>
  <si>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</si>
  <si>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</si>
  <si>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</si>
  <si>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</si>
  <si>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</si>
  <si>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</si>
  <si>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</si>
  <si>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</si>
  <si>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</si>
  <si>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120.05 - SIFÃO EM PLÁSTICO</t>
  </si>
  <si>
    <t>MATED-11695</t>
  </si>
  <si>
    <t>SIFÃO (TIPO: COPO|MATERIAL: PVC|COR: BRANCA|DIÂMETRO DE ENTRADA: 1.1/4"|DIÂMETRO DE SAÍDA: 1.1/2"|APLICAÇÃO RECOMENDADA: TANQUE)</t>
  </si>
  <si>
    <t>120.06 - SIFÃO METÁLICO</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</si>
  <si>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</si>
  <si>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</si>
  <si>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</si>
  <si>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</si>
  <si>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MATED-11696</t>
  </si>
  <si>
    <t>SIFÃO METÁLICO PARA TANQUE (TIPO: COPO/MATERIAL: METAL|ACABAMENTO: CROMADO|DIÂMETRO DE ENTRADA: 1.1/4"|DIÂMETRO DE SAÍDA: 1.1/2")</t>
  </si>
  <si>
    <t>120.07 - VÁLVULA METÁLICA</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</si>
  <si>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</si>
  <si>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</si>
  <si>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</si>
  <si>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</si>
  <si>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</si>
  <si>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</si>
  <si>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MATED-11703</t>
  </si>
  <si>
    <t>VÁLVULA DE ESCOAMENTO METÁLICA PARA TANQUE/MICTÓRIO (MATERIAL: METAL|ACABAMENTO: CROMADO|DIÂMETRO DE ENTRADA: 1.1/4")</t>
  </si>
  <si>
    <t>121 - REGISTROS E VÁLVULAS</t>
  </si>
  <si>
    <t>121.01 - CANOPLA E VOLANTE PARA REGISTRO</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</si>
  <si>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</si>
  <si>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</si>
  <si>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</si>
  <si>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</si>
  <si>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</si>
  <si>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</si>
  <si>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</si>
  <si>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</si>
  <si>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121.02 - REGISTRO DE ESFERA EM PVC</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</si>
  <si>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</si>
  <si>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</si>
  <si>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</si>
  <si>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</si>
  <si>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</si>
  <si>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</si>
  <si>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</si>
  <si>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</si>
  <si>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</si>
  <si>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</si>
  <si>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</si>
  <si>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</si>
  <si>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121.03 - REGISTRO DE GAVETA</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</si>
  <si>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</si>
  <si>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</si>
  <si>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</si>
  <si>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</si>
  <si>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</si>
  <si>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</si>
  <si>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</si>
  <si>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</si>
  <si>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</si>
  <si>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</si>
  <si>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</si>
  <si>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</si>
  <si>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</si>
  <si>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</si>
  <si>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</si>
  <si>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</si>
  <si>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</si>
  <si>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</si>
  <si>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</si>
  <si>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</si>
  <si>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</si>
  <si>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</si>
  <si>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</si>
  <si>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</si>
  <si>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</si>
  <si>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</si>
  <si>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</si>
  <si>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</si>
  <si>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121.04 - REGISTRO DE GLOBO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</si>
  <si>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</si>
  <si>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</si>
  <si>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</si>
  <si>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</si>
  <si>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</si>
  <si>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</si>
  <si>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</si>
  <si>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</si>
  <si>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121.05 - REGISTRO DE PRESSÃO</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</si>
  <si>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</si>
  <si>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</si>
  <si>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</si>
  <si>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</si>
  <si>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121.07 - REGISTRO E VÁLVULA PARA GLP</t>
  </si>
  <si>
    <t>MATED-12331</t>
  </si>
  <si>
    <t>VÁLVULA REGISTRO GÁS COM TÊ REVERSÍVEL (QUANTIDADE: 2 BOTIJÕES|PADRÃO: P45)</t>
  </si>
  <si>
    <t>121.09 - VÁLVULA DE DESCARGA E CAIXA DE EMBUTIR</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</si>
  <si>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</si>
  <si>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</si>
  <si>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</si>
  <si>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</si>
  <si>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</si>
  <si>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</si>
  <si>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</si>
  <si>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</si>
  <si>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</si>
  <si>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</si>
  <si>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</si>
  <si>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</si>
  <si>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121.10 - VÁLVULA DE ESFERA EM LATÃO</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</si>
  <si>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</si>
  <si>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</si>
  <si>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</si>
  <si>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</si>
  <si>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</si>
  <si>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</si>
  <si>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</si>
  <si>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</si>
  <si>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</si>
  <si>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</si>
  <si>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</si>
  <si>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</si>
  <si>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</si>
  <si>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</si>
  <si>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121.11 - VÁLVULA DE ESFERA TRIPARTIDA</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</si>
  <si>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</si>
  <si>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</si>
  <si>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</si>
  <si>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</si>
  <si>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121.12 - VÁLVULA DE RETENÇÃO EM BRONZE</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</si>
  <si>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</si>
  <si>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</si>
  <si>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</si>
  <si>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</si>
  <si>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</si>
  <si>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</si>
  <si>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</si>
  <si>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</si>
  <si>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</si>
  <si>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</si>
  <si>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</si>
  <si>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</si>
  <si>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</si>
  <si>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</si>
  <si>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</si>
  <si>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</si>
  <si>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</si>
  <si>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</si>
  <si>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</si>
  <si>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</si>
  <si>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</si>
  <si>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</si>
  <si>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</si>
  <si>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</si>
  <si>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</si>
  <si>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</si>
  <si>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</si>
  <si>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</si>
  <si>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</si>
  <si>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</si>
  <si>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</si>
  <si>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</si>
  <si>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</si>
  <si>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</si>
  <si>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</si>
  <si>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</si>
  <si>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121.13 - VÁLVULA DE RETENÇÃO EM LATÃO</t>
  </si>
  <si>
    <t>MATED-12955</t>
  </si>
  <si>
    <t>VÁLVULA TIPO RETENÇÃO (MATERIAL: LATÃO|ROSCA: BSP [PARALELA]|DIÂMETRO: 1"|CLASSE: PN16)</t>
  </si>
  <si>
    <t>MATED-12953</t>
  </si>
  <si>
    <t>VÁLVULA TIPO RETENÇÃO (MATERIAL: LATÃO|ROSCA: BSP [PARALELA]|DIÂMETRO: 1.1/2"|CLASSE: PN16)</t>
  </si>
  <si>
    <t>MATED-12954</t>
  </si>
  <si>
    <t>VÁLVULA TIPO RETENÇÃO (MATERIAL: LATÃO|ROSCA: BSP [PARALELA]|DIÂMETRO: 1.1/4"|CLASSE: PN16)</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</si>
  <si>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</si>
  <si>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</si>
  <si>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</si>
  <si>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</si>
  <si>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</si>
  <si>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</si>
  <si>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</si>
  <si>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</si>
  <si>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122 - RESERVATÓRIOS E CAIXAS DE ÁGUA</t>
  </si>
  <si>
    <t>122.01 - CAIXA DE ÁGUA EM POLIETILENO</t>
  </si>
  <si>
    <t>MATED-11749</t>
  </si>
  <si>
    <t>RESERVATÓRIO D'ÁGUA (MATERIAL: POLIETILENO|CAPACIDADE: 1.000L|FORMA: CILÍNDRICA|PESO APROXIMADO: 17KG)</t>
  </si>
  <si>
    <t>MATED-12595</t>
  </si>
  <si>
    <t>RESERVATÓRIO D'ÁGUA (MATERIAL: POLIETILENO|CAPACIDADE: 1.500L|FORMA: CILÍNDRICA|PESO: 24KG*)*VALORES REFERENCIAIS APROXIMADOS</t>
  </si>
  <si>
    <t>MATED-12135</t>
  </si>
  <si>
    <t>RESERVATÓRIO D'ÁGUA (MATERIAL: POLIETILENO|CAPACIDADE: 250L|FORMA: CILÍNDRICA|PESO APROXIMADO: 7KG)</t>
  </si>
  <si>
    <t>MATED-29748</t>
  </si>
  <si>
    <t>RESERVATÓRIO D'ÁGUA (MATERIAL: POLIETILENO|CAPACIDADE: 3.000L|FORMA: CILÍNDRICA|PESO: 55KG*)*VALORES REFERENCIAIS APROXIMADOS</t>
  </si>
  <si>
    <t>MATED-29750</t>
  </si>
  <si>
    <t>RESERVATÓRIO D'ÁGUA (MATERIAL: POLIETILENO|CAPACIDADE: 310L|FORMA: CILÍNDRICA|PESO: 7,5KG*)*VALORES REFERENCIAIS APROXIMADOS</t>
  </si>
  <si>
    <t>MATED-11748</t>
  </si>
  <si>
    <t>RESERVATÓRIO D'ÁGUA (MATERIAL: POLIETILENO|CAPACIDADE: 500L|FORMA: CILÍNDRICA|PESO: 10KG*)*VALORES REFERENCIAIS APROXIMADOS</t>
  </si>
  <si>
    <t>MATED-29749</t>
  </si>
  <si>
    <t>RESERVATÓRIO D'ÁGUA (MATERIAL: POLIETILENO|CAPACIDADE: 5.000L|FORMA: CILÍNDRICA|PESO: 95KG*)*VALORES REFERENCIAIS APROXIMADOS</t>
  </si>
  <si>
    <t>123 - SELADORES E FUNDOS PREPARADORES</t>
  </si>
  <si>
    <t>123.01 - FUNDO PREPARADOR</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</si>
  <si>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</si>
  <si>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</si>
  <si>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</si>
  <si>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</si>
  <si>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</si>
  <si>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</si>
  <si>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</si>
  <si>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</si>
  <si>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</si>
  <si>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</si>
  <si>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123.02 - SELADOR</t>
  </si>
  <si>
    <t>MATED-11440</t>
  </si>
  <si>
    <t>SELADOR ACRÍLICO (APLICAÇÃO: BLOCOS, CONCRETO OU REBOCO|COR: BRANCO)</t>
  </si>
  <si>
    <t>MATED-8951</t>
  </si>
  <si>
    <t>SELADOR (APLICAÇÃO: MADEIRA|COR: INCOLOR)</t>
  </si>
  <si>
    <t>124 - SINALIZADORES DE OBSTÁCULO</t>
  </si>
  <si>
    <t>124.01 - SINALIZADOR DE TOPO</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</si>
  <si>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</si>
  <si>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</si>
  <si>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</si>
  <si>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</si>
  <si>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125 - SIRENES</t>
  </si>
  <si>
    <t>125.01 - SIRENE</t>
  </si>
  <si>
    <t>MATED-4473</t>
  </si>
  <si>
    <t>ALARME AUDIOVISUAL SEM FIO PARA PCD (BOTOEIRA: INCLUSA|FONTE: INCLUSO|TENSÃO: 110-220V)</t>
  </si>
  <si>
    <t>MATED-4456</t>
  </si>
  <si>
    <t>SINALIZADOR AUDIOVISUAL ENDEREÇÁVEL (APLICAÇÃO: PCI|PRESSÃO SONORA MÍNIMA: 90 DB)</t>
  </si>
  <si>
    <t>MATED-12977</t>
  </si>
  <si>
    <t>SIRENE DE ALTA POTÊNCIA, TIMBRE Ø 150MM, 100DCB - IPRM</t>
  </si>
  <si>
    <t>MATED-12389</t>
  </si>
  <si>
    <t>SIRENE ELETROMECÂNICA (ALCANCE MÁXIMO: 500M|PRESSÃO SONORA MÍNIMA: 110 DB)</t>
  </si>
  <si>
    <t>MATED-12975</t>
  </si>
  <si>
    <t>SIRENE PARA ALARME DE BOMBA EM FUNCIONAMENTO, 220V - IPRM</t>
  </si>
  <si>
    <t>126 - SOLVENTES E ÁCIDOS</t>
  </si>
  <si>
    <t>126.01 - ÁCIDO</t>
  </si>
  <si>
    <t>MATED-11464</t>
  </si>
  <si>
    <t>ÁCIDO MURIÁTICO</t>
  </si>
  <si>
    <t>126.02 - DETERGENTE E DESINFETANTE</t>
  </si>
  <si>
    <t>MATED-27714</t>
  </si>
  <si>
    <t>DESINFETANTE (USO: GERAL)</t>
  </si>
  <si>
    <t>MATED-11260</t>
  </si>
  <si>
    <t>DETERGENTE AMONÍACO</t>
  </si>
  <si>
    <t>MATED-27713</t>
  </si>
  <si>
    <t>DETERGENTE NEUTRO CONCENTRADO (USO: GERAL)</t>
  </si>
  <si>
    <t>126.03 - SOLVENTE</t>
  </si>
  <si>
    <t>MATED-14692</t>
  </si>
  <si>
    <t>GEL REMOVEDOR PASTOSO (APLICAÇÃO: TINTAS ESMALTE, ACRÍLICA OU VERNIZ)</t>
  </si>
  <si>
    <t>MATED-11432</t>
  </si>
  <si>
    <t>SOLVENTE DILUENTE (BASE: AGUARRÁS)</t>
  </si>
  <si>
    <t>127 - TAXA E BOMBAS DE CONCRETO</t>
  </si>
  <si>
    <t>127.01 - TAXA DE BOMBEAMENTO</t>
  </si>
  <si>
    <t>MATED-12059</t>
  </si>
  <si>
    <t>TAXA DE BOMBEAMENTO DE CONCRETO</t>
  </si>
  <si>
    <t>129 - TELAS, CONCERTINAS E CERCAS</t>
  </si>
  <si>
    <t>129.01 - ACESSÓRIOS PARA CERCA</t>
  </si>
  <si>
    <t>MATED-11232</t>
  </si>
  <si>
    <t>GRAMPO (ACABAMENTO: GALVANIZADO|APLICAÇÃO: CERCA|TAMANHO: GRANDE[9X1"]|DIÂMETRO: 9 BWG [3,75MM]|COMPRIMENTO: 1" [25,4MM]|QUANTIDADE POR QUILO: 215)</t>
  </si>
  <si>
    <t>129.02 - CONCERTINA DUPLA</t>
  </si>
  <si>
    <t>MATED-13074</t>
  </si>
  <si>
    <t>CONCERTINA CLIPADA (MODELO: ESPIRAL HELICOIDAL DUPLA|DIÂMETRO: 45CM)</t>
  </si>
  <si>
    <t>MATED-13073</t>
  </si>
  <si>
    <t>CONCERTINA CLIPADA (MODELO: ESPIRAL HELICOIDAL DUPLA|DIÂMETRO: 61CM)</t>
  </si>
  <si>
    <t>MATED-13075</t>
  </si>
  <si>
    <t>CONCERTINA CLIPADA (MODELO: ESPIRAL HELICOIDAL DUPLA|DIÂMETRO: 73CM)</t>
  </si>
  <si>
    <t>129.03 - TELA ONDULADA</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</si>
  <si>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</si>
  <si>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</si>
  <si>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</si>
  <si>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</si>
  <si>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</si>
  <si>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</si>
  <si>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</si>
  <si>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</si>
  <si>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</si>
  <si>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</si>
  <si>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</si>
  <si>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</si>
  <si>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129.04 - TELA PARA ALAMBRADO</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</si>
  <si>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</si>
  <si>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</si>
  <si>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</si>
  <si>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</si>
  <si>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130 - TELHAS CERÂMICAS</t>
  </si>
  <si>
    <t>130.02 - TELHA CERÂMICA</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</si>
  <si>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</si>
  <si>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</si>
  <si>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</si>
  <si>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</si>
  <si>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</si>
  <si>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</si>
  <si>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</si>
  <si>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</si>
  <si>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131 - TELHAS DE FIBROCIMENTO, GALVANIZADAS E VEGETAL</t>
  </si>
  <si>
    <t>131.01 - ACESSÓRIOS PARA FIXAÇÃO DE TELHAS</t>
  </si>
  <si>
    <t>MATED-11377</t>
  </si>
  <si>
    <t>CONJUNTO VEDAÇÃO ELÁSTICA (APLICAÇÃO: TELHADO|DIÂMETRO DO FURO: 8MM)</t>
  </si>
  <si>
    <t>MATED-11378</t>
  </si>
  <si>
    <t>FIXADOR DE ABA AUTOTRAVANTE PARA CALHA ESTRUTURAL (MATERIAL: AÇO GALVANIZADO|LARGURA DA TELHA: 90CM[CANALETE 90 OU KALHETÃO])</t>
  </si>
  <si>
    <t>MATED-12443</t>
  </si>
  <si>
    <t>FIXADOR DE ABA SIMPLES PARA CALHA ESTRUTURAL (MATERIAL: AÇO GALVANIZADO|LARGURA DA TELHA: 49CM[CANALETE 49 OU KALHETA])</t>
  </si>
  <si>
    <t>MATED-11379</t>
  </si>
  <si>
    <t>GANCHO CHATO PARA FIXAÇÃO DE TELHAS (COMPRIMENTO: 140MM)</t>
  </si>
  <si>
    <t>MATED-12589</t>
  </si>
  <si>
    <t>VEDA ONDA/PASSARINHEIRA (MATERIAL: POLIPROPILENO|COR: OCRE OU CINZA|ALTURA*: 6CM|COMPRIMENTO: 9,5CM|APLICAÇÃO: TELHA ONDULADA)*VALORES REFERENCIAIS APROXIMADOS</t>
  </si>
  <si>
    <t>131.02 - CUMEEIRA FIBROCIMENTO</t>
  </si>
  <si>
    <t>MATED-11369</t>
  </si>
  <si>
    <t>CUMEEIRA NORMAL (UTILIZAÇÃO: TELHA ESTRUTURAL DE FIBROCIMENTO|LARGURA: 512MM*|COMPRIMENTO: 616MM*|REFERÊNCIA: CANALETE 49 E KALHETAO 49) *MEDIDAS REFERENCIAIS APROXIMADAS</t>
  </si>
  <si>
    <t>MATED-11370</t>
  </si>
  <si>
    <t>CUMEEIRA NORMAL (UTILIZAÇÃO: TELHA ESTRUTURAL DE FIBROCIMENTO|LARGURA: 935MM*|COMPRIMENTO: 1050MM*|REFERÊNCIA: CANALETE 90 E KALHETÃO 90) *MEDIDAS REFERENCIAIS APROXIMADAS</t>
  </si>
  <si>
    <t>MATED-11971</t>
  </si>
  <si>
    <t>ESPIGÃO DE FIBROCIMENTO (UTILIZAÇÃO: TELHA ONDULADA|COMPRIMENTO DA PEÇA: 180CM*) *MEDIDAS REFERENCIAIS APROXIMADAS</t>
  </si>
  <si>
    <t>MATED-11373</t>
  </si>
  <si>
    <t>RUFO DE FIBROCIMENTO (UTILIZAÇÃO: TELHA ONDULADA|INCLINAÇÃO: 30°|ESPESSURA: 4MM)</t>
  </si>
  <si>
    <t>131.03 - CUMEEIRA GALVANIZADA</t>
  </si>
  <si>
    <t>MATED-12561</t>
  </si>
  <si>
    <t>CUMEEIRA GALVANIZADA (UTILIZAÇÃO: TELHA TRAPEZOIDAL|COMPRIMENTO DA PEÇA: 100CM*) *MEDIDAS REFERENCIAIS APROXIMADAS</t>
  </si>
  <si>
    <t>131.04 - CUMEEIRA VEGETAL</t>
  </si>
  <si>
    <t>MATED-12587</t>
  </si>
  <si>
    <t>CUMEEIRA ONDULADA (UTILIZAÇÃO: TELHA DE FIBRA VEGETAL TRADICIONAL|COMPRIMENTO DA PEÇA: 100CM*) *MEDIDAS REFERENCIAIS APROXIMADAS</t>
  </si>
  <si>
    <t>MATED-12588</t>
  </si>
  <si>
    <t>RUFO DE POLIETILENO (UTILIZAÇÃO: TELHA DE FIBRA VEGETAL TRADICIONAL|COMPRIMENTO DA PEÇA: 100CM*) *MEDIDAS REFERENCIAIS APROXIMADAS</t>
  </si>
  <si>
    <t>131.05 - TELHA DE FIBROCIMENTO</t>
  </si>
  <si>
    <t>MATED-11371</t>
  </si>
  <si>
    <t>TELHA DE FIBROCIMENTO DE CUMEEIRA (TIPO: ARTICULADA|COMPRIMENTO: 1100MM|ESPESSURA: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</si>
  <si>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</si>
  <si>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</si>
  <si>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</si>
  <si>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</si>
  <si>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</si>
  <si>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</si>
  <si>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</si>
  <si>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</si>
  <si>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</si>
  <si>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</si>
  <si>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131.06 - TELHA GALVANIZADA</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</si>
  <si>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</si>
  <si>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</si>
  <si>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</si>
  <si>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</si>
  <si>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131.07 - TELHA VEGETAL</t>
  </si>
  <si>
    <t>MATED-12586</t>
  </si>
  <si>
    <t>TELHA DE FIBRA VEGETAL (MODELO: TRADICIONAL OU CLÁSSFICA|IMPERMEABLIZAÇÃO: BETUME|COMPRIMENTO*: 200CM|LARGURA*:  95CM|ESPESSURA: 3MM|PESO: 6,5KG)*VALORES REFERENCIAIS APROXIMADOS</t>
  </si>
  <si>
    <t>132 - TEXTURAS</t>
  </si>
  <si>
    <t>132.01 - TEXTURA ACRÍLICA</t>
  </si>
  <si>
    <t>MATED-12758</t>
  </si>
  <si>
    <t>TEXTURA ACRÍLICA (TIPO: PREMIUM|ACABAMENTO: LISO OU SUAVE|APLICAÇÃO: USO INTERNO E EXTERNO)</t>
  </si>
  <si>
    <t>MATED-12769</t>
  </si>
  <si>
    <t>TEXTURA ACRÍLICA (TIPO: PREMIUM|ACABAMENTO: RÚSTICO|APLICAÇÃO: USO INTERNO E EXTERNO)</t>
  </si>
  <si>
    <t>133 - TINTAS ACRÍLICAS, ESMALTE E LÁTEX</t>
  </si>
  <si>
    <t>133.01 - IMPERMEABILIZANTE ASFÁLTICO</t>
  </si>
  <si>
    <t>MATED-11361</t>
  </si>
  <si>
    <t>TINTA (TIPO: ASFÁLTICA IMPERMEABILIZANTE EMULSIONADA EM ÁGUA|APLICAÇÃO: ALVENARIA, CONCRETO, MADEIRA E METAIS)</t>
  </si>
  <si>
    <t>133.02 - PIGMENTO</t>
  </si>
  <si>
    <t>MATED-12340</t>
  </si>
  <si>
    <t>PIGMENTO PARA TINTAS (TIPO: PÓ|CORES: DIVERSAS)</t>
  </si>
  <si>
    <t>133.03 - TINTA ACRÍLICA</t>
  </si>
  <si>
    <t>MATED-11980</t>
  </si>
  <si>
    <t>TINTA (TIPO: ACRÍLICA EMULSIONADA EM ÁGUA|APLICAÇÃO: SINALIZAÇÃO HORIZONTAL VIÁRIA|ACABAMENTO: FOSCO)</t>
  </si>
  <si>
    <t>MATED-11448</t>
  </si>
  <si>
    <t>TINTA (TIPO: ACRÍLICA PREMIUM|APLICAÇÃO: ALVENARIA, CONCRETO, GESSO E REBOCO|ACABAMENTO: FOSCO)</t>
  </si>
  <si>
    <t>MATED-11447</t>
  </si>
  <si>
    <t>TINTA (TIPO: ACRÍLICA PREMIUM|APLICAÇÃO: PISO|ACABAMENTO: FOSCO)</t>
  </si>
  <si>
    <t>133.04 - TINTA BORRACHA</t>
  </si>
  <si>
    <t>MATED-11446</t>
  </si>
  <si>
    <t>TINTA (TIPO: BORRACHA CLORADA|ACABAMENTO: SEMIBRILHOAPLICAÇÃO: CONCRETO, PISO, PAREDES DE RESERVATÓRIOS, BANHEIROS, REFEITORIOS ETC.)</t>
  </si>
  <si>
    <t>133.05 - TINTA EPÓXI</t>
  </si>
  <si>
    <t>MATED-11457</t>
  </si>
  <si>
    <t>TINTA (TIPO: EPÓXI PREMIUM|APLICAÇÃO: ALVENARIA, CERÂMICA, MADEIRA, METAIS E PISO|ACABAMENTO: BRILHANTE)</t>
  </si>
  <si>
    <t>133.06 - TINTA ESMALTE</t>
  </si>
  <si>
    <t>MATED-11444</t>
  </si>
  <si>
    <t>TINTA (TIPO: ESMALTE SINTÉTICO PREMIUM|APLICAÇÃO: MADEIRA, METAIS E PVC|ACABAMENTO: ACETINADO)</t>
  </si>
  <si>
    <t>MATED-11450</t>
  </si>
  <si>
    <t>TINTA (TIPO: ESMALTE SINTÉTICO PREMIUM|APLICAÇÃO: MADEIRA, METAIS E PVC|ACABAMENTO: FOSCO)</t>
  </si>
  <si>
    <t>MATED-14797</t>
  </si>
  <si>
    <t>TINTA (TIPO: ESMALTE SINTÉTICO PREMIUM|BASE: ÁGUA|APLICAÇÃO: MADEIRA, METAIS E PVC|ACABAMENTO: ACETINADO)</t>
  </si>
  <si>
    <t>133.07 - TINTA LÁTEX</t>
  </si>
  <si>
    <t>MATED-11449</t>
  </si>
  <si>
    <t>TINTA (TIPO: LÁTEX PVA PREMIUM|APLICAÇÃO: ALVENARIA, CONCRETO, GESSO E REBOCO|ACABAMENTO: FOSCO)</t>
  </si>
  <si>
    <t>133.08 - TINTA MINERAL</t>
  </si>
  <si>
    <t>MATED-14736</t>
  </si>
  <si>
    <t>FUNDO PREPARADOR MINERAL (APLICAÇÃO: ALVENARIA, CONCRETO, PEDRAS E REBOCO)</t>
  </si>
  <si>
    <t>MATED-14734</t>
  </si>
  <si>
    <t>TINTA (TIPO: MINERAL PREMIUM|APLICAÇÃO: ALVENARIA, CONCRETO, PEDRAS E REBOCO|ACABAMENTO: FOSCO)</t>
  </si>
  <si>
    <t>134 - TOMADAS, INTERRUPTORES, CAMPAINHAS, PLACAS E ACESSÓRIOS</t>
  </si>
  <si>
    <t>134.01 - CAMPAINHA</t>
  </si>
  <si>
    <t>MATED-13077</t>
  </si>
  <si>
    <t>CAMPAINHA (SOM: CIGARRA|TIPO: EMBUTIR|DIMENSÃO: 2"X4"|TENSÃO: 127V OU 220V|ACESSÓRIOS: INCLUSO)</t>
  </si>
  <si>
    <t>MATED-12985</t>
  </si>
  <si>
    <t>CAMPAINHA (SOM: CIGARRA|TIPO: SOBREPOR|LARGURA OU DIÂMETRO*: 4CM|TENSÃO: 127V OU 220V|ACESSÓRIOS: INCLUSO)*VALORES REFERENCIAIS APROXIMADOS</t>
  </si>
  <si>
    <t>134.02 - MÓDULO CEGO/FURO</t>
  </si>
  <si>
    <t>MATED-15608</t>
  </si>
  <si>
    <t>MÓDULO CEGO (PLACA E SUPORTE: NÃO INCLUSO)</t>
  </si>
  <si>
    <t>MATED-15609</t>
  </si>
  <si>
    <t>MÓDULO COM FURO PARA SAÍDA (DIÂMETRO FURO: 10MM|APLICAÇÃO: SAÍDA DE FIOS|PLACA E SUPORTE: NÃO INCLUSO)</t>
  </si>
  <si>
    <t>134.03 - MÓDULO DE DADOS/TELEFONIA</t>
  </si>
  <si>
    <t>MATED-15607</t>
  </si>
  <si>
    <t>MÓDULO PARA ANTENA (CONECTOR: COAXIAL 75 OHMS|MATERIAL: PLÁSTICO|PLACA E SUPORTE: NÃO INCLUSO)</t>
  </si>
  <si>
    <t>MATED-15604</t>
  </si>
  <si>
    <t>MÓDULO PARA DADOS/TELEFONIA (CONECTOR: RJ11|QUANTIDADE DE VIAS: 2|MATERIAL: PLÁSTICO|PLACA E SUPORTE: NÃO INCLUSO)</t>
  </si>
  <si>
    <t>MATED-15605</t>
  </si>
  <si>
    <t>MÓDULO PARA DADOS/TELEFONIA (CONECTOR: RJ45 CAT.5|QUANTIDADE DE VIAS: 8|MATERIAL: PLÁSTICO|PLACA E SUPORTE: NÃO INCLUSO)</t>
  </si>
  <si>
    <t>MATED-15606</t>
  </si>
  <si>
    <t>MÓDULO PARA DADOS/TELEFONIA (CONECTOR: RJ45 CAT.6|QUANTIDADE DE VIAS: 8|MATERIAL: PLÁSTICO|PLACA E SUPORTE: NÃO INCLUSO)</t>
  </si>
  <si>
    <t>MATED-12097</t>
  </si>
  <si>
    <t>TOMADA DE REDE (TIPO: LÓGICA|CONECTOR: RJ45|APLICAÇÃO: CANALETA SISTEMA "X" OU EQUIVALENTE|LINHA: SOBREPOR|CAIXA: INCLUSO|SUPORTES E ACESSÓRIOS: INCLUSO)</t>
  </si>
  <si>
    <t>134.04 - MÓDULO INTERRUPTOR</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</si>
  <si>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</si>
  <si>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</si>
  <si>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</si>
  <si>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</si>
  <si>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</si>
  <si>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</si>
  <si>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</si>
  <si>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</si>
  <si>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</si>
  <si>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</si>
  <si>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</si>
  <si>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</si>
  <si>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</si>
  <si>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</si>
  <si>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134.05 - MÓDULO TOMADA</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</si>
  <si>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</si>
  <si>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</si>
  <si>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</si>
  <si>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</si>
  <si>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</si>
  <si>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</si>
  <si>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</si>
  <si>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</si>
  <si>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</si>
  <si>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</si>
  <si>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</si>
  <si>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MÓDULO TOMADA USB (CORRENTE SAÍDA USB: 1A|QUANTIDADE DE SAÍDA USB: 1|TENSÃO: BIVOLT|MATERIAL: TERMOPLÁSTICO|PLACA E SUPORTE: NÃO INCLUSO)</t>
  </si>
  <si>
    <t>134.06 - PLACA PARA SUPORTE</t>
  </si>
  <si>
    <t>MATED-11927</t>
  </si>
  <si>
    <t>PLACA PARA SUPORTE (TIPO DA PLACA: 3"X3"|QUANTIDADE DE MÓDULOS: CEGA|MATERIAL: PLÁSTICO|SUPORTE: NÃO INCLUSO|FORMATO: REDONDO)</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</si>
  <si>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</si>
  <si>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</si>
  <si>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</si>
  <si>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</si>
  <si>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</si>
  <si>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</si>
  <si>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</si>
  <si>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</si>
  <si>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</si>
  <si>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</si>
  <si>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</si>
  <si>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</si>
  <si>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</si>
  <si>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</si>
  <si>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</si>
  <si>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</si>
  <si>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134.07 - SUPORTE PARA PLACA</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</si>
  <si>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</si>
  <si>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</si>
  <si>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</si>
  <si>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</si>
  <si>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135 - TORNEIRAS, BÓIAS E ENGATES FLEXÍVEIS</t>
  </si>
  <si>
    <t>135.01 - BOIA PLÁSTICA</t>
  </si>
  <si>
    <t>MATED-14478</t>
  </si>
  <si>
    <t>BOIA PLÁSTICA PARA CAIXA DÁGUA (DIÂMETRO DA SEÇÃO: 1/2")</t>
  </si>
  <si>
    <t>MATED-11736</t>
  </si>
  <si>
    <t>BOIA PLÁSTICA PARA CAIXA DÁGUA (DIÂMETRO DA SEÇÃO: 3/4")</t>
  </si>
  <si>
    <t>135.02 - CHAVE DE BOIA AUTOMÁTICA</t>
  </si>
  <si>
    <t>MATED-11731</t>
  </si>
  <si>
    <t>AUTOMÁTICO DE CHAVE DE BOIA (APLICAÇÃO: REGULADOR DE NÍVEL|CAPACIDADE ELÉTRICA: 2CV EM 220V OU 1CV EM 110V|CORRENTE: 25A|COMPRIMENTO DO CABO: 1,5M)</t>
  </si>
  <si>
    <t>135.03 - ENGATE FLEXÍVEL EM PVC</t>
  </si>
  <si>
    <t>MATED-11725</t>
  </si>
  <si>
    <t>ENGATE FLEXÍVEL (MATERIAL: PVC|APLICAÇÃO: ENTRADA DE ÁGUA|COMPRIMENTO: 30CM|DIÂMETRO DA SEÇÃO: 1/2"[20MM])</t>
  </si>
  <si>
    <t>135.04 - ENGATE FLEXÍVEL METÁLICO</t>
  </si>
  <si>
    <t>MATED-11746</t>
  </si>
  <si>
    <t>ENGATE FLEXÍVEL METÁLICO (APLICAÇÃO: ENTRADA DE ÁGUA|COMPRIMENTO: 30CM|DIÂMETRO DA SEÇÃO: 1/2"[20MM])</t>
  </si>
  <si>
    <t>MATED-12565</t>
  </si>
  <si>
    <t>ENGATE FLEXÍVEL METÁLICO (APLICAÇÃO: ENTRADA DE ÁGUA|COMPRIMENTO: 40CM|DIÂMETRO DA SEÇÃO: 1/2"[20MM])</t>
  </si>
  <si>
    <t>135.05 - TORNEIRA DE BOIA</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</si>
  <si>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</si>
  <si>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</si>
  <si>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</si>
  <si>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</si>
  <si>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</si>
  <si>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</si>
  <si>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</si>
  <si>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</si>
  <si>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</si>
  <si>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</si>
  <si>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</si>
  <si>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</si>
  <si>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135.06 - TORNEIRA METÁLICA</t>
  </si>
  <si>
    <t>MATED-29151</t>
  </si>
  <si>
    <t>TORNEIRA METÁLICA ANTIVANDALISMO (APLICAÇÃO: LAVATÓRIO|BICO: LISO|ABERTURA: PRESSÃO|ACABAMENTO: CROMADO|BITOLA: 3/4"|INSTALAÇÃO: PAREDE|ACESSÓRIOS: INCLUSO|REFERÊNCIA: 1176.C)</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</si>
  <si>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</si>
  <si>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</si>
  <si>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</si>
  <si>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</si>
  <si>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</si>
  <si>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</si>
  <si>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</si>
  <si>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</si>
  <si>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</si>
  <si>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</si>
  <si>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</si>
  <si>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</si>
  <si>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</si>
  <si>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</si>
  <si>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</si>
  <si>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</si>
  <si>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</si>
  <si>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</si>
  <si>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</si>
  <si>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</si>
  <si>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</si>
  <si>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</si>
  <si>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</si>
  <si>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</si>
  <si>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</si>
  <si>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</si>
  <si>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</si>
  <si>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</si>
  <si>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135.07 - TORNEIRA PLÁSTICA</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</si>
  <si>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</si>
  <si>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</si>
  <si>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</si>
  <si>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</si>
  <si>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136 - TUBOS CERÂMICOS  ESGOTO</t>
  </si>
  <si>
    <t>136.01 - TUBO CERÂMICO</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</si>
  <si>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</si>
  <si>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</si>
  <si>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</si>
  <si>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</si>
  <si>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</si>
  <si>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</si>
  <si>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</si>
  <si>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</si>
  <si>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</si>
  <si>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</si>
  <si>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137 - TUBOS E CONEXÕES CPVC SOLDA ÁGUA QUENTE</t>
  </si>
  <si>
    <t>137.01 - TUBO CPVC</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</si>
  <si>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</si>
  <si>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</si>
  <si>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</si>
  <si>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</si>
  <si>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</si>
  <si>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</si>
  <si>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</si>
  <si>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</si>
  <si>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</si>
  <si>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</si>
  <si>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</si>
  <si>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</si>
  <si>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</si>
  <si>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</si>
  <si>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</si>
  <si>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</si>
  <si>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</si>
  <si>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</si>
  <si>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138 - TUBOS E CONEXÕES DE COBRE E BRONZE</t>
  </si>
  <si>
    <t>138.01 - FILTRO TIPO "Y"</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</si>
  <si>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</si>
  <si>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</si>
  <si>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</si>
  <si>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</si>
  <si>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</si>
  <si>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</si>
  <si>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</si>
  <si>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</si>
  <si>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</si>
  <si>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</si>
  <si>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</si>
  <si>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</si>
  <si>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138.02 - TUBO DE COBRE</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</si>
  <si>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</si>
  <si>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</si>
  <si>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</si>
  <si>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</si>
  <si>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</si>
  <si>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</si>
  <si>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</si>
  <si>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</si>
  <si>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</si>
  <si>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</si>
  <si>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</si>
  <si>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</si>
  <si>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</si>
  <si>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</si>
  <si>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</si>
  <si>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</si>
  <si>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</si>
  <si>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</si>
  <si>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</si>
  <si>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</si>
  <si>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</si>
  <si>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</si>
  <si>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</si>
  <si>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</si>
  <si>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</si>
  <si>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</si>
  <si>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</si>
  <si>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</si>
  <si>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</si>
  <si>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</si>
  <si>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</si>
  <si>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</si>
  <si>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139 - TUBOS E CONEXÕES ELETRODUTOS, DUTOS CORRUGADOS E MANGUEIRAS ELÉTRICAS</t>
  </si>
  <si>
    <t>139.01 - DUTO EM PEAD</t>
  </si>
  <si>
    <t>MATED-11955</t>
  </si>
  <si>
    <t>DUTO CORRUGADO HELICOIDAL (TIPO: FLEXÍVEL|MATERIAL: POLIETILENO DE ALTA DENSIDADE [PEAD]|COR: PRETA|DIÂMETRO: 1.1/2")</t>
  </si>
  <si>
    <t>MATED-4159</t>
  </si>
  <si>
    <t>DUTO CORRUGADO HELICOIDAL (TIPO: FLEXÍVEL|MATERIAL: POLIETILENO DE ALTA DENSIDADE [PEAD]|COR: PRETA|DIÂMETRO: 1.1/4")</t>
  </si>
  <si>
    <t>MATED-11956</t>
  </si>
  <si>
    <t>DUTO CORRUGADO HELICOIDAL (TIPO: FLEXÍVEL|MATERIAL: POLIETILENO DE ALTA DENSIDADE [PEAD]|COR: PRETA|DIÂMETRO: 2")</t>
  </si>
  <si>
    <t>MATED-11957</t>
  </si>
  <si>
    <t>DUTO CORRUGADO HELICOIDAL (TIPO: FLEXÍVEL|MATERIAL: POLIETILENO DE ALTA DENSIDADE [PEAD]|COR: PRETA|DIÂMETRO: 3")</t>
  </si>
  <si>
    <t>MATED-11958</t>
  </si>
  <si>
    <t>DUTO CORRUGADO HELICOIDAL (TIPO: FLEXÍVEL|MATERIAL: POLIETILENO DE ALTA DENSIDADE [PEAD]|COR: PRETA|DIÂMETRO: 4")</t>
  </si>
  <si>
    <t>MATED-11959</t>
  </si>
  <si>
    <t>DUTO CORRUGADO HELICOIDAL (TIPO: FLEXÍVEL|MATERIAL: POLIETILENO DE ALTA DENSIDADE [PEAD]|COR: PRETA|DIÂMETRO: 5")</t>
  </si>
  <si>
    <t>MATED-11960</t>
  </si>
  <si>
    <t>DUTO CORRUGADO HELICOIDAL (TIPO: FLEXÍVEL|MATERIAL: POLIETILENO DE ALTA DENSIDADE [PEAD]|COR: PRETA|DIÂMETRO: 6")</t>
  </si>
  <si>
    <t>139.02 - ELETRODUTO FLEXÍVEL EM PVC</t>
  </si>
  <si>
    <t>MATED-12217</t>
  </si>
  <si>
    <t>ELETRODUTO FLEXÍVEL (MATERIAL: PVC|DIÂMETRO DA SEÇÃO: 20MM)</t>
  </si>
  <si>
    <t>MATED-12225</t>
  </si>
  <si>
    <t>ELETRODUTO FLEXÍVEL (MATERIAL: PVC|DIÂMETRO DA SEÇÃO: 25MM)</t>
  </si>
  <si>
    <t>MATED-12215</t>
  </si>
  <si>
    <t>ELETRODUTO FLEXÍVEL (MATERIAL: PVC|DIÂMETRO DA SEÇÃO: 32MM)</t>
  </si>
  <si>
    <t>140 - TUBOS E CONEXÕES FERRO E AÇO</t>
  </si>
  <si>
    <t>140.01 - CONEXÕES PARA TUBO EM AÇO</t>
  </si>
  <si>
    <t>MATED-9794</t>
  </si>
  <si>
    <t>CAP (MATERIAL: AÇO SCH-40 SEM COSTURA A234 WPB|BITOLA: 2.1/2")</t>
  </si>
  <si>
    <t>MATED-12996</t>
  </si>
  <si>
    <t>CAPS FORJADO DE SOLDA (MATERIAL: AÇO SCH-40 SEM COSTURA A234 WPB|BITOLA: 3/4")</t>
  </si>
  <si>
    <t>MATED-13002</t>
  </si>
  <si>
    <t>TAMPÃO (MATERIAL: FERRO FUNDIDO MALEÁVEL|ACABAMENTO: GALVANIZADO|DIÂMETRO: 1/2"[15MM]|ROSCA: NPT [CÔNICA]|CLASSE DE PRESSÃO: 300 LIBRAS|APLICAÇÃO USUAL: INSTALAÇÃO DE LÍQUIDOS, GASES E VAPORES)</t>
  </si>
  <si>
    <t>140.02 - TUBO EM AÇO</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</si>
  <si>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</si>
  <si>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</si>
  <si>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</si>
  <si>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</si>
  <si>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</si>
  <si>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</si>
  <si>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141 - TUBOS E CONEXÕES PARA ELETRODUTOS DE FERRO GALVANIZADO</t>
  </si>
  <si>
    <t>141.02 - ELETRODUTO FLEXÍVEL EM AÇO GALVANIZADO</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</si>
  <si>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</si>
  <si>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</si>
  <si>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</si>
  <si>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</si>
  <si>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</si>
  <si>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</si>
  <si>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</si>
  <si>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</si>
  <si>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</si>
  <si>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</si>
  <si>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</si>
  <si>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</si>
  <si>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141.03 - ELETRODUTO RÍGIDO EM AÇO GALVANIZADO</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</si>
  <si>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</si>
  <si>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</si>
  <si>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</si>
  <si>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</si>
  <si>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</si>
  <si>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</si>
  <si>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</si>
  <si>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</si>
  <si>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</si>
  <si>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</si>
  <si>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</si>
  <si>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</si>
  <si>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</si>
  <si>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</si>
  <si>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</si>
  <si>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</si>
  <si>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</si>
  <si>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</si>
  <si>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</si>
  <si>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</si>
  <si>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</si>
  <si>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</si>
  <si>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</si>
  <si>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</si>
  <si>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</si>
  <si>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</si>
  <si>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</si>
  <si>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</si>
  <si>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</si>
  <si>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</si>
  <si>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</si>
  <si>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</si>
  <si>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</si>
  <si>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</si>
  <si>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</si>
  <si>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</si>
  <si>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142 - TUBOS E CONEXÕES PARA ELETRODUTOS DE PVC</t>
  </si>
  <si>
    <t>142.01 - ACESSÓRIOS PARA ELETRODUTO EM PVC</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</si>
  <si>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</si>
  <si>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</si>
  <si>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</si>
  <si>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</si>
  <si>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</si>
  <si>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</si>
  <si>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142.02 - ELETRODUTO RÍGIDO EM PVC</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</si>
  <si>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</si>
  <si>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</si>
  <si>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</si>
  <si>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</si>
  <si>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</si>
  <si>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</si>
  <si>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</si>
  <si>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</si>
  <si>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</si>
  <si>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</si>
  <si>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</si>
  <si>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</si>
  <si>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</si>
  <si>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</si>
  <si>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</si>
  <si>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</si>
  <si>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</si>
  <si>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</si>
  <si>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143 - TUBOS E CONEXÕES PPR E PEX  ÁGUA FRIA</t>
  </si>
  <si>
    <t>143.01 - TUBO DE POLIPROPILENO VERDE</t>
  </si>
  <si>
    <t>MATED-11561</t>
  </si>
  <si>
    <t>TUBO DE POLIPROPILENO VERDE (DIÂMETRO DA SEÇÃO: 110MM|PRESSÃO NOMINAL: 1,2MPA)</t>
  </si>
  <si>
    <t>MATED-11560</t>
  </si>
  <si>
    <t>TUBO DE POLIPROPILENO VERDE (DIÂMETRO DA SEÇÃO: 110MM|PRESSÃO NOMINAL: 2,0MPA)</t>
  </si>
  <si>
    <t>MATED-11570</t>
  </si>
  <si>
    <t>TUBO DE POLIPROPILENO VERDE (DIÂMETRO DA SEÇÃO: 110MM|PRESSÃO NOMINAL: 2,5MPA)</t>
  </si>
  <si>
    <t>MATED-11553</t>
  </si>
  <si>
    <t>TUBO DE POLIPROPILENO VERDE (DIÂMETRO DA SEÇÃO: 25MM|PRESSÃO NOMINAL: 2,0MPA)</t>
  </si>
  <si>
    <t>MATED-11562</t>
  </si>
  <si>
    <t>TUBO DE POLIPROPILENO VERDE (DIÂMETRO DA SEÇÃO: 25MM|PRESSÃO NOMINAL: 2,5MPA)</t>
  </si>
  <si>
    <t>MATED-11575</t>
  </si>
  <si>
    <t>TUBO DE POLIPROPILENO VERDE (DIÂMETRO DA SEÇÃO: 32MM|PRESSÃO NOMINAL: 1,2MPA)</t>
  </si>
  <si>
    <t>MATED-11559</t>
  </si>
  <si>
    <t>TUBO DE POLIPROPILENO VERDE (DIÂMETRO DA SEÇÃO: 32MM|PRESSÃO NOMINAL: 2,0MPA)</t>
  </si>
  <si>
    <t>MATED-11563</t>
  </si>
  <si>
    <t>TUBO DE POLIPROPILENO VERDE (DIÂMETRO DA SEÇÃO: 32MM|PRESSÃO NOMINAL: 2,5MPA)</t>
  </si>
  <si>
    <t>MATED-11576</t>
  </si>
  <si>
    <t>TUBO DE POLIPROPILENO VERDE (DIÂMETRO DA SEÇÃO: 40MM|PRESSÃO NOMINAL: 1,2MPA)</t>
  </si>
  <si>
    <t>MATED-11564</t>
  </si>
  <si>
    <t>TUBO DE POLIPROPILENO VERDE (DIÂMETRO DA SEÇÃO: 40MM|PRESSÃO NOMINAL: 2,0MPA)</t>
  </si>
  <si>
    <t>MATED-11565</t>
  </si>
  <si>
    <t>TUBO DE POLIPROPILENO VERDE (DIÂMETRO DA SEÇÃO: 40MM|PRESSÃO NOMINAL: 2,5MPA)</t>
  </si>
  <si>
    <t>MATED-11577</t>
  </si>
  <si>
    <t>TUBO DE POLIPROPILENO VERDE (DIÂMETRO DA SEÇÃO: 50MM|PRESSÃO NOMINAL: 1,2MPA)</t>
  </si>
  <si>
    <t>MATED-11571</t>
  </si>
  <si>
    <t>TUBO DE POLIPROPILENO VERDE (DIÂMETRO DA SEÇÃO: 50MM|PRESSÃO NOMINAL: 2,0MPA)</t>
  </si>
  <si>
    <t>MATED-11566</t>
  </si>
  <si>
    <t>TUBO DE POLIPROPILENO VERDE (DIÂMETRO DA SEÇÃO: 50MM|PRESSÃO NOMINAL: 2,5MPA)</t>
  </si>
  <si>
    <t>MATED-11554</t>
  </si>
  <si>
    <t>TUBO DE POLIPROPILENO VERDE (DIÂMETRO DA SEÇÃO: 63MM|PRESSÃO NOMINAL: 1,2MPA)</t>
  </si>
  <si>
    <t>MATED-11572</t>
  </si>
  <si>
    <t>TUBO DE POLIPROPILENO VERDE (DIÂMETRO DA SEÇÃO: 63MM|PRESSÃO NOMINAL: 2,0MPA)</t>
  </si>
  <si>
    <t>MATED-11567</t>
  </si>
  <si>
    <t>TUBO DE POLIPROPILENO VERDE (DIÂMETRO DA SEÇÃO: 63MM|PRESSÃO NOMINAL: 2,5MPA)</t>
  </si>
  <si>
    <t>MATED-11555</t>
  </si>
  <si>
    <t>TUBO DE POLIPROPILENO VERDE (DIÂMETRO DA SEÇÃO: 75MM|PRESSÃO NOMINAL: 1,2MPA)</t>
  </si>
  <si>
    <t>MATED-11573</t>
  </si>
  <si>
    <t>TUBO DE POLIPROPILENO VERDE (DIÂMETRO DA SEÇÃO: 75MM|PRESSÃO NOMINAL: 2,0MPA)</t>
  </si>
  <si>
    <t>MATED-11568</t>
  </si>
  <si>
    <t>TUBO DE POLIPROPILENO VERDE (DIÂMETRO DA SEÇÃO: 75MM|PRESSÃO NOMINAL: 2,5MPA)</t>
  </si>
  <si>
    <t>MATED-11556</t>
  </si>
  <si>
    <t>TUBO DE POLIPROPILENO VERDE (DIÂMETRO DA SEÇÃO: 90MM|PRESSÃO NOMINAL: 1,2MPA)</t>
  </si>
  <si>
    <t>MATED-11574</t>
  </si>
  <si>
    <t>TUBO DE POLIPROPILENO VERDE (DIÂMETRO DA SEÇÃO: 90MM|PRESSÃO NOMINAL: 2,0MPA)</t>
  </si>
  <si>
    <t>MATED-11569</t>
  </si>
  <si>
    <t>TUBO DE POLIPROPILENO VERDE (DIÂMETRO DA SEÇÃO: 90MM|PRESSÃO NOMINAL: 2,5MPA)</t>
  </si>
  <si>
    <t>143.02 - TUBOS PEX OU POLIETILENO RETICULADO FLEXÍVEL</t>
  </si>
  <si>
    <t>MATED-11668</t>
  </si>
  <si>
    <t>TUBO DE POLIETILENO RETICULADO FLEXÍVEL (PEX), (DIÂMETRO: 16MM|NORMA: NBR 15939)</t>
  </si>
  <si>
    <t>MATED-11669</t>
  </si>
  <si>
    <t>TUBO DE POLIETILENO RETICULADO FLEXÍVEL (PEX), (DIÂMETRO: 20MM|NORMA: NBR 15939)</t>
  </si>
  <si>
    <t>MATED-11670</t>
  </si>
  <si>
    <t>TUBO DE POLIETILENO RETICULADO FLEXÍVEL (PEX), (DIÂMETRO: 25MM|NORMA: NBR 15939)</t>
  </si>
  <si>
    <t>MATED-11671</t>
  </si>
  <si>
    <t>TUBO DE POLIETILENO RETICULADO FLEXÍVEL (PEX), (DIÂMETRO: 32MM|NORMA: NBR 15939)</t>
  </si>
  <si>
    <t>144 - TUBOS E CONEXÕES PVC  ESGOTO</t>
  </si>
  <si>
    <t>144.01 - ACESSÓRIOS TUBO DE PVC</t>
  </si>
  <si>
    <t>MATED-11705</t>
  </si>
  <si>
    <t>ANEL DE VEDAÇÃO PARA SAÍDA DE VASO SANITÁRIO COM GUIA (DIÂMETRO DA SEÇÃO: 100MM)</t>
  </si>
  <si>
    <t>MATED-11710</t>
  </si>
  <si>
    <t>BOLSA DE LIGAÇÃO DE BORRACHA PARA VASO SANTÁRIO (DIÂMETRO DA SEÇÃO: 1.1/2")</t>
  </si>
  <si>
    <t>MATED-14469</t>
  </si>
  <si>
    <t>BUCHA DE REDUÇÃO LONGA PBV DE PVC BRANCO PARA ESGOTO SÉRIE NORMAL (DIÂMETRO DE ENTRADA: 50MM|DIÂMETRO DE SAÍDA: 40MM)</t>
  </si>
  <si>
    <t>MATED-12183</t>
  </si>
  <si>
    <t>COBERTURA/COBRE BOLSA (MATERIAL: METAL|ACABAMENTO: CROMADO|APLICAÇÃO: BACIA SANITÁRIA)</t>
  </si>
  <si>
    <t>144.02 - CONEXÕES PARA TUBO DE ESGOTO SÉRIE NORMAL</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</si>
  <si>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</si>
  <si>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</si>
  <si>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</si>
  <si>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</si>
  <si>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</si>
  <si>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</si>
  <si>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</si>
  <si>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</si>
  <si>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</si>
  <si>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JUNÇÃO SIMPLES PBV DE PVC BRANCO PARA ESGOTO SÉRIE NORMAL (DIÂMETRO DE ENTRADA: 100MM|DIÂMETRO DE SAÍDA: 100MM)</t>
  </si>
  <si>
    <t>MATED-14470</t>
  </si>
  <si>
    <t>JUNÇÃO SIMPLES PBV DE PVC BRANCO PARA ESGOTO SÉRIE NORMAL (DIÂMETRO DE ENTRADA: 100MM|DIÂMETRO DE SAÍDA: 50MM)</t>
  </si>
  <si>
    <t>MATED-14468</t>
  </si>
  <si>
    <t>JUNÇÃO SIMPLES PBV DE PVC BRANCO PARA ESGOTO SÉRIE NORMAL (DIÂMETRO DE ENTRADA: 50MM|DIÂMETRO DE SAÍDA: 50MM)</t>
  </si>
  <si>
    <t>MATED-13014</t>
  </si>
  <si>
    <t>MITRA DE PVC/TERMINAL DE VENTILAÇÃO (BITOLA: 75 MM)</t>
  </si>
  <si>
    <t>MATED-11681</t>
  </si>
  <si>
    <t>REDUÇÃO EXCÊNTRICA PBV DE PVC BRANCO PARA ESGOTO SÉRIE NORMAL (DIÂMETRO DE ENTRADA: 100MM|DIÂMETRO DE SAÍDA: 50MM)</t>
  </si>
  <si>
    <t>MATED-14467</t>
  </si>
  <si>
    <t>TÊ PBV DE PVC BRANCO PARA ESGOTO SÉRIE NORMAL (DIÂMETRO DE ENTRADA: 50MM|DIÂMETRO DE SAÍDA: 50MM)</t>
  </si>
  <si>
    <t>MATED-14544</t>
  </si>
  <si>
    <t>TÊ 90º DE PBV DE PVC BRANCO PARA ESGOTO SÉRIE NORMAL (DIÂMETRO DE ENTRADA: 100MM|DIÂMETRO DE SAÍDA: 100MM)</t>
  </si>
  <si>
    <t>MATED-11682</t>
  </si>
  <si>
    <t>TÊ 90º DE REDUÇÃO PBV DE PVC BRANCO PARA ESGOTO SÉRIE NORMAL (DIÂMETRO DE ENTRADA: 100MM|DIÂMETRO DE SAÍDA: 50MM)</t>
  </si>
  <si>
    <t>144.03 - TUBO DE LIGAÇÃO PARA BACIA SANITÁRIA</t>
  </si>
  <si>
    <t>MATED-16754</t>
  </si>
  <si>
    <t>BOLSA ESPUDE (MATERIAL: PLÁSTICO|COR: BRANCA|DIÂMETRO: 1.1/2"|APLICAÇÃO: TUBO DE LIGAÇÃO)</t>
  </si>
  <si>
    <t>MATED-11493</t>
  </si>
  <si>
    <t>TUBO DE LIGAÇÃO PARA BACIA SANITÁRIA (MATERIAL: LATÃO|ACABAMENTO: CROMADO|COMPRIMENTO: 200MM|DIÂMETRO DA SEÇÃO: 1.1/2"|CANOPLA: INCLUSO|BOLSA ESPUDE: INCLUSO)</t>
  </si>
  <si>
    <t>MATED-11492</t>
  </si>
  <si>
    <t>TUBO DE LIGAÇÃO PARA BACIA SANITÁRIA (MATERIAL: LATÃO|ACABAMENTO: CROMADO|COMPRIMENTO: 250MM|DIÂMETRO DA SEÇÃO: 1.1/2"|CANOPLA: INCLUSO|BOLSA ESPUDE: INCLUSO)</t>
  </si>
  <si>
    <t>MATED-27712</t>
  </si>
  <si>
    <t>TUBO DE LIGAÇÃO PARA BACIA SANITÁRIA (MATERIAL: PVC|ACABAMENTO: CROMADO|COMPRIMENTO: 250MM|DIÂMETRO DA SEÇÃO: 1.1/2"|CANOPLA: INCLUSO|BOLSA ESPUDE: INCLUSO)</t>
  </si>
  <si>
    <t>MATED-12197</t>
  </si>
  <si>
    <t>TUBO LONGO DE DESCIDA PARA CAIXA DE DESCARGA SOBREPOR (DIÂMETRO DA SEÇÃO: 40MM 1.1/2"/COMPRIMENTO 160CM|ACESSÓRIOS: INCLUSO)</t>
  </si>
  <si>
    <t>MATED-11700</t>
  </si>
  <si>
    <t>TUBO PARA DESCARGA COM JOELHO AZUL (MATERIAL: PVC|DIÂMETRO DA SEÇÃO: 1.1/2"|COMPRIMENTO*: 83CM|ANEL DE VEDAÇÃO: INCLUSO)*VALORES REFERENCIAIS APROXIMADOS</t>
  </si>
  <si>
    <t>144.04 - TUBO COLETOR OCRE</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</si>
  <si>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</si>
  <si>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</si>
  <si>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</si>
  <si>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</si>
  <si>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</si>
  <si>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</si>
  <si>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</si>
  <si>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</si>
  <si>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</si>
  <si>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</si>
  <si>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</si>
  <si>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</si>
  <si>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</si>
  <si>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</si>
  <si>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</si>
  <si>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</si>
  <si>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144.05 - TUBO DE ESGOTO SÉRIE NORMAL</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</si>
  <si>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</si>
  <si>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</si>
  <si>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</si>
  <si>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</si>
  <si>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</si>
  <si>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</si>
  <si>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</si>
  <si>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</si>
  <si>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</si>
  <si>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</si>
  <si>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</si>
  <si>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</si>
  <si>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144.06 - TUBO ESGOTO SÉRIE REFORÇADA</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</si>
  <si>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</si>
  <si>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</si>
  <si>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</si>
  <si>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</si>
  <si>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</si>
  <si>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</si>
  <si>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</si>
  <si>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</si>
  <si>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</si>
  <si>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</si>
  <si>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145 - TUBOS E CONEXÕES CORRUGADOS PARA DRENAGEM</t>
  </si>
  <si>
    <t>145.01 - TUBO PERFURADO PARA DRENAGEM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</si>
  <si>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</si>
  <si>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</si>
  <si>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</si>
  <si>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</si>
  <si>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</si>
  <si>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</si>
  <si>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</si>
  <si>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</si>
  <si>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146 - TUBOS E CONEXÕES PVC ROSCA</t>
  </si>
  <si>
    <t>146.01 - TUBO ROSCÁVEL PARA ÁGUA FRIA</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</si>
  <si>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</si>
  <si>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</si>
  <si>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</si>
  <si>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</si>
  <si>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</si>
  <si>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</si>
  <si>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</si>
  <si>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</si>
  <si>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</si>
  <si>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</si>
  <si>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</si>
  <si>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</si>
  <si>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</si>
  <si>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</si>
  <si>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</si>
  <si>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</si>
  <si>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</si>
  <si>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</si>
  <si>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</si>
  <si>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</si>
  <si>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147 - TUBOS E CONEXÕES PVC SOLDA ÁGUA FRIA</t>
  </si>
  <si>
    <t>147.01 - ADAPTADOR COM FLANGE</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</si>
  <si>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</si>
  <si>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</si>
  <si>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</si>
  <si>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</si>
  <si>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</si>
  <si>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</si>
  <si>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</si>
  <si>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</si>
  <si>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</si>
  <si>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</si>
  <si>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</si>
  <si>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</si>
  <si>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147.02 - CONEXÕES PARA TUBO SOLDÁVEL PARA ÁGUA FRIA</t>
  </si>
  <si>
    <t>MATED-14463</t>
  </si>
  <si>
    <t>BUCHA DE REDUÇÃO SOLDÁVEL CURTA (MATERIAL: PVC|DIÂMETRO: 25X20MM)</t>
  </si>
  <si>
    <t>MATED-14458</t>
  </si>
  <si>
    <t>JOELHO 90º SOLDÁVEL COM BUCHA DE LATÃO (MATERIAL: PVC|DIÂMETRO: 20MMX1/2")</t>
  </si>
  <si>
    <t>MATED-14479</t>
  </si>
  <si>
    <t>JOELHO 90º SOLDÁVEL (MATERIAL: PVC|DIÂMETRO: 20MM)</t>
  </si>
  <si>
    <t>MATED-14480</t>
  </si>
  <si>
    <t>JOELHO 90º SOLDÁVEL (MATERIAL: PVC|DIÂMETRO: 25MM)</t>
  </si>
  <si>
    <t>MATED-14464</t>
  </si>
  <si>
    <t>TÊ DE REDUÇÃO SOLDÁVEL (MATERIAL: PVC|DIÂMETRO: 25X20MM)</t>
  </si>
  <si>
    <t>MATED-14462</t>
  </si>
  <si>
    <t>TÊ SOLDÁVEL (MATERIAL: PVC|DIÂMETRO: 20MM)</t>
  </si>
  <si>
    <t>MATED-14465</t>
  </si>
  <si>
    <t>TÊ SOLDÁVEL (MATERIAL: PVC|DIÂMETRO: 25MM)</t>
  </si>
  <si>
    <t>147.03 - TUBO SOLDÁVEL PARA ÁGUA FRIA</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</si>
  <si>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</si>
  <si>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</si>
  <si>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</si>
  <si>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</si>
  <si>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</si>
  <si>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</si>
  <si>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</si>
  <si>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</si>
  <si>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</si>
  <si>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</si>
  <si>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</si>
  <si>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</si>
  <si>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</si>
  <si>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</si>
  <si>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</si>
  <si>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</si>
  <si>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</si>
  <si>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</si>
  <si>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148 - TUBOS EM CONCRETO ESGOTO/DRENAGEM</t>
  </si>
  <si>
    <t>148.01 - CONEXÕES TUBO DE CONCRETO SIMPLES</t>
  </si>
  <si>
    <t>MATED-12825</t>
  </si>
  <si>
    <t>ANEL DE CONCRETO C-2 (DIÂMETRO: 60CM| COMPRIMENTO: 30CM)</t>
  </si>
  <si>
    <t>148.02 - TUBO DE CONCRETO ARMADO</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</si>
  <si>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</si>
  <si>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</si>
  <si>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</si>
  <si>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</si>
  <si>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</si>
  <si>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</si>
  <si>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</si>
  <si>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</si>
  <si>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</si>
  <si>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</si>
  <si>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</si>
  <si>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</si>
  <si>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</si>
  <si>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</si>
  <si>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</si>
  <si>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</si>
  <si>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</si>
  <si>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</si>
  <si>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148.03 - TUBO DE CONCRETO SIMPLES</t>
  </si>
  <si>
    <t>MATED-11265</t>
  </si>
  <si>
    <t>EM PROCESSO DE DESATIVAÇÃO - TUBO DE CONCRETO PERFURADO (APLICAÇÃO DRENAGEM|ENCAIXE: MACHO E FÊMEA|DIÂMETRO: 150MM)</t>
  </si>
  <si>
    <t>MATED-15977</t>
  </si>
  <si>
    <t>TUBO DE CONCRETO (APLICAÇÃO: CISTERNA/POÇO|DIÂMETRO: 900MM)</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</si>
  <si>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</si>
  <si>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</si>
  <si>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</si>
  <si>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</si>
  <si>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</si>
  <si>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</si>
  <si>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</si>
  <si>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</si>
  <si>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149 - VERGALHÃO E TELA SOLDADA</t>
  </si>
  <si>
    <t>149.01 - ARMAÇÃO TRELIÇADA</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</si>
  <si>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</si>
  <si>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</si>
  <si>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</si>
  <si>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</si>
  <si>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149.02 - BARRA DE AÇO</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</si>
  <si>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</si>
  <si>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</si>
  <si>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</si>
  <si>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</si>
  <si>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</si>
  <si>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</si>
  <si>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</si>
  <si>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</si>
  <si>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</si>
  <si>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</si>
  <si>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</si>
  <si>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</si>
  <si>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</si>
  <si>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</si>
  <si>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</si>
  <si>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</si>
  <si>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</si>
  <si>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</si>
  <si>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149.03 - REBAR PARA SPDA ESTRUTURAL</t>
  </si>
  <si>
    <t>MATED-12000</t>
  </si>
  <si>
    <t>REBAR (BITOLA: 10MM|COMPRIMENTO: 3M|QUANTIDADE DE CLIPS: 3|BITOLA EMENDA: 8-10MM)</t>
  </si>
  <si>
    <t>MATED-11999</t>
  </si>
  <si>
    <t>REBAR (BITOLA: 3/8"|COMPRIMENTO: 3,4M|QUANTIDADE DE CLIPS: 3|BITOLA EMENDA: 8-10MM)</t>
  </si>
  <si>
    <t>MATED-11998</t>
  </si>
  <si>
    <t>REBAR (BITOLA: 8MM|COMPRIMENTO: 4M|QUANTIDADE DE CLIPS: 3|BITOLA EMENDA: 8-10MM)</t>
  </si>
  <si>
    <t>149.04 - REFORÇO PARA CONCRETO</t>
  </si>
  <si>
    <t>MATED-12088</t>
  </si>
  <si>
    <t>FIBRA DE AÇO (FATOR DE FORMA: 65|COMPRIMENTO: 60MM|DOSAGEM MÍNIMA: 15KG/M3)</t>
  </si>
  <si>
    <t>149.05 - TELA PARA LIGAÇÃO DE ALVENARIA</t>
  </si>
  <si>
    <t>MATED-17988</t>
  </si>
  <si>
    <t>TELA SOLDADA PARA LIGAÇÃO DE ALVENARIA/ESTRUTURA (DIÂMETRO DO FIO: 1,24MM|DIMENSÕES DA TRAMA: 25X25MM)</t>
  </si>
  <si>
    <t>149.06 - TELA SOLDADA DE AÇO</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</si>
  <si>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</si>
  <si>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</si>
  <si>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</si>
  <si>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</si>
  <si>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</si>
  <si>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</si>
  <si>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</si>
  <si>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</si>
  <si>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149.07 - VERGALHÃO DE AÇO COM ROSCA</t>
  </si>
  <si>
    <t>MATED-21606</t>
  </si>
  <si>
    <t>BARRA ROSCADA DE AÇO (DIÂMETRO DA SEÇÃO: 1/2"[12,5MM])</t>
  </si>
  <si>
    <t>MATED-11888</t>
  </si>
  <si>
    <t>BARRA ROSCADA DE AÇO (DIÂMETRO DA SEÇÃO: 1/4"[6MM])</t>
  </si>
  <si>
    <t>MATED-9817</t>
  </si>
  <si>
    <t>BARRA ROSCADA DE AÇO (DIÂMETRO DA SEÇÃO: 3/4"[19MM])</t>
  </si>
  <si>
    <t>MATED-15972</t>
  </si>
  <si>
    <t>BARRA ROSCADA DE AÇO (DIÂMETRO DA SEÇÃO: 3/8"[10MM])</t>
  </si>
  <si>
    <t>MATED-15971</t>
  </si>
  <si>
    <t>BARRA ROSCADA DE AÇO (DIÂMETRO DA SEÇÃO: 5/16"[8MM])</t>
  </si>
  <si>
    <t>MATED-21609</t>
  </si>
  <si>
    <t>BARRA ROSCADA DE AÇO (DIÂMETRO DA SEÇÃO: 5/8"[16MM])</t>
  </si>
  <si>
    <t>150 - VERNIZES E RESINAS</t>
  </si>
  <si>
    <t>150.01 - IMUNIZANTE PARA MADEIRA</t>
  </si>
  <si>
    <t>MATED-12640</t>
  </si>
  <si>
    <t>IMUNIZANTE PARA MADEIRA CONTRA CUPIM (CUPINICIDA)</t>
  </si>
  <si>
    <t>150.02 - RESINA</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</si>
  <si>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</si>
  <si>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</si>
  <si>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</si>
  <si>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</si>
  <si>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MATED-12767</t>
  </si>
  <si>
    <t>RESINA (TIPO: ACRÍLICA|BASE: ÁGUA|APLICAÇÃO: PEDRAS, CONCRETO, CERÂMICAS|ACABAMENTO: BRILHANTE)</t>
  </si>
  <si>
    <t>150.03 - VERNIZ</t>
  </si>
  <si>
    <t>MATED-11458</t>
  </si>
  <si>
    <t>VERNIZ (TIPO: ACRÍLICO|BASE: ÁGUA|APLICAÇÃO: PEDRAS, CONCRETO, CERÂMICAS|ACABAMENTO: BRILHANTE)</t>
  </si>
  <si>
    <t>MATED-34634</t>
  </si>
  <si>
    <t>VERNIZ (TIPO: IMPREGNANTE|APLICAÇÃO: ESQUADRIAS E DECK DE MADEIRA|ACABAMENTO: ACETINADO)</t>
  </si>
  <si>
    <t>MATED-12763</t>
  </si>
  <si>
    <t>VERNIZ (TIPO: MARÍTIMO|BASE: SOLVENTE|APLICAÇÃO: MADEIRA|ACABAMENTO: ACETINADO)</t>
  </si>
  <si>
    <t>MATED-12762</t>
  </si>
  <si>
    <t>VERNIZ (TIPO: MARÍTIMO|BASE: SOLVENTE|APLICAÇÃO: MADEIRA|ACABAMENTO: BRILHANTE)</t>
  </si>
  <si>
    <t>MATED-12764</t>
  </si>
  <si>
    <t>VERNIZ (TIPO: MARÍTIMO|BASE: SOLVENTE|APLICAÇÃO: MADEIRA|ACABAMENTO: FOSCO)</t>
  </si>
  <si>
    <t>MATED-17866</t>
  </si>
  <si>
    <t>VERNIZ (TIPO: POLIURETANO|BASE: SOLVENTE|APLICAÇÃO: PISO DE MADEIRA OU ASSOALHO|ACABAMENTO: BRILHANTE)</t>
  </si>
  <si>
    <t>151 - LOCAÇÃO DE EQUIPAMENTOS</t>
  </si>
  <si>
    <t>151.01 - ANDAIME E BALANCINHO</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</si>
  <si>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</si>
  <si>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</si>
  <si>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</si>
  <si>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</si>
  <si>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151.02 - BANHEIRO QUÍMICO</t>
  </si>
  <si>
    <t>MATED-11195</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</si>
  <si>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</si>
  <si>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151.04 - CAÇAMBA</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</si>
  <si>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</si>
  <si>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</si>
  <si>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</si>
  <si>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</si>
  <si>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</si>
  <si>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</si>
  <si>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151.09 - CONTAINER</t>
  </si>
  <si>
    <t>MATED-11210</t>
  </si>
  <si>
    <t>LOCAÇÃO DE AR CONDICIONADO PARA CONTAINER (TIPO: JANELA|TENSÃO: 220V|BTUS: 12.000-18.000)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</si>
  <si>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</si>
  <si>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</si>
  <si>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</si>
  <si>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</si>
  <si>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</si>
  <si>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</si>
  <si>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</si>
  <si>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</si>
  <si>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</si>
  <si>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</si>
  <si>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MATED-11191</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</si>
  <si>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</si>
  <si>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</si>
  <si>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</si>
  <si>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</si>
  <si>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</si>
  <si>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151.10 - ESCORAMENTO METÁLICO</t>
  </si>
  <si>
    <t>MATED-11209</t>
  </si>
  <si>
    <t>ESCORAMENTO METÁLICO (ABERTURA: 300-450CM|TIPO: B|ACESSÓRIO: INCLUSOS|LOCAÇÃO: MENSAL)</t>
  </si>
  <si>
    <t>151.15 - POLIMENTO DE PISO</t>
  </si>
  <si>
    <t>MATED-11196</t>
  </si>
  <si>
    <t>EM PROCESSO DE DESATIVAÇÃO - MAQUINA ELÉTRICA (APLICAÇÃO: POLIMENTO DE PISO) - IPRM</t>
  </si>
  <si>
    <t>152 - ARMÁRIOS PLANEJADOS</t>
  </si>
  <si>
    <t>152.01 - ARMÁRIOS PADRÃO ESCOLAR</t>
  </si>
  <si>
    <t>MATED-11136</t>
  </si>
  <si>
    <t>ARMÁRIO MULTIUSO PARA VASSOURAS (MEDIDAS*: 160x60x30CM|MATERIAL: MDP|PORTAS: 2) *MEDIDAS REFERENCIAIS APROXIMADAS</t>
  </si>
  <si>
    <t>MATED-11132</t>
  </si>
  <si>
    <t>ARMÁRIO SOB BANCADA DE LABORATÓRIO EM COMPENSADO 20 MM - FORNECIMENTO E INSTALAÇÃO - IPRM</t>
  </si>
  <si>
    <t>MATED-11109</t>
  </si>
  <si>
    <t>A1- ARMÁRIO COM PORTAS DE MADEIRA SOB BANCA, UM MÓDULO - FORNECIMENTO E INSTALAÇÃO  IPRM</t>
  </si>
  <si>
    <t>MATED-11134</t>
  </si>
  <si>
    <t>COMPENSADO PINTADO PARA FECHAMENTO BALCÃO SECRETARIA, INCLUSO CANTONEIRAS PARA FIXAÇÃO NA ALVENARIA E TAMPO. CONFORME DETALHE 33-D AGOSTO 2001 PROJETO PADRÃO - FORNECIMENTO E INSTALAÇÃO  IPRM</t>
  </si>
  <si>
    <t>MATED-11137</t>
  </si>
  <si>
    <t>ESCANINHO (MATERIAL: MDF|COR: BRANCA|ESPESSURA: 15MM|COMPRIMENTO: 120CM|ALTURA: 45CM|PROFUNDIDADE: 45CM|NÚMERO DE DIVISÕES: 12|FIXAÇÃO: PAREDE)  IPRM</t>
  </si>
  <si>
    <t>156 - CERTIFICAÇÕES E LAUDOS</t>
  </si>
  <si>
    <t>156.01 - CERTIFICAÇÃO</t>
  </si>
  <si>
    <t>MATED-11028</t>
  </si>
  <si>
    <t>CERTIFICAÇÃO DE GARANTIA DE TRANSMISSÃO DE CABOS LÓGICOS - CATEGORIA 6E  IPRM</t>
  </si>
  <si>
    <t>157 - ENCARGOS COMPLEMENTARES</t>
  </si>
  <si>
    <t>157.01 - CESTA BÁSICA</t>
  </si>
  <si>
    <t>MATED-29745</t>
  </si>
  <si>
    <t>CESTA BÁSICA/ALIMENTAÇÃO - MENSALISTA (ENCARGOS COMPLEMENTARES)</t>
  </si>
  <si>
    <t>MATED-21749</t>
  </si>
  <si>
    <t>EPI PARA FAMÍLIA ALMOXARIFE - MENSALISTA (ENCARGOS COMPLEMENTARES)</t>
  </si>
  <si>
    <t>MATED-14633</t>
  </si>
  <si>
    <t>EPI PARA FAMÍLIA ENCANADOR - HORISTA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</si>
  <si>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</si>
  <si>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</si>
  <si>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</si>
  <si>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</si>
  <si>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</si>
  <si>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</si>
  <si>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MATED-14639</t>
  </si>
  <si>
    <t>EPI PARA FAMÍLIA SERVENTE - HORISTA (ENCARGOS COMPLEMENTARES)</t>
  </si>
  <si>
    <t>MATED-29744</t>
  </si>
  <si>
    <t>EPI PARA FAMÍLIA SERVENTE - MENSALISTA (ENCARGOS COMPLEMENTARES)</t>
  </si>
  <si>
    <t>MATED-13099</t>
  </si>
  <si>
    <t>EXAMES - HORISTA (ENCARGOS COMPLEMENTARES)</t>
  </si>
  <si>
    <t>MATED-14623</t>
  </si>
  <si>
    <t>EXAMES - MENSALISTA (ENCARGOS COMPLEMENTARES)</t>
  </si>
  <si>
    <t>157.03 - FERRAMENTA</t>
  </si>
  <si>
    <t>MATED-21750</t>
  </si>
  <si>
    <t>FERRAMENTAS PARA FAMÍLIA ALMOXARIFE - MENSALISTA (ENCARGOS COMPLEMENTARES)</t>
  </si>
  <si>
    <t>MATED-14619</t>
  </si>
  <si>
    <t>FERRAMENTAS PARA FAMÍLIA CARPINTEIRO DE FORMAS - HORISTA (ENCARGOS COMPLEMENTARES)</t>
  </si>
  <si>
    <t>MATED-14621</t>
  </si>
  <si>
    <t>FERRAMENTAS PARA FAMÍLIA ENCANADOR/BOMBEIRO - HORISTA (ENCARGOS COMPLEMENTARES)</t>
  </si>
  <si>
    <t>MATED-21752</t>
  </si>
  <si>
    <t>FERRAMENTAS PARA FAMÍLIA ENCARREGADO GERAL - MENSALISTA (ENCARGOS COMPLEMENTARES)</t>
  </si>
  <si>
    <t>MATED-21747</t>
  </si>
  <si>
    <t>FERRAMENTAS PARA FAMÍLIA ENGENHEIRO CIVIL - MENSALISTA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</si>
  <si>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</si>
  <si>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</si>
  <si>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</si>
  <si>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</si>
  <si>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</si>
  <si>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</si>
  <si>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</si>
  <si>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FERRAMENTAS PARA FAMÍLIA SERVENTE - HORISTA (ENCARGOS COMPLEMENTARES)</t>
  </si>
  <si>
    <t>MATED-14628</t>
  </si>
  <si>
    <t>FERRAMENTAS PARA FAMÍLIA SOLDADOR - HORISTA (ENCARGOS COMPLEMENTARES)</t>
  </si>
  <si>
    <t>157.04 - SEGURO</t>
  </si>
  <si>
    <t>MATED-13098</t>
  </si>
  <si>
    <t>SEGURO - HORISTA (ENCARGOS COMPLEMENTARES)</t>
  </si>
  <si>
    <t>MATED-21748</t>
  </si>
  <si>
    <t>SEGURO - MENSALISTA (ENCARGOS COMPLEMENTARES)</t>
  </si>
  <si>
    <t>MATED-13097</t>
  </si>
  <si>
    <t>TRANSPORTE - HORISTA (ENCARGOS COMPLEMENTARES)</t>
  </si>
  <si>
    <t>MATED-29746</t>
  </si>
  <si>
    <t>TRANSPORTE - MENSALISTA (ENCARGOS COMPLEMENTARES)</t>
  </si>
  <si>
    <t>158 - PAREDE EM CHAPA DE GESSO ACARTONADO (DRYWALL)</t>
  </si>
  <si>
    <t>158.01 - CHAPA DE GESSO E ACESSÓRIOS</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</si>
  <si>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</si>
  <si>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</si>
  <si>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</si>
  <si>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</si>
  <si>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</si>
  <si>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</si>
  <si>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158.02 - GESSO E MASSA REJUNTE (DRYWALL)</t>
  </si>
  <si>
    <t>MATED-8138</t>
  </si>
  <si>
    <t>GESSO COLA (APLICAÇÃO: CHAPAS DE GESSO ACARTONADO)</t>
  </si>
  <si>
    <t>MATED-8134</t>
  </si>
  <si>
    <t>MASSA DE REJUNTE (APLICAÇÃO: CHAPA DE GESSO ACARTONADO)</t>
  </si>
  <si>
    <t>158.03 - PARAFUSO ATARRAXANTE</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</si>
  <si>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</si>
  <si>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</si>
  <si>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</si>
  <si>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</si>
  <si>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</si>
  <si>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</si>
  <si>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</si>
  <si>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</si>
  <si>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158.04 - PERFIL GUIA, MONTANTE, CANALETA E ACESSÓRIOS</t>
  </si>
  <si>
    <t>MATED-28763</t>
  </si>
  <si>
    <t>JUNÇÃO PARA FORRO (TIPO: H|LARGURA: 35MM|COMPRIMENTO: 50MM|ESPESSURA: 0,5MM|MATERIAL: AÇO GALVANIZADO|APLICAÇÃO: CHAPA DE GESSO ACARTONADO)</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</si>
  <si>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</si>
  <si>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</si>
  <si>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</si>
  <si>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</si>
  <si>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</si>
  <si>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</si>
  <si>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</si>
  <si>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</si>
  <si>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159 - FORRO DE GESSO</t>
  </si>
  <si>
    <t>159.01 - CHAPA DE GESSO E ACESSÓRIOS</t>
  </si>
  <si>
    <t>MATED-19934</t>
  </si>
  <si>
    <t>MOLDURA DE GESSO (LARGURA: 10CM)</t>
  </si>
  <si>
    <t>MATED-28456</t>
  </si>
  <si>
    <t>PERFIL TABICA (MATERIAL: AÇO GALVANIZADO|TIPO: LISA|ACABAMENTO: PINTURA|COR: BRANCA|LARGURA*: 4,8CM|ALTURA*: 4,0CM|COMPRIMENTO: 300CM)*VALORES REFERENCIAIS APROXIMADOS</t>
  </si>
  <si>
    <t>MATED-28769</t>
  </si>
  <si>
    <t>PLACA DE GESSO (DIMENSÕES: 60X60CM|ESPESSURA*: 2CM|COR: BRANCA|ACABAMENTO: LISO|APLICAÇÃO: FORRO|PESO:* 5,5KG) *VALORES REFERENCIAIS APROXIMADOS</t>
  </si>
  <si>
    <t>MATED-28821</t>
  </si>
  <si>
    <t>PLACA DE GESSO (DIMENSÕES: 60X60CM|ESPESSURA*: 2CM|COR: BRANCA|APLICAÇÃO: FORRO|PESO*: 15,25[KG/M2]) *VALORES REFERENCIAIS APROXIMADOS</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</si>
  <si>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</si>
  <si>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</si>
  <si>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</si>
  <si>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</si>
  <si>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</si>
  <si>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</si>
  <si>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161 - SERVIÇOS DE FUNDAÇÕES</t>
  </si>
  <si>
    <t>161.02 - EMENDA DE ESTACA</t>
  </si>
  <si>
    <t>MATED-11095</t>
  </si>
  <si>
    <t>EMENDA DE ESTACA PRÉ MOLDADA ATÉ 65T  IPRM</t>
  </si>
  <si>
    <t>161.05 - ESTACA PRÉ-MOLDADA PROTENDIDA</t>
  </si>
  <si>
    <t>MATED-11084</t>
  </si>
  <si>
    <t>CRAVAÇÃO DE ESTACA (TIPO: PRÉ-MOLDADA|MATERIAL: CONCRETO PROTENDIDO|SEÇÃO: QUADRADA|DIMENSÃO: 15X15CM|CAPACIDADE DE CARGA: 25T)  IPRM</t>
  </si>
  <si>
    <t>MATED-11090</t>
  </si>
  <si>
    <t>CRAVAÇÃO DE ESTACA (TIPO: PRÉ-MOLDADA|MATERIAL: CONCRETO PROTENDIDO|SEÇÃO: QUADRADA|DIMENSÃO: 17X17CM|CAPACIDADE DE CARGA: 35T)  IPRM</t>
  </si>
  <si>
    <t>MATED-11085</t>
  </si>
  <si>
    <t>CRAVAÇÃO DE ESTACA (TIPO: PRÉ-MOLDADA|MATERIAL: CONCRETO PROTENDIDO|SEÇÃO: QUADRADA|DIMENSÃO: 20X20CM|CAPACIDADE DE CARGA: 50T)  IPRM</t>
  </si>
  <si>
    <t>MATED-11086</t>
  </si>
  <si>
    <t>CRAVAÇÃO DE ESTACA (TIPO: PRÉ-MOLDADA|MATERIAL: CONCRETO PROTENDIDO|SEÇÃO: QUADRADA|DIMENSÃO: 21,5X21,5CM|CAPACIDADE DE CARGA: 60T)  IPRM</t>
  </si>
  <si>
    <t>MATED-11091</t>
  </si>
  <si>
    <t>CRAVAÇÃO DE ESTACA (TIPO: PRÉ-MOLDADA|MATERIAL: CONCRETO PROTENDIDO|SEÇÃO: QUADRADA|DIMENSÃO: 23X23CM|CAPACIDADE DE CARGA: 70T)  IPRM</t>
  </si>
  <si>
    <t>MATED-11092</t>
  </si>
  <si>
    <t>CRAVAÇÃO DE ESTACA (TIPO: PRÉ-MOLDADA|MATERIAL: CONCRETO PROTENDIDO|SEÇÃO: QUADRADA|DIMENSÃO: 25,5X25,5CM|CAPACIDADE DE CARGA: 85T)  IPRM</t>
  </si>
  <si>
    <t>162 - SERVIÇOS TOPOGRÁFICOS E SONDAGEM</t>
  </si>
  <si>
    <t>162.02 - LOCAÇÃO TOPOGRÁFICA</t>
  </si>
  <si>
    <t>MATED-31387</t>
  </si>
  <si>
    <t>MARCO TOPOGRÁFICO (COMPRIMENTO: 40CM|PLACA DE IDENTIFICAÇÃO: INCLUSA)</t>
  </si>
  <si>
    <t>163 - ENSAIOS TECNOLÓGICOS</t>
  </si>
  <si>
    <t>163.01 - ENSAIO EM LABORATÓRIO</t>
  </si>
  <si>
    <t>MATED-11074</t>
  </si>
  <si>
    <t>DETERMINAÇÃO E ANÁLISE DE RESULTADO DE RESISTÊNCIA A COMPRESSÃO DO CONCRETO MOLDADO  - IPRM</t>
  </si>
  <si>
    <t>MATED-11048</t>
  </si>
  <si>
    <t>ENSAIO DE CONCRETO: CURA, FACEAMENTO, RUPTURA, EMISSÃO DE CERTIFICADOS - ATE 6 UNIDADES  - IPRM</t>
  </si>
  <si>
    <t>MATED-11070</t>
  </si>
  <si>
    <t>ENSAIO DE EXPANSIBILIDADE - SOLOS  - IPRM</t>
  </si>
  <si>
    <t>MATED-11059</t>
  </si>
  <si>
    <t>ENSAIO DE MASSA ESPECIFICA - IN SITU - METODO FRASCO DE AREIA - SOLOS  - IPRM</t>
  </si>
  <si>
    <t>MATED-11066</t>
  </si>
  <si>
    <t>ENSAIO DE RESISTENCIA A COMPRESSAO SIMPLES - CONCRETO  - IPRM</t>
  </si>
  <si>
    <t>MATED-11067</t>
  </si>
  <si>
    <t>ENSAIO DE RESISTENCIA A TRACAO POR COMPRESSAO DIAMETRAL - CONCRETO  - IPRM</t>
  </si>
  <si>
    <t>MATED-11045</t>
  </si>
  <si>
    <t>ENSAIO DE TRAÇÃO, DOBRAMENTO E VERIFICAÇÃO DE BITOLAS EM BARRAS DE AÇO ACIMA DE 1 POL.  - IPRM</t>
  </si>
  <si>
    <t>MATED-11034</t>
  </si>
  <si>
    <t>ENSAIO DE TRAÇÃO, DOBRAMENTO E VERIFICAÇÃO DE BITOLAS EM BARRAS DE AÇO ATÉ 1 POL.  - IPRM</t>
  </si>
  <si>
    <t>164 - DIVISÓRIAS NAVAL</t>
  </si>
  <si>
    <t>164.01 - DIVISÓRIA NAVAL</t>
  </si>
  <si>
    <t>MATED-11106</t>
  </si>
  <si>
    <t>DIVISÓRIA EM PAINEL REMOVÍVEL, NÚCLEO COMPENSADO NAVAL-P.AÇO TIPO C - FORNECIMENTO E INSTALAÇÃO  IPRM</t>
  </si>
  <si>
    <t>MATED-11107</t>
  </si>
  <si>
    <t>DIVISÓRIA EM PAINEL REMOVÍVEL, NÚCLEO COMP.NAVAL-P.ALUMÍNIO TIPO C - FORNECIMENTO E INSTALAÇÃO  IPRM</t>
  </si>
  <si>
    <t>165 - SOLDAS, ELETRODOS E ACESSÓRIOS</t>
  </si>
  <si>
    <t>165.01 - ELETRODO E ACESSÓRIOS</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</si>
  <si>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</si>
  <si>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</si>
  <si>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</si>
  <si>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</si>
  <si>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</si>
  <si>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</si>
  <si>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</si>
  <si>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</si>
  <si>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165.02 - SOLDAGEM</t>
  </si>
  <si>
    <t>MATED-13089</t>
  </si>
  <si>
    <t>SOLDA DE TOPO (APLICAÇÃO: PERFIL METÁLICO SIMPLES)  IPRM</t>
  </si>
  <si>
    <t>MATED-10583</t>
  </si>
  <si>
    <t>SOLDA TOPO EM PERFIL METÁLICO TIPO TRILHO DUPLO - FORNECIMENTO E INSTALAÇÃO  IPRM</t>
  </si>
  <si>
    <t>MATED-10586</t>
  </si>
  <si>
    <t>SOLDA TOPO EM PERFIL METÁLICO TIPO TRILHO SIMPLES - FORNECIMENTO E INSTALAÇÃO  IPRM</t>
  </si>
  <si>
    <t>166 - ESPELHOS</t>
  </si>
  <si>
    <t>166.01 - ESPELHO CRISTAL</t>
  </si>
  <si>
    <t>MATED-22623</t>
  </si>
  <si>
    <t>ESPELHO (TIPO: CRISTAL|COR: PRATA|ACABAMENTO: LAPIDADO|ESPESSURA: 4MM)</t>
  </si>
  <si>
    <t>167 - ESTRUTURAS METÁLICAS</t>
  </si>
  <si>
    <t>167.01 - AÇO</t>
  </si>
  <si>
    <t>MATED-20138</t>
  </si>
  <si>
    <t>AÇO (APLICAÇÃO: PERFIS ESTRUTURAIS|NORMAS: ASTM A-36/A-572)</t>
  </si>
  <si>
    <t>MATED-20139</t>
  </si>
  <si>
    <t>AÇO (APLICAÇÃO: USO GERAL|NORMAS: ASTM A-36/A-572)</t>
  </si>
  <si>
    <t>MATED-28442</t>
  </si>
  <si>
    <t>AÇO CARBONO (APLICAÇÃO: TRILHOS|MATERIAL: USADO)</t>
  </si>
  <si>
    <t>168 - FORRO MADEIRA</t>
  </si>
  <si>
    <t>168.01 - FORRO EM MADEIRA</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</si>
  <si>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</si>
  <si>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</si>
  <si>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</si>
  <si>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</si>
  <si>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169 - FORRO E CANTONEIRA EM PVC</t>
  </si>
  <si>
    <t>169.01 - FORRO E ACESSÓRIOS EM PVC</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</si>
  <si>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</si>
  <si>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</si>
  <si>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</si>
  <si>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</si>
  <si>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</si>
  <si>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</si>
  <si>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169.02 - CANTONEIRA EM PVC</t>
  </si>
  <si>
    <t>MATED-12466</t>
  </si>
  <si>
    <t>CANTONEIRA (MATERIAL: PVC|ABAS IGUAIS*: 25MM[1"]|ESPESSURA*: 1MM|APLICAÇÃO: USO GERAL EM ACABAMENTOS E PROTEÇÃO DE PAREDES)*VALORES REFERENCIAIS APROXIMADOS</t>
  </si>
  <si>
    <t>170 - SERVIÇOS DE IMPERMEABILIZAÇÃO</t>
  </si>
  <si>
    <t>170.01 - CRISTALIZAÇÃO</t>
  </si>
  <si>
    <t>MATED-11103</t>
  </si>
  <si>
    <t>IMPERMEABILIZAÇÃO POR INFILTRAÇÃO E CRISTALIZAÇÃO - FORNECIMENTO E INSTALAÇÃO  IPRM</t>
  </si>
  <si>
    <t>170.02 - MANTA ASFÁLTICA</t>
  </si>
  <si>
    <t>MATED-11104</t>
  </si>
  <si>
    <t>IMPERMEABILIZAÇÃO COM MANTA ASFÁLTICA E = 4 MM - ANTI-RAIZ - FORNECIMENTO E INSTALAÇÃO  IPRM</t>
  </si>
  <si>
    <t>MATED-11113</t>
  </si>
  <si>
    <t>IMPERMEABILIZAÇÃO COM MANTA ASFÁLTICA E = 4 MM - FORNECIMENTO E INSTALAÇÃO  IPRM</t>
  </si>
  <si>
    <t>174 - PISOS MARMORITE/GRANILITE/INDUSTRIAIS</t>
  </si>
  <si>
    <t>174.01 -  GRANILITE, MARMORITE OU GRANITINA</t>
  </si>
  <si>
    <t>MATED-12452</t>
  </si>
  <si>
    <t>DIVISÓRIA EM MARMORITE E = 3 CM  IPRM</t>
  </si>
  <si>
    <t>MATED-11129</t>
  </si>
  <si>
    <t>PISO EM GRANILITE, MARMORITE OU GRANITINA, AGREGADO COR PRETO, CINZA, PALHA OU BRANCO, ESP. 8MM, INCLUSIVE APLICAÇÃO NO LOCAL, SELANTE E POLIMENTO  IPRM</t>
  </si>
  <si>
    <t>MATED-11130</t>
  </si>
  <si>
    <t>PISO EM MARMORITE ACABAMENTO FULGER, COR VERMELHA, NATURAL COM GRÂNULOS BRANCOS - FORNECIMENTO E INSTALAÇÃO  IPRM</t>
  </si>
  <si>
    <t>176 - VIDROS</t>
  </si>
  <si>
    <t>176.01 - FIXADORES DE VIDRO</t>
  </si>
  <si>
    <t>MATED-31646</t>
  </si>
  <si>
    <t>MASSA DE VIDRACEIRO (DENSIDADE MÉDIA: 2,1KG/DM3)</t>
  </si>
  <si>
    <t>MATED-9206</t>
  </si>
  <si>
    <t>PERFIL DE BORRACHA (MEDIDAS: 3MMX15MM*|APLICAÇÃO: ESQUADRIAS) *VALORES REFERENCIAIS APROXIMADOS</t>
  </si>
  <si>
    <t>176.02 - VIDRO ARMADO</t>
  </si>
  <si>
    <t>MATED-29735</t>
  </si>
  <si>
    <t>VIDRO ARAMADO TRANSLÚCIDO (COR: INCOLOR|ESPESSURA: 6MM|TEXTURA: IMPRESSO)</t>
  </si>
  <si>
    <t>176.03 - VIDRO CRISTAL</t>
  </si>
  <si>
    <t>MATED-9224</t>
  </si>
  <si>
    <t>VIDRO COMUM (COR: INCOLOR|ESPESSURA: 3MM|TEXTURA: LISA)</t>
  </si>
  <si>
    <t>MATED-9225</t>
  </si>
  <si>
    <t>VIDRO COMUM (COR: INCOLOR|ESPESSURA: 4MM|TEXTURA: LISA)</t>
  </si>
  <si>
    <t>MATED-9226</t>
  </si>
  <si>
    <t>VIDRO COMUM (COR: INCOLOR|ESPESSURA: 6MM|TEXTURA: LISA)</t>
  </si>
  <si>
    <t>176.04 - VIDRO FANTASIA</t>
  </si>
  <si>
    <t>MATED-9246</t>
  </si>
  <si>
    <t>VIDRO FANTASIA (COR: INCOLOR|ESPESSURA: 3MM|TEXTURA: MINI-BOREAL, MARTELADO OU CANELADO)</t>
  </si>
  <si>
    <t>MATED-9227</t>
  </si>
  <si>
    <t>VIDRO FANTASIA (COR: INCOLOR|ESPESSURA: 4MM|TEXTURA: MINI-BOREAL, MARTELADO OU CANELADO)</t>
  </si>
  <si>
    <t>176.06 - VIDRO PLUMBÍFERO</t>
  </si>
  <si>
    <t>MATED-11159</t>
  </si>
  <si>
    <t>VIDRO PLUMBÍFERO (MEDIDAS: 40X30CM|PROTEÇÃO: 2.1MMPB|APLICAÇÃO: PROTEÇÃO RADIOLÓGICA)</t>
  </si>
  <si>
    <t>176.07 - VIDRO TEMPERADO</t>
  </si>
  <si>
    <t>MATED-9205</t>
  </si>
  <si>
    <t>VIDRO TEMPERADO (COR: INCOLOR|ESPESSURA: 10MM|TEXTURA: LISA)</t>
  </si>
  <si>
    <t>MATED-9209</t>
  </si>
  <si>
    <t>VIDRO TEMPERADO (COR: INCOLOR|ESPESSURA: 6MM|TEXTURA: LISA)</t>
  </si>
  <si>
    <t>MATED-9208</t>
  </si>
  <si>
    <t>VIDRO TEMPERADO (COR: INCOLOR|ESPESSURA: 8MM|TEXTURA: LISA)</t>
  </si>
  <si>
    <t>177 - VEÍCULOS</t>
  </si>
  <si>
    <t>177.01 - VEÍCULO TIPO HATCH OU SEDAN</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</si>
  <si>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</si>
  <si>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</si>
  <si>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</si>
  <si>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</si>
  <si>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</si>
  <si>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</si>
  <si>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</si>
  <si>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</si>
  <si>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179 - ESPAÇADOR E DISTANCIADOR</t>
  </si>
  <si>
    <t>179.01 - ESPAÇADOR</t>
  </si>
  <si>
    <t>MATED-9299</t>
  </si>
  <si>
    <t>ESPAÇADOR/DISTANCIADOR (MATERIAL: PLÁSTICO|COBRIMENTO: 30MM|TIPO: CIRCULAR ENTRADA LATERAL|BITOLA AÇO: MENOR OU IGUAL 12,5MM)</t>
  </si>
  <si>
    <t>MATED-9297</t>
  </si>
  <si>
    <t>ESPAÇADOR/DISTANCIADOR (MATERIAL: PLÁSTICO|COBRIMENTO: 30MM|TIPO: TORRE/CADEIRINHA/PINO|BITOLA AÇO: MENOR OU IGUAL 12,5MM)</t>
  </si>
  <si>
    <t>MATED-9300</t>
  </si>
  <si>
    <t>ESPAÇADOR/DISTANCIADOR (MATERIAL: PLÁSTICO|COBRIMENTO: 50MM|TIPO: CIRCULAR ENTRADA LATERAL|BITOLA AÇO: MAIOR 12,5MM)</t>
  </si>
  <si>
    <t>MATED-33217</t>
  </si>
  <si>
    <t>PROTETOR PARA PONTA DE FERRAGEM (BITOLAS: 8-25MM)</t>
  </si>
  <si>
    <t>202 - ESTRUTURA DE ALUMÍNIO</t>
  </si>
  <si>
    <t>202.01 - ALUMÍNIO</t>
  </si>
  <si>
    <t>MATED-22627</t>
  </si>
  <si>
    <t>ALUMÍNIO ANODIZADO (APLICAÇÃO: PERFIS)</t>
  </si>
  <si>
    <t xml:space="preserve">PINTURA  TETOS </t>
  </si>
  <si>
    <t>SALA 01</t>
  </si>
  <si>
    <t>SALA 02</t>
  </si>
  <si>
    <t>SALA 03</t>
  </si>
  <si>
    <t>SALA 04</t>
  </si>
  <si>
    <t>VÃOS</t>
  </si>
  <si>
    <t>PINTURA EXTERNA</t>
  </si>
  <si>
    <t>DESCRICAO - SINAPI  11-2025 -  SETOP -10/2025</t>
  </si>
  <si>
    <t>Base SEINFRA: 10-2025</t>
  </si>
  <si>
    <t>SEINFRA</t>
  </si>
  <si>
    <t xml:space="preserve">ANBIENTE </t>
  </si>
  <si>
    <t>COMPRIM</t>
  </si>
  <si>
    <t>SANITARIO 01</t>
  </si>
  <si>
    <t>SANITARIO PCD</t>
  </si>
  <si>
    <t>SANITARIO 02</t>
  </si>
  <si>
    <t>DESPENSA</t>
  </si>
  <si>
    <t>COZINHA A-1</t>
  </si>
  <si>
    <t>COZINHA A-2</t>
  </si>
  <si>
    <t>RECEPÇÃO</t>
  </si>
  <si>
    <t xml:space="preserve">ENTRADA </t>
  </si>
  <si>
    <t>INSTALAÇÕES HIDRAULICAS</t>
  </si>
  <si>
    <t xml:space="preserve">FRENTE </t>
  </si>
  <si>
    <t xml:space="preserve">LADO DIREITO </t>
  </si>
  <si>
    <t>LADO ESQUERO</t>
  </si>
  <si>
    <t>ENTRADA</t>
  </si>
  <si>
    <t xml:space="preserve">LIXAR- SELADOR-EMASSAMENTO E PINTURA ÁREA EXTERNA </t>
  </si>
  <si>
    <t xml:space="preserve">FUNDOS </t>
  </si>
  <si>
    <t xml:space="preserve">EXTRUTURA DA BASE </t>
  </si>
  <si>
    <t>LATERAIS/FUNDO</t>
  </si>
  <si>
    <t>MURO FRENTE L. DIR.</t>
  </si>
  <si>
    <t>MURO FRENTE L. ESQ</t>
  </si>
  <si>
    <t>MURO FUNDOS</t>
  </si>
  <si>
    <t>MURO LATERAIS</t>
  </si>
  <si>
    <t>PINTURA PAREDES INTERNAS</t>
  </si>
  <si>
    <t>REFORMA UBS MACHADINHO</t>
  </si>
  <si>
    <t>PORTAS</t>
  </si>
  <si>
    <t>60x210</t>
  </si>
  <si>
    <t>70x210</t>
  </si>
  <si>
    <t>80x210</t>
  </si>
  <si>
    <t>90x210</t>
  </si>
  <si>
    <t>LADOS</t>
  </si>
  <si>
    <t>110X220</t>
  </si>
  <si>
    <t>JANELAS</t>
  </si>
  <si>
    <t>REVESTIMNTO CERÂMICO</t>
  </si>
  <si>
    <t>REVESTIMENTO CERÂMICO PISO</t>
  </si>
  <si>
    <t>REVESTIMENTO CERÂMICO PAREDE</t>
  </si>
  <si>
    <t>OBRA: REFORMA DA UBS MACHADINHO</t>
  </si>
  <si>
    <t>N I V E L    T É R R E O   -   R U A   00</t>
  </si>
  <si>
    <t>N  I   V   E  L      S U B S O L O    - 2  8  0</t>
  </si>
  <si>
    <t>REVESTIMENTO CERÂMICO</t>
  </si>
  <si>
    <t>REMOÇÃO DE ESQUADRIAS</t>
  </si>
  <si>
    <t>100x100</t>
  </si>
  <si>
    <t>INSTALAÇÃO DE ESQUADRIAS</t>
  </si>
  <si>
    <t>140X105</t>
  </si>
  <si>
    <t xml:space="preserve">PINTURA DAS ESQUADRIAS - JANELAS </t>
  </si>
  <si>
    <t xml:space="preserve">PINTURA DAS ESQUADRIAS  - PORTAS INTERNAS </t>
  </si>
  <si>
    <t>3.1</t>
  </si>
  <si>
    <t>3.1.1</t>
  </si>
  <si>
    <t>3.2.1</t>
  </si>
  <si>
    <t>3.2.2</t>
  </si>
  <si>
    <t>3.3.1</t>
  </si>
  <si>
    <t>4.5</t>
  </si>
  <si>
    <t>5.8</t>
  </si>
  <si>
    <t>5.9</t>
  </si>
  <si>
    <t>5.10</t>
  </si>
  <si>
    <t>5.11</t>
  </si>
  <si>
    <t>5.12</t>
  </si>
  <si>
    <t>3.2.3</t>
  </si>
  <si>
    <t>TOTAL GERAL</t>
  </si>
  <si>
    <t>INCLIN.</t>
  </si>
  <si>
    <t>PLANA</t>
  </si>
  <si>
    <t>COMPRIM.</t>
  </si>
  <si>
    <t>CORRIMÃO</t>
  </si>
  <si>
    <t>padrão</t>
  </si>
  <si>
    <t>ACESSIBILIDADE ÁREA EXTERNA DO SUBSOLO</t>
  </si>
  <si>
    <t xml:space="preserve">INSTALAÇÃO DAS PORTAS INTERNAS </t>
  </si>
  <si>
    <t>ÁREA EXTERNA DA ENTRADA PRINCIPAL</t>
  </si>
  <si>
    <t>REMOÇÃO DE PISO DE CONCRETO</t>
  </si>
  <si>
    <t>PATIO</t>
  </si>
  <si>
    <t>DEMOLIÇÃO</t>
  </si>
  <si>
    <t>UM</t>
  </si>
  <si>
    <t>m³</t>
  </si>
  <si>
    <t>CONCRET.</t>
  </si>
  <si>
    <t xml:space="preserve">RVESTIMENTO </t>
  </si>
  <si>
    <t>RODAPE</t>
  </si>
  <si>
    <t>m²</t>
  </si>
  <si>
    <t>CARGA</t>
  </si>
  <si>
    <t>TRANSPORTE</t>
  </si>
  <si>
    <t>DISTANCIA</t>
  </si>
  <si>
    <t>REPARO E MANUTENÇÃO DA COBERTURA</t>
  </si>
  <si>
    <t xml:space="preserve">INSTALAÇÕES ELÉTRICAS DO SUBSOLO </t>
  </si>
  <si>
    <t>12.1</t>
  </si>
  <si>
    <t>12.2</t>
  </si>
  <si>
    <t>13.1</t>
  </si>
  <si>
    <t>13.2</t>
  </si>
  <si>
    <t>7.1.1</t>
  </si>
  <si>
    <t>7.1.2</t>
  </si>
  <si>
    <t>7.1.3</t>
  </si>
  <si>
    <t>10.1.1</t>
  </si>
  <si>
    <t>10.1.2</t>
  </si>
  <si>
    <t>10.1.3</t>
  </si>
  <si>
    <t>Mês 2</t>
  </si>
  <si>
    <t>Mês 3</t>
  </si>
  <si>
    <t xml:space="preserve"> REFORMA DA UBS MACHADINHO</t>
  </si>
  <si>
    <t>ENDEREÇO:  PRAÇA ALOISIO MIRANDA SN -BAIRRO MACHADINHO - SERRO MG</t>
  </si>
  <si>
    <t>P1</t>
  </si>
  <si>
    <t>P2</t>
  </si>
  <si>
    <t>P3</t>
  </si>
  <si>
    <t>P4</t>
  </si>
  <si>
    <t>P5</t>
  </si>
  <si>
    <t>ALISARES</t>
  </si>
  <si>
    <t>POR PORTA</t>
  </si>
  <si>
    <t>TOTAL M²</t>
  </si>
  <si>
    <t>MARCOS</t>
  </si>
  <si>
    <t xml:space="preserve">MARCOS </t>
  </si>
  <si>
    <t xml:space="preserve">TOTAL PORTAS </t>
  </si>
  <si>
    <t>3.3.2</t>
  </si>
  <si>
    <t>3.3.4</t>
  </si>
  <si>
    <t>BASCULANTES BANH.</t>
  </si>
  <si>
    <t>0,70x0,70</t>
  </si>
  <si>
    <t>QUANT</t>
  </si>
  <si>
    <t>ROTAL</t>
  </si>
  <si>
    <t xml:space="preserve">PORTAO ENTRADA </t>
  </si>
  <si>
    <t>5.7</t>
  </si>
  <si>
    <t>5.13</t>
  </si>
  <si>
    <t>5.14</t>
  </si>
  <si>
    <t>5.15</t>
  </si>
  <si>
    <t>5.16</t>
  </si>
  <si>
    <t>5.17</t>
  </si>
  <si>
    <t>5.18</t>
  </si>
  <si>
    <t>5.19</t>
  </si>
  <si>
    <t>PLANO</t>
  </si>
  <si>
    <t>INCLINADO</t>
  </si>
  <si>
    <t>LADO 01</t>
  </si>
  <si>
    <t>LADO 02</t>
  </si>
  <si>
    <t>BSC01</t>
  </si>
  <si>
    <t>J1</t>
  </si>
  <si>
    <t>RENDIM.POR METRO</t>
  </si>
  <si>
    <t>MARCO</t>
  </si>
  <si>
    <t>PINTURA DE ESQUADRIAS</t>
  </si>
  <si>
    <t>INCLINADA</t>
  </si>
  <si>
    <t>PINTURA PAREDES</t>
  </si>
  <si>
    <t>14.1</t>
  </si>
  <si>
    <t>14.2</t>
  </si>
  <si>
    <t>14.3</t>
  </si>
  <si>
    <t>14.4</t>
  </si>
  <si>
    <t>14.5</t>
  </si>
  <si>
    <t>15.1</t>
  </si>
  <si>
    <t>15.2</t>
  </si>
  <si>
    <t>14.1 - INSTALAÇÃO DE RAMPA</t>
  </si>
  <si>
    <t>14.2 - GUARDA CORPO</t>
  </si>
  <si>
    <t>14.3 - CORRIMÃO</t>
  </si>
  <si>
    <t>14.4  - LIXAMENTO</t>
  </si>
  <si>
    <t xml:space="preserve">14.5 - PINTURA </t>
  </si>
  <si>
    <t>MEMORIA DE CALCULO</t>
  </si>
  <si>
    <t>COMPOSIÇÃO DE BDI</t>
  </si>
  <si>
    <t>CRONOGRAMA</t>
  </si>
  <si>
    <t>Mês 4</t>
  </si>
  <si>
    <t>LIMPEZA DA OBRA</t>
  </si>
  <si>
    <t>1.2</t>
  </si>
  <si>
    <t>1.4</t>
  </si>
  <si>
    <t>1.5</t>
  </si>
  <si>
    <t>REMOÇÃO E INSTALAÇÃO DE ESQUADRIAS</t>
  </si>
  <si>
    <t>NIVEL SUBSOLO -280</t>
  </si>
  <si>
    <t>NIVEL TÉRREO 00</t>
  </si>
  <si>
    <t>1.2.1</t>
  </si>
  <si>
    <t>1.3.1</t>
  </si>
  <si>
    <t>ANDAIMES</t>
  </si>
  <si>
    <t>ADMINISTRAÇÃO</t>
  </si>
  <si>
    <t>3.2.4</t>
  </si>
  <si>
    <t>3.3.3</t>
  </si>
  <si>
    <t>3.3.5</t>
  </si>
  <si>
    <t>3.3.6</t>
  </si>
  <si>
    <t>3.3.7</t>
  </si>
  <si>
    <t>3.3.8</t>
  </si>
  <si>
    <t>4.1.1</t>
  </si>
  <si>
    <t>4.1.2</t>
  </si>
  <si>
    <t>4.1.3</t>
  </si>
  <si>
    <t>4.2.1</t>
  </si>
  <si>
    <t>4.2.2</t>
  </si>
  <si>
    <t>4.2.3</t>
  </si>
  <si>
    <t>4.3.1</t>
  </si>
  <si>
    <t>4.3.2</t>
  </si>
  <si>
    <t>4.3.3</t>
  </si>
  <si>
    <t>4.4.1</t>
  </si>
  <si>
    <t>4.5.1</t>
  </si>
  <si>
    <t>4.5.2</t>
  </si>
  <si>
    <t>5.20</t>
  </si>
  <si>
    <t>5.21</t>
  </si>
  <si>
    <t>5.22</t>
  </si>
  <si>
    <t>5.23</t>
  </si>
  <si>
    <t>5.24</t>
  </si>
  <si>
    <t>5.25</t>
  </si>
  <si>
    <t>5.26</t>
  </si>
  <si>
    <t>5.27</t>
  </si>
  <si>
    <t>5.28</t>
  </si>
  <si>
    <t>5.29</t>
  </si>
  <si>
    <t>5.30</t>
  </si>
  <si>
    <t>5.31</t>
  </si>
  <si>
    <t>5.32</t>
  </si>
  <si>
    <t>5.33</t>
  </si>
  <si>
    <t>5.34</t>
  </si>
  <si>
    <t>5.35</t>
  </si>
  <si>
    <t>5.36</t>
  </si>
  <si>
    <t>5.37</t>
  </si>
  <si>
    <t>6.15</t>
  </si>
  <si>
    <t>6.16</t>
  </si>
  <si>
    <t>6.17</t>
  </si>
  <si>
    <t>6.18</t>
  </si>
  <si>
    <t>6.19</t>
  </si>
  <si>
    <t>7.2.1</t>
  </si>
  <si>
    <t>7.2.2</t>
  </si>
  <si>
    <t>8.1.1</t>
  </si>
  <si>
    <t>8.1.2</t>
  </si>
  <si>
    <t>8.1.3</t>
  </si>
  <si>
    <t>8.1.4</t>
  </si>
  <si>
    <t>8.1.5</t>
  </si>
  <si>
    <t>8.1.6</t>
  </si>
  <si>
    <t>8.1.7</t>
  </si>
  <si>
    <t>8.1.8</t>
  </si>
  <si>
    <t>11.1.1</t>
  </si>
  <si>
    <t>11.1.2</t>
  </si>
  <si>
    <t>11.1.3</t>
  </si>
  <si>
    <t>11.2.1</t>
  </si>
  <si>
    <t>11.2.2</t>
  </si>
  <si>
    <t>12.3</t>
  </si>
  <si>
    <t>12.4</t>
  </si>
  <si>
    <t>12.5</t>
  </si>
  <si>
    <t>13.1.1</t>
  </si>
  <si>
    <t>13.2.1</t>
  </si>
  <si>
    <t>15.3</t>
  </si>
  <si>
    <t>15.4</t>
  </si>
  <si>
    <t>15.5</t>
  </si>
  <si>
    <t>16.1</t>
  </si>
  <si>
    <t>16.2</t>
  </si>
  <si>
    <t>17.1</t>
  </si>
  <si>
    <t>17.2</t>
  </si>
  <si>
    <t>PESO</t>
  </si>
  <si>
    <t>50 horas mês</t>
  </si>
  <si>
    <t>15 horas mês</t>
  </si>
  <si>
    <t>4 meses de obra</t>
  </si>
  <si>
    <t>3.1 - REMOÇÃO DE ESQUADRIAS</t>
  </si>
  <si>
    <t>3.2  - INSTALAÇÃO DE ESQUADRIAS</t>
  </si>
  <si>
    <t>3.3  - INSTALAÇÃO DAS PORTAS INTERNAS</t>
  </si>
  <si>
    <t>3.3.8 -  ALISARES</t>
  </si>
  <si>
    <t>4.1.1 - LIXAMENTO PAREDES INTERNAS</t>
  </si>
  <si>
    <t>4.1.2 - EMASSAMENTO PAREDES INTERNAS</t>
  </si>
  <si>
    <t>4.1.3 - PINTURA PAREDES INTERNAS</t>
  </si>
  <si>
    <t>4.2.1 - LIXAR TETO</t>
  </si>
  <si>
    <t>4.2.2 - EMASSAMENTO TETO</t>
  </si>
  <si>
    <t>4.2.3  - PINTURA  TETO</t>
  </si>
  <si>
    <t>4.3.1 - PINTURA DAS ESQUADRIAS - JANELAS</t>
  </si>
  <si>
    <t xml:space="preserve"> 4.3.2 e 4.3.3 - PINTURA DAS ESQUADRIAS METÁLICAS</t>
  </si>
  <si>
    <t>4.4.1 - PINTURA DAS ESQUADRIAS - PORTAS INTERNAS</t>
  </si>
  <si>
    <t>4.5.1 e 4.5.2 - PINTURA EXTERNA</t>
  </si>
  <si>
    <t>7.1.1 - CONTRAPISO</t>
  </si>
  <si>
    <t>7.1.2 REVESTIMENTO CERAMICO- PISO</t>
  </si>
  <si>
    <t xml:space="preserve">7.1.3 - RODAPÉ CERÂMICO </t>
  </si>
  <si>
    <t>7.2.2 - REVESTIMENTO CERÂMICO - PAREDE</t>
  </si>
  <si>
    <t>10.1.1 - CONTRAPISO</t>
  </si>
  <si>
    <t>10.1.2 - REVESTIMENTO CERAMICO- PISO SUBSOLO</t>
  </si>
  <si>
    <t xml:space="preserve">10.1.3 - RODAPÉ CERÂMICO </t>
  </si>
  <si>
    <t>12.1  - INSTALAÇÃO DE ESQUADRIAS JANELAS</t>
  </si>
  <si>
    <t>12.2  - INSTALAÇÃO DE ESQUADRIAS PORTAS</t>
  </si>
  <si>
    <t>13.1.1 - PINTURA DAS ESQUADRIAS - JANELAS</t>
  </si>
  <si>
    <t>13.2.1 - PINTURA DAS ESQUADRIAS - PORTAS</t>
  </si>
  <si>
    <t>11.1.1, 11.1.2 e 11.1.3 - LIXAMENTO- SELADOR-EMASSAMENTO E PINTURA - PAREDE</t>
  </si>
  <si>
    <t>11.2.1 e 11.2.2  - LIXAMENTO- SELADOR-EMASSAMENTO E PINTURA - TETO</t>
  </si>
  <si>
    <t>12.3 - VIDROS</t>
  </si>
  <si>
    <t>12.4 -  MASSA PARA VIDROS</t>
  </si>
  <si>
    <t>3.2.3 -  MASSA PARA VIDROS</t>
  </si>
  <si>
    <t>3.2.2 - VIDROS</t>
  </si>
  <si>
    <t>16.1 - BALCÃO DA RECEPÇÃO</t>
  </si>
  <si>
    <t>8 - ÁREA EXTERNA DA ENTRADA PRINCIPAL</t>
  </si>
  <si>
    <t>9 - RETIRADA E RECOLOCAÇÃO DE TELHAS</t>
  </si>
  <si>
    <t>CALCULO</t>
  </si>
  <si>
    <t xml:space="preserve">LADO 02 </t>
  </si>
  <si>
    <t>M²</t>
  </si>
  <si>
    <t>UNID.</t>
  </si>
  <si>
    <t>ÁREAS PONTUAIS DE DESLOCAMENTO DE TELHAS</t>
  </si>
  <si>
    <t>TEMPO OBRA-MÊS</t>
  </si>
  <si>
    <t>2.1 - ENCARREGADO DE OBRA</t>
  </si>
  <si>
    <t>2.2 - ENGENHEIRO CIVIL PLENO</t>
  </si>
  <si>
    <t>TEMPO HORA-MÊS</t>
  </si>
  <si>
    <t>HORAS P/SEMANA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</si>
</sst>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00_);_(* \(#,##0.00\);_(* &quot;-&quot;??_);_(@_)"/>
    <numFmt numFmtId="165" formatCode="0.000"/>
    <numFmt numFmtId="166" formatCode="0.0000"/>
    <numFmt numFmtId="167" formatCode="General_)"/>
    <numFmt numFmtId="168" formatCode="0.00\ &quot;%&quot;"/>
    <numFmt numFmtId="169" formatCode="0.0000%"/>
    <numFmt numFmtId="170" formatCode="_(&quot;R$&quot;* #,##0.00_);_(&quot;R$&quot;* \(#,##0.00\);_(&quot;R$&quot;* &quot;-&quot;??_);_(@_)"/>
    <numFmt numFmtId="171" formatCode="_(&quot;$&quot;* #,##0.00_);_(&quot;$&quot;* \(#,##0.00\);_(&quot;$&quot;* &quot;-&quot;??_);_(@_)"/>
    <numFmt numFmtId="172" formatCode="0000"/>
    <numFmt numFmtId="173" formatCode="00000"/>
    <numFmt numFmtId="174" formatCode="00"/>
    <numFmt numFmtId="175" formatCode="000"/>
    <numFmt numFmtId="176" formatCode="0.000%"/>
  </numFmts>
  <fonts count="60">
    <font>
      <sz val="11"/>
      <color theme="1"/>
      <name val="Calibri"/>
      <family val="2"/>
      <scheme val="minor"/>
    </font>
    <font>
      <sz val="11"/>
      <color theme="1"/>
      <name val="Calibri"/>
      <family val="2"/>
      <scheme val="minor"/>
    </font>
    <font>
      <b/>
      <sz val="11"/>
      <name val="Calibri"/>
      <family val="2"/>
      <scheme val="minor"/>
    </font>
    <font>
      <b/>
      <sz val="14"/>
      <name val="Calibri"/>
      <family val="2"/>
      <scheme val="minor"/>
    </font>
    <font>
      <sz val="12"/>
      <name val="Calibri"/>
      <family val="2"/>
      <scheme val="minor"/>
    </font>
    <font>
      <sz val="10"/>
      <name val="Arial"/>
      <family val="2"/>
    </font>
    <font>
      <sz val="11"/>
      <color rgb="FF000000"/>
      <name val="Calibri"/>
      <family val="2"/>
      <scheme val="minor"/>
    </font>
    <font>
      <b/>
      <sz val="10"/>
      <name val="Arial"/>
      <family val="2"/>
    </font>
    <font>
      <sz val="8"/>
      <color theme="1"/>
      <name val="Times New Roman"/>
      <family val="2"/>
    </font>
    <font>
      <sz val="11"/>
      <color rgb="FF006100"/>
      <name val="Calibri"/>
      <family val="2"/>
      <scheme val="minor"/>
    </font>
    <font>
      <sz val="11"/>
      <color theme="0"/>
      <name val="Calibri"/>
      <family val="2"/>
      <scheme val="minor"/>
    </font>
    <font>
      <sz val="11"/>
      <color indexed="8"/>
      <name val="Calibri"/>
      <family val="2"/>
    </font>
    <font>
      <sz val="8"/>
      <color indexed="72"/>
      <name val="Arial"/>
      <family val="2"/>
    </font>
    <font>
      <sz val="11"/>
      <color rgb="FF9C0006"/>
      <name val="Calibri"/>
      <family val="2"/>
      <scheme val="minor"/>
    </font>
    <font>
      <sz val="8"/>
      <color rgb="FF9C6500"/>
      <name val="Calibri"/>
      <family val="2"/>
      <scheme val="minor"/>
    </font>
    <font>
      <sz val="12"/>
      <color theme="1"/>
      <name val="Calibri"/>
      <family val="2"/>
      <scheme val="minor"/>
    </font>
    <font>
      <b/>
      <sz val="11"/>
      <name val="Arial"/>
      <family val="2"/>
    </font>
    <font>
      <b/>
      <sz val="16"/>
      <color theme="1"/>
      <name val="Calibri"/>
      <family val="2"/>
      <scheme val="minor"/>
    </font>
    <font>
      <vertAlign val="subscript"/>
      <sz val="12"/>
      <name val="Calibri"/>
      <family val="2"/>
      <scheme val="minor"/>
    </font>
    <font>
      <i/>
      <sz val="18"/>
      <color theme="1"/>
      <name val="Times New Roman"/>
      <family val="1"/>
    </font>
    <font>
      <sz val="16"/>
      <color theme="1"/>
      <name val="Calibri"/>
      <family val="2"/>
      <scheme val="minor"/>
    </font>
    <font>
      <sz val="10"/>
      <name val="Arial MT"/>
    </font>
    <font>
      <sz val="12"/>
      <name val="Arial MT"/>
    </font>
    <font>
      <sz val="8"/>
      <color rgb="FF9C0006"/>
      <name val="Calibri"/>
      <family val="2"/>
      <scheme val="minor"/>
    </font>
    <font>
      <sz val="11"/>
      <name val="Arial"/>
      <family val="2"/>
    </font>
    <font>
      <sz val="8"/>
      <name val="Arial"/>
      <family val="2"/>
    </font>
    <font>
      <sz val="10"/>
      <color indexed="62"/>
      <name val="Arial"/>
      <family val="2"/>
    </font>
    <font>
      <b/>
      <sz val="11"/>
      <color theme="1"/>
      <name val="Calibri"/>
      <family val="2"/>
      <scheme val="minor"/>
    </font>
    <font>
      <sz val="10"/>
      <name val="Arial"/>
      <family val="2"/>
    </font>
    <font>
      <sz val="10"/>
      <name val="Arial"/>
      <family val="2"/>
    </font>
    <font>
      <sz val="10"/>
      <color rgb="FF000000"/>
      <name val="Times New Roman"/>
      <family val="1"/>
    </font>
    <font>
      <u/>
      <sz val="10"/>
      <color theme="10"/>
      <name val="Arial"/>
      <family val="2"/>
    </font>
    <font>
      <sz val="8"/>
      <name val="Calibri"/>
      <family val="2"/>
      <scheme val="minor"/>
    </font>
    <font>
      <sz val="12"/>
      <color theme="1"/>
      <name val="Arial Narrow"/>
      <family val="2"/>
    </font>
    <font>
      <b/>
      <sz val="12"/>
      <color theme="1"/>
      <name val="Arial Narrow"/>
      <family val="2"/>
    </font>
    <font>
      <b/>
      <sz val="12"/>
      <name val="Arial Narrow"/>
      <family val="2"/>
    </font>
    <font>
      <sz val="12"/>
      <name val="Arial Narrow"/>
      <family val="2"/>
    </font>
    <font>
      <b/>
      <sz val="18"/>
      <color theme="1"/>
      <name val="Arial Narrow"/>
      <family val="2"/>
    </font>
    <font>
      <b/>
      <sz val="11"/>
      <color theme="1"/>
      <name val="Arial Narrow"/>
      <family val="2"/>
    </font>
    <font>
      <b/>
      <sz val="13"/>
      <color theme="1"/>
      <name val="Arial Narrow"/>
      <family val="2"/>
    </font>
    <font>
      <sz val="11"/>
      <color theme="1"/>
      <name val="Arial Narrow"/>
      <family val="2"/>
    </font>
    <font>
      <sz val="11"/>
      <color theme="1"/>
      <name val="Arial Nova"/>
      <family val="2"/>
    </font>
    <font>
      <b/>
      <sz val="11"/>
      <color theme="1"/>
      <name val="Arial Nova"/>
      <family val="2"/>
    </font>
    <font>
      <b/>
      <sz val="11"/>
      <name val="Arial Nova"/>
      <family val="2"/>
    </font>
    <font>
      <sz val="11"/>
      <name val="Arial"/>
      <family val="1"/>
    </font>
    <font>
      <sz val="10"/>
      <name val="Arial"/>
      <family val="2"/>
    </font>
    <font>
      <sz val="12"/>
      <color rgb="FF000000"/>
      <name val="Arial Narrow"/>
      <family val="2"/>
    </font>
    <font>
      <b/>
      <sz val="14"/>
      <color theme="1"/>
      <name val="Calibri"/>
      <family val="2"/>
      <scheme val="minor"/>
    </font>
    <font>
      <b/>
      <sz val="13"/>
      <color theme="1"/>
      <name val="Calibri"/>
      <family val="2"/>
      <scheme val="minor"/>
    </font>
    <font>
      <sz val="10"/>
      <color theme="1"/>
      <name val="Arial Narrow"/>
      <family val="2"/>
    </font>
    <font>
      <sz val="14"/>
      <color theme="1"/>
      <name val="Arial Narrow"/>
      <family val="2"/>
    </font>
    <font>
      <sz val="11"/>
      <color theme="1"/>
      <name val="Arial"/>
      <family val="2"/>
    </font>
    <font>
      <b/>
      <sz val="11"/>
      <color theme="1"/>
      <name val="Arial"/>
      <family val="2"/>
    </font>
    <font>
      <b/>
      <sz val="14"/>
      <color theme="1"/>
      <name val="Arial Narrow"/>
      <family val="2"/>
    </font>
    <font>
      <b/>
      <sz val="14"/>
      <color theme="1"/>
      <name val="Arial"/>
      <family val="2"/>
    </font>
    <font>
      <sz val="10"/>
      <color indexed="8"/>
      <name val="Arial"/>
      <family val="2"/>
    </font>
    <font>
      <sz val="8"/>
      <color indexed="8"/>
      <name val="Arial"/>
      <family val="2"/>
    </font>
    <font>
      <b/>
      <sz val="9"/>
      <color indexed="8"/>
      <name val="Arial"/>
      <family val="2"/>
    </font>
    <font>
      <b/>
      <sz val="14"/>
      <name val="Arial Narrow"/>
      <family val="2"/>
    </font>
    <font>
      <sz val="18"/>
      <color theme="1"/>
      <name val="Arial Narrow"/>
      <family val="2"/>
    </font>
  </fonts>
  <fills count="1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theme="4" tint="0.79998168889431442"/>
        <bgColor indexed="65"/>
      </patternFill>
    </fill>
    <fill>
      <patternFill patternType="solid">
        <fgColor theme="4" tint="0.39997558519241921"/>
        <bgColor indexed="65"/>
      </patternFill>
    </fill>
    <fill>
      <patternFill patternType="solid">
        <fgColor indexed="44"/>
      </patternFill>
    </fill>
    <fill>
      <patternFill patternType="solid">
        <fgColor rgb="FFFFC7CE"/>
      </patternFill>
    </fill>
    <fill>
      <patternFill patternType="solid">
        <fgColor rgb="FFFFEB9C"/>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bgColor indexed="64"/>
      </patternFill>
    </fill>
    <fill>
      <patternFill patternType="solid">
        <fgColor theme="4" tint="0.59999389629810485"/>
        <bgColor indexed="64"/>
      </patternFill>
    </fill>
    <fill>
      <patternFill patternType="solid">
        <fgColor rgb="FFFFFFFF"/>
        <bgColor indexed="64"/>
      </patternFill>
    </fill>
    <fill>
      <patternFill patternType="solid">
        <fgColor theme="0" tint="-0.34998626667073579"/>
        <bgColor indexed="64"/>
      </patternFill>
    </fill>
    <fill>
      <patternFill patternType="solid">
        <fgColor indexed="9"/>
        <bgColor indexed="64"/>
      </patternFill>
    </fill>
    <fill>
      <patternFill patternType="solid">
        <fgColor theme="0" tint="-0.499984740745262"/>
        <bgColor indexed="64"/>
      </patternFill>
    </fill>
    <fill>
      <patternFill patternType="solid">
        <fgColor theme="5" tint="0.39997558519241921"/>
        <bgColor indexed="64"/>
      </patternFill>
    </fill>
  </fills>
  <borders count="6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style="double">
        <color indexed="8"/>
      </bottom>
      <diagonal/>
    </border>
    <border>
      <left style="thin">
        <color indexed="8"/>
      </left>
      <right style="thin">
        <color indexed="8"/>
      </right>
      <top style="medium">
        <color indexed="64"/>
      </top>
      <bottom style="double">
        <color indexed="8"/>
      </bottom>
      <diagonal/>
    </border>
    <border>
      <left style="thin">
        <color indexed="8"/>
      </left>
      <right/>
      <top style="medium">
        <color indexed="64"/>
      </top>
      <bottom style="double">
        <color indexed="8"/>
      </bottom>
      <diagonal/>
    </border>
    <border>
      <left style="medium">
        <color indexed="64"/>
      </left>
      <right style="medium">
        <color indexed="64"/>
      </right>
      <top style="medium">
        <color indexed="64"/>
      </top>
      <bottom style="double">
        <color indexed="8"/>
      </bottom>
      <diagonal/>
    </border>
    <border>
      <left/>
      <right style="medium">
        <color indexed="64"/>
      </right>
      <top style="medium">
        <color indexed="64"/>
      </top>
      <bottom style="medium">
        <color indexed="64"/>
      </bottom>
      <diagonal/>
    </border>
    <border>
      <left style="medium">
        <color indexed="64"/>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top style="double">
        <color indexed="8"/>
      </top>
      <bottom/>
      <diagonal/>
    </border>
    <border>
      <left style="medium">
        <color indexed="64"/>
      </left>
      <right style="medium">
        <color indexed="64"/>
      </right>
      <top style="double">
        <color indexed="8"/>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s>
  <cellStyleXfs count="105">
    <xf numFmtId="0" fontId="0" fillId="0" borderId="0"/>
    <xf numFmtId="0" fontId="5" fillId="0" borderId="0"/>
    <xf numFmtId="164" fontId="1" fillId="0" borderId="0" applyFont="0" applyFill="0" applyBorder="0" applyAlignment="0" applyProtection="0"/>
    <xf numFmtId="0" fontId="6" fillId="0" borderId="0"/>
    <xf numFmtId="0" fontId="5" fillId="0" borderId="0"/>
    <xf numFmtId="43"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43" fontId="1" fillId="0" borderId="0" applyFont="0" applyFill="0" applyBorder="0" applyAlignment="0" applyProtection="0"/>
    <xf numFmtId="0" fontId="5" fillId="0" borderId="0" applyFont="0" applyFill="0" applyBorder="0" applyAlignment="0" applyProtection="0"/>
    <xf numFmtId="164" fontId="5" fillId="0" borderId="0" applyFont="0" applyFill="0" applyBorder="0" applyAlignment="0" applyProtection="0"/>
    <xf numFmtId="0" fontId="8" fillId="0" borderId="0"/>
    <xf numFmtId="0" fontId="1" fillId="0" borderId="0"/>
    <xf numFmtId="9" fontId="5" fillId="0" borderId="0" applyFont="0" applyFill="0" applyBorder="0" applyAlignment="0" applyProtection="0"/>
    <xf numFmtId="9" fontId="1" fillId="0" borderId="0" applyFont="0" applyFill="0" applyBorder="0" applyAlignment="0" applyProtection="0"/>
    <xf numFmtId="0" fontId="11" fillId="7" borderId="0" applyNumberFormat="0" applyBorder="0" applyAlignment="0" applyProtection="0"/>
    <xf numFmtId="0" fontId="10" fillId="6" borderId="0" applyNumberFormat="0" applyBorder="0" applyAlignment="0" applyProtection="0"/>
    <xf numFmtId="0" fontId="1" fillId="5" borderId="0" applyNumberFormat="0" applyBorder="0" applyAlignment="0" applyProtection="0"/>
    <xf numFmtId="0" fontId="9" fillId="4" borderId="0" applyNumberFormat="0" applyBorder="0" applyAlignment="0" applyProtection="0"/>
    <xf numFmtId="0" fontId="12" fillId="0" borderId="0" applyAlignment="0">
      <alignment vertical="top" wrapText="1"/>
      <protection locked="0"/>
    </xf>
    <xf numFmtId="0" fontId="1" fillId="0" borderId="0"/>
    <xf numFmtId="0" fontId="13" fillId="8" borderId="0" applyNumberFormat="0" applyBorder="0" applyAlignment="0" applyProtection="0"/>
    <xf numFmtId="0" fontId="14" fillId="9" borderId="0" applyNumberFormat="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0" fontId="1" fillId="0" borderId="0"/>
    <xf numFmtId="167" fontId="21" fillId="0" borderId="0"/>
    <xf numFmtId="164" fontId="5" fillId="0" borderId="0" applyFont="0" applyFill="0" applyBorder="0" applyAlignment="0" applyProtection="0"/>
    <xf numFmtId="43" fontId="5" fillId="0" borderId="0" applyFont="0" applyFill="0" applyBorder="0" applyAlignment="0" applyProtection="0"/>
    <xf numFmtId="0" fontId="5" fillId="0" borderId="0" applyProtection="0"/>
    <xf numFmtId="0" fontId="23" fillId="8" borderId="0" applyNumberFormat="0" applyBorder="0" applyAlignment="0" applyProtection="0"/>
    <xf numFmtId="0" fontId="5" fillId="0" borderId="0"/>
    <xf numFmtId="0" fontId="5" fillId="0" borderId="0"/>
    <xf numFmtId="0" fontId="1" fillId="0" borderId="0"/>
    <xf numFmtId="9" fontId="5" fillId="0" borderId="0" applyFont="0" applyFill="0" applyBorder="0" applyAlignment="0" applyProtection="0"/>
    <xf numFmtId="0" fontId="5" fillId="0" borderId="0"/>
    <xf numFmtId="44" fontId="5" fillId="0" borderId="0" applyFont="0" applyFill="0" applyBorder="0" applyAlignment="0" applyProtection="0"/>
    <xf numFmtId="0" fontId="28" fillId="0" borderId="0"/>
    <xf numFmtId="9" fontId="1" fillId="0" borderId="0" applyFont="0" applyFill="0" applyBorder="0" applyAlignment="0" applyProtection="0"/>
    <xf numFmtId="0" fontId="29" fillId="0" borderId="0"/>
    <xf numFmtId="43" fontId="1" fillId="0" borderId="0" applyFont="0" applyFill="0" applyBorder="0" applyAlignment="0" applyProtection="0"/>
    <xf numFmtId="0" fontId="30" fillId="0" borderId="0"/>
    <xf numFmtId="0" fontId="5" fillId="0" borderId="0"/>
    <xf numFmtId="43" fontId="6" fillId="0" borderId="0" applyFont="0" applyFill="0" applyBorder="0" applyAlignment="0" applyProtection="0"/>
    <xf numFmtId="0" fontId="6" fillId="0" borderId="0"/>
    <xf numFmtId="9" fontId="5" fillId="0" borderId="0" applyFont="0" applyFill="0" applyBorder="0" applyAlignment="0" applyProtection="0"/>
    <xf numFmtId="9" fontId="5" fillId="0" borderId="0"/>
    <xf numFmtId="164" fontId="5" fillId="0" borderId="0" applyFont="0" applyFill="0" applyBorder="0" applyAlignment="0" applyProtection="0"/>
    <xf numFmtId="9" fontId="29" fillId="0" borderId="0" applyFont="0" applyFill="0" applyBorder="0" applyAlignment="0" applyProtection="0"/>
    <xf numFmtId="43" fontId="29" fillId="0" borderId="0" applyFont="0" applyFill="0" applyBorder="0" applyAlignment="0" applyProtection="0"/>
    <xf numFmtId="164" fontId="29" fillId="0" borderId="0" applyFont="0" applyFill="0" applyBorder="0" applyAlignment="0" applyProtection="0"/>
    <xf numFmtId="169" fontId="29" fillId="0" borderId="0" applyFont="0" applyFill="0" applyBorder="0" applyAlignment="0" applyProtection="0"/>
    <xf numFmtId="43" fontId="5" fillId="0" borderId="0" applyFont="0" applyFill="0" applyBorder="0" applyAlignment="0" applyProtection="0"/>
    <xf numFmtId="0" fontId="31" fillId="0" borderId="0" applyNumberFormat="0" applyFill="0" applyBorder="0" applyAlignment="0" applyProtection="0"/>
    <xf numFmtId="170"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1" fontId="29"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10" fillId="12" borderId="0" applyNumberFormat="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44" fillId="0" borderId="0"/>
    <xf numFmtId="0" fontId="45" fillId="0" borderId="0"/>
    <xf numFmtId="44" fontId="1"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453">
    <xf numFmtId="0" fontId="0" fillId="0" borderId="0" xfId="0"/>
    <xf numFmtId="0" fontId="15" fillId="2" borderId="0" xfId="0" applyFont="1" applyFill="1"/>
    <xf numFmtId="0" fontId="4" fillId="2" borderId="0" xfId="0" applyFont="1" applyFill="1"/>
    <xf numFmtId="165" fontId="15" fillId="2" borderId="0" xfId="0" applyNumberFormat="1" applyFont="1" applyFill="1"/>
    <xf numFmtId="0" fontId="4" fillId="2" borderId="0" xfId="27" applyFont="1" applyFill="1"/>
    <xf numFmtId="165" fontId="15" fillId="2" borderId="0" xfId="27" applyNumberFormat="1" applyFont="1" applyFill="1"/>
    <xf numFmtId="0" fontId="6" fillId="0" borderId="0" xfId="0" applyFont="1"/>
    <xf numFmtId="166" fontId="15" fillId="2" borderId="0" xfId="0" applyNumberFormat="1" applyFont="1" applyFill="1"/>
    <xf numFmtId="0" fontId="19" fillId="2" borderId="7" xfId="0" applyFont="1" applyFill="1" applyBorder="1" applyAlignment="1">
      <alignment horizontal="center" vertical="center"/>
    </xf>
    <xf numFmtId="0" fontId="20" fillId="2" borderId="8" xfId="0" applyFont="1" applyFill="1" applyBorder="1" applyAlignment="1">
      <alignment horizontal="left" vertical="center"/>
    </xf>
    <xf numFmtId="0" fontId="15" fillId="2" borderId="0" xfId="0" applyFont="1" applyFill="1" applyAlignment="1">
      <alignment horizontal="center" vertical="center"/>
    </xf>
    <xf numFmtId="166" fontId="15" fillId="2" borderId="0" xfId="0" applyNumberFormat="1" applyFont="1" applyFill="1" applyAlignment="1">
      <alignment horizontal="center" vertical="center"/>
    </xf>
    <xf numFmtId="167" fontId="21" fillId="0" borderId="0" xfId="28" applyAlignment="1">
      <alignment horizontal="center" vertical="center" wrapText="1"/>
    </xf>
    <xf numFmtId="167" fontId="21" fillId="0" borderId="0" xfId="28"/>
    <xf numFmtId="167" fontId="21" fillId="0" borderId="0" xfId="28" applyAlignment="1">
      <alignment horizontal="center" vertical="center"/>
    </xf>
    <xf numFmtId="167" fontId="22" fillId="0" borderId="2" xfId="28" applyFont="1" applyBorder="1" applyAlignment="1">
      <alignment horizontal="center" vertical="center" wrapText="1"/>
    </xf>
    <xf numFmtId="167" fontId="22" fillId="0" borderId="1" xfId="28" applyFont="1" applyBorder="1" applyAlignment="1">
      <alignment horizontal="center" vertical="center" wrapText="1"/>
    </xf>
    <xf numFmtId="167" fontId="22" fillId="0" borderId="4" xfId="28" applyFont="1" applyBorder="1" applyAlignment="1">
      <alignment horizontal="center" vertical="center" wrapText="1"/>
    </xf>
    <xf numFmtId="167" fontId="22" fillId="0" borderId="3" xfId="28" applyFont="1" applyBorder="1" applyAlignment="1">
      <alignment horizontal="center" vertical="center" wrapText="1"/>
    </xf>
    <xf numFmtId="167" fontId="22" fillId="0" borderId="13" xfId="28" applyFont="1" applyBorder="1" applyAlignment="1">
      <alignment horizontal="center" vertical="center"/>
    </xf>
    <xf numFmtId="167" fontId="22" fillId="0" borderId="13" xfId="28" applyFont="1" applyBorder="1" applyAlignment="1">
      <alignment horizontal="center" vertical="center" wrapText="1"/>
    </xf>
    <xf numFmtId="167" fontId="22" fillId="0" borderId="6" xfId="28" applyFont="1" applyBorder="1" applyAlignment="1">
      <alignment horizontal="center" vertical="center" wrapText="1"/>
    </xf>
    <xf numFmtId="167" fontId="22" fillId="0" borderId="5" xfId="28" applyFont="1" applyBorder="1" applyAlignment="1">
      <alignment horizontal="center" vertical="center" wrapText="1"/>
    </xf>
    <xf numFmtId="167" fontId="22" fillId="0" borderId="14" xfId="28" applyFont="1" applyBorder="1" applyAlignment="1">
      <alignment horizontal="center" vertical="center" wrapText="1"/>
    </xf>
    <xf numFmtId="1" fontId="22" fillId="0" borderId="15" xfId="28" applyNumberFormat="1" applyFont="1" applyBorder="1" applyAlignment="1">
      <alignment horizontal="center" vertical="center" wrapText="1"/>
    </xf>
    <xf numFmtId="2" fontId="22" fillId="0" borderId="10" xfId="28" applyNumberFormat="1" applyFont="1" applyBorder="1" applyAlignment="1">
      <alignment horizontal="center" vertical="center"/>
    </xf>
    <xf numFmtId="2" fontId="22" fillId="0" borderId="12" xfId="28" applyNumberFormat="1" applyFont="1" applyBorder="1" applyAlignment="1">
      <alignment horizontal="center" vertical="center"/>
    </xf>
    <xf numFmtId="16" fontId="22" fillId="0" borderId="15" xfId="28" quotePrefix="1" applyNumberFormat="1" applyFont="1" applyBorder="1" applyAlignment="1">
      <alignment horizontal="center" vertical="center" wrapText="1"/>
    </xf>
    <xf numFmtId="0" fontId="22" fillId="0" borderId="15" xfId="28" quotePrefix="1" applyNumberFormat="1" applyFont="1" applyBorder="1" applyAlignment="1">
      <alignment horizontal="center" vertical="center" wrapText="1"/>
    </xf>
    <xf numFmtId="167" fontId="22" fillId="0" borderId="15" xfId="28" applyFont="1" applyBorder="1" applyAlignment="1">
      <alignment horizontal="center" vertical="center" wrapText="1"/>
    </xf>
    <xf numFmtId="2" fontId="22" fillId="0" borderId="15" xfId="28" applyNumberFormat="1" applyFont="1" applyBorder="1" applyAlignment="1">
      <alignment horizontal="center" vertical="center"/>
    </xf>
    <xf numFmtId="167" fontId="22" fillId="0" borderId="0" xfId="28" applyFont="1" applyAlignment="1">
      <alignment horizontal="center" vertical="center" wrapText="1"/>
    </xf>
    <xf numFmtId="0" fontId="22" fillId="0" borderId="0" xfId="28" quotePrefix="1" applyNumberFormat="1" applyFont="1" applyAlignment="1">
      <alignment horizontal="center" vertical="center" wrapText="1"/>
    </xf>
    <xf numFmtId="2" fontId="22" fillId="0" borderId="0" xfId="28" applyNumberFormat="1" applyFont="1" applyAlignment="1">
      <alignment horizontal="center" vertical="center"/>
    </xf>
    <xf numFmtId="0" fontId="0" fillId="2" borderId="0" xfId="0" applyFill="1"/>
    <xf numFmtId="0" fontId="24" fillId="2" borderId="0" xfId="1" applyFont="1" applyFill="1"/>
    <xf numFmtId="0" fontId="5" fillId="0" borderId="0" xfId="1"/>
    <xf numFmtId="0" fontId="3" fillId="2" borderId="0" xfId="0" applyFont="1" applyFill="1" applyAlignment="1">
      <alignment vertical="center"/>
    </xf>
    <xf numFmtId="0" fontId="24" fillId="2" borderId="0" xfId="1" applyFont="1" applyFill="1" applyAlignment="1">
      <alignment vertical="center"/>
    </xf>
    <xf numFmtId="0" fontId="25" fillId="2" borderId="0" xfId="1" applyFont="1" applyFill="1" applyAlignment="1">
      <alignment horizontal="center" vertical="center"/>
    </xf>
    <xf numFmtId="0" fontId="5" fillId="3" borderId="17" xfId="1" applyFill="1" applyBorder="1" applyAlignment="1">
      <alignment horizontal="center" vertical="center" wrapText="1"/>
    </xf>
    <xf numFmtId="49" fontId="5" fillId="3" borderId="18" xfId="1" applyNumberFormat="1" applyFill="1" applyBorder="1" applyAlignment="1">
      <alignment horizontal="center" vertical="center" wrapText="1"/>
    </xf>
    <xf numFmtId="0" fontId="5" fillId="3" borderId="18" xfId="1" applyFill="1" applyBorder="1" applyAlignment="1">
      <alignment horizontal="center" vertical="center" wrapText="1"/>
    </xf>
    <xf numFmtId="0" fontId="5" fillId="3" borderId="19" xfId="1" applyFill="1" applyBorder="1" applyAlignment="1">
      <alignment horizontal="center" vertical="center" wrapText="1"/>
    </xf>
    <xf numFmtId="0" fontId="7" fillId="3" borderId="20" xfId="1" applyFont="1" applyFill="1" applyBorder="1" applyAlignment="1">
      <alignment horizontal="center" vertical="center" wrapText="1"/>
    </xf>
    <xf numFmtId="0" fontId="5" fillId="0" borderId="0" xfId="1" applyAlignment="1">
      <alignment vertical="center"/>
    </xf>
    <xf numFmtId="0" fontId="5" fillId="0" borderId="22" xfId="1" applyBorder="1" applyAlignment="1">
      <alignment horizontal="left" vertical="center" wrapText="1"/>
    </xf>
    <xf numFmtId="2" fontId="5" fillId="0" borderId="23" xfId="1" applyNumberFormat="1" applyBorder="1" applyAlignment="1">
      <alignment horizontal="center" vertical="center" wrapText="1"/>
    </xf>
    <xf numFmtId="2" fontId="5" fillId="0" borderId="24" xfId="1" applyNumberFormat="1" applyBorder="1" applyAlignment="1">
      <alignment horizontal="center" vertical="center" wrapText="1"/>
    </xf>
    <xf numFmtId="2" fontId="7" fillId="10" borderId="25" xfId="1" applyNumberFormat="1" applyFont="1" applyFill="1" applyBorder="1" applyAlignment="1">
      <alignment horizontal="center" vertical="center" wrapText="1"/>
    </xf>
    <xf numFmtId="0" fontId="5" fillId="0" borderId="26" xfId="1" applyBorder="1" applyAlignment="1">
      <alignment vertical="center"/>
    </xf>
    <xf numFmtId="164" fontId="5" fillId="0" borderId="27" xfId="6" applyFont="1" applyBorder="1" applyAlignment="1">
      <alignment horizontal="center" vertical="center"/>
    </xf>
    <xf numFmtId="0" fontId="5" fillId="0" borderId="28" xfId="1" applyBorder="1" applyAlignment="1">
      <alignment horizontal="left" vertical="center" wrapText="1"/>
    </xf>
    <xf numFmtId="2" fontId="5" fillId="0" borderId="29" xfId="1" applyNumberFormat="1" applyBorder="1" applyAlignment="1">
      <alignment horizontal="center" vertical="center" wrapText="1"/>
    </xf>
    <xf numFmtId="2" fontId="5" fillId="0" borderId="30" xfId="1" applyNumberFormat="1" applyBorder="1" applyAlignment="1">
      <alignment horizontal="center" vertical="center" wrapText="1"/>
    </xf>
    <xf numFmtId="2" fontId="7" fillId="10" borderId="31" xfId="1" applyNumberFormat="1" applyFont="1" applyFill="1" applyBorder="1" applyAlignment="1">
      <alignment horizontal="center" vertical="center" wrapText="1"/>
    </xf>
    <xf numFmtId="0" fontId="5" fillId="0" borderId="9" xfId="1" applyBorder="1" applyAlignment="1">
      <alignment vertical="center"/>
    </xf>
    <xf numFmtId="164" fontId="5" fillId="0" borderId="16" xfId="6" applyFont="1" applyBorder="1" applyAlignment="1">
      <alignment horizontal="center" vertical="center"/>
    </xf>
    <xf numFmtId="0" fontId="5" fillId="0" borderId="5" xfId="1" applyBorder="1" applyAlignment="1">
      <alignment horizontal="left" vertical="center" wrapText="1"/>
    </xf>
    <xf numFmtId="2" fontId="5" fillId="0" borderId="33" xfId="1" applyNumberFormat="1" applyBorder="1" applyAlignment="1">
      <alignment horizontal="center" vertical="center" wrapText="1"/>
    </xf>
    <xf numFmtId="2" fontId="5" fillId="0" borderId="34" xfId="1" applyNumberFormat="1" applyBorder="1" applyAlignment="1">
      <alignment horizontal="center" vertical="center" wrapText="1"/>
    </xf>
    <xf numFmtId="2" fontId="7" fillId="10" borderId="14" xfId="1" applyNumberFormat="1" applyFont="1" applyFill="1" applyBorder="1" applyAlignment="1">
      <alignment horizontal="center" vertical="center" wrapText="1"/>
    </xf>
    <xf numFmtId="0" fontId="7" fillId="10" borderId="12" xfId="1" applyFont="1" applyFill="1" applyBorder="1" applyAlignment="1">
      <alignment vertical="center"/>
    </xf>
    <xf numFmtId="164" fontId="7" fillId="10" borderId="10" xfId="1" applyNumberFormat="1" applyFont="1" applyFill="1" applyBorder="1" applyAlignment="1">
      <alignment horizontal="center" vertical="center"/>
    </xf>
    <xf numFmtId="10" fontId="5" fillId="0" borderId="0" xfId="1" applyNumberFormat="1"/>
    <xf numFmtId="0" fontId="7" fillId="0" borderId="0" xfId="1" applyFont="1" applyAlignment="1">
      <alignment horizontal="right" vertical="center"/>
    </xf>
    <xf numFmtId="0" fontId="7" fillId="0" borderId="0" xfId="1" applyFont="1" applyAlignment="1">
      <alignment horizontal="justify" vertical="center"/>
    </xf>
    <xf numFmtId="2" fontId="26" fillId="0" borderId="0" xfId="1" applyNumberFormat="1" applyFont="1" applyAlignment="1">
      <alignment horizontal="center" vertical="center" wrapText="1"/>
    </xf>
    <xf numFmtId="0" fontId="5" fillId="0" borderId="0" xfId="1" applyAlignment="1">
      <alignment horizontal="justify" vertical="center"/>
    </xf>
    <xf numFmtId="14" fontId="25" fillId="2" borderId="0" xfId="1" quotePrefix="1" applyNumberFormat="1" applyFont="1" applyFill="1" applyAlignment="1">
      <alignment vertical="center"/>
    </xf>
    <xf numFmtId="0" fontId="2" fillId="2" borderId="0" xfId="0" applyFont="1" applyFill="1" applyAlignment="1">
      <alignment horizontal="center" vertical="center"/>
    </xf>
    <xf numFmtId="164" fontId="5" fillId="0" borderId="27" xfId="6" applyFont="1" applyFill="1" applyBorder="1" applyAlignment="1">
      <alignment horizontal="center" vertical="center"/>
    </xf>
    <xf numFmtId="164" fontId="5" fillId="0" borderId="16" xfId="6" applyFont="1" applyFill="1" applyBorder="1" applyAlignment="1">
      <alignment horizontal="center" vertical="center"/>
    </xf>
    <xf numFmtId="168" fontId="7" fillId="0" borderId="12" xfId="1" applyNumberFormat="1" applyFont="1" applyBorder="1" applyAlignment="1">
      <alignment vertical="center"/>
    </xf>
    <xf numFmtId="168" fontId="7" fillId="0" borderId="21" xfId="1" applyNumberFormat="1" applyFont="1" applyBorder="1" applyAlignment="1">
      <alignment vertical="center"/>
    </xf>
    <xf numFmtId="0" fontId="33" fillId="11" borderId="35" xfId="0" applyFont="1" applyFill="1" applyBorder="1" applyAlignment="1">
      <alignment horizontal="right" vertical="center"/>
    </xf>
    <xf numFmtId="0" fontId="33" fillId="11" borderId="35" xfId="0" applyFont="1" applyFill="1" applyBorder="1" applyAlignment="1">
      <alignment vertical="center"/>
    </xf>
    <xf numFmtId="0" fontId="33" fillId="0" borderId="0" xfId="0" applyFont="1" applyAlignment="1">
      <alignment vertical="center"/>
    </xf>
    <xf numFmtId="0" fontId="33" fillId="0" borderId="35" xfId="0" applyFont="1" applyBorder="1" applyAlignment="1">
      <alignment vertical="center"/>
    </xf>
    <xf numFmtId="0" fontId="35" fillId="11" borderId="35" xfId="0" applyFont="1" applyFill="1" applyBorder="1" applyAlignment="1">
      <alignment horizontal="center" vertical="center" wrapText="1"/>
    </xf>
    <xf numFmtId="0" fontId="36" fillId="0" borderId="35" xfId="0" applyFont="1" applyBorder="1" applyAlignment="1">
      <alignment horizontal="right" vertical="center"/>
    </xf>
    <xf numFmtId="0" fontId="36" fillId="0" borderId="35" xfId="0" applyFont="1" applyBorder="1" applyAlignment="1">
      <alignment horizontal="center" vertical="center" wrapText="1"/>
    </xf>
    <xf numFmtId="1" fontId="36" fillId="0" borderId="35" xfId="0" applyNumberFormat="1" applyFont="1" applyBorder="1" applyAlignment="1">
      <alignment horizontal="right" vertical="center"/>
    </xf>
    <xf numFmtId="0" fontId="33" fillId="0" borderId="0" xfId="0" applyFont="1" applyAlignment="1">
      <alignment horizontal="center" vertical="center" wrapText="1"/>
    </xf>
    <xf numFmtId="0" fontId="33" fillId="0" borderId="0" xfId="0" applyFont="1" applyAlignment="1">
      <alignment horizontal="right" vertical="center"/>
    </xf>
    <xf numFmtId="0" fontId="33" fillId="0" borderId="0" xfId="0" applyFont="1" applyAlignment="1">
      <alignment horizontal="left" vertical="center"/>
    </xf>
    <xf numFmtId="43" fontId="33" fillId="0" borderId="0" xfId="0" applyNumberFormat="1" applyFont="1" applyAlignment="1">
      <alignment vertical="center"/>
    </xf>
    <xf numFmtId="0" fontId="33" fillId="2" borderId="35" xfId="0" applyFont="1" applyFill="1" applyBorder="1" applyAlignment="1">
      <alignment horizontal="right" vertical="center"/>
    </xf>
    <xf numFmtId="2" fontId="33" fillId="0" borderId="0" xfId="42" applyNumberFormat="1" applyFont="1" applyAlignment="1">
      <alignment vertical="center"/>
    </xf>
    <xf numFmtId="2" fontId="33" fillId="0" borderId="0" xfId="0" applyNumberFormat="1" applyFont="1" applyAlignment="1">
      <alignment vertical="center"/>
    </xf>
    <xf numFmtId="0" fontId="33" fillId="0" borderId="0" xfId="0" applyFont="1" applyAlignment="1">
      <alignment horizontal="center" vertical="center"/>
    </xf>
    <xf numFmtId="14" fontId="33" fillId="0" borderId="0" xfId="0" applyNumberFormat="1" applyFont="1" applyAlignment="1">
      <alignment horizontal="center" vertical="center" wrapText="1"/>
    </xf>
    <xf numFmtId="4" fontId="33" fillId="0" borderId="35" xfId="0" applyNumberFormat="1" applyFont="1" applyBorder="1" applyAlignment="1">
      <alignment horizontal="left" vertical="center"/>
    </xf>
    <xf numFmtId="4" fontId="33" fillId="11" borderId="35" xfId="0" applyNumberFormat="1" applyFont="1" applyFill="1" applyBorder="1" applyAlignment="1">
      <alignment horizontal="left" vertical="center"/>
    </xf>
    <xf numFmtId="4" fontId="33" fillId="2" borderId="35" xfId="0" applyNumberFormat="1" applyFont="1" applyFill="1" applyBorder="1" applyAlignment="1">
      <alignment horizontal="left" vertical="center"/>
    </xf>
    <xf numFmtId="4" fontId="33" fillId="0" borderId="0" xfId="0" applyNumberFormat="1" applyFont="1" applyAlignment="1">
      <alignment horizontal="left" vertical="center"/>
    </xf>
    <xf numFmtId="0" fontId="33" fillId="13" borderId="35" xfId="0" applyFont="1" applyFill="1" applyBorder="1" applyAlignment="1">
      <alignment vertical="center"/>
    </xf>
    <xf numFmtId="0" fontId="33" fillId="13" borderId="35" xfId="0" applyFont="1" applyFill="1" applyBorder="1" applyAlignment="1">
      <alignment horizontal="right" vertical="center"/>
    </xf>
    <xf numFmtId="0" fontId="33" fillId="13" borderId="35" xfId="0" applyFont="1" applyFill="1" applyBorder="1" applyAlignment="1">
      <alignment horizontal="center" vertical="center" wrapText="1"/>
    </xf>
    <xf numFmtId="4" fontId="34" fillId="3" borderId="35" xfId="0" applyNumberFormat="1" applyFont="1" applyFill="1" applyBorder="1" applyAlignment="1">
      <alignment horizontal="center" vertical="center"/>
    </xf>
    <xf numFmtId="0" fontId="34" fillId="13" borderId="35" xfId="0" applyFont="1" applyFill="1" applyBorder="1" applyAlignment="1">
      <alignment horizontal="center" vertical="center"/>
    </xf>
    <xf numFmtId="4" fontId="34" fillId="13" borderId="35" xfId="0" applyNumberFormat="1" applyFont="1" applyFill="1" applyBorder="1" applyAlignment="1">
      <alignment horizontal="center" vertical="center"/>
    </xf>
    <xf numFmtId="0" fontId="33" fillId="13" borderId="35" xfId="0" applyFont="1" applyFill="1" applyBorder="1" applyAlignment="1">
      <alignment horizontal="center" vertical="center"/>
    </xf>
    <xf numFmtId="0" fontId="33" fillId="11" borderId="35" xfId="0" applyFont="1" applyFill="1" applyBorder="1" applyAlignment="1">
      <alignment horizontal="center" vertical="center"/>
    </xf>
    <xf numFmtId="0" fontId="33" fillId="0" borderId="35" xfId="0" applyFont="1" applyBorder="1" applyAlignment="1">
      <alignment horizontal="center" vertical="center"/>
    </xf>
    <xf numFmtId="4" fontId="33" fillId="0" borderId="35" xfId="0" applyNumberFormat="1" applyFont="1" applyBorder="1" applyAlignment="1">
      <alignment horizontal="center" vertical="center"/>
    </xf>
    <xf numFmtId="4" fontId="33" fillId="0" borderId="0" xfId="0" applyNumberFormat="1" applyFont="1" applyAlignment="1">
      <alignment horizontal="center" vertical="center"/>
    </xf>
    <xf numFmtId="0" fontId="36" fillId="0" borderId="35" xfId="0" applyFont="1" applyBorder="1" applyAlignment="1">
      <alignment horizontal="center" vertical="center"/>
    </xf>
    <xf numFmtId="1" fontId="36" fillId="0" borderId="35" xfId="0" applyNumberFormat="1" applyFont="1" applyBorder="1" applyAlignment="1">
      <alignment horizontal="center" vertical="center"/>
    </xf>
    <xf numFmtId="0" fontId="33" fillId="2" borderId="35" xfId="0" applyFont="1" applyFill="1" applyBorder="1" applyAlignment="1">
      <alignment horizontal="center" vertical="center"/>
    </xf>
    <xf numFmtId="0" fontId="33" fillId="0" borderId="38" xfId="0" applyFont="1" applyBorder="1" applyAlignment="1">
      <alignment horizontal="center" vertical="center" wrapText="1"/>
    </xf>
    <xf numFmtId="0" fontId="38" fillId="13" borderId="35" xfId="0" applyFont="1" applyFill="1" applyBorder="1" applyAlignment="1">
      <alignment vertical="center"/>
    </xf>
    <xf numFmtId="0" fontId="38" fillId="13" borderId="35" xfId="0" applyFont="1" applyFill="1" applyBorder="1" applyAlignment="1">
      <alignment horizontal="center" vertical="center" wrapText="1"/>
    </xf>
    <xf numFmtId="4" fontId="38" fillId="13" borderId="35" xfId="0" applyNumberFormat="1" applyFont="1" applyFill="1" applyBorder="1" applyAlignment="1">
      <alignment horizontal="left" vertical="center"/>
    </xf>
    <xf numFmtId="4" fontId="33" fillId="13" borderId="35" xfId="0" applyNumberFormat="1" applyFont="1" applyFill="1" applyBorder="1" applyAlignment="1">
      <alignment horizontal="left" vertical="center"/>
    </xf>
    <xf numFmtId="0" fontId="38" fillId="3" borderId="39" xfId="0" applyFont="1" applyFill="1" applyBorder="1" applyAlignment="1">
      <alignment horizontal="center" vertical="center"/>
    </xf>
    <xf numFmtId="0" fontId="38" fillId="3" borderId="39" xfId="0" applyFont="1" applyFill="1" applyBorder="1" applyAlignment="1">
      <alignment vertical="center"/>
    </xf>
    <xf numFmtId="0" fontId="38" fillId="3" borderId="43" xfId="0" applyFont="1" applyFill="1" applyBorder="1" applyAlignment="1">
      <alignment vertical="center"/>
    </xf>
    <xf numFmtId="0" fontId="38" fillId="13" borderId="46" xfId="0" applyFont="1" applyFill="1" applyBorder="1" applyAlignment="1">
      <alignment vertical="center"/>
    </xf>
    <xf numFmtId="0" fontId="33" fillId="13" borderId="46" xfId="0" applyFont="1" applyFill="1" applyBorder="1" applyAlignment="1">
      <alignment vertical="center"/>
    </xf>
    <xf numFmtId="0" fontId="35" fillId="11" borderId="46" xfId="0" applyFont="1" applyFill="1" applyBorder="1" applyAlignment="1">
      <alignment horizontal="left" vertical="center" wrapText="1"/>
    </xf>
    <xf numFmtId="0" fontId="33" fillId="0" borderId="46" xfId="0" applyFont="1" applyBorder="1" applyAlignment="1">
      <alignment horizontal="left" vertical="center"/>
    </xf>
    <xf numFmtId="1" fontId="33" fillId="0" borderId="0" xfId="0" applyNumberFormat="1" applyFont="1" applyAlignment="1">
      <alignment horizontal="left" vertical="center"/>
    </xf>
    <xf numFmtId="0" fontId="36" fillId="2" borderId="46" xfId="0" applyFont="1" applyFill="1" applyBorder="1" applyAlignment="1">
      <alignment horizontal="left" vertical="center" wrapText="1"/>
    </xf>
    <xf numFmtId="0" fontId="33" fillId="0" borderId="50" xfId="0" applyFont="1" applyBorder="1" applyAlignment="1">
      <alignment horizontal="left" vertical="center"/>
    </xf>
    <xf numFmtId="0" fontId="36" fillId="0" borderId="51" xfId="0" applyFont="1" applyBorder="1" applyAlignment="1">
      <alignment horizontal="right" vertical="center"/>
    </xf>
    <xf numFmtId="0" fontId="33" fillId="0" borderId="51" xfId="0" applyFont="1" applyBorder="1" applyAlignment="1">
      <alignment vertical="center"/>
    </xf>
    <xf numFmtId="0" fontId="36" fillId="0" borderId="51" xfId="0" applyFont="1" applyBorder="1" applyAlignment="1">
      <alignment horizontal="center" vertical="center" wrapText="1"/>
    </xf>
    <xf numFmtId="4" fontId="33" fillId="0" borderId="51" xfId="0" applyNumberFormat="1" applyFont="1" applyBorder="1" applyAlignment="1">
      <alignment horizontal="left" vertical="center"/>
    </xf>
    <xf numFmtId="0" fontId="38" fillId="13" borderId="35" xfId="0" applyFont="1" applyFill="1" applyBorder="1" applyAlignment="1">
      <alignment horizontal="center" vertical="center"/>
    </xf>
    <xf numFmtId="0" fontId="33" fillId="0" borderId="51" xfId="0" applyFont="1" applyBorder="1" applyAlignment="1">
      <alignment horizontal="center" vertical="center"/>
    </xf>
    <xf numFmtId="0" fontId="33" fillId="0" borderId="0" xfId="0" applyFont="1" applyAlignment="1">
      <alignment wrapText="1"/>
    </xf>
    <xf numFmtId="4" fontId="40" fillId="11" borderId="49" xfId="0" applyNumberFormat="1" applyFont="1" applyFill="1" applyBorder="1" applyAlignment="1">
      <alignment horizontal="right" vertical="center"/>
    </xf>
    <xf numFmtId="0" fontId="40" fillId="0" borderId="49" xfId="0" applyFont="1" applyBorder="1" applyAlignment="1">
      <alignment horizontal="left" vertical="center"/>
    </xf>
    <xf numFmtId="0" fontId="41" fillId="0" borderId="49" xfId="0" applyFont="1" applyBorder="1" applyAlignment="1">
      <alignment horizontal="left" vertical="center"/>
    </xf>
    <xf numFmtId="4" fontId="41" fillId="11" borderId="49" xfId="0" applyNumberFormat="1" applyFont="1" applyFill="1" applyBorder="1" applyAlignment="1">
      <alignment horizontal="right" vertical="center"/>
    </xf>
    <xf numFmtId="0" fontId="41" fillId="0" borderId="49" xfId="0" applyFont="1" applyBorder="1" applyAlignment="1">
      <alignment horizontal="left" vertical="center" wrapText="1"/>
    </xf>
    <xf numFmtId="0" fontId="41" fillId="0" borderId="48" xfId="0" applyFont="1" applyBorder="1" applyAlignment="1">
      <alignment horizontal="left" vertical="center" wrapText="1"/>
    </xf>
    <xf numFmtId="0" fontId="41" fillId="0" borderId="48" xfId="0" applyFont="1" applyBorder="1" applyAlignment="1">
      <alignment horizontal="left" vertical="center"/>
    </xf>
    <xf numFmtId="4" fontId="41" fillId="11" borderId="49" xfId="0" applyNumberFormat="1" applyFont="1" applyFill="1" applyBorder="1" applyAlignment="1">
      <alignment horizontal="left" vertical="center"/>
    </xf>
    <xf numFmtId="0" fontId="41" fillId="0" borderId="49" xfId="0" applyFont="1" applyBorder="1" applyAlignment="1">
      <alignment horizontal="center" vertical="center"/>
    </xf>
    <xf numFmtId="4" fontId="41" fillId="11" borderId="49" xfId="0" applyNumberFormat="1" applyFont="1" applyFill="1" applyBorder="1" applyAlignment="1">
      <alignment horizontal="center" vertical="center"/>
    </xf>
    <xf numFmtId="0" fontId="41" fillId="2" borderId="49" xfId="0" applyFont="1" applyFill="1" applyBorder="1" applyAlignment="1">
      <alignment horizontal="left" vertical="center" wrapText="1"/>
    </xf>
    <xf numFmtId="0" fontId="41" fillId="2" borderId="52" xfId="0" applyFont="1" applyFill="1" applyBorder="1" applyAlignment="1">
      <alignment horizontal="left" vertical="center" wrapText="1"/>
    </xf>
    <xf numFmtId="4" fontId="36" fillId="0" borderId="35" xfId="0" applyNumberFormat="1" applyFont="1" applyBorder="1" applyAlignment="1">
      <alignment horizontal="center" vertical="center"/>
    </xf>
    <xf numFmtId="0" fontId="36" fillId="0" borderId="35" xfId="0" applyFont="1" applyBorder="1" applyAlignment="1">
      <alignment horizontal="left" vertical="center" wrapText="1"/>
    </xf>
    <xf numFmtId="0" fontId="34" fillId="15" borderId="35" xfId="0" applyFont="1" applyFill="1" applyBorder="1" applyAlignment="1">
      <alignment horizontal="center" vertical="center"/>
    </xf>
    <xf numFmtId="0" fontId="33" fillId="2" borderId="0" xfId="0" applyFont="1" applyFill="1" applyAlignment="1">
      <alignment horizontal="center" vertical="center"/>
    </xf>
    <xf numFmtId="0" fontId="34" fillId="0" borderId="0" xfId="0" applyFont="1" applyAlignment="1">
      <alignment horizontal="center" vertical="center"/>
    </xf>
    <xf numFmtId="1" fontId="46" fillId="14" borderId="35" xfId="76" applyNumberFormat="1" applyFont="1" applyFill="1" applyBorder="1" applyAlignment="1">
      <alignment horizontal="center" vertical="center" wrapText="1"/>
    </xf>
    <xf numFmtId="0" fontId="0" fillId="0" borderId="0" xfId="0" applyAlignment="1">
      <alignment vertical="center"/>
    </xf>
    <xf numFmtId="0" fontId="27" fillId="0" borderId="37" xfId="0" applyFont="1" applyBorder="1" applyAlignment="1">
      <alignment horizontal="center" vertical="center"/>
    </xf>
    <xf numFmtId="0" fontId="27" fillId="0" borderId="37" xfId="0" applyFont="1" applyBorder="1" applyAlignment="1">
      <alignment vertical="center" wrapText="1"/>
    </xf>
    <xf numFmtId="4" fontId="27" fillId="0" borderId="37" xfId="0" applyNumberFormat="1" applyFont="1" applyBorder="1" applyAlignment="1">
      <alignment horizontal="center" vertical="center"/>
    </xf>
    <xf numFmtId="0" fontId="0" fillId="0" borderId="0" xfId="0" applyAlignment="1">
      <alignment horizontal="center" vertical="center"/>
    </xf>
    <xf numFmtId="4" fontId="0" fillId="0" borderId="0" xfId="0" applyNumberFormat="1" applyAlignment="1">
      <alignment vertical="center"/>
    </xf>
    <xf numFmtId="0" fontId="0" fillId="0" borderId="0" xfId="0" applyAlignment="1">
      <alignment vertical="center" wrapText="1"/>
    </xf>
    <xf numFmtId="0" fontId="0" fillId="2" borderId="0" xfId="0" applyFill="1" applyAlignment="1">
      <alignment horizontal="center" vertical="center"/>
    </xf>
    <xf numFmtId="0" fontId="33" fillId="2" borderId="0" xfId="0" applyFont="1" applyFill="1" applyAlignment="1">
      <alignment horizontal="center" vertical="center" wrapText="1"/>
    </xf>
    <xf numFmtId="0" fontId="0" fillId="2" borderId="0" xfId="0" applyFill="1" applyAlignment="1">
      <alignment vertical="center"/>
    </xf>
    <xf numFmtId="14" fontId="33" fillId="2" borderId="0" xfId="0" applyNumberFormat="1" applyFont="1" applyFill="1" applyAlignment="1">
      <alignment horizontal="center" vertical="center" wrapText="1"/>
    </xf>
    <xf numFmtId="4" fontId="0" fillId="2" borderId="0" xfId="0" applyNumberFormat="1" applyFill="1" applyAlignment="1">
      <alignment vertical="center"/>
    </xf>
    <xf numFmtId="0" fontId="0" fillId="2" borderId="0" xfId="0" applyFill="1" applyAlignment="1">
      <alignment vertical="center" wrapText="1"/>
    </xf>
    <xf numFmtId="0" fontId="33" fillId="2" borderId="38" xfId="0" applyFont="1" applyFill="1" applyBorder="1" applyAlignment="1">
      <alignment horizontal="center" vertical="center" wrapText="1"/>
    </xf>
    <xf numFmtId="0" fontId="27" fillId="0" borderId="54" xfId="0" applyFont="1" applyBorder="1" applyAlignment="1">
      <alignment horizontal="center" vertical="center"/>
    </xf>
    <xf numFmtId="0" fontId="47" fillId="0" borderId="55" xfId="0" applyFont="1" applyBorder="1" applyAlignment="1">
      <alignment horizontal="center" vertical="center"/>
    </xf>
    <xf numFmtId="0" fontId="27" fillId="0" borderId="56" xfId="0" applyFont="1" applyBorder="1" applyAlignment="1">
      <alignment vertical="center" wrapText="1"/>
    </xf>
    <xf numFmtId="4" fontId="48" fillId="0" borderId="57" xfId="0" applyNumberFormat="1" applyFont="1" applyBorder="1" applyAlignment="1">
      <alignment vertical="center"/>
    </xf>
    <xf numFmtId="0" fontId="49" fillId="0" borderId="0" xfId="0" applyFont="1" applyAlignment="1">
      <alignment vertical="center"/>
    </xf>
    <xf numFmtId="0" fontId="49" fillId="0" borderId="0" xfId="0" applyFont="1" applyAlignment="1">
      <alignment horizontal="center" vertical="center"/>
    </xf>
    <xf numFmtId="0" fontId="36" fillId="0" borderId="35" xfId="0" applyFont="1" applyBorder="1" applyAlignment="1">
      <alignment vertical="center" wrapText="1"/>
    </xf>
    <xf numFmtId="0" fontId="33" fillId="0" borderId="0" xfId="0" applyFont="1" applyAlignment="1">
      <alignment vertical="center" wrapText="1"/>
    </xf>
    <xf numFmtId="0" fontId="36" fillId="0" borderId="35" xfId="0" applyFont="1" applyBorder="1" applyAlignment="1">
      <alignment vertical="top" wrapText="1"/>
    </xf>
    <xf numFmtId="4" fontId="50" fillId="0" borderId="0" xfId="0" applyNumberFormat="1" applyFont="1" applyAlignment="1">
      <alignment horizontal="center" vertical="center"/>
    </xf>
    <xf numFmtId="0" fontId="50" fillId="0" borderId="0" xfId="0" applyFont="1" applyAlignment="1">
      <alignment horizontal="center" vertical="center"/>
    </xf>
    <xf numFmtId="0" fontId="36" fillId="0" borderId="35" xfId="0" applyFont="1" applyBorder="1" applyAlignment="1">
      <alignment horizontal="left" vertical="top" wrapText="1"/>
    </xf>
    <xf numFmtId="4" fontId="34" fillId="3" borderId="35" xfId="40" applyNumberFormat="1" applyFont="1" applyFill="1" applyBorder="1" applyAlignment="1">
      <alignment horizontal="right" vertical="center"/>
    </xf>
    <xf numFmtId="4" fontId="34" fillId="13" borderId="35" xfId="0" applyNumberFormat="1" applyFont="1" applyFill="1" applyBorder="1" applyAlignment="1">
      <alignment horizontal="right" vertical="center"/>
    </xf>
    <xf numFmtId="4" fontId="36" fillId="0" borderId="35" xfId="0" applyNumberFormat="1" applyFont="1" applyBorder="1" applyAlignment="1">
      <alignment horizontal="right" vertical="center"/>
    </xf>
    <xf numFmtId="4" fontId="33" fillId="0" borderId="0" xfId="0" applyNumberFormat="1" applyFont="1" applyAlignment="1">
      <alignment horizontal="right" vertical="center"/>
    </xf>
    <xf numFmtId="4" fontId="34" fillId="15" borderId="35" xfId="0" applyNumberFormat="1" applyFont="1" applyFill="1" applyBorder="1" applyAlignment="1">
      <alignment horizontal="right" vertical="center"/>
    </xf>
    <xf numFmtId="0" fontId="27" fillId="0" borderId="46" xfId="0" applyFont="1" applyBorder="1" applyAlignment="1">
      <alignment horizontal="center" vertical="center"/>
    </xf>
    <xf numFmtId="0" fontId="49" fillId="2" borderId="0" xfId="0" applyFont="1" applyFill="1" applyAlignment="1">
      <alignment vertical="center"/>
    </xf>
    <xf numFmtId="1" fontId="49" fillId="0" borderId="0" xfId="0" applyNumberFormat="1" applyFont="1" applyAlignment="1">
      <alignment horizontal="left" vertical="top"/>
    </xf>
    <xf numFmtId="0" fontId="38" fillId="11" borderId="35" xfId="0" applyFont="1" applyFill="1" applyBorder="1" applyAlignment="1">
      <alignment horizontal="center"/>
    </xf>
    <xf numFmtId="0" fontId="38" fillId="11" borderId="35" xfId="0" applyFont="1" applyFill="1" applyBorder="1" applyAlignment="1">
      <alignment horizontal="center" vertical="center"/>
    </xf>
    <xf numFmtId="0" fontId="51" fillId="0" borderId="35" xfId="0" applyFont="1" applyBorder="1"/>
    <xf numFmtId="0" fontId="51" fillId="0" borderId="35" xfId="0" applyFont="1" applyBorder="1" applyAlignment="1">
      <alignment horizontal="center"/>
    </xf>
    <xf numFmtId="0" fontId="40" fillId="0" borderId="35" xfId="0" applyFont="1" applyBorder="1" applyAlignment="1">
      <alignment horizontal="center" vertical="center"/>
    </xf>
    <xf numFmtId="44" fontId="51" fillId="2" borderId="35" xfId="78" applyFont="1" applyFill="1" applyBorder="1" applyAlignment="1">
      <alignment horizontal="left" wrapText="1"/>
    </xf>
    <xf numFmtId="44" fontId="51" fillId="2" borderId="35" xfId="78" applyFont="1" applyFill="1" applyBorder="1" applyAlignment="1">
      <alignment horizontal="center" wrapText="1"/>
    </xf>
    <xf numFmtId="0" fontId="52" fillId="0" borderId="35" xfId="0" applyFont="1" applyBorder="1" applyAlignment="1">
      <alignment vertical="top" wrapText="1"/>
    </xf>
    <xf numFmtId="0" fontId="52" fillId="0" borderId="35" xfId="0" applyFont="1" applyBorder="1" applyAlignment="1">
      <alignment horizontal="center" vertical="top" wrapText="1"/>
    </xf>
    <xf numFmtId="0" fontId="51" fillId="0" borderId="35" xfId="0" applyFont="1" applyBorder="1" applyAlignment="1">
      <alignment vertical="top" wrapText="1"/>
    </xf>
    <xf numFmtId="0" fontId="51" fillId="0" borderId="35" xfId="0" applyFont="1" applyBorder="1" applyAlignment="1">
      <alignment horizontal="center" vertical="top" wrapText="1"/>
    </xf>
    <xf numFmtId="0" fontId="38" fillId="11" borderId="61" xfId="0" applyFont="1" applyFill="1" applyBorder="1" applyAlignment="1">
      <alignment horizontal="left" vertical="top"/>
    </xf>
    <xf numFmtId="0" fontId="38" fillId="11" borderId="59" xfId="0" applyFont="1" applyFill="1" applyBorder="1" applyAlignment="1">
      <alignment horizontal="center"/>
    </xf>
    <xf numFmtId="0" fontId="38" fillId="11" borderId="59" xfId="0" applyFont="1" applyFill="1" applyBorder="1" applyAlignment="1">
      <alignment horizontal="center" vertical="center"/>
    </xf>
    <xf numFmtId="0" fontId="38" fillId="11" borderId="46" xfId="0" applyFont="1" applyFill="1" applyBorder="1" applyAlignment="1">
      <alignment horizontal="left" vertical="top"/>
    </xf>
    <xf numFmtId="0" fontId="51" fillId="0" borderId="46" xfId="0" applyFont="1" applyBorder="1" applyAlignment="1">
      <alignment horizontal="left"/>
    </xf>
    <xf numFmtId="0" fontId="51" fillId="2" borderId="46" xfId="78" applyNumberFormat="1" applyFont="1" applyFill="1" applyBorder="1" applyAlignment="1">
      <alignment horizontal="left" wrapText="1"/>
    </xf>
    <xf numFmtId="0" fontId="38" fillId="11" borderId="46" xfId="0" applyFont="1" applyFill="1" applyBorder="1" applyAlignment="1">
      <alignment horizontal="left"/>
    </xf>
    <xf numFmtId="172" fontId="52" fillId="0" borderId="46" xfId="0" applyNumberFormat="1" applyFont="1" applyBorder="1" applyAlignment="1">
      <alignment horizontal="left" vertical="top" wrapText="1"/>
    </xf>
    <xf numFmtId="0" fontId="51" fillId="0" borderId="46" xfId="0" applyFont="1" applyBorder="1" applyAlignment="1">
      <alignment horizontal="left" vertical="top" wrapText="1"/>
    </xf>
    <xf numFmtId="173" fontId="52" fillId="0" borderId="46" xfId="0" applyNumberFormat="1" applyFont="1" applyBorder="1" applyAlignment="1">
      <alignment horizontal="left" vertical="top" wrapText="1"/>
    </xf>
    <xf numFmtId="174" fontId="52" fillId="0" borderId="46" xfId="0" applyNumberFormat="1" applyFont="1" applyBorder="1" applyAlignment="1">
      <alignment horizontal="left" vertical="top" wrapText="1"/>
    </xf>
    <xf numFmtId="175" fontId="52" fillId="0" borderId="46" xfId="0" applyNumberFormat="1" applyFont="1" applyBorder="1" applyAlignment="1">
      <alignment horizontal="left" vertical="top" wrapText="1"/>
    </xf>
    <xf numFmtId="0" fontId="57" fillId="16" borderId="0" xfId="75" applyNumberFormat="1" applyFont="1" applyFill="1" applyBorder="1" applyAlignment="1">
      <alignment vertical="top" wrapText="1"/>
    </xf>
    <xf numFmtId="0" fontId="57" fillId="16" borderId="35" xfId="0" applyFont="1" applyFill="1" applyBorder="1" applyAlignment="1">
      <alignment vertical="top" wrapText="1"/>
    </xf>
    <xf numFmtId="0" fontId="55" fillId="16" borderId="35" xfId="0" applyFont="1" applyFill="1" applyBorder="1" applyAlignment="1">
      <alignment vertical="top" wrapText="1"/>
    </xf>
    <xf numFmtId="0" fontId="56" fillId="16" borderId="35" xfId="0" applyFont="1" applyFill="1" applyBorder="1" applyAlignment="1">
      <alignment vertical="top" wrapText="1"/>
    </xf>
    <xf numFmtId="0" fontId="55" fillId="16" borderId="51" xfId="0" applyFont="1" applyFill="1" applyBorder="1" applyAlignment="1">
      <alignment vertical="top" wrapText="1"/>
    </xf>
    <xf numFmtId="0" fontId="57" fillId="16" borderId="46" xfId="0" applyFont="1" applyFill="1" applyBorder="1" applyAlignment="1">
      <alignment horizontal="left" vertical="top" wrapText="1"/>
    </xf>
    <xf numFmtId="0" fontId="55" fillId="16" borderId="46" xfId="0" applyFont="1" applyFill="1" applyBorder="1" applyAlignment="1">
      <alignment horizontal="left" vertical="top" wrapText="1"/>
    </xf>
    <xf numFmtId="0" fontId="56" fillId="16" borderId="46" xfId="0" applyFont="1" applyFill="1" applyBorder="1" applyAlignment="1">
      <alignment horizontal="left" vertical="top" wrapText="1"/>
    </xf>
    <xf numFmtId="0" fontId="55" fillId="16" borderId="50" xfId="0" applyFont="1" applyFill="1" applyBorder="1" applyAlignment="1">
      <alignment horizontal="left" vertical="top" wrapText="1"/>
    </xf>
    <xf numFmtId="4" fontId="38" fillId="11" borderId="60" xfId="78" applyNumberFormat="1" applyFont="1" applyFill="1" applyBorder="1" applyAlignment="1">
      <alignment horizontal="center"/>
    </xf>
    <xf numFmtId="4" fontId="38" fillId="11" borderId="49" xfId="78" applyNumberFormat="1" applyFont="1" applyFill="1" applyBorder="1" applyAlignment="1">
      <alignment horizontal="center"/>
    </xf>
    <xf numFmtId="4" fontId="51" fillId="0" borderId="49" xfId="78" applyNumberFormat="1" applyFont="1" applyBorder="1"/>
    <xf numFmtId="4" fontId="40" fillId="0" borderId="49" xfId="78" applyNumberFormat="1" applyFont="1" applyBorder="1"/>
    <xf numFmtId="4" fontId="51" fillId="2" borderId="49" xfId="78" applyNumberFormat="1" applyFont="1" applyFill="1" applyBorder="1" applyAlignment="1">
      <alignment horizontal="right" wrapText="1"/>
    </xf>
    <xf numFmtId="4" fontId="52" fillId="0" borderId="49" xfId="78" applyNumberFormat="1" applyFont="1" applyBorder="1" applyAlignment="1">
      <alignment vertical="top" wrapText="1"/>
    </xf>
    <xf numFmtId="4" fontId="51" fillId="0" borderId="49" xfId="78" applyNumberFormat="1" applyFont="1" applyBorder="1" applyAlignment="1">
      <alignment vertical="top" wrapText="1"/>
    </xf>
    <xf numFmtId="4" fontId="55" fillId="16" borderId="49" xfId="78" applyNumberFormat="1" applyFont="1" applyFill="1" applyBorder="1" applyAlignment="1">
      <alignment horizontal="right" vertical="top" wrapText="1"/>
    </xf>
    <xf numFmtId="4" fontId="57" fillId="16" borderId="49" xfId="78" applyNumberFormat="1" applyFont="1" applyFill="1" applyBorder="1" applyAlignment="1">
      <alignment vertical="top" wrapText="1"/>
    </xf>
    <xf numFmtId="4" fontId="56" fillId="16" borderId="49" xfId="78" applyNumberFormat="1" applyFont="1" applyFill="1" applyBorder="1" applyAlignment="1">
      <alignment vertical="top" wrapText="1"/>
    </xf>
    <xf numFmtId="4" fontId="55" fillId="16" borderId="52" xfId="78" applyNumberFormat="1" applyFont="1" applyFill="1" applyBorder="1" applyAlignment="1">
      <alignment horizontal="right" vertical="top" wrapText="1"/>
    </xf>
    <xf numFmtId="4" fontId="49" fillId="0" borderId="0" xfId="78" applyNumberFormat="1" applyFont="1" applyAlignment="1">
      <alignment vertical="center"/>
    </xf>
    <xf numFmtId="0" fontId="0" fillId="2" borderId="35" xfId="0" applyFill="1" applyBorder="1"/>
    <xf numFmtId="0" fontId="27" fillId="2" borderId="35" xfId="0" applyFont="1" applyFill="1" applyBorder="1"/>
    <xf numFmtId="2" fontId="0" fillId="2" borderId="35" xfId="0" applyNumberFormat="1" applyFill="1" applyBorder="1"/>
    <xf numFmtId="0" fontId="27" fillId="2" borderId="37" xfId="0" applyFont="1" applyFill="1" applyBorder="1"/>
    <xf numFmtId="1" fontId="0" fillId="2" borderId="35" xfId="0" applyNumberFormat="1" applyFill="1" applyBorder="1"/>
    <xf numFmtId="0" fontId="35" fillId="15" borderId="35" xfId="0" applyFont="1" applyFill="1" applyBorder="1" applyAlignment="1">
      <alignment horizontal="center" vertical="center"/>
    </xf>
    <xf numFmtId="4" fontId="35" fillId="15" borderId="35" xfId="0" applyNumberFormat="1" applyFont="1" applyFill="1" applyBorder="1" applyAlignment="1">
      <alignment horizontal="right" vertical="center"/>
    </xf>
    <xf numFmtId="0" fontId="35" fillId="17" borderId="35" xfId="0" applyFont="1" applyFill="1" applyBorder="1" applyAlignment="1">
      <alignment horizontal="center" vertical="center"/>
    </xf>
    <xf numFmtId="4" fontId="35" fillId="17" borderId="35" xfId="0" applyNumberFormat="1" applyFont="1" applyFill="1" applyBorder="1" applyAlignment="1">
      <alignment horizontal="right" vertical="center"/>
    </xf>
    <xf numFmtId="0" fontId="34" fillId="17" borderId="35" xfId="0" applyFont="1" applyFill="1" applyBorder="1" applyAlignment="1">
      <alignment horizontal="center" vertical="center"/>
    </xf>
    <xf numFmtId="4" fontId="34" fillId="17" borderId="35" xfId="0" applyNumberFormat="1" applyFont="1" applyFill="1" applyBorder="1" applyAlignment="1">
      <alignment horizontal="right" vertical="center"/>
    </xf>
    <xf numFmtId="0" fontId="36" fillId="17" borderId="35" xfId="0" applyFont="1" applyFill="1" applyBorder="1" applyAlignment="1">
      <alignment horizontal="center" vertical="center"/>
    </xf>
    <xf numFmtId="0" fontId="34" fillId="13" borderId="35" xfId="0" applyFont="1" applyFill="1" applyBorder="1" applyAlignment="1">
      <alignment horizontal="center" vertical="center" wrapText="1"/>
    </xf>
    <xf numFmtId="0" fontId="27" fillId="2" borderId="46" xfId="0" applyFont="1" applyFill="1" applyBorder="1"/>
    <xf numFmtId="0" fontId="27" fillId="2" borderId="49" xfId="0" applyFont="1" applyFill="1" applyBorder="1"/>
    <xf numFmtId="2" fontId="0" fillId="2" borderId="49" xfId="0" applyNumberFormat="1" applyFill="1" applyBorder="1"/>
    <xf numFmtId="2" fontId="27" fillId="2" borderId="49" xfId="0" applyNumberFormat="1" applyFont="1" applyFill="1" applyBorder="1"/>
    <xf numFmtId="0" fontId="27" fillId="2" borderId="51" xfId="0" applyFont="1" applyFill="1" applyBorder="1"/>
    <xf numFmtId="2" fontId="27" fillId="2" borderId="52" xfId="0" applyNumberFormat="1" applyFont="1" applyFill="1" applyBorder="1"/>
    <xf numFmtId="2" fontId="0" fillId="2" borderId="4" xfId="0" applyNumberFormat="1" applyFill="1" applyBorder="1"/>
    <xf numFmtId="0" fontId="0" fillId="2" borderId="5" xfId="0" applyFill="1" applyBorder="1"/>
    <xf numFmtId="0" fontId="0" fillId="2" borderId="58" xfId="0" applyFill="1" applyBorder="1"/>
    <xf numFmtId="0" fontId="0" fillId="2" borderId="35" xfId="0" applyFill="1" applyBorder="1" applyAlignment="1">
      <alignment horizontal="center" vertical="center"/>
    </xf>
    <xf numFmtId="0" fontId="0" fillId="2" borderId="35" xfId="0" applyFill="1" applyBorder="1" applyAlignment="1">
      <alignment horizontal="center"/>
    </xf>
    <xf numFmtId="0" fontId="27" fillId="15" borderId="35" xfId="0" applyFont="1" applyFill="1" applyBorder="1"/>
    <xf numFmtId="0" fontId="0" fillId="15" borderId="35" xfId="0" applyFill="1" applyBorder="1"/>
    <xf numFmtId="0" fontId="58" fillId="17" borderId="35" xfId="0" applyFont="1" applyFill="1" applyBorder="1" applyAlignment="1">
      <alignment horizontal="center" vertical="center"/>
    </xf>
    <xf numFmtId="0" fontId="27" fillId="3" borderId="35" xfId="0" applyFont="1" applyFill="1" applyBorder="1"/>
    <xf numFmtId="0" fontId="0" fillId="3" borderId="35" xfId="0" applyFill="1" applyBorder="1"/>
    <xf numFmtId="0" fontId="34" fillId="11" borderId="35" xfId="0" applyFont="1" applyFill="1" applyBorder="1" applyAlignment="1">
      <alignment horizontal="center" vertical="center"/>
    </xf>
    <xf numFmtId="4" fontId="34" fillId="11" borderId="35" xfId="0" applyNumberFormat="1" applyFont="1" applyFill="1" applyBorder="1" applyAlignment="1">
      <alignment horizontal="right" vertical="center"/>
    </xf>
    <xf numFmtId="4" fontId="33" fillId="15" borderId="35" xfId="0" applyNumberFormat="1" applyFont="1" applyFill="1" applyBorder="1" applyAlignment="1">
      <alignment horizontal="right" vertical="center"/>
    </xf>
    <xf numFmtId="0" fontId="27" fillId="2" borderId="55" xfId="0" applyFont="1" applyFill="1" applyBorder="1" applyAlignment="1">
      <alignment horizontal="center"/>
    </xf>
    <xf numFmtId="0" fontId="27" fillId="2" borderId="56" xfId="0" applyFont="1" applyFill="1" applyBorder="1" applyAlignment="1">
      <alignment horizontal="center"/>
    </xf>
    <xf numFmtId="0" fontId="27" fillId="2" borderId="57" xfId="0" applyFont="1" applyFill="1" applyBorder="1" applyAlignment="1">
      <alignment horizontal="center"/>
    </xf>
    <xf numFmtId="0" fontId="33" fillId="0" borderId="35" xfId="0" applyFont="1" applyBorder="1" applyAlignment="1">
      <alignment horizontal="center" vertical="center" wrapText="1"/>
    </xf>
    <xf numFmtId="44" fontId="50" fillId="0" borderId="0" xfId="78" applyFont="1" applyAlignment="1">
      <alignment horizontal="center" vertical="center"/>
    </xf>
    <xf numFmtId="0" fontId="27" fillId="2" borderId="35" xfId="0" applyFont="1" applyFill="1" applyBorder="1" applyAlignment="1">
      <alignment horizontal="center" vertical="center"/>
    </xf>
    <xf numFmtId="0" fontId="27" fillId="2" borderId="7" xfId="0" applyFont="1" applyFill="1" applyBorder="1" applyAlignment="1">
      <alignment horizontal="center"/>
    </xf>
    <xf numFmtId="0" fontId="27" fillId="2" borderId="8" xfId="0" applyFont="1" applyFill="1" applyBorder="1" applyAlignment="1">
      <alignment horizontal="center"/>
    </xf>
    <xf numFmtId="0" fontId="27" fillId="2" borderId="43" xfId="0" applyFont="1" applyFill="1" applyBorder="1" applyAlignment="1">
      <alignment horizontal="center"/>
    </xf>
    <xf numFmtId="0" fontId="27" fillId="2" borderId="36" xfId="0" applyFont="1" applyFill="1" applyBorder="1" applyAlignment="1">
      <alignment horizontal="center"/>
    </xf>
    <xf numFmtId="0" fontId="0" fillId="2" borderId="39" xfId="0" applyFill="1" applyBorder="1"/>
    <xf numFmtId="0" fontId="37" fillId="3" borderId="0" xfId="0" applyFont="1" applyFill="1" applyAlignment="1">
      <alignment horizontal="center" vertical="center"/>
    </xf>
    <xf numFmtId="0" fontId="37" fillId="3" borderId="63" xfId="0" applyFont="1" applyFill="1" applyBorder="1" applyAlignment="1">
      <alignment vertical="center"/>
    </xf>
    <xf numFmtId="0" fontId="37" fillId="3" borderId="2" xfId="0" applyFont="1" applyFill="1" applyBorder="1" applyAlignment="1">
      <alignment vertical="center"/>
    </xf>
    <xf numFmtId="0" fontId="0" fillId="2" borderId="3" xfId="0" applyFill="1" applyBorder="1"/>
    <xf numFmtId="0" fontId="0" fillId="2" borderId="4" xfId="0" applyFill="1" applyBorder="1"/>
    <xf numFmtId="2" fontId="27" fillId="2" borderId="48" xfId="0" applyNumberFormat="1" applyFont="1" applyFill="1" applyBorder="1"/>
    <xf numFmtId="0" fontId="27" fillId="2" borderId="0" xfId="0" applyFont="1" applyFill="1"/>
    <xf numFmtId="2" fontId="27" fillId="2" borderId="4" xfId="0" applyNumberFormat="1" applyFont="1" applyFill="1" applyBorder="1"/>
    <xf numFmtId="0" fontId="27" fillId="3" borderId="46" xfId="0" applyFont="1" applyFill="1" applyBorder="1"/>
    <xf numFmtId="0" fontId="27" fillId="3" borderId="49" xfId="0" applyFont="1" applyFill="1" applyBorder="1"/>
    <xf numFmtId="2" fontId="0" fillId="3" borderId="49" xfId="0" applyNumberFormat="1" applyFill="1" applyBorder="1"/>
    <xf numFmtId="0" fontId="27" fillId="2" borderId="3" xfId="0" applyFont="1" applyFill="1" applyBorder="1"/>
    <xf numFmtId="0" fontId="27" fillId="2" borderId="43" xfId="0" applyFont="1" applyFill="1" applyBorder="1"/>
    <xf numFmtId="0" fontId="27" fillId="15" borderId="46" xfId="0" applyFont="1" applyFill="1" applyBorder="1"/>
    <xf numFmtId="0" fontId="0" fillId="2" borderId="46" xfId="0" applyFill="1" applyBorder="1"/>
    <xf numFmtId="0" fontId="0" fillId="2" borderId="49" xfId="0" applyFill="1" applyBorder="1"/>
    <xf numFmtId="0" fontId="37" fillId="3" borderId="1" xfId="0" applyFont="1" applyFill="1" applyBorder="1" applyAlignment="1">
      <alignment vertical="center"/>
    </xf>
    <xf numFmtId="0" fontId="37" fillId="3" borderId="3" xfId="0" applyFont="1" applyFill="1" applyBorder="1" applyAlignment="1">
      <alignment vertical="center"/>
    </xf>
    <xf numFmtId="0" fontId="37" fillId="3" borderId="5" xfId="0" applyFont="1" applyFill="1" applyBorder="1" applyAlignment="1">
      <alignment vertical="center"/>
    </xf>
    <xf numFmtId="0" fontId="34" fillId="3" borderId="58" xfId="0" applyFont="1" applyFill="1" applyBorder="1" applyAlignment="1">
      <alignment vertical="center" wrapText="1"/>
    </xf>
    <xf numFmtId="0" fontId="34" fillId="3" borderId="6" xfId="0" applyFont="1" applyFill="1" applyBorder="1" applyAlignment="1">
      <alignment vertical="center" wrapText="1"/>
    </xf>
    <xf numFmtId="0" fontId="37" fillId="3" borderId="4" xfId="0" applyFont="1" applyFill="1" applyBorder="1" applyAlignment="1">
      <alignment horizontal="center" vertical="center"/>
    </xf>
    <xf numFmtId="0" fontId="17" fillId="0" borderId="41" xfId="0" applyFont="1" applyBorder="1" applyAlignment="1">
      <alignment horizontal="center" vertical="center"/>
    </xf>
    <xf numFmtId="44" fontId="0" fillId="0" borderId="35" xfId="40" applyNumberFormat="1" applyFont="1" applyFill="1" applyBorder="1" applyAlignment="1">
      <alignment horizontal="center" vertical="center"/>
    </xf>
    <xf numFmtId="44" fontId="27" fillId="0" borderId="51" xfId="40" applyNumberFormat="1" applyFont="1" applyFill="1" applyBorder="1" applyAlignment="1">
      <alignment horizontal="center" vertical="center"/>
    </xf>
    <xf numFmtId="0" fontId="27" fillId="15" borderId="54" xfId="0" applyFont="1" applyFill="1" applyBorder="1" applyAlignment="1">
      <alignment horizontal="center" vertical="center"/>
    </xf>
    <xf numFmtId="0" fontId="27" fillId="15" borderId="37" xfId="0" applyFont="1" applyFill="1" applyBorder="1" applyAlignment="1">
      <alignment vertical="center" wrapText="1"/>
    </xf>
    <xf numFmtId="4" fontId="27" fillId="15" borderId="37" xfId="0" applyNumberFormat="1" applyFont="1" applyFill="1" applyBorder="1" applyAlignment="1">
      <alignment horizontal="center" vertical="center"/>
    </xf>
    <xf numFmtId="0" fontId="27" fillId="15" borderId="37" xfId="0" applyFont="1" applyFill="1" applyBorder="1" applyAlignment="1">
      <alignment horizontal="center" vertical="center"/>
    </xf>
    <xf numFmtId="0" fontId="27" fillId="15" borderId="48" xfId="0" applyFont="1" applyFill="1" applyBorder="1" applyAlignment="1">
      <alignment horizontal="center" vertical="center"/>
    </xf>
    <xf numFmtId="0" fontId="27" fillId="15" borderId="46" xfId="0" applyFont="1" applyFill="1" applyBorder="1" applyAlignment="1">
      <alignment horizontal="center" vertical="center"/>
    </xf>
    <xf numFmtId="44" fontId="0" fillId="18" borderId="35" xfId="40" applyNumberFormat="1" applyFont="1" applyFill="1" applyBorder="1" applyAlignment="1">
      <alignment horizontal="center" vertical="center"/>
    </xf>
    <xf numFmtId="0" fontId="58" fillId="15" borderId="35" xfId="0" applyFont="1" applyFill="1" applyBorder="1" applyAlignment="1">
      <alignment vertical="center" wrapText="1"/>
    </xf>
    <xf numFmtId="4" fontId="58" fillId="15" borderId="35" xfId="0" applyNumberFormat="1" applyFont="1" applyFill="1" applyBorder="1" applyAlignment="1">
      <alignment horizontal="right" vertical="center" wrapText="1"/>
    </xf>
    <xf numFmtId="0" fontId="35" fillId="17" borderId="35" xfId="0" applyFont="1" applyFill="1" applyBorder="1" applyAlignment="1">
      <alignment vertical="center"/>
    </xf>
    <xf numFmtId="0" fontId="58" fillId="17" borderId="35" xfId="0" applyFont="1" applyFill="1" applyBorder="1" applyAlignment="1">
      <alignment vertical="center"/>
    </xf>
    <xf numFmtId="4" fontId="35" fillId="17" borderId="35" xfId="0" applyNumberFormat="1" applyFont="1" applyFill="1" applyBorder="1" applyAlignment="1">
      <alignment vertical="center"/>
    </xf>
    <xf numFmtId="4" fontId="33" fillId="0" borderId="35" xfId="0" applyNumberFormat="1" applyFont="1" applyBorder="1" applyAlignment="1">
      <alignment horizontal="right" vertical="center"/>
    </xf>
    <xf numFmtId="176" fontId="35" fillId="15" borderId="35" xfId="40" applyNumberFormat="1" applyFont="1" applyFill="1" applyBorder="1" applyAlignment="1">
      <alignment horizontal="right" vertical="center"/>
    </xf>
    <xf numFmtId="176" fontId="35" fillId="10" borderId="35" xfId="40" applyNumberFormat="1" applyFont="1" applyFill="1" applyBorder="1" applyAlignment="1">
      <alignment horizontal="center" vertical="center"/>
    </xf>
    <xf numFmtId="4" fontId="27" fillId="2" borderId="35" xfId="0" applyNumberFormat="1" applyFont="1" applyFill="1" applyBorder="1" applyAlignment="1">
      <alignment horizontal="center" vertical="center"/>
    </xf>
    <xf numFmtId="4" fontId="27" fillId="0" borderId="35" xfId="0" applyNumberFormat="1" applyFont="1" applyBorder="1" applyAlignment="1">
      <alignment horizontal="center" vertical="center"/>
    </xf>
    <xf numFmtId="4" fontId="27" fillId="15" borderId="35" xfId="0" applyNumberFormat="1" applyFont="1" applyFill="1" applyBorder="1" applyAlignment="1">
      <alignment horizontal="center" vertical="center"/>
    </xf>
    <xf numFmtId="44" fontId="0" fillId="2" borderId="0" xfId="0" applyNumberFormat="1" applyFill="1" applyAlignment="1">
      <alignment vertical="center"/>
    </xf>
    <xf numFmtId="0" fontId="0" fillId="2" borderId="55" xfId="0" applyFill="1" applyBorder="1"/>
    <xf numFmtId="0" fontId="0" fillId="2" borderId="56" xfId="0" applyFill="1" applyBorder="1"/>
    <xf numFmtId="0" fontId="27" fillId="15" borderId="49" xfId="0" applyFont="1" applyFill="1" applyBorder="1"/>
    <xf numFmtId="0" fontId="37" fillId="2" borderId="3" xfId="0" applyFont="1" applyFill="1" applyBorder="1" applyAlignment="1">
      <alignment vertical="center"/>
    </xf>
    <xf numFmtId="0" fontId="34" fillId="2" borderId="0" xfId="0" applyFont="1" applyFill="1" applyAlignment="1">
      <alignment horizontal="center" vertical="center" wrapText="1"/>
    </xf>
    <xf numFmtId="0" fontId="34" fillId="2" borderId="4" xfId="0" applyFont="1" applyFill="1" applyBorder="1" applyAlignment="1">
      <alignment horizontal="center" vertical="center" wrapText="1"/>
    </xf>
    <xf numFmtId="0" fontId="59" fillId="2" borderId="3" xfId="0" applyFont="1" applyFill="1" applyBorder="1" applyAlignment="1">
      <alignment vertical="center"/>
    </xf>
    <xf numFmtId="0" fontId="33" fillId="2" borderId="4" xfId="0" applyFont="1" applyFill="1" applyBorder="1" applyAlignment="1">
      <alignment horizontal="center" vertical="center" wrapText="1"/>
    </xf>
    <xf numFmtId="0" fontId="27" fillId="2" borderId="35" xfId="0" applyFont="1" applyFill="1" applyBorder="1" applyAlignment="1">
      <alignment horizontal="center" vertical="center" wrapText="1"/>
    </xf>
    <xf numFmtId="0" fontId="27" fillId="2" borderId="46" xfId="0" applyFont="1" applyFill="1" applyBorder="1" applyAlignment="1">
      <alignment horizontal="center" vertical="center" wrapText="1"/>
    </xf>
    <xf numFmtId="0" fontId="27" fillId="2" borderId="49" xfId="0" applyFont="1" applyFill="1" applyBorder="1" applyAlignment="1">
      <alignment horizontal="center" vertical="center" wrapText="1"/>
    </xf>
    <xf numFmtId="0" fontId="33" fillId="2" borderId="50" xfId="0" applyFont="1" applyFill="1" applyBorder="1" applyAlignment="1">
      <alignment horizontal="center" vertical="center" wrapText="1"/>
    </xf>
    <xf numFmtId="0" fontId="33" fillId="2" borderId="51" xfId="0" applyFont="1" applyFill="1" applyBorder="1" applyAlignment="1">
      <alignment horizontal="center" vertical="center" wrapText="1"/>
    </xf>
    <xf numFmtId="0" fontId="33" fillId="2" borderId="52" xfId="0" applyFont="1" applyFill="1" applyBorder="1" applyAlignment="1">
      <alignment horizontal="center" vertical="center" wrapText="1"/>
    </xf>
    <xf numFmtId="0" fontId="39" fillId="3" borderId="41" xfId="0" applyFont="1" applyFill="1" applyBorder="1" applyAlignment="1">
      <alignment horizontal="center" vertical="center"/>
    </xf>
    <xf numFmtId="0" fontId="39" fillId="3" borderId="40" xfId="0" applyFont="1" applyFill="1" applyBorder="1" applyAlignment="1">
      <alignment horizontal="center" vertical="center"/>
    </xf>
    <xf numFmtId="0" fontId="39" fillId="3" borderId="42" xfId="0" applyFont="1" applyFill="1" applyBorder="1" applyAlignment="1">
      <alignment horizontal="center" vertical="center"/>
    </xf>
    <xf numFmtId="0" fontId="38" fillId="13" borderId="47" xfId="0" applyFont="1" applyFill="1" applyBorder="1" applyAlignment="1">
      <alignment horizontal="center" vertical="center"/>
    </xf>
    <xf numFmtId="0" fontId="38" fillId="13" borderId="48" xfId="0" applyFont="1" applyFill="1" applyBorder="1" applyAlignment="1">
      <alignment horizontal="center" vertical="center"/>
    </xf>
    <xf numFmtId="0" fontId="38" fillId="3" borderId="36" xfId="0" applyFont="1" applyFill="1" applyBorder="1" applyAlignment="1">
      <alignment horizontal="left" vertical="center"/>
    </xf>
    <xf numFmtId="0" fontId="38" fillId="3" borderId="44" xfId="0" applyFont="1" applyFill="1" applyBorder="1" applyAlignment="1">
      <alignment horizontal="left" vertical="center"/>
    </xf>
    <xf numFmtId="0" fontId="38" fillId="3" borderId="39" xfId="0" applyFont="1" applyFill="1" applyBorder="1" applyAlignment="1">
      <alignment horizontal="center" vertical="center"/>
    </xf>
    <xf numFmtId="0" fontId="38" fillId="3" borderId="45" xfId="0" applyFont="1" applyFill="1" applyBorder="1" applyAlignment="1">
      <alignment horizontal="center" vertical="center"/>
    </xf>
    <xf numFmtId="0" fontId="33" fillId="0" borderId="0" xfId="0" applyFont="1" applyAlignment="1">
      <alignment horizontal="center" vertical="center"/>
    </xf>
    <xf numFmtId="0" fontId="33" fillId="0" borderId="0" xfId="0" applyFont="1" applyAlignment="1">
      <alignment horizontal="center" wrapText="1"/>
    </xf>
    <xf numFmtId="0" fontId="58" fillId="15" borderId="35" xfId="0" applyFont="1" applyFill="1" applyBorder="1" applyAlignment="1">
      <alignment horizontal="center" vertical="center" wrapText="1"/>
    </xf>
    <xf numFmtId="4" fontId="35" fillId="3" borderId="35" xfId="0" applyNumberFormat="1" applyFont="1" applyFill="1" applyBorder="1" applyAlignment="1">
      <alignment horizontal="left" vertical="center"/>
    </xf>
    <xf numFmtId="4" fontId="35" fillId="3" borderId="35" xfId="0" applyNumberFormat="1" applyFont="1" applyFill="1" applyBorder="1" applyAlignment="1">
      <alignment horizontal="center" vertical="center"/>
    </xf>
    <xf numFmtId="0" fontId="37" fillId="3" borderId="35" xfId="0" applyFont="1" applyFill="1" applyBorder="1" applyAlignment="1">
      <alignment horizontal="center" vertical="center"/>
    </xf>
    <xf numFmtId="0" fontId="34" fillId="3" borderId="35" xfId="0" applyFont="1" applyFill="1" applyBorder="1" applyAlignment="1">
      <alignment horizontal="left" vertical="center"/>
    </xf>
    <xf numFmtId="0" fontId="58" fillId="17" borderId="35" xfId="0" applyFont="1" applyFill="1" applyBorder="1" applyAlignment="1">
      <alignment horizontal="center" vertical="center"/>
    </xf>
    <xf numFmtId="0" fontId="37" fillId="3" borderId="7" xfId="0" applyFont="1" applyFill="1" applyBorder="1" applyAlignment="1">
      <alignment horizontal="center" vertical="center"/>
    </xf>
    <xf numFmtId="0" fontId="37" fillId="3" borderId="36" xfId="0" applyFont="1" applyFill="1" applyBorder="1" applyAlignment="1">
      <alignment horizontal="center" vertical="center"/>
    </xf>
    <xf numFmtId="0" fontId="37" fillId="3" borderId="8" xfId="0" applyFont="1" applyFill="1" applyBorder="1" applyAlignment="1">
      <alignment horizontal="center" vertical="center"/>
    </xf>
    <xf numFmtId="0" fontId="34" fillId="3" borderId="7" xfId="0" applyFont="1" applyFill="1" applyBorder="1" applyAlignment="1">
      <alignment horizontal="left" vertical="center"/>
    </xf>
    <xf numFmtId="0" fontId="34" fillId="3" borderId="36" xfId="0" applyFont="1" applyFill="1" applyBorder="1" applyAlignment="1">
      <alignment horizontal="left" vertical="center"/>
    </xf>
    <xf numFmtId="0" fontId="34" fillId="3" borderId="8" xfId="0" applyFont="1" applyFill="1" applyBorder="1" applyAlignment="1">
      <alignment horizontal="left" vertical="center"/>
    </xf>
    <xf numFmtId="0" fontId="27" fillId="15" borderId="43" xfId="0" applyFont="1" applyFill="1" applyBorder="1" applyAlignment="1">
      <alignment horizontal="center"/>
    </xf>
    <xf numFmtId="0" fontId="27" fillId="15" borderId="36" xfId="0" applyFont="1" applyFill="1" applyBorder="1" applyAlignment="1">
      <alignment horizontal="center"/>
    </xf>
    <xf numFmtId="0" fontId="27" fillId="15" borderId="44" xfId="0" applyFont="1" applyFill="1" applyBorder="1" applyAlignment="1">
      <alignment horizontal="center"/>
    </xf>
    <xf numFmtId="0" fontId="27" fillId="15" borderId="46" xfId="0" applyFont="1" applyFill="1" applyBorder="1" applyAlignment="1">
      <alignment horizontal="center"/>
    </xf>
    <xf numFmtId="0" fontId="27" fillId="15" borderId="35" xfId="0" applyFont="1" applyFill="1" applyBorder="1" applyAlignment="1">
      <alignment horizontal="center"/>
    </xf>
    <xf numFmtId="0" fontId="27" fillId="15" borderId="49" xfId="0" applyFont="1" applyFill="1" applyBorder="1" applyAlignment="1">
      <alignment horizontal="center"/>
    </xf>
    <xf numFmtId="0" fontId="27" fillId="15" borderId="61" xfId="0" applyFont="1" applyFill="1" applyBorder="1" applyAlignment="1">
      <alignment horizontal="center"/>
    </xf>
    <xf numFmtId="0" fontId="27" fillId="15" borderId="59" xfId="0" applyFont="1" applyFill="1" applyBorder="1" applyAlignment="1">
      <alignment horizontal="center"/>
    </xf>
    <xf numFmtId="0" fontId="27" fillId="15" borderId="60" xfId="0" applyFont="1" applyFill="1" applyBorder="1" applyAlignment="1">
      <alignment horizontal="center"/>
    </xf>
    <xf numFmtId="0" fontId="27" fillId="2" borderId="7" xfId="0" applyFont="1" applyFill="1" applyBorder="1" applyAlignment="1">
      <alignment horizontal="center" vertical="center" wrapText="1"/>
    </xf>
    <xf numFmtId="0" fontId="27" fillId="2" borderId="36" xfId="0" applyFont="1" applyFill="1" applyBorder="1" applyAlignment="1">
      <alignment horizontal="center" vertical="center" wrapText="1"/>
    </xf>
    <xf numFmtId="0" fontId="27" fillId="2" borderId="8" xfId="0" applyFont="1" applyFill="1" applyBorder="1" applyAlignment="1">
      <alignment horizontal="center" vertical="center" wrapText="1"/>
    </xf>
    <xf numFmtId="0" fontId="33" fillId="2" borderId="62" xfId="0" applyFont="1" applyFill="1" applyBorder="1" applyAlignment="1">
      <alignment horizontal="center" vertical="center" wrapText="1"/>
    </xf>
    <xf numFmtId="0" fontId="33" fillId="2" borderId="56" xfId="0" applyFont="1" applyFill="1" applyBorder="1" applyAlignment="1">
      <alignment horizontal="center" vertical="center" wrapText="1"/>
    </xf>
    <xf numFmtId="0" fontId="33" fillId="2" borderId="57" xfId="0" applyFont="1" applyFill="1" applyBorder="1" applyAlignment="1">
      <alignment horizontal="center" vertical="center" wrapText="1"/>
    </xf>
    <xf numFmtId="0" fontId="27" fillId="2" borderId="43" xfId="0" applyFont="1" applyFill="1" applyBorder="1" applyAlignment="1">
      <alignment horizontal="center"/>
    </xf>
    <xf numFmtId="0" fontId="27" fillId="2" borderId="36" xfId="0" applyFont="1" applyFill="1" applyBorder="1" applyAlignment="1">
      <alignment horizontal="center"/>
    </xf>
    <xf numFmtId="0" fontId="27" fillId="2" borderId="44" xfId="0" applyFont="1" applyFill="1" applyBorder="1" applyAlignment="1">
      <alignment horizontal="center"/>
    </xf>
    <xf numFmtId="0" fontId="27" fillId="15" borderId="53" xfId="0" applyFont="1" applyFill="1" applyBorder="1" applyAlignment="1">
      <alignment horizontal="center" vertical="center"/>
    </xf>
    <xf numFmtId="0" fontId="27" fillId="15" borderId="39" xfId="0" applyFont="1" applyFill="1" applyBorder="1" applyAlignment="1">
      <alignment horizontal="center" vertical="center"/>
    </xf>
    <xf numFmtId="0" fontId="27" fillId="15" borderId="45" xfId="0" applyFont="1" applyFill="1" applyBorder="1" applyAlignment="1">
      <alignment horizontal="center" vertical="center"/>
    </xf>
    <xf numFmtId="0" fontId="27" fillId="2" borderId="35" xfId="0" applyFont="1" applyFill="1" applyBorder="1" applyAlignment="1">
      <alignment horizontal="center"/>
    </xf>
    <xf numFmtId="0" fontId="27" fillId="2" borderId="7" xfId="0" applyFont="1" applyFill="1" applyBorder="1" applyAlignment="1">
      <alignment horizontal="center"/>
    </xf>
    <xf numFmtId="0" fontId="27" fillId="2" borderId="8" xfId="0" applyFont="1" applyFill="1" applyBorder="1" applyAlignment="1">
      <alignment horizontal="center"/>
    </xf>
    <xf numFmtId="0" fontId="27" fillId="2" borderId="62" xfId="0" applyFont="1" applyFill="1" applyBorder="1" applyAlignment="1">
      <alignment horizontal="center"/>
    </xf>
    <xf numFmtId="0" fontId="27" fillId="2" borderId="57" xfId="0" applyFont="1" applyFill="1" applyBorder="1" applyAlignment="1">
      <alignment horizontal="center"/>
    </xf>
    <xf numFmtId="0" fontId="27" fillId="15" borderId="41" xfId="0" applyFont="1" applyFill="1" applyBorder="1" applyAlignment="1">
      <alignment horizontal="center"/>
    </xf>
    <xf numFmtId="0" fontId="27" fillId="15" borderId="40" xfId="0" applyFont="1" applyFill="1" applyBorder="1" applyAlignment="1">
      <alignment horizontal="center"/>
    </xf>
    <xf numFmtId="0" fontId="27" fillId="15" borderId="42" xfId="0" applyFont="1" applyFill="1" applyBorder="1" applyAlignment="1">
      <alignment horizontal="center"/>
    </xf>
    <xf numFmtId="0" fontId="0" fillId="2" borderId="7" xfId="0" applyFill="1" applyBorder="1" applyAlignment="1">
      <alignment horizontal="center"/>
    </xf>
    <xf numFmtId="0" fontId="0" fillId="2" borderId="36" xfId="0" applyFill="1" applyBorder="1" applyAlignment="1">
      <alignment horizontal="center"/>
    </xf>
    <xf numFmtId="0" fontId="0" fillId="2" borderId="8" xfId="0" applyFill="1" applyBorder="1" applyAlignment="1">
      <alignment horizontal="center"/>
    </xf>
    <xf numFmtId="0" fontId="34" fillId="3" borderId="0" xfId="0" applyFont="1" applyFill="1" applyAlignment="1">
      <alignment horizontal="center" vertical="center" wrapText="1"/>
    </xf>
    <xf numFmtId="0" fontId="34" fillId="3" borderId="4" xfId="0" applyFont="1" applyFill="1" applyBorder="1" applyAlignment="1">
      <alignment horizontal="center" vertical="center" wrapText="1"/>
    </xf>
    <xf numFmtId="0" fontId="34" fillId="3" borderId="58" xfId="0" applyFont="1" applyFill="1" applyBorder="1" applyAlignment="1">
      <alignment horizontal="center" vertical="center" wrapText="1"/>
    </xf>
    <xf numFmtId="0" fontId="34" fillId="3" borderId="6" xfId="0" applyFont="1" applyFill="1" applyBorder="1" applyAlignment="1">
      <alignment horizontal="center" vertical="center" wrapText="1"/>
    </xf>
    <xf numFmtId="0" fontId="34" fillId="3" borderId="0" xfId="0" applyFont="1" applyFill="1" applyAlignment="1">
      <alignment horizontal="center" vertical="center"/>
    </xf>
    <xf numFmtId="0" fontId="34" fillId="3" borderId="4" xfId="0" applyFont="1" applyFill="1" applyBorder="1" applyAlignment="1">
      <alignment horizontal="center" vertical="center"/>
    </xf>
    <xf numFmtId="0" fontId="0" fillId="2" borderId="43" xfId="0" applyFill="1" applyBorder="1" applyAlignment="1">
      <alignment horizontal="center"/>
    </xf>
    <xf numFmtId="166" fontId="20" fillId="2" borderId="11" xfId="0" applyNumberFormat="1" applyFont="1" applyFill="1" applyBorder="1" applyAlignment="1">
      <alignment horizontal="center" vertical="center"/>
    </xf>
    <xf numFmtId="4" fontId="5" fillId="2" borderId="0" xfId="1" applyNumberFormat="1" applyFill="1" applyAlignment="1" applyProtection="1">
      <alignment horizontal="center"/>
      <protection locked="0"/>
    </xf>
    <xf numFmtId="4" fontId="5" fillId="2" borderId="0" xfId="1" applyNumberFormat="1" applyFill="1" applyAlignment="1" applyProtection="1">
      <alignment horizontal="left" vertical="top"/>
      <protection locked="0"/>
    </xf>
    <xf numFmtId="4" fontId="16" fillId="2" borderId="0" xfId="1" applyNumberFormat="1" applyFont="1" applyFill="1" applyAlignment="1" applyProtection="1">
      <alignment horizontal="center" vertical="center" wrapText="1"/>
      <protection locked="0"/>
    </xf>
    <xf numFmtId="4" fontId="16" fillId="2" borderId="0" xfId="1" applyNumberFormat="1" applyFont="1" applyFill="1" applyAlignment="1" applyProtection="1">
      <alignment horizontal="center" vertical="center"/>
      <protection locked="0"/>
    </xf>
    <xf numFmtId="0" fontId="17" fillId="2" borderId="0" xfId="0" applyFont="1" applyFill="1" applyAlignment="1">
      <alignment horizontal="center" vertical="center"/>
    </xf>
    <xf numFmtId="167" fontId="22" fillId="0" borderId="10" xfId="28" applyFont="1" applyBorder="1" applyAlignment="1">
      <alignment horizontal="center" vertical="center"/>
    </xf>
    <xf numFmtId="167" fontId="22" fillId="0" borderId="12" xfId="28" applyFont="1" applyBorder="1" applyAlignment="1">
      <alignment horizontal="center" vertical="center"/>
    </xf>
    <xf numFmtId="167" fontId="22" fillId="0" borderId="15" xfId="28" applyFont="1" applyBorder="1" applyAlignment="1">
      <alignment horizontal="center" vertical="center" wrapText="1"/>
    </xf>
    <xf numFmtId="0" fontId="5" fillId="0" borderId="0" xfId="1" applyAlignment="1">
      <alignment horizontal="left" vertical="center"/>
    </xf>
    <xf numFmtId="0" fontId="16" fillId="2" borderId="0" xfId="1" applyFont="1" applyFill="1" applyAlignment="1">
      <alignment horizontal="center" vertical="center"/>
    </xf>
    <xf numFmtId="0" fontId="7" fillId="0" borderId="12" xfId="1" applyFont="1" applyBorder="1" applyAlignment="1">
      <alignment horizontal="center" vertical="center"/>
    </xf>
    <xf numFmtId="0" fontId="7" fillId="0" borderId="21" xfId="1" applyFont="1" applyBorder="1" applyAlignment="1">
      <alignment horizontal="center" vertical="center"/>
    </xf>
    <xf numFmtId="0" fontId="37" fillId="3" borderId="1" xfId="0" applyFont="1" applyFill="1" applyBorder="1" applyAlignment="1">
      <alignment horizontal="center" vertical="center"/>
    </xf>
    <xf numFmtId="0" fontId="37" fillId="3" borderId="3" xfId="0" applyFont="1" applyFill="1" applyBorder="1" applyAlignment="1">
      <alignment horizontal="center" vertical="center"/>
    </xf>
    <xf numFmtId="0" fontId="37" fillId="3" borderId="5" xfId="0" applyFont="1" applyFill="1" applyBorder="1" applyAlignment="1">
      <alignment horizontal="center" vertical="center"/>
    </xf>
    <xf numFmtId="0" fontId="37" fillId="3" borderId="63" xfId="0" applyFont="1" applyFill="1" applyBorder="1" applyAlignment="1">
      <alignment horizontal="center" vertical="center"/>
    </xf>
    <xf numFmtId="0" fontId="37" fillId="3" borderId="2" xfId="0" applyFont="1" applyFill="1" applyBorder="1" applyAlignment="1">
      <alignment horizontal="center" vertical="center"/>
    </xf>
    <xf numFmtId="0" fontId="5" fillId="0" borderId="9" xfId="1" applyBorder="1" applyAlignment="1">
      <alignment horizontal="left" vertical="center" wrapText="1"/>
    </xf>
    <xf numFmtId="0" fontId="5" fillId="0" borderId="32" xfId="1" applyBorder="1" applyAlignment="1">
      <alignment horizontal="left" vertical="center" wrapText="1"/>
    </xf>
    <xf numFmtId="164" fontId="5" fillId="0" borderId="4" xfId="6" applyFont="1" applyFill="1" applyBorder="1" applyAlignment="1">
      <alignment horizontal="center" vertical="center"/>
    </xf>
    <xf numFmtId="164" fontId="5" fillId="0" borderId="6" xfId="6" applyFont="1" applyFill="1" applyBorder="1" applyAlignment="1">
      <alignment horizontal="center" vertical="center"/>
    </xf>
    <xf numFmtId="164" fontId="5" fillId="0" borderId="4" xfId="6" applyFont="1" applyBorder="1" applyAlignment="1">
      <alignment horizontal="center" vertical="center"/>
    </xf>
    <xf numFmtId="164" fontId="5" fillId="0" borderId="6" xfId="6" applyFont="1" applyBorder="1" applyAlignment="1">
      <alignment horizontal="center" vertical="center"/>
    </xf>
    <xf numFmtId="0" fontId="2" fillId="2" borderId="0" xfId="0" applyFont="1" applyFill="1" applyAlignment="1">
      <alignment horizontal="center" vertical="center"/>
    </xf>
    <xf numFmtId="0" fontId="57" fillId="16" borderId="43" xfId="0" applyFont="1" applyFill="1" applyBorder="1" applyAlignment="1">
      <alignment horizontal="left" vertical="center" wrapText="1"/>
    </xf>
    <xf numFmtId="0" fontId="57" fillId="16" borderId="36" xfId="0" applyFont="1" applyFill="1" applyBorder="1" applyAlignment="1">
      <alignment horizontal="left" vertical="center" wrapText="1"/>
    </xf>
    <xf numFmtId="0" fontId="57" fillId="16" borderId="44" xfId="0" applyFont="1" applyFill="1" applyBorder="1" applyAlignment="1">
      <alignment horizontal="left" vertical="center" wrapText="1"/>
    </xf>
    <xf numFmtId="0" fontId="57" fillId="16" borderId="8" xfId="0" applyFont="1" applyFill="1" applyBorder="1" applyAlignment="1">
      <alignment horizontal="left" vertical="center" wrapText="1"/>
    </xf>
    <xf numFmtId="0" fontId="53" fillId="15" borderId="46" xfId="0" applyFont="1" applyFill="1" applyBorder="1" applyAlignment="1">
      <alignment horizontal="center" vertical="center"/>
    </xf>
    <xf numFmtId="0" fontId="53" fillId="15" borderId="35" xfId="0" applyFont="1" applyFill="1" applyBorder="1" applyAlignment="1">
      <alignment horizontal="center" vertical="center"/>
    </xf>
    <xf numFmtId="0" fontId="53" fillId="15" borderId="49" xfId="0" applyFont="1" applyFill="1" applyBorder="1" applyAlignment="1">
      <alignment horizontal="center" vertical="center"/>
    </xf>
    <xf numFmtId="0" fontId="53" fillId="15" borderId="46" xfId="0" applyFont="1" applyFill="1" applyBorder="1" applyAlignment="1">
      <alignment horizontal="center"/>
    </xf>
    <xf numFmtId="0" fontId="53" fillId="15" borderId="35" xfId="0" applyFont="1" applyFill="1" applyBorder="1" applyAlignment="1">
      <alignment horizontal="center"/>
    </xf>
    <xf numFmtId="0" fontId="53" fillId="15" borderId="49" xfId="0" applyFont="1" applyFill="1" applyBorder="1" applyAlignment="1">
      <alignment horizontal="center"/>
    </xf>
    <xf numFmtId="0" fontId="54" fillId="11" borderId="46" xfId="0" applyFont="1" applyFill="1" applyBorder="1" applyAlignment="1">
      <alignment horizontal="center" vertical="top" wrapText="1"/>
    </xf>
    <xf numFmtId="0" fontId="54" fillId="11" borderId="35" xfId="0" applyFont="1" applyFill="1" applyBorder="1" applyAlignment="1">
      <alignment horizontal="center" vertical="top" wrapText="1"/>
    </xf>
    <xf numFmtId="0" fontId="54" fillId="11" borderId="49" xfId="0" applyFont="1" applyFill="1" applyBorder="1" applyAlignment="1">
      <alignment horizontal="center" vertical="top" wrapText="1"/>
    </xf>
    <xf numFmtId="0" fontId="53" fillId="11" borderId="46" xfId="0" applyFont="1" applyFill="1" applyBorder="1" applyAlignment="1">
      <alignment horizontal="center" vertical="center"/>
    </xf>
    <xf numFmtId="0" fontId="53" fillId="11" borderId="35" xfId="0" applyFont="1" applyFill="1" applyBorder="1" applyAlignment="1">
      <alignment horizontal="center" vertical="center"/>
    </xf>
    <xf numFmtId="0" fontId="53" fillId="11" borderId="49" xfId="0" applyFont="1" applyFill="1" applyBorder="1" applyAlignment="1">
      <alignment horizontal="center" vertical="center"/>
    </xf>
    <xf numFmtId="0" fontId="53" fillId="11" borderId="43" xfId="0" applyFont="1" applyFill="1" applyBorder="1" applyAlignment="1">
      <alignment horizontal="center" vertical="center"/>
    </xf>
    <xf numFmtId="0" fontId="53" fillId="11" borderId="36" xfId="0" applyFont="1" applyFill="1" applyBorder="1" applyAlignment="1">
      <alignment horizontal="center" vertical="center"/>
    </xf>
    <xf numFmtId="0" fontId="53" fillId="11" borderId="44" xfId="0" applyFont="1" applyFill="1" applyBorder="1" applyAlignment="1">
      <alignment horizontal="center" vertical="center"/>
    </xf>
    <xf numFmtId="0" fontId="57" fillId="16" borderId="43" xfId="0" applyFont="1" applyFill="1" applyBorder="1" applyAlignment="1">
      <alignment horizontal="left" wrapText="1"/>
    </xf>
    <xf numFmtId="0" fontId="57" fillId="16" borderId="36" xfId="0" applyFont="1" applyFill="1" applyBorder="1" applyAlignment="1">
      <alignment horizontal="left" wrapText="1"/>
    </xf>
    <xf numFmtId="0" fontId="57" fillId="16" borderId="44" xfId="0" applyFont="1" applyFill="1" applyBorder="1" applyAlignment="1">
      <alignment horizontal="left" wrapText="1"/>
    </xf>
    <xf numFmtId="0" fontId="57" fillId="16" borderId="46" xfId="0" applyFont="1" applyFill="1" applyBorder="1" applyAlignment="1">
      <alignment horizontal="left" vertical="center" wrapText="1"/>
    </xf>
    <xf numFmtId="0" fontId="57" fillId="16" borderId="35" xfId="0" applyFont="1" applyFill="1" applyBorder="1" applyAlignment="1">
      <alignment horizontal="left" vertical="center" wrapText="1"/>
    </xf>
    <xf numFmtId="0" fontId="57" fillId="16" borderId="43" xfId="0" applyFont="1" applyFill="1" applyBorder="1" applyAlignment="1">
      <alignment vertical="center" wrapText="1"/>
    </xf>
    <xf numFmtId="0" fontId="57" fillId="16" borderId="36" xfId="0" applyFont="1" applyFill="1" applyBorder="1" applyAlignment="1">
      <alignment vertical="center" wrapText="1"/>
    </xf>
    <xf numFmtId="0" fontId="57" fillId="16" borderId="44" xfId="0" applyFont="1" applyFill="1" applyBorder="1" applyAlignment="1">
      <alignment vertical="center" wrapText="1"/>
    </xf>
    <xf numFmtId="0" fontId="57" fillId="16" borderId="43" xfId="0" applyFont="1" applyFill="1" applyBorder="1" applyAlignment="1">
      <alignment horizontal="center" vertical="top" wrapText="1"/>
    </xf>
    <xf numFmtId="0" fontId="57" fillId="16" borderId="36" xfId="0" applyFont="1" applyFill="1" applyBorder="1" applyAlignment="1">
      <alignment horizontal="center" vertical="top" wrapText="1"/>
    </xf>
    <xf numFmtId="0" fontId="57" fillId="16" borderId="44" xfId="0" applyFont="1" applyFill="1" applyBorder="1" applyAlignment="1">
      <alignment horizontal="center" vertical="top" wrapText="1"/>
    </xf>
    <xf numFmtId="0" fontId="57" fillId="16" borderId="43" xfId="0" applyFont="1" applyFill="1" applyBorder="1" applyAlignment="1">
      <alignment horizontal="left" vertical="top" wrapText="1"/>
    </xf>
    <xf numFmtId="0" fontId="57" fillId="16" borderId="36" xfId="0" applyFont="1" applyFill="1" applyBorder="1" applyAlignment="1">
      <alignment horizontal="left" vertical="top" wrapText="1"/>
    </xf>
    <xf numFmtId="0" fontId="57" fillId="16" borderId="44" xfId="0" applyFont="1" applyFill="1" applyBorder="1" applyAlignment="1">
      <alignment horizontal="left" vertical="top" wrapText="1"/>
    </xf>
    <xf numFmtId="0" fontId="0" fillId="2" borderId="0" xfId="0" applyFill="1" applyAlignment="1">
      <alignment horizontal="center"/>
    </xf>
    <xf numFmtId="0" fontId="17" fillId="0" borderId="12" xfId="0" applyFont="1" applyBorder="1" applyAlignment="1">
      <alignment horizontal="center" vertical="center"/>
    </xf>
    <xf numFmtId="0" fontId="17" fillId="0" borderId="15" xfId="0" applyFont="1" applyBorder="1" applyAlignment="1">
      <alignment horizontal="center" vertical="center"/>
    </xf>
    <xf numFmtId="0" fontId="17" fillId="0" borderId="21" xfId="0" applyFont="1" applyBorder="1" applyAlignment="1">
      <alignment horizontal="center" vertical="center"/>
    </xf>
  </cellXfs>
  <cellStyles count="105">
    <cellStyle name="20% - Ênfase1 2" xfId="18" xr:uid="{00000000-0005-0000-0000-000000000000}"/>
    <cellStyle name="40% - Accent5" xfId="16" xr:uid="{00000000-0005-0000-0000-000001000000}"/>
    <cellStyle name="60% - Ênfase1 2" xfId="17" xr:uid="{00000000-0005-0000-0000-000002000000}"/>
    <cellStyle name="Bom 2 3" xfId="19" xr:uid="{00000000-0005-0000-0000-000003000000}"/>
    <cellStyle name="Comma" xfId="70" xr:uid="{6C573558-49FE-4899-B2EF-CBB209A3EC8B}"/>
    <cellStyle name="Comma [0]" xfId="71" xr:uid="{AAA67DD8-C525-4E91-9F75-5CE0368A730C}"/>
    <cellStyle name="Comma [0] 2" xfId="82" xr:uid="{5F5E4FFE-A7BE-4376-AACC-1BF093117BC1}"/>
    <cellStyle name="Comma 10" xfId="96" xr:uid="{8F7C423A-BF60-41C9-8FAD-DF52A60F2D67}"/>
    <cellStyle name="Comma 11" xfId="102" xr:uid="{E0F19B92-51C4-492F-A9AA-4FB8F2D1DC4E}"/>
    <cellStyle name="Comma 12" xfId="103" xr:uid="{3BA7EA6F-980B-4A82-A0F2-37BF05F1FF8A}"/>
    <cellStyle name="Comma 13" xfId="104" xr:uid="{01EE03BA-DEBD-4A52-BA03-7EB573CF5A37}"/>
    <cellStyle name="Comma 2" xfId="81" xr:uid="{041BDA7E-E41B-413D-B06F-BD3E7E0FA523}"/>
    <cellStyle name="Comma 3" xfId="85" xr:uid="{838D02C5-59BD-4929-8E65-A717A8BE1D43}"/>
    <cellStyle name="Comma 4" xfId="83" xr:uid="{AB2A732B-633E-4D06-8C6E-E4F9AEF0B615}"/>
    <cellStyle name="Comma 5" xfId="88" xr:uid="{42777F64-C7D2-4005-B12A-543DE5A58F1D}"/>
    <cellStyle name="Comma 6" xfId="91" xr:uid="{DA278F59-4429-4D5E-BDE9-5DB1276CA9A1}"/>
    <cellStyle name="Comma 7" xfId="93" xr:uid="{B6AB5B3D-0AB5-40C7-84EA-7700FAB7ED0B}"/>
    <cellStyle name="Comma 8" xfId="98" xr:uid="{C27467F1-CC92-4AA3-BA34-0D84A74EC654}"/>
    <cellStyle name="Comma 9" xfId="99" xr:uid="{9D78DDB2-93AC-48A5-9CFC-9B345C8AB94E}"/>
    <cellStyle name="Currency" xfId="68" xr:uid="{D8D2AAD5-B1B2-4568-B9B1-CA84747FEBE8}"/>
    <cellStyle name="Currency [0]" xfId="69" xr:uid="{0133F9F5-25BD-4EEF-9547-0D9A63889C43}"/>
    <cellStyle name="Currency [0] 2" xfId="80" xr:uid="{B96CE85C-BA55-4E20-ACD0-17B3EE66538E}"/>
    <cellStyle name="Currency 10" xfId="97" xr:uid="{7ED754ED-63EA-493C-9EEA-55B64AA9501C}"/>
    <cellStyle name="Currency 11" xfId="101" xr:uid="{20F89F32-DA2C-4D3D-A258-720656EAA0F1}"/>
    <cellStyle name="Currency 12" xfId="89" xr:uid="{CFFDF297-000C-45F8-BB53-7B66A307D08A}"/>
    <cellStyle name="Currency 13" xfId="100" xr:uid="{C01B4960-8381-48DF-ADEB-006F8DB63543}"/>
    <cellStyle name="Currency 2" xfId="79" xr:uid="{1D2CA24F-D915-4FD1-93B4-808741943F4A}"/>
    <cellStyle name="Currency 3" xfId="84" xr:uid="{C7CD22F9-7E7C-4F1C-94A9-883859AA9D30}"/>
    <cellStyle name="Currency 4" xfId="87" xr:uid="{1C933610-0699-4E5A-887F-6E7B767F7574}"/>
    <cellStyle name="Currency 5" xfId="86" xr:uid="{ED69F47A-5D80-4124-87C3-0BDF863C321F}"/>
    <cellStyle name="Currency 6" xfId="90" xr:uid="{EDF5292B-9327-4F37-94FD-7200CEA36D13}"/>
    <cellStyle name="Currency 7" xfId="94" xr:uid="{718B86BE-A8F3-4F3D-99F3-29657D154A0C}"/>
    <cellStyle name="Currency 8" xfId="95" xr:uid="{81C16BC4-618B-422A-9F4A-033DC610037B}"/>
    <cellStyle name="Currency 9" xfId="92" xr:uid="{6A85C8C2-52CB-4635-9F02-0B87D45F379D}"/>
    <cellStyle name="Ênfase1 2" xfId="72" xr:uid="{F1ADB1E1-4382-4043-96A9-86122E2ECE0F}"/>
    <cellStyle name="Hiperlink 2" xfId="55" xr:uid="{00000000-0005-0000-0000-000004000000}"/>
    <cellStyle name="Incorreto 3 2" xfId="22" xr:uid="{00000000-0005-0000-0000-000005000000}"/>
    <cellStyle name="Incorreto 4" xfId="32" xr:uid="{00000000-0005-0000-0000-000006000000}"/>
    <cellStyle name="Moeda" xfId="78" builtinId="4"/>
    <cellStyle name="Moeda 2" xfId="38" xr:uid="{00000000-0005-0000-0000-000007000000}"/>
    <cellStyle name="Moeda 2 2" xfId="53" xr:uid="{00000000-0005-0000-0000-000008000000}"/>
    <cellStyle name="Moeda 3" xfId="56" xr:uid="{00000000-0005-0000-0000-000009000000}"/>
    <cellStyle name="Moeda 3 2" xfId="57" xr:uid="{00000000-0005-0000-0000-00000A000000}"/>
    <cellStyle name="Neutra 3" xfId="23" xr:uid="{00000000-0005-0000-0000-00000B000000}"/>
    <cellStyle name="Normal" xfId="0" builtinId="0"/>
    <cellStyle name="Normal 10" xfId="31" xr:uid="{00000000-0005-0000-0000-00000D000000}"/>
    <cellStyle name="Normal 10 2" xfId="73" xr:uid="{C3131A2B-474A-48EC-91CF-1DD2DA89FFDC}"/>
    <cellStyle name="Normal 2" xfId="1" xr:uid="{00000000-0005-0000-0000-00000E000000}"/>
    <cellStyle name="Normal 2 2" xfId="3" xr:uid="{00000000-0005-0000-0000-00000F000000}"/>
    <cellStyle name="Normal 2 2 2" xfId="7" xr:uid="{00000000-0005-0000-0000-000010000000}"/>
    <cellStyle name="Normal 2 2 3" xfId="46" xr:uid="{00000000-0005-0000-0000-000011000000}"/>
    <cellStyle name="Normal 2 3" xfId="4" xr:uid="{00000000-0005-0000-0000-000012000000}"/>
    <cellStyle name="Normal 2 4" xfId="75" xr:uid="{0E8425D6-4062-4962-BBD8-F0DDEFC43A33}"/>
    <cellStyle name="Normal 24 2" xfId="34" xr:uid="{00000000-0005-0000-0000-000013000000}"/>
    <cellStyle name="Normal 25 4" xfId="28" xr:uid="{00000000-0005-0000-0000-000014000000}"/>
    <cellStyle name="Normal 27 2" xfId="13" xr:uid="{00000000-0005-0000-0000-000015000000}"/>
    <cellStyle name="Normal 29" xfId="33" xr:uid="{00000000-0005-0000-0000-000016000000}"/>
    <cellStyle name="Normal 3" xfId="37" xr:uid="{00000000-0005-0000-0000-000017000000}"/>
    <cellStyle name="Normal 3 2" xfId="74" xr:uid="{12D00565-C28D-4D58-87C5-6A524A39884F}"/>
    <cellStyle name="Normal 3 2 2" xfId="27" xr:uid="{00000000-0005-0000-0000-000018000000}"/>
    <cellStyle name="Normal 3 2 3" xfId="21" xr:uid="{00000000-0005-0000-0000-000019000000}"/>
    <cellStyle name="Normal 3 2 5" xfId="24" xr:uid="{00000000-0005-0000-0000-00001A000000}"/>
    <cellStyle name="Normal 34" xfId="35" xr:uid="{00000000-0005-0000-0000-00001B000000}"/>
    <cellStyle name="Normal 38" xfId="8" xr:uid="{00000000-0005-0000-0000-00001C000000}"/>
    <cellStyle name="Normal 4" xfId="39" xr:uid="{00000000-0005-0000-0000-00001D000000}"/>
    <cellStyle name="Normal 4 2" xfId="44" xr:uid="{00000000-0005-0000-0000-00001E000000}"/>
    <cellStyle name="Normal 4 3" xfId="12" xr:uid="{00000000-0005-0000-0000-00001F000000}"/>
    <cellStyle name="Normal 5" xfId="41" xr:uid="{00000000-0005-0000-0000-000020000000}"/>
    <cellStyle name="Normal 6" xfId="43" xr:uid="{00000000-0005-0000-0000-000021000000}"/>
    <cellStyle name="Normal 6 2" xfId="20" xr:uid="{00000000-0005-0000-0000-000022000000}"/>
    <cellStyle name="Normal 7" xfId="76" xr:uid="{DB602BAD-0504-467C-A7C7-7B03168BDE63}"/>
    <cellStyle name="Normal 8" xfId="77" xr:uid="{BD6C3552-AD63-4C03-A55F-6076A7EB60B1}"/>
    <cellStyle name="Percent" xfId="67" xr:uid="{095C346D-67F6-48C0-BE1B-D4D85428AF10}"/>
    <cellStyle name="Porcentagem" xfId="40" builtinId="5"/>
    <cellStyle name="Porcentagem 2" xfId="47" xr:uid="{00000000-0005-0000-0000-000024000000}"/>
    <cellStyle name="Porcentagem 2 2" xfId="48" xr:uid="{00000000-0005-0000-0000-000025000000}"/>
    <cellStyle name="Porcentagem 2 3" xfId="50" xr:uid="{00000000-0005-0000-0000-000026000000}"/>
    <cellStyle name="Porcentagem 3" xfId="58" xr:uid="{00000000-0005-0000-0000-000027000000}"/>
    <cellStyle name="Porcentagem 4" xfId="36" xr:uid="{00000000-0005-0000-0000-000028000000}"/>
    <cellStyle name="Porcentagem 7" xfId="14" xr:uid="{00000000-0005-0000-0000-000029000000}"/>
    <cellStyle name="Porcentagem 7 2" xfId="15" xr:uid="{00000000-0005-0000-0000-00002A000000}"/>
    <cellStyle name="Separador de milhares 15" xfId="25" xr:uid="{00000000-0005-0000-0000-00002B000000}"/>
    <cellStyle name="Separador de milhares 2" xfId="49" xr:uid="{00000000-0005-0000-0000-00002C000000}"/>
    <cellStyle name="Separador de milhares 2 2" xfId="59" xr:uid="{00000000-0005-0000-0000-00002D000000}"/>
    <cellStyle name="Separador de milhares 2 2 2" xfId="60" xr:uid="{00000000-0005-0000-0000-00002E000000}"/>
    <cellStyle name="Separador de milhares 2 3" xfId="61" xr:uid="{00000000-0005-0000-0000-00002F000000}"/>
    <cellStyle name="Separador de milhares 3" xfId="62" xr:uid="{00000000-0005-0000-0000-000030000000}"/>
    <cellStyle name="Separador de milhares 3 2" xfId="63" xr:uid="{00000000-0005-0000-0000-000031000000}"/>
    <cellStyle name="Separador de milhares 3 4" xfId="30" xr:uid="{00000000-0005-0000-0000-000032000000}"/>
    <cellStyle name="Separador de milhares 4" xfId="5" xr:uid="{00000000-0005-0000-0000-000033000000}"/>
    <cellStyle name="Separador de milhares 4 2" xfId="64" xr:uid="{00000000-0005-0000-0000-000034000000}"/>
    <cellStyle name="Separador de milhares 5 2" xfId="29" xr:uid="{00000000-0005-0000-0000-000035000000}"/>
    <cellStyle name="Separador de milhares 6" xfId="26" xr:uid="{00000000-0005-0000-0000-000036000000}"/>
    <cellStyle name="Vírgula" xfId="42" builtinId="3"/>
    <cellStyle name="Vírgula 2" xfId="2" xr:uid="{00000000-0005-0000-0000-000038000000}"/>
    <cellStyle name="Vírgula 2 2" xfId="11" xr:uid="{00000000-0005-0000-0000-000039000000}"/>
    <cellStyle name="Vírgula 2 2 2" xfId="45" xr:uid="{00000000-0005-0000-0000-00003A000000}"/>
    <cellStyle name="Vírgula 2 2 2 2" xfId="54" xr:uid="{00000000-0005-0000-0000-00003B000000}"/>
    <cellStyle name="Vírgula 2 3" xfId="51" xr:uid="{00000000-0005-0000-0000-00003C000000}"/>
    <cellStyle name="Vírgula 2 4" xfId="52" xr:uid="{00000000-0005-0000-0000-00003D000000}"/>
    <cellStyle name="Vírgula 2 5" xfId="10" xr:uid="{00000000-0005-0000-0000-00003E000000}"/>
    <cellStyle name="Vírgula 3" xfId="6" xr:uid="{00000000-0005-0000-0000-00003F000000}"/>
    <cellStyle name="Vírgula 3 2" xfId="65" xr:uid="{00000000-0005-0000-0000-000040000000}"/>
    <cellStyle name="Vírgula 4" xfId="9" xr:uid="{00000000-0005-0000-0000-000041000000}"/>
    <cellStyle name="Währung" xfId="66" xr:uid="{00000000-0005-0000-0000-00004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externalLink" Target="externalLinks/externalLink40.xml"/><Relationship Id="rId55" Type="http://schemas.openxmlformats.org/officeDocument/2006/relationships/theme" Target="theme/theme1.xml"/><Relationship Id="rId63" Type="http://schemas.microsoft.com/office/2022/10/relationships/richValueRel" Target="richData/richValueRel.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externalLink" Target="externalLinks/externalLink19.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externalLink" Target="externalLinks/externalLink4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sharedStrings" Target="sharedStrings.xml"/><Relationship Id="rId61" Type="http://schemas.microsoft.com/office/2017/06/relationships/rdRichValueStructure" Target="richData/rdrichvaluestructure.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1.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104273</xdr:colOff>
      <xdr:row>3</xdr:row>
      <xdr:rowOff>24064</xdr:rowOff>
    </xdr:from>
    <xdr:to>
      <xdr:col>2</xdr:col>
      <xdr:colOff>649704</xdr:colOff>
      <xdr:row>6</xdr:row>
      <xdr:rowOff>219777</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729915" y="625643"/>
          <a:ext cx="1371600" cy="13347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72957</xdr:colOff>
      <xdr:row>1</xdr:row>
      <xdr:rowOff>16212</xdr:rowOff>
    </xdr:from>
    <xdr:to>
      <xdr:col>1</xdr:col>
      <xdr:colOff>956553</xdr:colOff>
      <xdr:row>4</xdr:row>
      <xdr:rowOff>172395</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37744" y="210765"/>
          <a:ext cx="883596" cy="942502"/>
        </a:xfrm>
        <a:prstGeom prst="rect">
          <a:avLst/>
        </a:prstGeom>
      </xdr:spPr>
    </xdr:pic>
    <xdr:clientData/>
  </xdr:twoCellAnchor>
  <xdr:twoCellAnchor editAs="oneCell">
    <xdr:from>
      <xdr:col>1</xdr:col>
      <xdr:colOff>219076</xdr:colOff>
      <xdr:row>275</xdr:row>
      <xdr:rowOff>19050</xdr:rowOff>
    </xdr:from>
    <xdr:to>
      <xdr:col>2</xdr:col>
      <xdr:colOff>769643</xdr:colOff>
      <xdr:row>294</xdr:row>
      <xdr:rowOff>124854</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571501" y="50958750"/>
          <a:ext cx="2541292" cy="37253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104775</xdr:colOff>
      <xdr:row>4</xdr:row>
      <xdr:rowOff>66675</xdr:rowOff>
    </xdr:from>
    <xdr:ext cx="6276975" cy="5181600"/>
    <xdr:pic>
      <xdr:nvPicPr>
        <xdr:cNvPr id="2" name="Imagem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828675"/>
          <a:ext cx="6276975" cy="51816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338504</xdr:colOff>
      <xdr:row>0</xdr:row>
      <xdr:rowOff>128465</xdr:rowOff>
    </xdr:from>
    <xdr:to>
      <xdr:col>1</xdr:col>
      <xdr:colOff>479915</xdr:colOff>
      <xdr:row>6</xdr:row>
      <xdr:rowOff>30285</xdr:rowOff>
    </xdr:to>
    <xdr:pic>
      <xdr:nvPicPr>
        <xdr:cNvPr id="2" name="Imagem 1" descr="Logo Prefeitura Marabá.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8504" y="128465"/>
          <a:ext cx="855786" cy="1044820"/>
        </a:xfrm>
        <a:prstGeom prst="rect">
          <a:avLst/>
        </a:prstGeom>
      </xdr:spPr>
    </xdr:pic>
    <xdr:clientData/>
  </xdr:twoCellAnchor>
  <xdr:twoCellAnchor editAs="oneCell">
    <xdr:from>
      <xdr:col>7</xdr:col>
      <xdr:colOff>615463</xdr:colOff>
      <xdr:row>1</xdr:row>
      <xdr:rowOff>102577</xdr:rowOff>
    </xdr:from>
    <xdr:to>
      <xdr:col>9</xdr:col>
      <xdr:colOff>395386</xdr:colOff>
      <xdr:row>5</xdr:row>
      <xdr:rowOff>60577</xdr:rowOff>
    </xdr:to>
    <xdr:pic>
      <xdr:nvPicPr>
        <xdr:cNvPr id="5" name="Imagem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6088" y="293077"/>
          <a:ext cx="1208673" cy="720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628650</xdr:colOff>
          <xdr:row>12</xdr:row>
          <xdr:rowOff>57150</xdr:rowOff>
        </xdr:from>
        <xdr:to>
          <xdr:col>6</xdr:col>
          <xdr:colOff>66675</xdr:colOff>
          <xdr:row>16</xdr:row>
          <xdr:rowOff>57150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647700</xdr:colOff>
          <xdr:row>33</xdr:row>
          <xdr:rowOff>9525</xdr:rowOff>
        </xdr:from>
        <xdr:to>
          <xdr:col>7</xdr:col>
          <xdr:colOff>133350</xdr:colOff>
          <xdr:row>37</xdr:row>
          <xdr:rowOff>19050</xdr:rowOff>
        </xdr:to>
        <xdr:sp macro="" textlink="">
          <xdr:nvSpPr>
            <xdr:cNvPr id="3074" name="Object 2"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171450</xdr:colOff>
      <xdr:row>15</xdr:row>
      <xdr:rowOff>114300</xdr:rowOff>
    </xdr:from>
    <xdr:to>
      <xdr:col>2</xdr:col>
      <xdr:colOff>190500</xdr:colOff>
      <xdr:row>18</xdr:row>
      <xdr:rowOff>161925</xdr:rowOff>
    </xdr:to>
    <xdr:pic>
      <xdr:nvPicPr>
        <xdr:cNvPr id="2" name="Imagem 3">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2676525"/>
          <a:ext cx="37528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60960</xdr:colOff>
      <xdr:row>0</xdr:row>
      <xdr:rowOff>38100</xdr:rowOff>
    </xdr:from>
    <xdr:to>
      <xdr:col>0</xdr:col>
      <xdr:colOff>1204120</xdr:colOff>
      <xdr:row>4</xdr:row>
      <xdr:rowOff>244010</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60960" y="38100"/>
          <a:ext cx="1143160" cy="121937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171450</xdr:colOff>
      <xdr:row>16</xdr:row>
      <xdr:rowOff>76200</xdr:rowOff>
    </xdr:from>
    <xdr:to>
      <xdr:col>2</xdr:col>
      <xdr:colOff>190500</xdr:colOff>
      <xdr:row>19</xdr:row>
      <xdr:rowOff>123825</xdr:rowOff>
    </xdr:to>
    <xdr:pic>
      <xdr:nvPicPr>
        <xdr:cNvPr id="2" name="Imagem 3">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2638425"/>
          <a:ext cx="37528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56147</xdr:colOff>
      <xdr:row>1</xdr:row>
      <xdr:rowOff>32084</xdr:rowOff>
    </xdr:from>
    <xdr:to>
      <xdr:col>0</xdr:col>
      <xdr:colOff>1116430</xdr:colOff>
      <xdr:row>4</xdr:row>
      <xdr:rowOff>240631</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56147" y="224589"/>
          <a:ext cx="1060283" cy="113096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Bruno/Documents/Escoar/M/Marab&#225;/Backup%20do%20Or&#231;amrento%20Marab&#225;/REPROGRAMA&#199;&#195;O%20-%20GROTA%20-%20MODIFICADO%20PELO%20BRUNO/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GV\1%20FERNANDA\CPU\CPUs-SUDECAP-2005-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COMPOSI&#199;&#195;O%20SUDECAP\completo20090812\CPUs-SUDECAP-Final%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L&amp;C/Clientes/Trabalhos%20em%20andamento/F03%20-%20Fidens/SEINF-RORAIMA/Edital/Or&#231;amento%20enviado/5%20QUADRO%20DE%20QUANTIDADES%20E%20PRE&#199;O/Arquivos%20internos/Quadro%20de%20quantidades/ORCAMEN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Documents%20and%20Settings/Administrador/Desktop/Dayane%20mem&#243;rias/CPU%20MONTAGEM%20SEM%20LOGOMARCA_COMP600%20A%20COMP105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EDITAIS\SANESUL\TP050_2016\PROPOSTA%20DE%20PRE&#199;O\PROPOSTA%20DE%20PRE&#199;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Quantitativo"/>
      <sheetName val="Quadro Geral"/>
      <sheetName val="Especificações Tecnicas DNE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cell>
          <cell r="M12">
            <v>1</v>
          </cell>
          <cell r="N12">
            <v>0</v>
          </cell>
          <cell r="O12">
            <v>0</v>
          </cell>
          <cell r="P12" t="str">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cell>
          <cell r="M13">
            <v>1</v>
          </cell>
          <cell r="N13">
            <v>0</v>
          </cell>
          <cell r="O13">
            <v>0</v>
          </cell>
          <cell r="P13" t="str">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cell>
          <cell r="M14">
            <v>1</v>
          </cell>
          <cell r="N14">
            <v>0</v>
          </cell>
          <cell r="O14">
            <v>0</v>
          </cell>
          <cell r="P14" t="str">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cell>
          <cell r="M15">
            <v>1</v>
          </cell>
          <cell r="N15">
            <v>0</v>
          </cell>
          <cell r="O15">
            <v>0</v>
          </cell>
          <cell r="P15" t="str">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cell>
          <cell r="M16">
            <v>1</v>
          </cell>
          <cell r="N16">
            <v>0</v>
          </cell>
          <cell r="O16">
            <v>0</v>
          </cell>
          <cell r="P16" t="str">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cell>
          <cell r="M17">
            <v>1</v>
          </cell>
          <cell r="N17">
            <v>0</v>
          </cell>
          <cell r="O17">
            <v>0</v>
          </cell>
          <cell r="P17" t="str">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cell>
          <cell r="M18">
            <v>1</v>
          </cell>
          <cell r="N18">
            <v>0</v>
          </cell>
          <cell r="O18">
            <v>0</v>
          </cell>
          <cell r="P18" t="str">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cell>
          <cell r="M19">
            <v>0.99729999999999996</v>
          </cell>
          <cell r="N19">
            <v>-2.7000000000000001E-3</v>
          </cell>
          <cell r="O19">
            <v>0</v>
          </cell>
          <cell r="P19" t="str">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cell>
          <cell r="M20">
            <v>0.99729999999999996</v>
          </cell>
          <cell r="N20">
            <v>-2.7000000000000001E-3</v>
          </cell>
          <cell r="O20">
            <v>0</v>
          </cell>
          <cell r="P20" t="str">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cell>
          <cell r="M21">
            <v>1</v>
          </cell>
          <cell r="N21">
            <v>0</v>
          </cell>
          <cell r="O21">
            <v>0</v>
          </cell>
          <cell r="P21" t="str">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cell>
          <cell r="M22">
            <v>1</v>
          </cell>
          <cell r="N22">
            <v>0</v>
          </cell>
          <cell r="O22">
            <v>0</v>
          </cell>
          <cell r="P22" t="str">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cell>
          <cell r="M23">
            <v>1</v>
          </cell>
          <cell r="N23">
            <v>0</v>
          </cell>
          <cell r="O23">
            <v>0</v>
          </cell>
          <cell r="P23" t="str">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cell>
          <cell r="M24">
            <v>1</v>
          </cell>
          <cell r="N24">
            <v>0</v>
          </cell>
          <cell r="O24">
            <v>0</v>
          </cell>
          <cell r="P24" t="str">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cell>
          <cell r="M25">
            <v>1</v>
          </cell>
          <cell r="N25">
            <v>0</v>
          </cell>
          <cell r="O25">
            <v>0</v>
          </cell>
          <cell r="P25" t="str">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cell>
          <cell r="M26">
            <v>1</v>
          </cell>
          <cell r="N26">
            <v>0</v>
          </cell>
          <cell r="O26">
            <v>0</v>
          </cell>
          <cell r="P26" t="str">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cell>
          <cell r="M27">
            <v>1</v>
          </cell>
          <cell r="N27">
            <v>0</v>
          </cell>
          <cell r="O27">
            <v>0</v>
          </cell>
          <cell r="P27" t="str">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cell>
          <cell r="M28">
            <v>1</v>
          </cell>
          <cell r="N28">
            <v>0</v>
          </cell>
          <cell r="O28">
            <v>0</v>
          </cell>
          <cell r="P28" t="str">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cell>
          <cell r="M29">
            <v>1</v>
          </cell>
          <cell r="N29">
            <v>0</v>
          </cell>
          <cell r="O29">
            <v>0</v>
          </cell>
          <cell r="P29" t="str">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cell>
          <cell r="M30">
            <v>1</v>
          </cell>
          <cell r="N30">
            <v>0</v>
          </cell>
          <cell r="O30">
            <v>0</v>
          </cell>
          <cell r="P30" t="str">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cell>
          <cell r="M31">
            <v>1</v>
          </cell>
          <cell r="N31">
            <v>0</v>
          </cell>
          <cell r="O31">
            <v>0</v>
          </cell>
          <cell r="P31" t="str">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cell>
          <cell r="M32">
            <v>1</v>
          </cell>
          <cell r="N32">
            <v>0</v>
          </cell>
          <cell r="O32">
            <v>0</v>
          </cell>
          <cell r="P32" t="str">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cell>
          <cell r="M33">
            <v>1</v>
          </cell>
          <cell r="N33">
            <v>0</v>
          </cell>
          <cell r="O33">
            <v>0</v>
          </cell>
          <cell r="P33" t="str">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cell>
          <cell r="M34">
            <v>1</v>
          </cell>
          <cell r="N34">
            <v>0</v>
          </cell>
          <cell r="O34">
            <v>0</v>
          </cell>
          <cell r="P34" t="str">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cell>
          <cell r="M35">
            <v>1</v>
          </cell>
          <cell r="N35">
            <v>0</v>
          </cell>
          <cell r="O35">
            <v>0</v>
          </cell>
          <cell r="P35" t="str">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cell>
          <cell r="M36">
            <v>1</v>
          </cell>
          <cell r="N36">
            <v>0</v>
          </cell>
          <cell r="O36">
            <v>0</v>
          </cell>
          <cell r="P36" t="str">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cell>
          <cell r="M37">
            <v>1</v>
          </cell>
          <cell r="N37">
            <v>0</v>
          </cell>
          <cell r="O37">
            <v>0</v>
          </cell>
          <cell r="P37" t="str">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cell>
          <cell r="M38">
            <v>1</v>
          </cell>
          <cell r="N38">
            <v>0</v>
          </cell>
          <cell r="O38">
            <v>0</v>
          </cell>
          <cell r="P38" t="str">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cell>
          <cell r="M39">
            <v>1</v>
          </cell>
          <cell r="N39">
            <v>0</v>
          </cell>
          <cell r="O39">
            <v>0</v>
          </cell>
          <cell r="P39" t="str">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cell>
          <cell r="M40">
            <v>1</v>
          </cell>
          <cell r="N40">
            <v>0</v>
          </cell>
          <cell r="O40">
            <v>0</v>
          </cell>
          <cell r="P40" t="str">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cell>
          <cell r="M41">
            <v>1</v>
          </cell>
          <cell r="N41">
            <v>0</v>
          </cell>
          <cell r="O41">
            <v>0</v>
          </cell>
          <cell r="P41" t="str">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cell>
          <cell r="M42">
            <v>1</v>
          </cell>
          <cell r="N42">
            <v>0</v>
          </cell>
          <cell r="O42">
            <v>0</v>
          </cell>
          <cell r="P42" t="str">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cell>
          <cell r="M43">
            <v>1</v>
          </cell>
          <cell r="N43">
            <v>0</v>
          </cell>
          <cell r="O43">
            <v>0</v>
          </cell>
          <cell r="P43" t="str">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cell>
          <cell r="M44">
            <v>1</v>
          </cell>
          <cell r="N44">
            <v>0</v>
          </cell>
          <cell r="O44">
            <v>0</v>
          </cell>
          <cell r="P44" t="str">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cell>
          <cell r="M45">
            <v>1</v>
          </cell>
          <cell r="N45">
            <v>0</v>
          </cell>
          <cell r="O45">
            <v>0</v>
          </cell>
          <cell r="P45" t="str">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cell>
          <cell r="M46">
            <v>1</v>
          </cell>
          <cell r="N46">
            <v>0</v>
          </cell>
          <cell r="O46">
            <v>0</v>
          </cell>
          <cell r="P46" t="str">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cell>
          <cell r="M47">
            <v>1</v>
          </cell>
          <cell r="N47">
            <v>0</v>
          </cell>
          <cell r="O47">
            <v>0</v>
          </cell>
          <cell r="P47" t="str">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cell>
          <cell r="M48">
            <v>1</v>
          </cell>
          <cell r="N48">
            <v>0</v>
          </cell>
          <cell r="O48">
            <v>0</v>
          </cell>
          <cell r="P48" t="str">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cell>
          <cell r="M49">
            <v>1</v>
          </cell>
          <cell r="N49">
            <v>0</v>
          </cell>
          <cell r="O49">
            <v>0</v>
          </cell>
          <cell r="P49" t="str">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cell>
          <cell r="M50">
            <v>1</v>
          </cell>
          <cell r="N50">
            <v>0</v>
          </cell>
          <cell r="O50">
            <v>0</v>
          </cell>
          <cell r="P50" t="str">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cell>
          <cell r="M51">
            <v>1</v>
          </cell>
          <cell r="N51">
            <v>0</v>
          </cell>
          <cell r="O51">
            <v>0</v>
          </cell>
          <cell r="P51" t="str">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cell>
          <cell r="M52">
            <v>1</v>
          </cell>
          <cell r="N52">
            <v>0</v>
          </cell>
          <cell r="O52">
            <v>0</v>
          </cell>
          <cell r="P52" t="str">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cell>
          <cell r="M53">
            <v>1</v>
          </cell>
          <cell r="N53">
            <v>0</v>
          </cell>
          <cell r="O53">
            <v>0</v>
          </cell>
          <cell r="P53" t="str">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cell>
          <cell r="M54">
            <v>1</v>
          </cell>
          <cell r="N54">
            <v>0</v>
          </cell>
          <cell r="O54">
            <v>0</v>
          </cell>
          <cell r="P54" t="str">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cell>
          <cell r="M55">
            <v>1</v>
          </cell>
          <cell r="N55">
            <v>0</v>
          </cell>
          <cell r="O55">
            <v>0</v>
          </cell>
          <cell r="P55" t="str">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cell>
          <cell r="M56">
            <v>1</v>
          </cell>
          <cell r="N56">
            <v>0</v>
          </cell>
          <cell r="O56">
            <v>0</v>
          </cell>
          <cell r="P56" t="str">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cell>
          <cell r="M57">
            <v>1</v>
          </cell>
          <cell r="N57">
            <v>0</v>
          </cell>
          <cell r="O57">
            <v>0</v>
          </cell>
          <cell r="P57" t="str">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cell>
          <cell r="M58">
            <v>1</v>
          </cell>
          <cell r="N58">
            <v>0</v>
          </cell>
          <cell r="O58">
            <v>0</v>
          </cell>
          <cell r="P58" t="str">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cell>
          <cell r="M59">
            <v>1</v>
          </cell>
          <cell r="N59">
            <v>0</v>
          </cell>
          <cell r="O59">
            <v>0</v>
          </cell>
          <cell r="P59" t="str">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cell>
          <cell r="M60">
            <v>1</v>
          </cell>
          <cell r="N60">
            <v>0</v>
          </cell>
          <cell r="O60">
            <v>0</v>
          </cell>
          <cell r="P60" t="str">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cell>
          <cell r="M61">
            <v>1</v>
          </cell>
          <cell r="N61">
            <v>0</v>
          </cell>
          <cell r="O61">
            <v>0</v>
          </cell>
          <cell r="P61" t="str">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cell>
          <cell r="M62">
            <v>1</v>
          </cell>
          <cell r="N62">
            <v>0</v>
          </cell>
          <cell r="O62">
            <v>0</v>
          </cell>
          <cell r="P62" t="str">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cell>
          <cell r="M63">
            <v>1</v>
          </cell>
          <cell r="N63">
            <v>0</v>
          </cell>
          <cell r="O63">
            <v>0</v>
          </cell>
          <cell r="P63" t="str">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cell>
          <cell r="M64">
            <v>1</v>
          </cell>
          <cell r="N64">
            <v>0</v>
          </cell>
          <cell r="O64">
            <v>0</v>
          </cell>
          <cell r="P64" t="str">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cell>
          <cell r="M65">
            <v>1</v>
          </cell>
          <cell r="N65">
            <v>0</v>
          </cell>
          <cell r="O65">
            <v>0</v>
          </cell>
          <cell r="P65" t="str">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cell>
          <cell r="M66">
            <v>1</v>
          </cell>
          <cell r="N66">
            <v>0</v>
          </cell>
          <cell r="O66">
            <v>0</v>
          </cell>
          <cell r="P66" t="str">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cell>
          <cell r="M67">
            <v>1</v>
          </cell>
          <cell r="N67">
            <v>0</v>
          </cell>
          <cell r="O67">
            <v>0</v>
          </cell>
          <cell r="P67" t="str">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cell>
          <cell r="M68">
            <v>1</v>
          </cell>
          <cell r="N68">
            <v>0</v>
          </cell>
          <cell r="O68">
            <v>0</v>
          </cell>
          <cell r="P68" t="str">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cell>
          <cell r="M69">
            <v>1</v>
          </cell>
          <cell r="N69">
            <v>0</v>
          </cell>
          <cell r="O69">
            <v>0</v>
          </cell>
          <cell r="P69" t="str">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cell>
          <cell r="M70">
            <v>1</v>
          </cell>
          <cell r="N70">
            <v>0</v>
          </cell>
          <cell r="O70">
            <v>0</v>
          </cell>
          <cell r="P70" t="str">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cell>
          <cell r="M71">
            <v>1</v>
          </cell>
          <cell r="N71">
            <v>0</v>
          </cell>
          <cell r="O71">
            <v>0</v>
          </cell>
          <cell r="P71" t="str">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cell>
          <cell r="M72">
            <v>1</v>
          </cell>
          <cell r="N72">
            <v>0</v>
          </cell>
          <cell r="O72">
            <v>0</v>
          </cell>
          <cell r="P72" t="str">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cell>
          <cell r="M73">
            <v>1</v>
          </cell>
          <cell r="N73">
            <v>0</v>
          </cell>
          <cell r="O73">
            <v>0</v>
          </cell>
          <cell r="P73" t="str">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cell>
          <cell r="M74">
            <v>1</v>
          </cell>
          <cell r="N74">
            <v>0</v>
          </cell>
          <cell r="O74">
            <v>0</v>
          </cell>
          <cell r="P74" t="str">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cell>
          <cell r="M75">
            <v>1</v>
          </cell>
          <cell r="N75">
            <v>0</v>
          </cell>
          <cell r="O75">
            <v>0</v>
          </cell>
          <cell r="P75" t="str">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cell>
          <cell r="M76">
            <v>1</v>
          </cell>
          <cell r="N76">
            <v>0</v>
          </cell>
          <cell r="O76">
            <v>0</v>
          </cell>
          <cell r="P76" t="str">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cell>
          <cell r="M77">
            <v>1</v>
          </cell>
          <cell r="N77">
            <v>0</v>
          </cell>
          <cell r="O77">
            <v>0</v>
          </cell>
          <cell r="P77" t="str">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cell>
          <cell r="M78">
            <v>1</v>
          </cell>
          <cell r="N78">
            <v>0</v>
          </cell>
          <cell r="O78">
            <v>0</v>
          </cell>
          <cell r="P78" t="str">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cell>
          <cell r="M79">
            <v>1</v>
          </cell>
          <cell r="N79">
            <v>0</v>
          </cell>
          <cell r="O79">
            <v>0</v>
          </cell>
          <cell r="P79" t="str">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cell>
          <cell r="M80">
            <v>0.58499999999999996</v>
          </cell>
          <cell r="N80">
            <v>-0.41499999999999998</v>
          </cell>
          <cell r="O80">
            <v>0</v>
          </cell>
          <cell r="P80" t="str">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cell>
          <cell r="M81">
            <v>1</v>
          </cell>
          <cell r="N81">
            <v>0</v>
          </cell>
          <cell r="O81">
            <v>0</v>
          </cell>
          <cell r="P81" t="str">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cell>
          <cell r="M82">
            <v>1</v>
          </cell>
          <cell r="N82">
            <v>0</v>
          </cell>
          <cell r="O82">
            <v>0</v>
          </cell>
          <cell r="P82" t="str">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cell>
          <cell r="M83">
            <v>1</v>
          </cell>
          <cell r="N83">
            <v>0</v>
          </cell>
          <cell r="O83">
            <v>0</v>
          </cell>
          <cell r="P83" t="str">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cell>
          <cell r="M84">
            <v>1</v>
          </cell>
          <cell r="N84">
            <v>0</v>
          </cell>
          <cell r="O84">
            <v>0</v>
          </cell>
          <cell r="P84" t="str">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cell>
          <cell r="M85">
            <v>1</v>
          </cell>
          <cell r="N85">
            <v>0</v>
          </cell>
          <cell r="O85">
            <v>0</v>
          </cell>
          <cell r="P85" t="str">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cell>
          <cell r="M86">
            <v>1</v>
          </cell>
          <cell r="N86">
            <v>0</v>
          </cell>
          <cell r="O86">
            <v>0</v>
          </cell>
          <cell r="P86" t="str">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cell>
          <cell r="M87">
            <v>1</v>
          </cell>
          <cell r="N87">
            <v>0</v>
          </cell>
          <cell r="O87">
            <v>0</v>
          </cell>
          <cell r="P87" t="str">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cell>
          <cell r="M88">
            <v>1</v>
          </cell>
          <cell r="N88">
            <v>0</v>
          </cell>
          <cell r="O88">
            <v>0</v>
          </cell>
          <cell r="P88" t="str">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cell>
          <cell r="M89">
            <v>1</v>
          </cell>
          <cell r="N89">
            <v>0</v>
          </cell>
          <cell r="O89">
            <v>0</v>
          </cell>
          <cell r="P89" t="str">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cell>
          <cell r="M90">
            <v>1</v>
          </cell>
          <cell r="N90">
            <v>0</v>
          </cell>
          <cell r="O90">
            <v>0</v>
          </cell>
          <cell r="P90" t="str">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cell>
          <cell r="M91">
            <v>1</v>
          </cell>
          <cell r="N91">
            <v>0</v>
          </cell>
          <cell r="O91">
            <v>0</v>
          </cell>
          <cell r="P91" t="str">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cell>
          <cell r="M92">
            <v>1</v>
          </cell>
          <cell r="N92">
            <v>0</v>
          </cell>
          <cell r="O92">
            <v>0</v>
          </cell>
          <cell r="P92" t="str">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cell>
          <cell r="M93">
            <v>1</v>
          </cell>
          <cell r="N93">
            <v>0</v>
          </cell>
          <cell r="O93">
            <v>0</v>
          </cell>
          <cell r="P93" t="str">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cell>
          <cell r="M94">
            <v>1</v>
          </cell>
          <cell r="N94">
            <v>0</v>
          </cell>
          <cell r="O94">
            <v>0</v>
          </cell>
          <cell r="P94" t="str">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cell>
          <cell r="M95">
            <v>1</v>
          </cell>
          <cell r="N95">
            <v>0</v>
          </cell>
          <cell r="O95">
            <v>0</v>
          </cell>
          <cell r="P95" t="str">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cell>
          <cell r="M96">
            <v>1</v>
          </cell>
          <cell r="N96">
            <v>0</v>
          </cell>
          <cell r="O96">
            <v>0</v>
          </cell>
          <cell r="P96" t="str">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cell>
          <cell r="M97">
            <v>1</v>
          </cell>
          <cell r="N97">
            <v>0</v>
          </cell>
          <cell r="O97">
            <v>0</v>
          </cell>
          <cell r="P97" t="str">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cell>
          <cell r="M98">
            <v>1</v>
          </cell>
          <cell r="N98">
            <v>0</v>
          </cell>
          <cell r="O98">
            <v>0</v>
          </cell>
          <cell r="P98" t="str">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cell>
          <cell r="M99">
            <v>1</v>
          </cell>
          <cell r="N99">
            <v>0</v>
          </cell>
          <cell r="O99">
            <v>0</v>
          </cell>
          <cell r="P99" t="str">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cell>
          <cell r="M100">
            <v>1</v>
          </cell>
          <cell r="N100">
            <v>0</v>
          </cell>
          <cell r="O100">
            <v>0</v>
          </cell>
          <cell r="P100" t="str">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cell>
          <cell r="M101">
            <v>1</v>
          </cell>
          <cell r="N101">
            <v>0</v>
          </cell>
          <cell r="O101">
            <v>0</v>
          </cell>
          <cell r="P101" t="str">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cell>
          <cell r="M102">
            <v>1</v>
          </cell>
          <cell r="N102">
            <v>0</v>
          </cell>
          <cell r="O102">
            <v>0</v>
          </cell>
          <cell r="P102" t="str">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cell>
          <cell r="M103">
            <v>1</v>
          </cell>
          <cell r="N103">
            <v>0</v>
          </cell>
          <cell r="O103">
            <v>0</v>
          </cell>
          <cell r="P103" t="str">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cell>
          <cell r="M104">
            <v>1</v>
          </cell>
          <cell r="N104">
            <v>0</v>
          </cell>
          <cell r="O104">
            <v>0</v>
          </cell>
          <cell r="P104" t="str">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cell>
          <cell r="M105">
            <v>1</v>
          </cell>
          <cell r="N105">
            <v>0</v>
          </cell>
          <cell r="O105">
            <v>0</v>
          </cell>
          <cell r="P105" t="str">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cell>
          <cell r="M106">
            <v>1</v>
          </cell>
          <cell r="N106">
            <v>0</v>
          </cell>
          <cell r="O106">
            <v>0</v>
          </cell>
          <cell r="P106" t="str">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cell>
          <cell r="M107">
            <v>1</v>
          </cell>
          <cell r="N107">
            <v>0</v>
          </cell>
          <cell r="O107">
            <v>0</v>
          </cell>
          <cell r="P107" t="str">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cell>
          <cell r="M108">
            <v>1</v>
          </cell>
          <cell r="N108">
            <v>0</v>
          </cell>
          <cell r="O108">
            <v>0</v>
          </cell>
          <cell r="P108" t="str">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cell>
          <cell r="M109">
            <v>1</v>
          </cell>
          <cell r="N109">
            <v>0</v>
          </cell>
          <cell r="O109">
            <v>0</v>
          </cell>
          <cell r="P109" t="str">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cell>
          <cell r="M110">
            <v>1</v>
          </cell>
          <cell r="N110">
            <v>0</v>
          </cell>
          <cell r="O110">
            <v>0</v>
          </cell>
          <cell r="P110" t="str">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cell>
          <cell r="M111">
            <v>1</v>
          </cell>
          <cell r="N111">
            <v>0</v>
          </cell>
          <cell r="O111">
            <v>0</v>
          </cell>
          <cell r="P111" t="str">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cell>
          <cell r="M112">
            <v>1</v>
          </cell>
          <cell r="N112">
            <v>0</v>
          </cell>
          <cell r="O112">
            <v>0</v>
          </cell>
          <cell r="P112" t="str">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cell>
          <cell r="M113">
            <v>1</v>
          </cell>
          <cell r="N113">
            <v>0</v>
          </cell>
          <cell r="O113">
            <v>0</v>
          </cell>
          <cell r="P113" t="str">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cell>
          <cell r="M114">
            <v>1</v>
          </cell>
          <cell r="N114">
            <v>0</v>
          </cell>
          <cell r="O114">
            <v>0</v>
          </cell>
          <cell r="P114" t="str">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cell>
          <cell r="M115">
            <v>1</v>
          </cell>
          <cell r="N115">
            <v>0</v>
          </cell>
          <cell r="O115">
            <v>0</v>
          </cell>
          <cell r="P115" t="str">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cell>
          <cell r="M116">
            <v>1</v>
          </cell>
          <cell r="N116">
            <v>0</v>
          </cell>
          <cell r="O116">
            <v>0</v>
          </cell>
          <cell r="P116" t="str">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cell>
          <cell r="M117">
            <v>1</v>
          </cell>
          <cell r="N117">
            <v>0</v>
          </cell>
          <cell r="O117">
            <v>0</v>
          </cell>
          <cell r="P117" t="str">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cell>
          <cell r="M118">
            <v>1</v>
          </cell>
          <cell r="N118">
            <v>0</v>
          </cell>
          <cell r="O118">
            <v>0</v>
          </cell>
          <cell r="P118" t="str">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cell>
          <cell r="M119">
            <v>1</v>
          </cell>
          <cell r="N119">
            <v>0</v>
          </cell>
          <cell r="O119">
            <v>0</v>
          </cell>
          <cell r="P119" t="str">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cell>
          <cell r="M120">
            <v>1</v>
          </cell>
          <cell r="N120">
            <v>0</v>
          </cell>
          <cell r="O120">
            <v>0</v>
          </cell>
          <cell r="P120" t="str">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cell>
          <cell r="M121">
            <v>1</v>
          </cell>
          <cell r="N121">
            <v>0</v>
          </cell>
          <cell r="O121">
            <v>0</v>
          </cell>
          <cell r="P121" t="str">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cell>
          <cell r="M122">
            <v>1</v>
          </cell>
          <cell r="N122">
            <v>0</v>
          </cell>
          <cell r="O122">
            <v>0</v>
          </cell>
          <cell r="P122" t="str">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cell>
          <cell r="M123">
            <v>1</v>
          </cell>
          <cell r="N123">
            <v>0</v>
          </cell>
          <cell r="O123">
            <v>0</v>
          </cell>
          <cell r="P123" t="str">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cell>
          <cell r="M124">
            <v>1</v>
          </cell>
          <cell r="N124">
            <v>0</v>
          </cell>
          <cell r="O124">
            <v>0</v>
          </cell>
          <cell r="P124" t="str">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cell>
          <cell r="M125">
            <v>1</v>
          </cell>
          <cell r="N125">
            <v>0</v>
          </cell>
          <cell r="O125">
            <v>0</v>
          </cell>
          <cell r="P125" t="str">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cell>
          <cell r="M126">
            <v>1</v>
          </cell>
          <cell r="N126">
            <v>0</v>
          </cell>
          <cell r="O126">
            <v>0</v>
          </cell>
          <cell r="P126" t="str">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cell>
          <cell r="M127">
            <v>1</v>
          </cell>
          <cell r="N127">
            <v>0</v>
          </cell>
          <cell r="O127">
            <v>0</v>
          </cell>
          <cell r="P127" t="str">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cell>
          <cell r="M128">
            <v>1</v>
          </cell>
          <cell r="N128">
            <v>0</v>
          </cell>
          <cell r="O128">
            <v>0</v>
          </cell>
          <cell r="P128" t="str">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cell>
          <cell r="M129">
            <v>1</v>
          </cell>
          <cell r="N129">
            <v>0</v>
          </cell>
          <cell r="O129">
            <v>0</v>
          </cell>
          <cell r="P129" t="str">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cell>
          <cell r="M130">
            <v>1</v>
          </cell>
          <cell r="N130">
            <v>0</v>
          </cell>
          <cell r="O130">
            <v>0</v>
          </cell>
          <cell r="P130" t="str">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cell>
          <cell r="M131">
            <v>1</v>
          </cell>
          <cell r="N131">
            <v>0</v>
          </cell>
          <cell r="O131">
            <v>0</v>
          </cell>
          <cell r="P131" t="str">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cell>
          <cell r="M132">
            <v>1</v>
          </cell>
          <cell r="N132">
            <v>0</v>
          </cell>
          <cell r="O132">
            <v>0</v>
          </cell>
          <cell r="P132" t="str">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cell>
          <cell r="M133">
            <v>1</v>
          </cell>
          <cell r="N133">
            <v>0</v>
          </cell>
          <cell r="O133">
            <v>0</v>
          </cell>
          <cell r="P133" t="str">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cell>
          <cell r="M134">
            <v>1</v>
          </cell>
          <cell r="N134">
            <v>0</v>
          </cell>
          <cell r="O134">
            <v>0</v>
          </cell>
          <cell r="P134" t="str">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cell>
          <cell r="M135">
            <v>1</v>
          </cell>
          <cell r="N135">
            <v>0</v>
          </cell>
          <cell r="O135">
            <v>0</v>
          </cell>
          <cell r="P135" t="str">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cell>
          <cell r="M136">
            <v>1</v>
          </cell>
          <cell r="N136">
            <v>0</v>
          </cell>
          <cell r="O136">
            <v>0</v>
          </cell>
          <cell r="P136" t="str">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cell>
          <cell r="M137">
            <v>1</v>
          </cell>
          <cell r="N137">
            <v>0</v>
          </cell>
          <cell r="O137">
            <v>0</v>
          </cell>
          <cell r="P137" t="str">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cell>
          <cell r="M138">
            <v>1</v>
          </cell>
          <cell r="N138">
            <v>0</v>
          </cell>
          <cell r="O138">
            <v>0</v>
          </cell>
          <cell r="P138" t="str">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cell>
          <cell r="M139">
            <v>1</v>
          </cell>
          <cell r="N139">
            <v>0</v>
          </cell>
          <cell r="O139">
            <v>0</v>
          </cell>
          <cell r="P139" t="str">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cell>
          <cell r="M140">
            <v>1</v>
          </cell>
          <cell r="N140">
            <v>0</v>
          </cell>
          <cell r="O140">
            <v>0</v>
          </cell>
          <cell r="P140" t="str">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cell>
          <cell r="M141">
            <v>1</v>
          </cell>
          <cell r="N141">
            <v>0</v>
          </cell>
          <cell r="O141">
            <v>0</v>
          </cell>
          <cell r="P141" t="str">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cell>
          <cell r="M142">
            <v>1</v>
          </cell>
          <cell r="N142">
            <v>0</v>
          </cell>
          <cell r="O142">
            <v>0</v>
          </cell>
          <cell r="P142" t="str">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cell>
          <cell r="M143">
            <v>1</v>
          </cell>
          <cell r="N143">
            <v>0</v>
          </cell>
          <cell r="O143">
            <v>0</v>
          </cell>
          <cell r="P143" t="str">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cell>
          <cell r="M144">
            <v>1</v>
          </cell>
          <cell r="N144">
            <v>0</v>
          </cell>
          <cell r="O144">
            <v>0</v>
          </cell>
          <cell r="P144" t="str">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cell>
          <cell r="M145">
            <v>1</v>
          </cell>
          <cell r="N145">
            <v>0</v>
          </cell>
          <cell r="O145">
            <v>0</v>
          </cell>
          <cell r="P145" t="str">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cell>
          <cell r="M146">
            <v>1</v>
          </cell>
          <cell r="N146">
            <v>0</v>
          </cell>
          <cell r="O146">
            <v>0</v>
          </cell>
          <cell r="P146" t="str">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cell>
          <cell r="M147">
            <v>1</v>
          </cell>
          <cell r="N147">
            <v>0</v>
          </cell>
          <cell r="O147">
            <v>0</v>
          </cell>
          <cell r="P147" t="str">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cell>
          <cell r="M148">
            <v>1</v>
          </cell>
          <cell r="N148">
            <v>0</v>
          </cell>
          <cell r="O148">
            <v>0</v>
          </cell>
          <cell r="P148" t="str">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cell>
          <cell r="M149">
            <v>1</v>
          </cell>
          <cell r="N149">
            <v>0</v>
          </cell>
          <cell r="O149">
            <v>0</v>
          </cell>
          <cell r="P149" t="str">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cell>
          <cell r="M150">
            <v>1</v>
          </cell>
          <cell r="N150">
            <v>0</v>
          </cell>
          <cell r="O150">
            <v>0</v>
          </cell>
          <cell r="P150" t="str">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cell>
          <cell r="M151">
            <v>1</v>
          </cell>
          <cell r="N151">
            <v>0</v>
          </cell>
          <cell r="O151">
            <v>0</v>
          </cell>
          <cell r="P151" t="str">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cell>
          <cell r="M152">
            <v>1</v>
          </cell>
          <cell r="N152">
            <v>0</v>
          </cell>
          <cell r="O152">
            <v>0</v>
          </cell>
          <cell r="P152" t="str">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cell>
          <cell r="M153">
            <v>1</v>
          </cell>
          <cell r="N153">
            <v>0</v>
          </cell>
          <cell r="O153">
            <v>0</v>
          </cell>
          <cell r="P153" t="str">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cell>
          <cell r="M154">
            <v>1</v>
          </cell>
          <cell r="N154">
            <v>0</v>
          </cell>
          <cell r="O154">
            <v>0</v>
          </cell>
          <cell r="P154" t="str">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cell>
          <cell r="M155">
            <v>1</v>
          </cell>
          <cell r="N155">
            <v>0</v>
          </cell>
          <cell r="O155">
            <v>0</v>
          </cell>
          <cell r="P155" t="str">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cell>
          <cell r="M156">
            <v>1</v>
          </cell>
          <cell r="N156">
            <v>0</v>
          </cell>
          <cell r="O156">
            <v>0</v>
          </cell>
          <cell r="P156" t="str">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cell>
          <cell r="M157">
            <v>1</v>
          </cell>
          <cell r="N157">
            <v>0</v>
          </cell>
          <cell r="O157">
            <v>0</v>
          </cell>
          <cell r="P157" t="str">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cell>
          <cell r="M158">
            <v>1</v>
          </cell>
          <cell r="N158">
            <v>0</v>
          </cell>
          <cell r="O158">
            <v>0</v>
          </cell>
          <cell r="P158" t="str">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cell>
          <cell r="M159">
            <v>1</v>
          </cell>
          <cell r="N159">
            <v>0</v>
          </cell>
          <cell r="O159">
            <v>0</v>
          </cell>
          <cell r="P159" t="str">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cell>
          <cell r="M160">
            <v>1</v>
          </cell>
          <cell r="N160">
            <v>0</v>
          </cell>
          <cell r="O160">
            <v>0</v>
          </cell>
          <cell r="P160" t="str">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cell>
          <cell r="M161">
            <v>1</v>
          </cell>
          <cell r="N161">
            <v>0</v>
          </cell>
          <cell r="O161">
            <v>0</v>
          </cell>
          <cell r="P161" t="str">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cell>
          <cell r="M162">
            <v>1</v>
          </cell>
          <cell r="N162">
            <v>0</v>
          </cell>
          <cell r="O162">
            <v>0</v>
          </cell>
          <cell r="P162" t="str">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cell>
          <cell r="M163">
            <v>1</v>
          </cell>
          <cell r="N163">
            <v>0</v>
          </cell>
          <cell r="O163">
            <v>0</v>
          </cell>
          <cell r="P163" t="str">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cell>
          <cell r="M164">
            <v>1</v>
          </cell>
          <cell r="N164">
            <v>0</v>
          </cell>
          <cell r="O164">
            <v>0</v>
          </cell>
          <cell r="P164" t="str">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cell>
          <cell r="M165">
            <v>1</v>
          </cell>
          <cell r="N165">
            <v>0</v>
          </cell>
          <cell r="O165">
            <v>0</v>
          </cell>
          <cell r="P165" t="str">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cell>
          <cell r="M166">
            <v>1</v>
          </cell>
          <cell r="N166">
            <v>0</v>
          </cell>
          <cell r="O166">
            <v>0</v>
          </cell>
          <cell r="P166" t="str">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cell>
          <cell r="M167">
            <v>1</v>
          </cell>
          <cell r="N167">
            <v>0</v>
          </cell>
          <cell r="O167">
            <v>0</v>
          </cell>
          <cell r="P167" t="str">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cell>
          <cell r="M168">
            <v>1</v>
          </cell>
          <cell r="N168">
            <v>0</v>
          </cell>
          <cell r="O168">
            <v>0</v>
          </cell>
          <cell r="P168" t="str">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cell>
          <cell r="M169">
            <v>1</v>
          </cell>
          <cell r="N169">
            <v>0</v>
          </cell>
          <cell r="O169">
            <v>0</v>
          </cell>
          <cell r="P169" t="str">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cell>
          <cell r="M170">
            <v>1</v>
          </cell>
          <cell r="N170">
            <v>0</v>
          </cell>
          <cell r="O170">
            <v>0</v>
          </cell>
          <cell r="P170" t="str">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cell>
          <cell r="M171">
            <v>1</v>
          </cell>
          <cell r="N171">
            <v>0</v>
          </cell>
          <cell r="O171">
            <v>0</v>
          </cell>
          <cell r="P171" t="str">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cell>
          <cell r="M172">
            <v>1</v>
          </cell>
          <cell r="N172">
            <v>0</v>
          </cell>
          <cell r="O172">
            <v>0</v>
          </cell>
          <cell r="P172" t="str">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cell>
          <cell r="M173">
            <v>1</v>
          </cell>
          <cell r="N173">
            <v>0</v>
          </cell>
          <cell r="O173">
            <v>0</v>
          </cell>
          <cell r="P173" t="str">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cell>
          <cell r="M174">
            <v>1</v>
          </cell>
          <cell r="N174">
            <v>0</v>
          </cell>
          <cell r="O174">
            <v>0</v>
          </cell>
          <cell r="P174" t="str">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cell>
          <cell r="M175">
            <v>1</v>
          </cell>
          <cell r="N175">
            <v>0</v>
          </cell>
          <cell r="O175">
            <v>0</v>
          </cell>
          <cell r="P175" t="str">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cell>
          <cell r="M176">
            <v>1</v>
          </cell>
          <cell r="N176">
            <v>0</v>
          </cell>
          <cell r="O176">
            <v>0</v>
          </cell>
          <cell r="P176" t="str">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cell>
          <cell r="M177">
            <v>1</v>
          </cell>
          <cell r="N177">
            <v>0</v>
          </cell>
          <cell r="O177">
            <v>0</v>
          </cell>
          <cell r="P177" t="str">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cell>
          <cell r="M178">
            <v>1</v>
          </cell>
          <cell r="N178">
            <v>0</v>
          </cell>
          <cell r="O178">
            <v>0</v>
          </cell>
          <cell r="P178" t="str">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cell>
          <cell r="M179">
            <v>1</v>
          </cell>
          <cell r="N179">
            <v>0</v>
          </cell>
          <cell r="O179">
            <v>0</v>
          </cell>
          <cell r="P179" t="str">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cell>
          <cell r="M180">
            <v>1</v>
          </cell>
          <cell r="N180">
            <v>0</v>
          </cell>
          <cell r="O180">
            <v>0</v>
          </cell>
          <cell r="P180" t="str">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cell>
          <cell r="M181">
            <v>1</v>
          </cell>
          <cell r="N181">
            <v>0</v>
          </cell>
          <cell r="O181">
            <v>0</v>
          </cell>
          <cell r="P181" t="str">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cell>
          <cell r="M182">
            <v>1</v>
          </cell>
          <cell r="N182">
            <v>0</v>
          </cell>
          <cell r="O182">
            <v>0</v>
          </cell>
          <cell r="P182" t="str">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cell>
          <cell r="M183">
            <v>1</v>
          </cell>
          <cell r="N183">
            <v>0</v>
          </cell>
          <cell r="O183">
            <v>0</v>
          </cell>
          <cell r="P183" t="str">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cell>
          <cell r="M184">
            <v>1</v>
          </cell>
          <cell r="N184">
            <v>0</v>
          </cell>
          <cell r="O184">
            <v>0</v>
          </cell>
          <cell r="P184" t="str">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cell>
          <cell r="M185">
            <v>1</v>
          </cell>
          <cell r="N185">
            <v>0</v>
          </cell>
          <cell r="O185">
            <v>0</v>
          </cell>
          <cell r="P185" t="str">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cell>
          <cell r="M186">
            <v>1</v>
          </cell>
          <cell r="N186">
            <v>0</v>
          </cell>
          <cell r="O186">
            <v>0</v>
          </cell>
          <cell r="P186" t="str">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cell>
          <cell r="M187">
            <v>1</v>
          </cell>
          <cell r="N187">
            <v>0</v>
          </cell>
          <cell r="O187">
            <v>0</v>
          </cell>
          <cell r="P187" t="str">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cell>
          <cell r="M188">
            <v>1</v>
          </cell>
          <cell r="N188">
            <v>0</v>
          </cell>
          <cell r="O188">
            <v>0</v>
          </cell>
          <cell r="P188" t="str">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cell>
          <cell r="M189">
            <v>1</v>
          </cell>
          <cell r="N189">
            <v>0</v>
          </cell>
          <cell r="O189">
            <v>0</v>
          </cell>
          <cell r="P189" t="str">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cell>
          <cell r="M190">
            <v>1</v>
          </cell>
          <cell r="N190">
            <v>0</v>
          </cell>
          <cell r="O190">
            <v>0</v>
          </cell>
          <cell r="P190" t="str">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cell>
          <cell r="M191">
            <v>1</v>
          </cell>
          <cell r="N191">
            <v>0</v>
          </cell>
          <cell r="O191">
            <v>0</v>
          </cell>
          <cell r="P191" t="str">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cell>
          <cell r="M192">
            <v>1</v>
          </cell>
          <cell r="N192">
            <v>0</v>
          </cell>
          <cell r="O192">
            <v>0</v>
          </cell>
          <cell r="P192" t="str">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cell>
          <cell r="M193">
            <v>1</v>
          </cell>
          <cell r="N193">
            <v>0</v>
          </cell>
          <cell r="O193">
            <v>0</v>
          </cell>
          <cell r="P193" t="str">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cell>
          <cell r="M194">
            <v>1</v>
          </cell>
          <cell r="N194">
            <v>0</v>
          </cell>
          <cell r="O194">
            <v>0</v>
          </cell>
          <cell r="P194" t="str">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cell>
          <cell r="M195">
            <v>1</v>
          </cell>
          <cell r="N195">
            <v>0</v>
          </cell>
          <cell r="O195">
            <v>0</v>
          </cell>
          <cell r="P195" t="str">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cell>
          <cell r="M196">
            <v>1</v>
          </cell>
          <cell r="N196">
            <v>0</v>
          </cell>
          <cell r="O196">
            <v>0</v>
          </cell>
          <cell r="P196" t="str">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cell>
          <cell r="M197">
            <v>1</v>
          </cell>
          <cell r="N197">
            <v>0</v>
          </cell>
          <cell r="O197">
            <v>0</v>
          </cell>
          <cell r="P197" t="str">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cell>
          <cell r="M198">
            <v>1</v>
          </cell>
          <cell r="N198">
            <v>0</v>
          </cell>
          <cell r="O198">
            <v>0</v>
          </cell>
          <cell r="P198" t="str">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cell>
          <cell r="M199">
            <v>1</v>
          </cell>
          <cell r="N199">
            <v>0</v>
          </cell>
          <cell r="O199">
            <v>0</v>
          </cell>
          <cell r="P199" t="str">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cell>
          <cell r="M200">
            <v>1</v>
          </cell>
          <cell r="N200">
            <v>0</v>
          </cell>
          <cell r="O200">
            <v>0</v>
          </cell>
          <cell r="P200" t="str">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cell>
          <cell r="M201">
            <v>1</v>
          </cell>
          <cell r="N201">
            <v>0</v>
          </cell>
          <cell r="O201">
            <v>0</v>
          </cell>
          <cell r="P201" t="str">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cell>
          <cell r="M202">
            <v>1</v>
          </cell>
          <cell r="N202">
            <v>0</v>
          </cell>
          <cell r="O202">
            <v>0</v>
          </cell>
          <cell r="P202" t="str">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cell>
          <cell r="M203">
            <v>1</v>
          </cell>
          <cell r="N203">
            <v>0</v>
          </cell>
          <cell r="O203">
            <v>0</v>
          </cell>
          <cell r="P203" t="str">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cell>
          <cell r="M204">
            <v>0.99980000000000002</v>
          </cell>
          <cell r="N204">
            <v>-2.0000000000000001E-4</v>
          </cell>
          <cell r="O204">
            <v>0</v>
          </cell>
          <cell r="P204" t="str">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cell>
          <cell r="M205">
            <v>1</v>
          </cell>
          <cell r="N205">
            <v>0</v>
          </cell>
          <cell r="O205">
            <v>0</v>
          </cell>
          <cell r="P205" t="str">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cell>
          <cell r="M206">
            <v>1</v>
          </cell>
          <cell r="N206">
            <v>0</v>
          </cell>
          <cell r="O206">
            <v>0</v>
          </cell>
          <cell r="P206" t="str">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cell>
          <cell r="M207">
            <v>1</v>
          </cell>
          <cell r="N207">
            <v>0</v>
          </cell>
          <cell r="O207">
            <v>0</v>
          </cell>
          <cell r="P207" t="str">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cell>
          <cell r="M208">
            <v>1</v>
          </cell>
          <cell r="N208">
            <v>0</v>
          </cell>
          <cell r="O208">
            <v>0</v>
          </cell>
          <cell r="P208" t="str">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cell>
          <cell r="M209">
            <v>1</v>
          </cell>
          <cell r="N209">
            <v>0</v>
          </cell>
          <cell r="O209">
            <v>0</v>
          </cell>
          <cell r="P209" t="str">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cell>
          <cell r="M210">
            <v>1</v>
          </cell>
          <cell r="N210">
            <v>0</v>
          </cell>
          <cell r="O210">
            <v>0</v>
          </cell>
          <cell r="P210" t="str">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cell>
          <cell r="M211">
            <v>1</v>
          </cell>
          <cell r="N211">
            <v>0</v>
          </cell>
          <cell r="O211">
            <v>0</v>
          </cell>
          <cell r="P211" t="str">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cell>
          <cell r="M212">
            <v>1</v>
          </cell>
          <cell r="N212">
            <v>0</v>
          </cell>
          <cell r="O212">
            <v>0</v>
          </cell>
          <cell r="P212" t="str">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cell>
          <cell r="M213">
            <v>1</v>
          </cell>
          <cell r="N213">
            <v>0</v>
          </cell>
          <cell r="O213">
            <v>0</v>
          </cell>
          <cell r="P213" t="str">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cell>
          <cell r="M214">
            <v>1</v>
          </cell>
          <cell r="N214">
            <v>0</v>
          </cell>
          <cell r="O214">
            <v>0</v>
          </cell>
          <cell r="P214" t="str">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cell>
          <cell r="M215">
            <v>1</v>
          </cell>
          <cell r="N215">
            <v>0</v>
          </cell>
          <cell r="O215">
            <v>0</v>
          </cell>
          <cell r="P215" t="str">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cell>
          <cell r="M216">
            <v>0.99580000000000002</v>
          </cell>
          <cell r="N216">
            <v>-4.1999999999999997E-3</v>
          </cell>
          <cell r="O216">
            <v>0</v>
          </cell>
          <cell r="P216" t="str">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cell>
          <cell r="M217">
            <v>0.99580000000000002</v>
          </cell>
          <cell r="N217">
            <v>-4.1999999999999997E-3</v>
          </cell>
          <cell r="O217">
            <v>0</v>
          </cell>
          <cell r="P217" t="str">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cell>
          <cell r="M218">
            <v>0.99580000000000002</v>
          </cell>
          <cell r="N218">
            <v>-4.1999999999999997E-3</v>
          </cell>
          <cell r="O218">
            <v>0</v>
          </cell>
          <cell r="P218" t="str">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cell>
          <cell r="M219">
            <v>1</v>
          </cell>
          <cell r="N219">
            <v>0</v>
          </cell>
          <cell r="O219">
            <v>0</v>
          </cell>
          <cell r="P219" t="str">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cell>
          <cell r="M220">
            <v>1</v>
          </cell>
          <cell r="N220">
            <v>0</v>
          </cell>
          <cell r="O220">
            <v>0</v>
          </cell>
          <cell r="P220" t="str">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cell>
          <cell r="M221">
            <v>1</v>
          </cell>
          <cell r="N221">
            <v>0</v>
          </cell>
          <cell r="O221">
            <v>0</v>
          </cell>
          <cell r="P221" t="str">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cell>
          <cell r="M222">
            <v>1</v>
          </cell>
          <cell r="N222">
            <v>0</v>
          </cell>
          <cell r="O222">
            <v>0</v>
          </cell>
          <cell r="P222" t="str">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cell>
          <cell r="M223">
            <v>1</v>
          </cell>
          <cell r="N223">
            <v>0</v>
          </cell>
          <cell r="O223">
            <v>0</v>
          </cell>
          <cell r="P223" t="str">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cell>
          <cell r="M224">
            <v>1</v>
          </cell>
          <cell r="N224">
            <v>0</v>
          </cell>
          <cell r="O224">
            <v>0</v>
          </cell>
          <cell r="P224" t="str">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cell>
          <cell r="M225">
            <v>1</v>
          </cell>
          <cell r="N225">
            <v>0</v>
          </cell>
          <cell r="O225">
            <v>0</v>
          </cell>
          <cell r="P225" t="str">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cell>
          <cell r="M226">
            <v>1</v>
          </cell>
          <cell r="N226">
            <v>0</v>
          </cell>
          <cell r="O226">
            <v>0</v>
          </cell>
          <cell r="P226" t="str">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cell>
          <cell r="M227">
            <v>1</v>
          </cell>
          <cell r="N227">
            <v>0</v>
          </cell>
          <cell r="O227">
            <v>0</v>
          </cell>
          <cell r="P227" t="str">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cell>
          <cell r="M228">
            <v>1</v>
          </cell>
          <cell r="N228">
            <v>0</v>
          </cell>
          <cell r="O228">
            <v>0</v>
          </cell>
          <cell r="P228" t="str">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cell>
          <cell r="M229">
            <v>1</v>
          </cell>
          <cell r="N229">
            <v>0</v>
          </cell>
          <cell r="O229">
            <v>0</v>
          </cell>
          <cell r="P229" t="str">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cell>
          <cell r="M230">
            <v>1</v>
          </cell>
          <cell r="N230">
            <v>0</v>
          </cell>
          <cell r="O230">
            <v>0</v>
          </cell>
          <cell r="P230" t="str">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cell>
          <cell r="M231">
            <v>1</v>
          </cell>
          <cell r="N231">
            <v>0</v>
          </cell>
          <cell r="O231">
            <v>0</v>
          </cell>
          <cell r="P231" t="str">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cell>
          <cell r="M232">
            <v>1</v>
          </cell>
          <cell r="N232">
            <v>0</v>
          </cell>
          <cell r="O232">
            <v>0</v>
          </cell>
          <cell r="P232" t="str">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cell>
          <cell r="M233">
            <v>1</v>
          </cell>
          <cell r="N233">
            <v>0</v>
          </cell>
          <cell r="O233">
            <v>0</v>
          </cell>
          <cell r="P233" t="str">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cell>
          <cell r="M234">
            <v>1</v>
          </cell>
          <cell r="N234">
            <v>0</v>
          </cell>
          <cell r="O234">
            <v>0</v>
          </cell>
          <cell r="P234" t="str">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cell>
          <cell r="M235">
            <v>1</v>
          </cell>
          <cell r="N235">
            <v>0</v>
          </cell>
          <cell r="O235">
            <v>0</v>
          </cell>
          <cell r="P235" t="str">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cell>
          <cell r="M236">
            <v>1</v>
          </cell>
          <cell r="N236">
            <v>0</v>
          </cell>
          <cell r="O236">
            <v>0</v>
          </cell>
          <cell r="P236" t="str">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cell>
          <cell r="M237">
            <v>1</v>
          </cell>
          <cell r="N237">
            <v>0</v>
          </cell>
          <cell r="O237">
            <v>0</v>
          </cell>
          <cell r="P237" t="str">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cell>
          <cell r="M238">
            <v>1</v>
          </cell>
          <cell r="N238">
            <v>0</v>
          </cell>
          <cell r="O238">
            <v>0</v>
          </cell>
          <cell r="P238" t="str">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cell>
          <cell r="M239">
            <v>1</v>
          </cell>
          <cell r="N239">
            <v>0</v>
          </cell>
          <cell r="O239">
            <v>0</v>
          </cell>
          <cell r="P239" t="str">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cell>
          <cell r="M240">
            <v>1</v>
          </cell>
          <cell r="N240">
            <v>0</v>
          </cell>
          <cell r="O240">
            <v>0</v>
          </cell>
          <cell r="P240" t="str">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cell>
          <cell r="M241">
            <v>1</v>
          </cell>
          <cell r="N241">
            <v>0</v>
          </cell>
          <cell r="O241">
            <v>0</v>
          </cell>
          <cell r="P241" t="str">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cell>
          <cell r="M242">
            <v>1</v>
          </cell>
          <cell r="N242">
            <v>0</v>
          </cell>
          <cell r="O242">
            <v>0</v>
          </cell>
          <cell r="P242" t="str">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cell>
          <cell r="M243">
            <v>1</v>
          </cell>
          <cell r="N243">
            <v>0</v>
          </cell>
          <cell r="O243">
            <v>0</v>
          </cell>
          <cell r="P243" t="str">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cell>
          <cell r="M244">
            <v>1</v>
          </cell>
          <cell r="N244">
            <v>0</v>
          </cell>
          <cell r="O244">
            <v>0</v>
          </cell>
          <cell r="P244" t="str">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cell>
          <cell r="M245">
            <v>1</v>
          </cell>
          <cell r="N245">
            <v>0</v>
          </cell>
          <cell r="O245">
            <v>0</v>
          </cell>
          <cell r="P245" t="str">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cell>
          <cell r="M246">
            <v>1</v>
          </cell>
          <cell r="N246">
            <v>0</v>
          </cell>
          <cell r="O246">
            <v>0</v>
          </cell>
          <cell r="P246" t="str">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cell>
          <cell r="M247">
            <v>1</v>
          </cell>
          <cell r="N247">
            <v>0</v>
          </cell>
          <cell r="O247">
            <v>0</v>
          </cell>
          <cell r="P247" t="str">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cell>
          <cell r="M248">
            <v>1</v>
          </cell>
          <cell r="N248">
            <v>0</v>
          </cell>
          <cell r="O248">
            <v>0</v>
          </cell>
          <cell r="P248" t="str">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cell>
          <cell r="M249">
            <v>1</v>
          </cell>
          <cell r="N249">
            <v>0</v>
          </cell>
          <cell r="O249">
            <v>0</v>
          </cell>
          <cell r="P249" t="str">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cell>
          <cell r="M250">
            <v>1</v>
          </cell>
          <cell r="N250">
            <v>0</v>
          </cell>
          <cell r="O250">
            <v>0</v>
          </cell>
          <cell r="P250" t="str">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cell>
          <cell r="M251">
            <v>1</v>
          </cell>
          <cell r="N251">
            <v>0</v>
          </cell>
          <cell r="O251">
            <v>0</v>
          </cell>
          <cell r="P251" t="str">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cell>
          <cell r="M252">
            <v>1</v>
          </cell>
          <cell r="N252">
            <v>0</v>
          </cell>
          <cell r="O252">
            <v>0</v>
          </cell>
          <cell r="P252" t="str">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cell>
          <cell r="M253">
            <v>1</v>
          </cell>
          <cell r="N253">
            <v>0</v>
          </cell>
          <cell r="O253">
            <v>0</v>
          </cell>
          <cell r="P253" t="str">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cell>
          <cell r="M254">
            <v>1</v>
          </cell>
          <cell r="N254">
            <v>0</v>
          </cell>
          <cell r="O254">
            <v>0</v>
          </cell>
          <cell r="P254" t="str">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cell>
          <cell r="M255">
            <v>1</v>
          </cell>
          <cell r="N255">
            <v>0</v>
          </cell>
          <cell r="O255">
            <v>0</v>
          </cell>
          <cell r="P255" t="str">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cell>
          <cell r="M256">
            <v>1</v>
          </cell>
          <cell r="N256">
            <v>0</v>
          </cell>
          <cell r="O256">
            <v>0</v>
          </cell>
          <cell r="P256" t="str">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cell>
          <cell r="M257">
            <v>1</v>
          </cell>
          <cell r="N257">
            <v>0</v>
          </cell>
          <cell r="O257">
            <v>0</v>
          </cell>
          <cell r="P257" t="str">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cell>
          <cell r="M258">
            <v>1</v>
          </cell>
          <cell r="N258">
            <v>0</v>
          </cell>
          <cell r="O258">
            <v>0</v>
          </cell>
          <cell r="P258" t="str">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cell>
          <cell r="M259">
            <v>1</v>
          </cell>
          <cell r="N259">
            <v>0</v>
          </cell>
          <cell r="O259">
            <v>0</v>
          </cell>
          <cell r="P259" t="str">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cell>
          <cell r="M267">
            <v>0.999</v>
          </cell>
          <cell r="N267">
            <v>-1E-3</v>
          </cell>
          <cell r="O267">
            <v>0</v>
          </cell>
          <cell r="P267" t="str">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cell>
          <cell r="M268">
            <v>0.999</v>
          </cell>
          <cell r="N268">
            <v>-1E-3</v>
          </cell>
          <cell r="O268">
            <v>0</v>
          </cell>
          <cell r="P268" t="str">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cell>
          <cell r="M269">
            <v>0.999</v>
          </cell>
          <cell r="N269">
            <v>-1E-3</v>
          </cell>
          <cell r="O269">
            <v>0</v>
          </cell>
          <cell r="P269" t="str">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cell>
          <cell r="M270">
            <v>0.999</v>
          </cell>
          <cell r="N270">
            <v>-1E-3</v>
          </cell>
          <cell r="O270">
            <v>0</v>
          </cell>
          <cell r="P270" t="str">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cell>
          <cell r="M271">
            <v>0.999</v>
          </cell>
          <cell r="N271">
            <v>-1E-3</v>
          </cell>
          <cell r="O271">
            <v>0</v>
          </cell>
          <cell r="P271" t="str">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cell>
          <cell r="M272">
            <v>0.999</v>
          </cell>
          <cell r="N272">
            <v>-1E-3</v>
          </cell>
          <cell r="O272">
            <v>0</v>
          </cell>
          <cell r="P272" t="str">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cell>
          <cell r="M273">
            <v>1</v>
          </cell>
          <cell r="N273">
            <v>0</v>
          </cell>
          <cell r="O273">
            <v>0</v>
          </cell>
          <cell r="P273" t="str">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cell>
          <cell r="M281">
            <v>1</v>
          </cell>
          <cell r="N281">
            <v>0</v>
          </cell>
          <cell r="O281">
            <v>0</v>
          </cell>
          <cell r="P281" t="str">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cell>
          <cell r="M282">
            <v>1</v>
          </cell>
          <cell r="N282">
            <v>0</v>
          </cell>
          <cell r="O282">
            <v>0</v>
          </cell>
          <cell r="P282" t="str">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cell>
          <cell r="M283">
            <v>1</v>
          </cell>
          <cell r="N283">
            <v>0</v>
          </cell>
          <cell r="O283">
            <v>0</v>
          </cell>
          <cell r="P283" t="str">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cell>
          <cell r="M284">
            <v>1</v>
          </cell>
          <cell r="N284">
            <v>0</v>
          </cell>
          <cell r="O284">
            <v>0</v>
          </cell>
          <cell r="P284" t="str">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cell>
          <cell r="M285">
            <v>1</v>
          </cell>
          <cell r="N285">
            <v>0</v>
          </cell>
          <cell r="O285">
            <v>0</v>
          </cell>
          <cell r="P285" t="str">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cell>
          <cell r="M286">
            <v>1</v>
          </cell>
          <cell r="N286">
            <v>0</v>
          </cell>
          <cell r="O286">
            <v>0</v>
          </cell>
          <cell r="P286" t="str">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cell>
          <cell r="M287">
            <v>1</v>
          </cell>
          <cell r="N287">
            <v>0</v>
          </cell>
          <cell r="O287">
            <v>0</v>
          </cell>
          <cell r="P287" t="str">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cell>
          <cell r="M288">
            <v>1</v>
          </cell>
          <cell r="N288">
            <v>0</v>
          </cell>
          <cell r="O288">
            <v>0</v>
          </cell>
          <cell r="P288" t="str">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cell>
          <cell r="M289">
            <v>1</v>
          </cell>
          <cell r="N289">
            <v>0</v>
          </cell>
          <cell r="O289">
            <v>0</v>
          </cell>
          <cell r="P289" t="str">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cell>
          <cell r="M290">
            <v>1</v>
          </cell>
          <cell r="N290">
            <v>0</v>
          </cell>
          <cell r="O290">
            <v>0</v>
          </cell>
          <cell r="P290" t="str">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cell>
          <cell r="M291">
            <v>1</v>
          </cell>
          <cell r="N291">
            <v>0</v>
          </cell>
          <cell r="O291">
            <v>0</v>
          </cell>
          <cell r="P291" t="str">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cell>
          <cell r="M292">
            <v>1</v>
          </cell>
          <cell r="N292">
            <v>0</v>
          </cell>
          <cell r="O292">
            <v>0</v>
          </cell>
          <cell r="P292" t="str">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cell>
          <cell r="M293">
            <v>1</v>
          </cell>
          <cell r="N293">
            <v>0</v>
          </cell>
          <cell r="O293">
            <v>0</v>
          </cell>
          <cell r="P293" t="str">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cell>
          <cell r="M294">
            <v>1</v>
          </cell>
          <cell r="N294">
            <v>0</v>
          </cell>
          <cell r="O294">
            <v>0</v>
          </cell>
          <cell r="P294" t="str">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cell>
          <cell r="M295">
            <v>1</v>
          </cell>
          <cell r="N295">
            <v>0</v>
          </cell>
          <cell r="O295">
            <v>0</v>
          </cell>
          <cell r="P295" t="str">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cell>
          <cell r="M300">
            <v>1</v>
          </cell>
          <cell r="N300">
            <v>0</v>
          </cell>
          <cell r="O300">
            <v>0</v>
          </cell>
          <cell r="P300" t="str">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cell>
          <cell r="M301">
            <v>1</v>
          </cell>
          <cell r="N301">
            <v>0</v>
          </cell>
          <cell r="O301">
            <v>0</v>
          </cell>
          <cell r="P301" t="str">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cell>
          <cell r="M302">
            <v>1</v>
          </cell>
          <cell r="N302">
            <v>0</v>
          </cell>
          <cell r="O302">
            <v>0</v>
          </cell>
          <cell r="P302" t="str">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cell>
          <cell r="M303">
            <v>1</v>
          </cell>
          <cell r="N303">
            <v>0</v>
          </cell>
          <cell r="O303">
            <v>0</v>
          </cell>
          <cell r="P303" t="str">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cell>
          <cell r="M304">
            <v>1</v>
          </cell>
          <cell r="N304">
            <v>0</v>
          </cell>
          <cell r="O304">
            <v>0</v>
          </cell>
          <cell r="P304" t="str">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cell>
          <cell r="M305">
            <v>1</v>
          </cell>
          <cell r="N305">
            <v>0</v>
          </cell>
          <cell r="O305">
            <v>0</v>
          </cell>
          <cell r="P305" t="str">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cell>
          <cell r="M306">
            <v>1</v>
          </cell>
          <cell r="N306">
            <v>0</v>
          </cell>
          <cell r="O306">
            <v>0</v>
          </cell>
          <cell r="P306" t="str">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cell>
          <cell r="M307">
            <v>1</v>
          </cell>
          <cell r="N307">
            <v>0</v>
          </cell>
          <cell r="O307">
            <v>0</v>
          </cell>
          <cell r="P307" t="str">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cell>
          <cell r="M308">
            <v>1</v>
          </cell>
          <cell r="N308">
            <v>0</v>
          </cell>
          <cell r="O308">
            <v>0</v>
          </cell>
          <cell r="P308" t="str">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cell>
          <cell r="M309">
            <v>1</v>
          </cell>
          <cell r="N309">
            <v>0</v>
          </cell>
          <cell r="O309">
            <v>0</v>
          </cell>
          <cell r="P309" t="str">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cell>
          <cell r="M310">
            <v>1</v>
          </cell>
          <cell r="N310">
            <v>0</v>
          </cell>
          <cell r="O310">
            <v>0</v>
          </cell>
          <cell r="P310" t="str">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cell>
          <cell r="M311">
            <v>1</v>
          </cell>
          <cell r="N311">
            <v>0</v>
          </cell>
          <cell r="O311">
            <v>0</v>
          </cell>
          <cell r="P311" t="str">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cell>
          <cell r="M312">
            <v>1</v>
          </cell>
          <cell r="N312">
            <v>0</v>
          </cell>
          <cell r="O312">
            <v>0</v>
          </cell>
          <cell r="P312" t="str">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cell>
          <cell r="M313">
            <v>1</v>
          </cell>
          <cell r="N313">
            <v>0</v>
          </cell>
          <cell r="O313">
            <v>0</v>
          </cell>
          <cell r="P313" t="str">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cell>
          <cell r="M314">
            <v>1</v>
          </cell>
          <cell r="N314">
            <v>0</v>
          </cell>
          <cell r="O314">
            <v>0</v>
          </cell>
          <cell r="P314" t="str">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cell>
          <cell r="M315">
            <v>1</v>
          </cell>
          <cell r="N315">
            <v>0</v>
          </cell>
          <cell r="O315">
            <v>0</v>
          </cell>
          <cell r="P315" t="str">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cell>
          <cell r="M316">
            <v>1</v>
          </cell>
          <cell r="N316">
            <v>0</v>
          </cell>
          <cell r="O316">
            <v>0</v>
          </cell>
          <cell r="P316" t="str">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cell>
          <cell r="M317">
            <v>1</v>
          </cell>
          <cell r="N317">
            <v>0</v>
          </cell>
          <cell r="O317">
            <v>0</v>
          </cell>
          <cell r="P317" t="str">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cell>
          <cell r="M318">
            <v>1</v>
          </cell>
          <cell r="N318">
            <v>0</v>
          </cell>
          <cell r="O318">
            <v>0</v>
          </cell>
          <cell r="P318" t="str">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cell>
          <cell r="M319">
            <v>1</v>
          </cell>
          <cell r="N319">
            <v>0</v>
          </cell>
          <cell r="O319">
            <v>0</v>
          </cell>
          <cell r="P319" t="str">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cell>
          <cell r="M320">
            <v>1</v>
          </cell>
          <cell r="N320">
            <v>0</v>
          </cell>
          <cell r="O320">
            <v>0</v>
          </cell>
          <cell r="P320" t="str">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cell>
          <cell r="M321">
            <v>1</v>
          </cell>
          <cell r="N321">
            <v>0</v>
          </cell>
          <cell r="O321">
            <v>0</v>
          </cell>
          <cell r="P321" t="str">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cell>
          <cell r="M322">
            <v>1</v>
          </cell>
          <cell r="N322">
            <v>0</v>
          </cell>
          <cell r="O322">
            <v>0</v>
          </cell>
          <cell r="P322" t="str">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cell>
          <cell r="M323">
            <v>1</v>
          </cell>
          <cell r="N323">
            <v>0</v>
          </cell>
          <cell r="O323">
            <v>0</v>
          </cell>
          <cell r="P323" t="str">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cell>
          <cell r="M324">
            <v>0.98650000000000004</v>
          </cell>
          <cell r="N324">
            <v>-1.35E-2</v>
          </cell>
          <cell r="O324">
            <v>0</v>
          </cell>
          <cell r="P324" t="str">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cell>
          <cell r="M325">
            <v>0.99199999999999999</v>
          </cell>
          <cell r="N325">
            <v>-8.0000000000000002E-3</v>
          </cell>
          <cell r="O325">
            <v>0</v>
          </cell>
          <cell r="P325" t="str">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cell>
          <cell r="M327">
            <v>0.99180000000000001</v>
          </cell>
          <cell r="N327">
            <v>-8.2000000000000007E-3</v>
          </cell>
          <cell r="O327">
            <v>0</v>
          </cell>
          <cell r="P327" t="str">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cell>
          <cell r="M328">
            <v>1</v>
          </cell>
          <cell r="N328">
            <v>0</v>
          </cell>
          <cell r="O328">
            <v>0</v>
          </cell>
          <cell r="P328" t="str">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cell>
          <cell r="M329">
            <v>1</v>
          </cell>
          <cell r="N329">
            <v>0</v>
          </cell>
          <cell r="O329">
            <v>0</v>
          </cell>
          <cell r="P329" t="str">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cell>
          <cell r="M330">
            <v>1</v>
          </cell>
          <cell r="N330">
            <v>0</v>
          </cell>
          <cell r="O330">
            <v>0</v>
          </cell>
          <cell r="P330" t="str">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cell>
          <cell r="M331">
            <v>1</v>
          </cell>
          <cell r="N331">
            <v>0</v>
          </cell>
          <cell r="O331">
            <v>0</v>
          </cell>
          <cell r="P331" t="str">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cell>
          <cell r="M335">
            <v>0.99170000000000003</v>
          </cell>
          <cell r="N335">
            <v>-8.3000000000000001E-3</v>
          </cell>
          <cell r="O335">
            <v>0</v>
          </cell>
          <cell r="P335" t="str">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cell>
          <cell r="M336">
            <v>0.2185</v>
          </cell>
          <cell r="N336">
            <v>-0.78149999999999997</v>
          </cell>
          <cell r="O336">
            <v>0</v>
          </cell>
          <cell r="P336" t="str">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cell>
          <cell r="M337">
            <v>1</v>
          </cell>
          <cell r="N337">
            <v>0</v>
          </cell>
          <cell r="O337">
            <v>0</v>
          </cell>
          <cell r="P337" t="str">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cell>
          <cell r="M338">
            <v>1</v>
          </cell>
          <cell r="N338">
            <v>0</v>
          </cell>
          <cell r="O338">
            <v>0</v>
          </cell>
          <cell r="P338" t="str">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cell>
          <cell r="M339">
            <v>1</v>
          </cell>
          <cell r="N339">
            <v>0</v>
          </cell>
          <cell r="O339">
            <v>0</v>
          </cell>
          <cell r="P339" t="str">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cell>
          <cell r="M340">
            <v>1</v>
          </cell>
          <cell r="N340">
            <v>0</v>
          </cell>
          <cell r="O340">
            <v>0</v>
          </cell>
          <cell r="P340" t="str">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cell>
          <cell r="M341">
            <v>1</v>
          </cell>
          <cell r="N341">
            <v>0</v>
          </cell>
          <cell r="O341">
            <v>0</v>
          </cell>
          <cell r="P341" t="str">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cell>
          <cell r="M342">
            <v>1</v>
          </cell>
          <cell r="N342">
            <v>0</v>
          </cell>
          <cell r="O342">
            <v>0</v>
          </cell>
          <cell r="P342" t="str">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cell>
          <cell r="M343">
            <v>1</v>
          </cell>
          <cell r="N343">
            <v>0</v>
          </cell>
          <cell r="O343">
            <v>0</v>
          </cell>
          <cell r="P343" t="str">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cell>
          <cell r="M344">
            <v>1</v>
          </cell>
          <cell r="N344">
            <v>0</v>
          </cell>
          <cell r="O344">
            <v>0</v>
          </cell>
          <cell r="P344" t="str">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cell>
          <cell r="M345">
            <v>1</v>
          </cell>
          <cell r="N345">
            <v>0</v>
          </cell>
          <cell r="O345">
            <v>0</v>
          </cell>
          <cell r="P345" t="str">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cell>
          <cell r="M346">
            <v>1</v>
          </cell>
          <cell r="N346">
            <v>0</v>
          </cell>
          <cell r="O346">
            <v>0</v>
          </cell>
          <cell r="P346" t="str">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cell>
          <cell r="M347">
            <v>1</v>
          </cell>
          <cell r="N347">
            <v>0</v>
          </cell>
          <cell r="O347">
            <v>0</v>
          </cell>
          <cell r="P347" t="str">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cell>
          <cell r="M348">
            <v>1</v>
          </cell>
          <cell r="N348">
            <v>0</v>
          </cell>
          <cell r="O348">
            <v>0</v>
          </cell>
          <cell r="P348" t="str">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cell>
          <cell r="M349">
            <v>1</v>
          </cell>
          <cell r="N349">
            <v>0</v>
          </cell>
          <cell r="O349">
            <v>0</v>
          </cell>
          <cell r="P349" t="str">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cell>
          <cell r="M350">
            <v>1</v>
          </cell>
          <cell r="N350">
            <v>0</v>
          </cell>
          <cell r="O350">
            <v>0</v>
          </cell>
          <cell r="P350" t="str">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cell>
          <cell r="M351">
            <v>1</v>
          </cell>
          <cell r="N351">
            <v>0</v>
          </cell>
          <cell r="O351">
            <v>0</v>
          </cell>
          <cell r="P351" t="str">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cell>
          <cell r="M352">
            <v>1</v>
          </cell>
          <cell r="N352">
            <v>0</v>
          </cell>
          <cell r="O352">
            <v>0</v>
          </cell>
          <cell r="P352" t="str">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cell>
          <cell r="M353">
            <v>1</v>
          </cell>
          <cell r="N353">
            <v>0</v>
          </cell>
          <cell r="O353">
            <v>0</v>
          </cell>
          <cell r="P353" t="str">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cell>
          <cell r="M354">
            <v>1</v>
          </cell>
          <cell r="N354">
            <v>0</v>
          </cell>
          <cell r="O354">
            <v>0</v>
          </cell>
          <cell r="P354" t="str">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cell>
          <cell r="M355">
            <v>1</v>
          </cell>
          <cell r="N355">
            <v>0</v>
          </cell>
          <cell r="O355">
            <v>0</v>
          </cell>
          <cell r="P355" t="str">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cell>
          <cell r="M356">
            <v>1</v>
          </cell>
          <cell r="N356">
            <v>0</v>
          </cell>
          <cell r="O356">
            <v>0</v>
          </cell>
          <cell r="P356" t="str">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cell>
          <cell r="M357">
            <v>1</v>
          </cell>
          <cell r="N357">
            <v>0</v>
          </cell>
          <cell r="O357">
            <v>0</v>
          </cell>
          <cell r="P357" t="str">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cell>
          <cell r="M358">
            <v>1</v>
          </cell>
          <cell r="N358">
            <v>0</v>
          </cell>
          <cell r="O358">
            <v>0</v>
          </cell>
          <cell r="P358" t="str">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cell>
          <cell r="M359">
            <v>1</v>
          </cell>
          <cell r="N359">
            <v>0</v>
          </cell>
          <cell r="O359">
            <v>0</v>
          </cell>
          <cell r="P359" t="str">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cell>
          <cell r="M360">
            <v>1</v>
          </cell>
          <cell r="N360">
            <v>0</v>
          </cell>
          <cell r="O360">
            <v>0</v>
          </cell>
          <cell r="P360" t="str">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cell>
          <cell r="M361">
            <v>1</v>
          </cell>
          <cell r="N361">
            <v>0</v>
          </cell>
          <cell r="O361">
            <v>0</v>
          </cell>
          <cell r="P361" t="str">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cell>
          <cell r="M362">
            <v>1</v>
          </cell>
          <cell r="N362">
            <v>0</v>
          </cell>
          <cell r="O362">
            <v>0</v>
          </cell>
          <cell r="P362" t="str">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cell>
          <cell r="M363">
            <v>1</v>
          </cell>
          <cell r="N363">
            <v>0</v>
          </cell>
          <cell r="O363">
            <v>0</v>
          </cell>
          <cell r="P363" t="str">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cell>
          <cell r="M364">
            <v>1</v>
          </cell>
          <cell r="N364">
            <v>0</v>
          </cell>
          <cell r="O364">
            <v>0</v>
          </cell>
          <cell r="P364" t="str">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cell>
          <cell r="M365">
            <v>1</v>
          </cell>
          <cell r="N365">
            <v>0</v>
          </cell>
          <cell r="O365">
            <v>0</v>
          </cell>
          <cell r="P365" t="str">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cell>
          <cell r="M366">
            <v>1</v>
          </cell>
          <cell r="N366">
            <v>0</v>
          </cell>
          <cell r="O366">
            <v>0</v>
          </cell>
          <cell r="P366" t="str">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cell>
          <cell r="M367">
            <v>1</v>
          </cell>
          <cell r="N367">
            <v>0</v>
          </cell>
          <cell r="O367">
            <v>0</v>
          </cell>
          <cell r="P367" t="str">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cell>
          <cell r="M368">
            <v>1</v>
          </cell>
          <cell r="N368">
            <v>0</v>
          </cell>
          <cell r="O368">
            <v>0</v>
          </cell>
          <cell r="P368" t="str">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cell>
          <cell r="M369">
            <v>1</v>
          </cell>
          <cell r="N369">
            <v>0</v>
          </cell>
          <cell r="O369">
            <v>0</v>
          </cell>
          <cell r="P369" t="str">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cell>
          <cell r="M370">
            <v>1</v>
          </cell>
          <cell r="N370">
            <v>0</v>
          </cell>
          <cell r="O370">
            <v>0</v>
          </cell>
          <cell r="P370" t="str">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cell>
          <cell r="M371">
            <v>1</v>
          </cell>
          <cell r="N371">
            <v>0</v>
          </cell>
          <cell r="O371">
            <v>0</v>
          </cell>
          <cell r="P371" t="str">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cell>
          <cell r="M372">
            <v>1</v>
          </cell>
          <cell r="N372">
            <v>0</v>
          </cell>
          <cell r="O372">
            <v>0</v>
          </cell>
          <cell r="P372" t="str">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cell>
          <cell r="M373">
            <v>1</v>
          </cell>
          <cell r="N373">
            <v>0</v>
          </cell>
          <cell r="O373">
            <v>0</v>
          </cell>
          <cell r="P373" t="str">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cell>
          <cell r="M374">
            <v>1</v>
          </cell>
          <cell r="N374">
            <v>0</v>
          </cell>
          <cell r="O374">
            <v>0</v>
          </cell>
          <cell r="P374" t="str">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cell>
          <cell r="M375">
            <v>1</v>
          </cell>
          <cell r="N375">
            <v>0</v>
          </cell>
          <cell r="O375">
            <v>0</v>
          </cell>
          <cell r="P375" t="str">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cell>
          <cell r="M376">
            <v>1</v>
          </cell>
          <cell r="N376">
            <v>0</v>
          </cell>
          <cell r="O376">
            <v>0</v>
          </cell>
          <cell r="P376" t="str">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cell>
          <cell r="M377">
            <v>1</v>
          </cell>
          <cell r="N377">
            <v>0</v>
          </cell>
          <cell r="O377">
            <v>0</v>
          </cell>
          <cell r="P377" t="str">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cell>
          <cell r="M378">
            <v>1</v>
          </cell>
          <cell r="N378">
            <v>0</v>
          </cell>
          <cell r="O378">
            <v>0</v>
          </cell>
          <cell r="P378" t="str">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cell>
          <cell r="M379">
            <v>1</v>
          </cell>
          <cell r="N379">
            <v>0</v>
          </cell>
          <cell r="O379">
            <v>0</v>
          </cell>
          <cell r="P379" t="str">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cell>
          <cell r="M380">
            <v>1</v>
          </cell>
          <cell r="N380">
            <v>0</v>
          </cell>
          <cell r="O380">
            <v>0</v>
          </cell>
          <cell r="P380" t="str">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cell>
          <cell r="M381">
            <v>1</v>
          </cell>
          <cell r="N381">
            <v>0</v>
          </cell>
          <cell r="O381">
            <v>0</v>
          </cell>
          <cell r="P381" t="str">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cell>
          <cell r="M382">
            <v>1</v>
          </cell>
          <cell r="N382">
            <v>0</v>
          </cell>
          <cell r="O382">
            <v>0</v>
          </cell>
          <cell r="P382" t="str">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cell>
          <cell r="M383">
            <v>1</v>
          </cell>
          <cell r="N383">
            <v>0</v>
          </cell>
          <cell r="O383">
            <v>0</v>
          </cell>
          <cell r="P383" t="str">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cell>
          <cell r="M384">
            <v>1</v>
          </cell>
          <cell r="N384">
            <v>0</v>
          </cell>
          <cell r="O384">
            <v>0</v>
          </cell>
          <cell r="P384" t="str">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cell>
          <cell r="M385">
            <v>1</v>
          </cell>
          <cell r="N385">
            <v>0</v>
          </cell>
          <cell r="O385">
            <v>0</v>
          </cell>
          <cell r="P385" t="str">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cell>
          <cell r="M386">
            <v>1</v>
          </cell>
          <cell r="N386">
            <v>0</v>
          </cell>
          <cell r="O386">
            <v>0</v>
          </cell>
          <cell r="P386" t="str">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cell>
          <cell r="M387">
            <v>1</v>
          </cell>
          <cell r="N387">
            <v>0</v>
          </cell>
          <cell r="O387">
            <v>0</v>
          </cell>
          <cell r="P387" t="str">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cell>
          <cell r="M388">
            <v>1</v>
          </cell>
          <cell r="N388">
            <v>0</v>
          </cell>
          <cell r="O388">
            <v>0</v>
          </cell>
          <cell r="P388" t="str">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cell>
          <cell r="M389">
            <v>1</v>
          </cell>
          <cell r="N389">
            <v>0</v>
          </cell>
          <cell r="O389">
            <v>0</v>
          </cell>
          <cell r="P389" t="str">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cell>
          <cell r="M390">
            <v>1</v>
          </cell>
          <cell r="N390">
            <v>0</v>
          </cell>
          <cell r="O390">
            <v>0</v>
          </cell>
          <cell r="P390" t="str">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cell>
          <cell r="M391">
            <v>1</v>
          </cell>
          <cell r="N391">
            <v>0</v>
          </cell>
          <cell r="O391">
            <v>0</v>
          </cell>
          <cell r="P391" t="str">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cell>
          <cell r="M392">
            <v>1</v>
          </cell>
          <cell r="N392">
            <v>0</v>
          </cell>
          <cell r="O392">
            <v>0</v>
          </cell>
          <cell r="P392" t="str">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cell>
          <cell r="M393">
            <v>1</v>
          </cell>
          <cell r="N393">
            <v>0</v>
          </cell>
          <cell r="O393">
            <v>0</v>
          </cell>
          <cell r="P393" t="str">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cell>
          <cell r="M394">
            <v>1</v>
          </cell>
          <cell r="N394">
            <v>0</v>
          </cell>
          <cell r="O394">
            <v>0</v>
          </cell>
          <cell r="P394" t="str">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cell>
          <cell r="M395">
            <v>1</v>
          </cell>
          <cell r="N395">
            <v>0</v>
          </cell>
          <cell r="O395">
            <v>0</v>
          </cell>
          <cell r="P395" t="str">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cell>
          <cell r="M396">
            <v>1</v>
          </cell>
          <cell r="N396">
            <v>0</v>
          </cell>
          <cell r="O396">
            <v>0</v>
          </cell>
          <cell r="P396" t="str">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cell>
          <cell r="M397">
            <v>1</v>
          </cell>
          <cell r="N397">
            <v>0</v>
          </cell>
          <cell r="O397">
            <v>0</v>
          </cell>
          <cell r="P397" t="str">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cell>
          <cell r="M398">
            <v>1</v>
          </cell>
          <cell r="N398">
            <v>0</v>
          </cell>
          <cell r="O398">
            <v>0</v>
          </cell>
          <cell r="P398" t="str">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cell>
          <cell r="M399">
            <v>1</v>
          </cell>
          <cell r="N399">
            <v>0</v>
          </cell>
          <cell r="O399">
            <v>0</v>
          </cell>
          <cell r="P399" t="str">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cell>
          <cell r="M400">
            <v>1</v>
          </cell>
          <cell r="N400">
            <v>0</v>
          </cell>
          <cell r="O400">
            <v>0</v>
          </cell>
          <cell r="P400" t="str">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cell>
          <cell r="M401">
            <v>1</v>
          </cell>
          <cell r="N401">
            <v>0</v>
          </cell>
          <cell r="O401">
            <v>0</v>
          </cell>
          <cell r="P401" t="str">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cell>
          <cell r="M402">
            <v>1</v>
          </cell>
          <cell r="N402">
            <v>0</v>
          </cell>
          <cell r="O402">
            <v>0</v>
          </cell>
          <cell r="P402" t="str">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cell>
          <cell r="M403">
            <v>1</v>
          </cell>
          <cell r="N403">
            <v>0</v>
          </cell>
          <cell r="O403">
            <v>0</v>
          </cell>
          <cell r="P403" t="str">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cell>
          <cell r="M404">
            <v>1</v>
          </cell>
          <cell r="N404">
            <v>0</v>
          </cell>
          <cell r="O404">
            <v>0</v>
          </cell>
          <cell r="P404" t="str">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cell>
          <cell r="M405">
            <v>1</v>
          </cell>
          <cell r="N405">
            <v>0</v>
          </cell>
          <cell r="O405">
            <v>0</v>
          </cell>
          <cell r="P405" t="str">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cell>
          <cell r="M406">
            <v>1</v>
          </cell>
          <cell r="N406">
            <v>0</v>
          </cell>
          <cell r="O406">
            <v>0</v>
          </cell>
          <cell r="P406" t="str">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cell>
          <cell r="M407">
            <v>1</v>
          </cell>
          <cell r="N407">
            <v>0</v>
          </cell>
          <cell r="O407">
            <v>0</v>
          </cell>
          <cell r="P407" t="str">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cell>
          <cell r="M408">
            <v>1</v>
          </cell>
          <cell r="N408">
            <v>0</v>
          </cell>
          <cell r="O408">
            <v>0</v>
          </cell>
          <cell r="P408" t="str">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cell>
          <cell r="M409">
            <v>1</v>
          </cell>
          <cell r="N409">
            <v>0</v>
          </cell>
          <cell r="O409">
            <v>0</v>
          </cell>
          <cell r="P409" t="str">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cell>
          <cell r="M410">
            <v>1</v>
          </cell>
          <cell r="N410">
            <v>0</v>
          </cell>
          <cell r="O410">
            <v>0</v>
          </cell>
          <cell r="P410" t="str">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cell>
          <cell r="M411">
            <v>1</v>
          </cell>
          <cell r="N411">
            <v>0</v>
          </cell>
          <cell r="O411">
            <v>0</v>
          </cell>
          <cell r="P411" t="str">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cell>
          <cell r="M412">
            <v>1</v>
          </cell>
          <cell r="N412">
            <v>0</v>
          </cell>
          <cell r="O412">
            <v>0</v>
          </cell>
          <cell r="P412" t="str">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cell>
          <cell r="M413">
            <v>1</v>
          </cell>
          <cell r="N413">
            <v>0</v>
          </cell>
          <cell r="O413">
            <v>0</v>
          </cell>
          <cell r="P413" t="str">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cell>
          <cell r="M414">
            <v>1</v>
          </cell>
          <cell r="N414">
            <v>0</v>
          </cell>
          <cell r="O414">
            <v>0</v>
          </cell>
          <cell r="P414" t="str">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cell>
          <cell r="M415">
            <v>1</v>
          </cell>
          <cell r="N415">
            <v>0</v>
          </cell>
          <cell r="O415">
            <v>0</v>
          </cell>
          <cell r="P415" t="str">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cell>
          <cell r="M416">
            <v>1</v>
          </cell>
          <cell r="N416">
            <v>0</v>
          </cell>
          <cell r="O416">
            <v>0</v>
          </cell>
          <cell r="P416" t="str">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cell>
          <cell r="M418">
            <v>1</v>
          </cell>
          <cell r="N418">
            <v>0</v>
          </cell>
          <cell r="O418">
            <v>0</v>
          </cell>
          <cell r="P418" t="str">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cell>
          <cell r="M419">
            <v>1</v>
          </cell>
          <cell r="N419">
            <v>0</v>
          </cell>
          <cell r="O419">
            <v>0</v>
          </cell>
          <cell r="P419" t="str">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cell>
          <cell r="M420">
            <v>1</v>
          </cell>
          <cell r="N420">
            <v>0</v>
          </cell>
          <cell r="O420">
            <v>0</v>
          </cell>
          <cell r="P420" t="str">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cell>
          <cell r="M421">
            <v>1</v>
          </cell>
          <cell r="N421">
            <v>0</v>
          </cell>
          <cell r="O421">
            <v>0</v>
          </cell>
          <cell r="P421" t="str">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cell>
          <cell r="M422">
            <v>1</v>
          </cell>
          <cell r="N422">
            <v>0</v>
          </cell>
          <cell r="O422">
            <v>0</v>
          </cell>
          <cell r="P422" t="str">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cell>
          <cell r="M423">
            <v>1</v>
          </cell>
          <cell r="N423">
            <v>0</v>
          </cell>
          <cell r="O423">
            <v>0</v>
          </cell>
          <cell r="P423" t="str">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cell>
          <cell r="M424">
            <v>1</v>
          </cell>
          <cell r="N424">
            <v>0</v>
          </cell>
          <cell r="O424">
            <v>0</v>
          </cell>
          <cell r="P424" t="str">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cell>
          <cell r="M425">
            <v>1</v>
          </cell>
          <cell r="N425">
            <v>0</v>
          </cell>
          <cell r="O425">
            <v>0</v>
          </cell>
          <cell r="P425" t="str">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cell>
          <cell r="M426">
            <v>1</v>
          </cell>
          <cell r="N426">
            <v>0</v>
          </cell>
          <cell r="O426">
            <v>0</v>
          </cell>
          <cell r="P426" t="str">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cell>
          <cell r="M427">
            <v>1</v>
          </cell>
          <cell r="N427">
            <v>0</v>
          </cell>
          <cell r="O427">
            <v>0</v>
          </cell>
          <cell r="P427" t="str">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cell>
          <cell r="M428">
            <v>1</v>
          </cell>
          <cell r="N428">
            <v>0</v>
          </cell>
          <cell r="O428">
            <v>0</v>
          </cell>
          <cell r="P428" t="str">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cell>
          <cell r="M429">
            <v>1</v>
          </cell>
          <cell r="N429">
            <v>0</v>
          </cell>
          <cell r="O429">
            <v>0</v>
          </cell>
          <cell r="P429" t="str">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cell>
          <cell r="M435">
            <v>0.98780000000000001</v>
          </cell>
          <cell r="N435">
            <v>-1.2200000000000001E-2</v>
          </cell>
          <cell r="O435">
            <v>0</v>
          </cell>
          <cell r="P435" t="str">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cell>
          <cell r="M437">
            <v>0.99519999999999997</v>
          </cell>
          <cell r="N437">
            <v>-4.7999999999999996E-3</v>
          </cell>
          <cell r="O437">
            <v>0</v>
          </cell>
          <cell r="P437" t="str">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cell>
          <cell r="M438">
            <v>0.63070000000000004</v>
          </cell>
          <cell r="N438">
            <v>-0.36930000000000002</v>
          </cell>
          <cell r="O438">
            <v>0</v>
          </cell>
          <cell r="P438" t="str">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cell>
          <cell r="M439">
            <v>0.63070000000000004</v>
          </cell>
          <cell r="N439">
            <v>-0.36930000000000002</v>
          </cell>
          <cell r="O439">
            <v>0</v>
          </cell>
          <cell r="P439" t="str">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cell>
          <cell r="M440">
            <v>0.63249999999999995</v>
          </cell>
          <cell r="N440">
            <v>-0.36749999999999999</v>
          </cell>
          <cell r="O440">
            <v>0</v>
          </cell>
          <cell r="P440" t="str">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cell>
          <cell r="M441">
            <v>0.76429999999999998</v>
          </cell>
          <cell r="N441">
            <v>-0.23569999999999999</v>
          </cell>
          <cell r="O441">
            <v>0</v>
          </cell>
          <cell r="P441" t="str">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cell>
          <cell r="M442">
            <v>0.16259999999999999</v>
          </cell>
          <cell r="N442">
            <v>-0.83740000000000003</v>
          </cell>
          <cell r="O442">
            <v>0</v>
          </cell>
          <cell r="P442" t="str">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cell>
          <cell r="M443">
            <v>0.16259999999999999</v>
          </cell>
          <cell r="N443">
            <v>-0.83740000000000003</v>
          </cell>
          <cell r="O443">
            <v>0</v>
          </cell>
          <cell r="P443" t="str">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cell>
          <cell r="M449">
            <v>0.99199999999999999</v>
          </cell>
          <cell r="N449">
            <v>-8.0000000000000002E-3</v>
          </cell>
          <cell r="O449">
            <v>0</v>
          </cell>
          <cell r="P449" t="str">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cell>
          <cell r="M450">
            <v>0.99199999999999999</v>
          </cell>
          <cell r="N450">
            <v>-8.0000000000000002E-3</v>
          </cell>
          <cell r="O450">
            <v>0</v>
          </cell>
          <cell r="P450" t="str">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cell>
          <cell r="M451">
            <v>0.99199999999999999</v>
          </cell>
          <cell r="N451">
            <v>-8.0000000000000002E-3</v>
          </cell>
          <cell r="O451">
            <v>0</v>
          </cell>
          <cell r="P451" t="str">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cell>
          <cell r="M452">
            <v>1</v>
          </cell>
          <cell r="N452">
            <v>0</v>
          </cell>
          <cell r="O452">
            <v>0</v>
          </cell>
          <cell r="P452" t="str">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cell>
          <cell r="M453">
            <v>1</v>
          </cell>
          <cell r="N453">
            <v>0</v>
          </cell>
          <cell r="O453">
            <v>0</v>
          </cell>
          <cell r="P453" t="str">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cell>
          <cell r="M454">
            <v>1</v>
          </cell>
          <cell r="N454">
            <v>0</v>
          </cell>
          <cell r="O454">
            <v>0</v>
          </cell>
          <cell r="P454" t="str">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cell>
          <cell r="M455">
            <v>1</v>
          </cell>
          <cell r="N455">
            <v>0</v>
          </cell>
          <cell r="O455">
            <v>0</v>
          </cell>
          <cell r="P455" t="str">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cell>
          <cell r="M456">
            <v>1</v>
          </cell>
          <cell r="N456">
            <v>0</v>
          </cell>
          <cell r="O456">
            <v>0</v>
          </cell>
          <cell r="P456" t="str">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cell>
          <cell r="M457">
            <v>1</v>
          </cell>
          <cell r="N457">
            <v>0</v>
          </cell>
          <cell r="O457">
            <v>0</v>
          </cell>
          <cell r="P457" t="str">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cell>
          <cell r="M458">
            <v>1</v>
          </cell>
          <cell r="N458">
            <v>0</v>
          </cell>
          <cell r="O458">
            <v>0</v>
          </cell>
          <cell r="P458" t="str">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cell>
          <cell r="M459">
            <v>1</v>
          </cell>
          <cell r="N459">
            <v>0</v>
          </cell>
          <cell r="O459">
            <v>0</v>
          </cell>
          <cell r="P459" t="str">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cell>
          <cell r="M460">
            <v>1</v>
          </cell>
          <cell r="N460">
            <v>0</v>
          </cell>
          <cell r="O460">
            <v>0</v>
          </cell>
          <cell r="P460" t="str">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cell>
          <cell r="M461">
            <v>1</v>
          </cell>
          <cell r="N461">
            <v>0</v>
          </cell>
          <cell r="O461">
            <v>0</v>
          </cell>
          <cell r="P461" t="str">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cell>
          <cell r="M462">
            <v>1</v>
          </cell>
          <cell r="N462">
            <v>0</v>
          </cell>
          <cell r="O462">
            <v>0</v>
          </cell>
          <cell r="P462" t="str">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cell>
          <cell r="M463">
            <v>1</v>
          </cell>
          <cell r="N463">
            <v>0</v>
          </cell>
          <cell r="O463">
            <v>0</v>
          </cell>
          <cell r="P463" t="str">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cell>
          <cell r="M464">
            <v>1</v>
          </cell>
          <cell r="N464">
            <v>0</v>
          </cell>
          <cell r="O464">
            <v>0</v>
          </cell>
          <cell r="P464" t="str">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cell>
          <cell r="M466">
            <v>1</v>
          </cell>
          <cell r="N466">
            <v>0</v>
          </cell>
          <cell r="O466">
            <v>0</v>
          </cell>
          <cell r="P466" t="str">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cell>
          <cell r="M467">
            <v>1</v>
          </cell>
          <cell r="N467">
            <v>0</v>
          </cell>
          <cell r="O467">
            <v>0</v>
          </cell>
          <cell r="P467" t="str">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cell>
          <cell r="M468">
            <v>1</v>
          </cell>
          <cell r="N468">
            <v>0</v>
          </cell>
          <cell r="O468">
            <v>0</v>
          </cell>
          <cell r="P468" t="str">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cell>
          <cell r="M469">
            <v>1</v>
          </cell>
          <cell r="N469">
            <v>0</v>
          </cell>
          <cell r="O469">
            <v>0</v>
          </cell>
          <cell r="P469" t="str">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cell>
          <cell r="M470">
            <v>1</v>
          </cell>
          <cell r="N470">
            <v>0</v>
          </cell>
          <cell r="O470">
            <v>0</v>
          </cell>
          <cell r="P470" t="str">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cell>
          <cell r="M471">
            <v>1</v>
          </cell>
          <cell r="N471">
            <v>0</v>
          </cell>
          <cell r="O471">
            <v>0</v>
          </cell>
          <cell r="P471" t="str">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cell>
          <cell r="M472">
            <v>1</v>
          </cell>
          <cell r="N472">
            <v>0</v>
          </cell>
          <cell r="O472">
            <v>0</v>
          </cell>
          <cell r="P472" t="str">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cell>
          <cell r="M473">
            <v>1</v>
          </cell>
          <cell r="N473">
            <v>0</v>
          </cell>
          <cell r="O473">
            <v>0</v>
          </cell>
          <cell r="P473" t="str">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cell>
          <cell r="M474">
            <v>1</v>
          </cell>
          <cell r="N474">
            <v>0</v>
          </cell>
          <cell r="O474">
            <v>0</v>
          </cell>
          <cell r="P474" t="str">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cell>
          <cell r="M475">
            <v>1</v>
          </cell>
          <cell r="N475">
            <v>0</v>
          </cell>
          <cell r="O475">
            <v>0</v>
          </cell>
          <cell r="P475" t="str">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cell>
          <cell r="M476">
            <v>1</v>
          </cell>
          <cell r="N476">
            <v>0</v>
          </cell>
          <cell r="O476">
            <v>0</v>
          </cell>
          <cell r="P476" t="str">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cell>
          <cell r="M477">
            <v>1</v>
          </cell>
          <cell r="N477">
            <v>0</v>
          </cell>
          <cell r="O477">
            <v>0</v>
          </cell>
          <cell r="P477" t="str">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cell>
          <cell r="M478">
            <v>1</v>
          </cell>
          <cell r="N478">
            <v>0</v>
          </cell>
          <cell r="O478">
            <v>0</v>
          </cell>
          <cell r="P478" t="str">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cell>
          <cell r="M479">
            <v>1</v>
          </cell>
          <cell r="N479">
            <v>0</v>
          </cell>
          <cell r="O479">
            <v>0</v>
          </cell>
          <cell r="P479" t="str">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cell>
          <cell r="M480">
            <v>1</v>
          </cell>
          <cell r="N480">
            <v>0</v>
          </cell>
          <cell r="O480">
            <v>0</v>
          </cell>
          <cell r="P480" t="str">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cell>
          <cell r="M481">
            <v>1</v>
          </cell>
          <cell r="N481">
            <v>0</v>
          </cell>
          <cell r="O481">
            <v>0</v>
          </cell>
          <cell r="P481" t="str">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cell>
          <cell r="M482">
            <v>1</v>
          </cell>
          <cell r="N482">
            <v>0</v>
          </cell>
          <cell r="O482">
            <v>0</v>
          </cell>
          <cell r="P482" t="str">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cell>
          <cell r="M483">
            <v>1</v>
          </cell>
          <cell r="N483">
            <v>0</v>
          </cell>
          <cell r="O483">
            <v>0</v>
          </cell>
          <cell r="P483" t="str">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cell>
          <cell r="M484">
            <v>1</v>
          </cell>
          <cell r="N484">
            <v>0</v>
          </cell>
          <cell r="O484">
            <v>0</v>
          </cell>
          <cell r="P484" t="str">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cell>
          <cell r="M485">
            <v>1</v>
          </cell>
          <cell r="N485">
            <v>0</v>
          </cell>
          <cell r="O485">
            <v>0</v>
          </cell>
          <cell r="P485" t="str">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cell>
          <cell r="M486">
            <v>1</v>
          </cell>
          <cell r="N486">
            <v>0</v>
          </cell>
          <cell r="O486">
            <v>0</v>
          </cell>
          <cell r="P486" t="str">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cell>
          <cell r="M487">
            <v>1</v>
          </cell>
          <cell r="N487">
            <v>0</v>
          </cell>
          <cell r="O487">
            <v>0</v>
          </cell>
          <cell r="P487" t="str">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cell>
          <cell r="M489">
            <v>1</v>
          </cell>
          <cell r="N489">
            <v>0</v>
          </cell>
          <cell r="O489">
            <v>0</v>
          </cell>
          <cell r="P489" t="str">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cell>
          <cell r="M490">
            <v>1</v>
          </cell>
          <cell r="N490">
            <v>0</v>
          </cell>
          <cell r="O490">
            <v>0</v>
          </cell>
          <cell r="P490" t="str">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cell>
          <cell r="M491">
            <v>1</v>
          </cell>
          <cell r="N491">
            <v>0</v>
          </cell>
          <cell r="O491">
            <v>0</v>
          </cell>
          <cell r="P491" t="str">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cell>
          <cell r="M492">
            <v>1</v>
          </cell>
          <cell r="N492">
            <v>0</v>
          </cell>
          <cell r="O492">
            <v>0</v>
          </cell>
          <cell r="P492" t="str">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cell>
          <cell r="M493">
            <v>1</v>
          </cell>
          <cell r="N493">
            <v>0</v>
          </cell>
          <cell r="O493">
            <v>0</v>
          </cell>
          <cell r="P493" t="str">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cell>
          <cell r="M494">
            <v>1</v>
          </cell>
          <cell r="N494">
            <v>0</v>
          </cell>
          <cell r="O494">
            <v>0</v>
          </cell>
          <cell r="P494" t="str">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cell>
          <cell r="M495">
            <v>1</v>
          </cell>
          <cell r="N495">
            <v>0</v>
          </cell>
          <cell r="O495">
            <v>0</v>
          </cell>
          <cell r="P495" t="str">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cell>
          <cell r="M496">
            <v>1</v>
          </cell>
          <cell r="N496">
            <v>0</v>
          </cell>
          <cell r="O496">
            <v>0</v>
          </cell>
          <cell r="P496" t="str">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cell>
          <cell r="M497">
            <v>1</v>
          </cell>
          <cell r="N497">
            <v>0</v>
          </cell>
          <cell r="O497">
            <v>0</v>
          </cell>
          <cell r="P497" t="str">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cell>
          <cell r="M498">
            <v>1</v>
          </cell>
          <cell r="N498">
            <v>0</v>
          </cell>
          <cell r="O498">
            <v>0</v>
          </cell>
          <cell r="P498" t="str">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cell>
          <cell r="M499">
            <v>1</v>
          </cell>
          <cell r="N499">
            <v>0</v>
          </cell>
          <cell r="O499">
            <v>0</v>
          </cell>
          <cell r="P499" t="str">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cell>
          <cell r="M500">
            <v>1</v>
          </cell>
          <cell r="N500">
            <v>0</v>
          </cell>
          <cell r="O500">
            <v>0</v>
          </cell>
          <cell r="P500" t="str">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cell>
          <cell r="M501">
            <v>1</v>
          </cell>
          <cell r="N501">
            <v>0</v>
          </cell>
          <cell r="O501">
            <v>0</v>
          </cell>
          <cell r="P501" t="str">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cell>
          <cell r="M502">
            <v>1</v>
          </cell>
          <cell r="N502">
            <v>0</v>
          </cell>
          <cell r="O502">
            <v>0</v>
          </cell>
          <cell r="P502" t="str">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cell>
          <cell r="M503">
            <v>1</v>
          </cell>
          <cell r="N503">
            <v>0</v>
          </cell>
          <cell r="O503">
            <v>0</v>
          </cell>
          <cell r="P503" t="str">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cell>
          <cell r="M504">
            <v>1</v>
          </cell>
          <cell r="N504">
            <v>0</v>
          </cell>
          <cell r="O504">
            <v>0</v>
          </cell>
          <cell r="P504" t="str">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cell>
          <cell r="M505">
            <v>1</v>
          </cell>
          <cell r="N505">
            <v>0</v>
          </cell>
          <cell r="O505">
            <v>0</v>
          </cell>
          <cell r="P505" t="str">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cell>
          <cell r="M506">
            <v>1</v>
          </cell>
          <cell r="N506">
            <v>0</v>
          </cell>
          <cell r="O506">
            <v>0</v>
          </cell>
          <cell r="P506" t="str">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cell>
          <cell r="M507">
            <v>1</v>
          </cell>
          <cell r="N507">
            <v>0</v>
          </cell>
          <cell r="O507">
            <v>0</v>
          </cell>
          <cell r="P507" t="str">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cell>
          <cell r="M508">
            <v>1</v>
          </cell>
          <cell r="N508">
            <v>0</v>
          </cell>
          <cell r="O508">
            <v>0</v>
          </cell>
          <cell r="P508" t="str">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cell>
          <cell r="M509">
            <v>1</v>
          </cell>
          <cell r="N509">
            <v>0</v>
          </cell>
          <cell r="O509">
            <v>0</v>
          </cell>
          <cell r="P509" t="str">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cell>
          <cell r="M510">
            <v>1</v>
          </cell>
          <cell r="N510">
            <v>0</v>
          </cell>
          <cell r="O510">
            <v>0</v>
          </cell>
          <cell r="P510" t="str">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cell>
          <cell r="M511">
            <v>1</v>
          </cell>
          <cell r="N511">
            <v>0</v>
          </cell>
          <cell r="O511">
            <v>0</v>
          </cell>
          <cell r="P511" t="str">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cell>
          <cell r="M512">
            <v>1</v>
          </cell>
          <cell r="N512">
            <v>0</v>
          </cell>
          <cell r="O512">
            <v>0</v>
          </cell>
          <cell r="P512" t="str">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cell>
          <cell r="M513">
            <v>1</v>
          </cell>
          <cell r="N513">
            <v>0</v>
          </cell>
          <cell r="O513">
            <v>0</v>
          </cell>
          <cell r="P513" t="str">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cell>
          <cell r="M514">
            <v>1</v>
          </cell>
          <cell r="N514">
            <v>0</v>
          </cell>
          <cell r="O514">
            <v>0</v>
          </cell>
          <cell r="P514" t="str">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cell>
          <cell r="M515">
            <v>1</v>
          </cell>
          <cell r="N515">
            <v>0</v>
          </cell>
          <cell r="O515">
            <v>0</v>
          </cell>
          <cell r="P515" t="str">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cell>
          <cell r="M516">
            <v>1</v>
          </cell>
          <cell r="N516">
            <v>0</v>
          </cell>
          <cell r="O516">
            <v>0</v>
          </cell>
          <cell r="P516" t="str">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cell>
          <cell r="M517">
            <v>1</v>
          </cell>
          <cell r="N517">
            <v>0</v>
          </cell>
          <cell r="O517">
            <v>0</v>
          </cell>
          <cell r="P517" t="str">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cell>
          <cell r="M518">
            <v>1</v>
          </cell>
          <cell r="N518">
            <v>0</v>
          </cell>
          <cell r="O518">
            <v>0</v>
          </cell>
          <cell r="P518" t="str">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cell>
          <cell r="M519">
            <v>1</v>
          </cell>
          <cell r="N519">
            <v>0</v>
          </cell>
          <cell r="O519">
            <v>0</v>
          </cell>
          <cell r="P519" t="str">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cell>
          <cell r="M520">
            <v>1</v>
          </cell>
          <cell r="N520">
            <v>0</v>
          </cell>
          <cell r="O520">
            <v>0</v>
          </cell>
          <cell r="P520" t="str">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cell>
          <cell r="M521">
            <v>1</v>
          </cell>
          <cell r="N521">
            <v>0</v>
          </cell>
          <cell r="O521">
            <v>0</v>
          </cell>
          <cell r="P521" t="str">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cell>
          <cell r="M522">
            <v>1</v>
          </cell>
          <cell r="N522">
            <v>0</v>
          </cell>
          <cell r="O522">
            <v>0</v>
          </cell>
          <cell r="P522" t="str">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cell>
          <cell r="M523">
            <v>1</v>
          </cell>
          <cell r="N523">
            <v>0</v>
          </cell>
          <cell r="O523">
            <v>0</v>
          </cell>
          <cell r="P523" t="str">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cell>
          <cell r="M524">
            <v>1</v>
          </cell>
          <cell r="N524">
            <v>0</v>
          </cell>
          <cell r="O524">
            <v>0</v>
          </cell>
          <cell r="P524" t="str">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cell>
          <cell r="M525">
            <v>1</v>
          </cell>
          <cell r="N525">
            <v>0</v>
          </cell>
          <cell r="O525">
            <v>0</v>
          </cell>
          <cell r="P525" t="str">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cell>
          <cell r="M526">
            <v>1</v>
          </cell>
          <cell r="N526">
            <v>0</v>
          </cell>
          <cell r="O526">
            <v>0</v>
          </cell>
          <cell r="P526" t="str">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cell>
          <cell r="M527">
            <v>1</v>
          </cell>
          <cell r="N527">
            <v>0</v>
          </cell>
          <cell r="O527">
            <v>0</v>
          </cell>
          <cell r="P527" t="str">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cell>
          <cell r="M528">
            <v>1</v>
          </cell>
          <cell r="N528">
            <v>0</v>
          </cell>
          <cell r="O528">
            <v>0</v>
          </cell>
          <cell r="P528" t="str">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cell>
          <cell r="M529">
            <v>1</v>
          </cell>
          <cell r="N529">
            <v>0</v>
          </cell>
          <cell r="O529">
            <v>0</v>
          </cell>
          <cell r="P529" t="str">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cell>
          <cell r="M530">
            <v>1</v>
          </cell>
          <cell r="N530">
            <v>0</v>
          </cell>
          <cell r="O530">
            <v>0</v>
          </cell>
          <cell r="P530" t="str">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cell>
          <cell r="M531">
            <v>1</v>
          </cell>
          <cell r="N531">
            <v>0</v>
          </cell>
          <cell r="O531">
            <v>0</v>
          </cell>
          <cell r="P531" t="str">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cell>
          <cell r="M532">
            <v>1</v>
          </cell>
          <cell r="N532">
            <v>0</v>
          </cell>
          <cell r="O532">
            <v>0</v>
          </cell>
          <cell r="P532" t="str">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cell>
          <cell r="M533">
            <v>1</v>
          </cell>
          <cell r="N533">
            <v>0</v>
          </cell>
          <cell r="O533">
            <v>0</v>
          </cell>
          <cell r="P533" t="str">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cell>
          <cell r="M534">
            <v>1</v>
          </cell>
          <cell r="N534">
            <v>0</v>
          </cell>
          <cell r="O534">
            <v>0</v>
          </cell>
          <cell r="P534" t="str">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cell>
          <cell r="M535">
            <v>1</v>
          </cell>
          <cell r="N535">
            <v>0</v>
          </cell>
          <cell r="O535">
            <v>0</v>
          </cell>
          <cell r="P535" t="str">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cell>
          <cell r="M536">
            <v>1</v>
          </cell>
          <cell r="N536">
            <v>0</v>
          </cell>
          <cell r="O536">
            <v>0</v>
          </cell>
          <cell r="P536" t="str">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cell>
          <cell r="M537">
            <v>1</v>
          </cell>
          <cell r="N537">
            <v>0</v>
          </cell>
          <cell r="O537">
            <v>0</v>
          </cell>
          <cell r="P537" t="str">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cell>
          <cell r="M538">
            <v>1</v>
          </cell>
          <cell r="N538">
            <v>0</v>
          </cell>
          <cell r="O538">
            <v>0</v>
          </cell>
          <cell r="P538" t="str">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cell>
          <cell r="M539">
            <v>1</v>
          </cell>
          <cell r="N539">
            <v>0</v>
          </cell>
          <cell r="O539">
            <v>0</v>
          </cell>
          <cell r="P539" t="str">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cell>
          <cell r="M540">
            <v>1</v>
          </cell>
          <cell r="N540">
            <v>0</v>
          </cell>
          <cell r="O540">
            <v>0</v>
          </cell>
          <cell r="P540" t="str">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cell>
          <cell r="M541">
            <v>1</v>
          </cell>
          <cell r="N541">
            <v>0</v>
          </cell>
          <cell r="O541">
            <v>0</v>
          </cell>
          <cell r="P541" t="str">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cell>
          <cell r="M542">
            <v>1</v>
          </cell>
          <cell r="N542">
            <v>0</v>
          </cell>
          <cell r="O542">
            <v>0</v>
          </cell>
          <cell r="P542" t="str">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cell>
          <cell r="M543">
            <v>1</v>
          </cell>
          <cell r="N543">
            <v>0</v>
          </cell>
          <cell r="O543">
            <v>0</v>
          </cell>
          <cell r="P543" t="str">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cell>
          <cell r="M544">
            <v>1</v>
          </cell>
          <cell r="N544">
            <v>0</v>
          </cell>
          <cell r="O544">
            <v>0</v>
          </cell>
          <cell r="P544" t="str">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cell>
          <cell r="M545">
            <v>1</v>
          </cell>
          <cell r="N545">
            <v>0</v>
          </cell>
          <cell r="O545">
            <v>0</v>
          </cell>
          <cell r="P545" t="str">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cell>
          <cell r="M546">
            <v>1</v>
          </cell>
          <cell r="N546">
            <v>0</v>
          </cell>
          <cell r="O546">
            <v>0</v>
          </cell>
          <cell r="P546" t="str">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cell>
          <cell r="M547">
            <v>1</v>
          </cell>
          <cell r="N547">
            <v>0</v>
          </cell>
          <cell r="O547">
            <v>0</v>
          </cell>
          <cell r="P547" t="str">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cell>
          <cell r="M548">
            <v>1</v>
          </cell>
          <cell r="N548">
            <v>0</v>
          </cell>
          <cell r="O548">
            <v>0</v>
          </cell>
          <cell r="P548" t="str">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cell>
          <cell r="M549">
            <v>1</v>
          </cell>
          <cell r="N549">
            <v>0</v>
          </cell>
          <cell r="O549">
            <v>0</v>
          </cell>
          <cell r="P549" t="str">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cell>
          <cell r="M550">
            <v>1</v>
          </cell>
          <cell r="N550">
            <v>0</v>
          </cell>
          <cell r="O550">
            <v>0</v>
          </cell>
          <cell r="P550" t="str">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cell>
          <cell r="M551">
            <v>1</v>
          </cell>
          <cell r="N551">
            <v>0</v>
          </cell>
          <cell r="O551">
            <v>0</v>
          </cell>
          <cell r="P551" t="str">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cell>
          <cell r="M552">
            <v>1</v>
          </cell>
          <cell r="N552">
            <v>0</v>
          </cell>
          <cell r="O552">
            <v>0</v>
          </cell>
          <cell r="P552" t="str">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cell>
          <cell r="M553">
            <v>1</v>
          </cell>
          <cell r="N553">
            <v>0</v>
          </cell>
          <cell r="O553">
            <v>0</v>
          </cell>
          <cell r="P553" t="str">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cell>
          <cell r="M554">
            <v>1</v>
          </cell>
          <cell r="N554">
            <v>0</v>
          </cell>
          <cell r="O554">
            <v>0</v>
          </cell>
          <cell r="P554" t="str">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cell>
          <cell r="M555">
            <v>1</v>
          </cell>
          <cell r="N555">
            <v>0</v>
          </cell>
          <cell r="O555">
            <v>0</v>
          </cell>
          <cell r="P555" t="str">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cell>
          <cell r="M556">
            <v>1</v>
          </cell>
          <cell r="N556">
            <v>0</v>
          </cell>
          <cell r="O556">
            <v>0</v>
          </cell>
          <cell r="P556" t="str">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cell>
          <cell r="M557">
            <v>1</v>
          </cell>
          <cell r="N557">
            <v>0</v>
          </cell>
          <cell r="O557">
            <v>0</v>
          </cell>
          <cell r="P557" t="str">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cell>
          <cell r="M558">
            <v>1</v>
          </cell>
          <cell r="N558">
            <v>0</v>
          </cell>
          <cell r="O558">
            <v>0</v>
          </cell>
          <cell r="P558" t="str">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cell>
          <cell r="M559">
            <v>1</v>
          </cell>
          <cell r="N559">
            <v>0</v>
          </cell>
          <cell r="O559">
            <v>0</v>
          </cell>
          <cell r="P559" t="str">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cell>
          <cell r="M560">
            <v>1</v>
          </cell>
          <cell r="N560">
            <v>0</v>
          </cell>
          <cell r="O560">
            <v>0</v>
          </cell>
          <cell r="P560" t="str">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cell>
          <cell r="M561">
            <v>1</v>
          </cell>
          <cell r="N561">
            <v>0</v>
          </cell>
          <cell r="O561">
            <v>0</v>
          </cell>
          <cell r="P561" t="str">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cell>
          <cell r="M562">
            <v>1</v>
          </cell>
          <cell r="N562">
            <v>0</v>
          </cell>
          <cell r="O562">
            <v>0</v>
          </cell>
          <cell r="P562" t="str">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cell>
          <cell r="M563">
            <v>1</v>
          </cell>
          <cell r="N563">
            <v>0</v>
          </cell>
          <cell r="O563">
            <v>0</v>
          </cell>
          <cell r="P563" t="str">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cell>
          <cell r="M564">
            <v>1</v>
          </cell>
          <cell r="N564">
            <v>0</v>
          </cell>
          <cell r="O564">
            <v>0</v>
          </cell>
          <cell r="P564" t="str">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cell>
          <cell r="M565">
            <v>1</v>
          </cell>
          <cell r="N565">
            <v>0</v>
          </cell>
          <cell r="O565">
            <v>0</v>
          </cell>
          <cell r="P565" t="str">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cell>
          <cell r="M566">
            <v>1</v>
          </cell>
          <cell r="N566">
            <v>0</v>
          </cell>
          <cell r="O566">
            <v>0</v>
          </cell>
          <cell r="P566" t="str">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cell>
          <cell r="M567">
            <v>1</v>
          </cell>
          <cell r="N567">
            <v>0</v>
          </cell>
          <cell r="O567">
            <v>0</v>
          </cell>
          <cell r="P567" t="str">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cell>
          <cell r="M568">
            <v>1</v>
          </cell>
          <cell r="N568">
            <v>0</v>
          </cell>
          <cell r="O568">
            <v>0</v>
          </cell>
          <cell r="P568" t="str">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cell>
          <cell r="M569">
            <v>1</v>
          </cell>
          <cell r="N569">
            <v>0</v>
          </cell>
          <cell r="O569">
            <v>0</v>
          </cell>
          <cell r="P569" t="str">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cell>
          <cell r="M570">
            <v>1</v>
          </cell>
          <cell r="N570">
            <v>0</v>
          </cell>
          <cell r="O570">
            <v>0</v>
          </cell>
          <cell r="P570" t="str">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cell>
          <cell r="M571">
            <v>1</v>
          </cell>
          <cell r="N571">
            <v>0</v>
          </cell>
          <cell r="O571">
            <v>0</v>
          </cell>
          <cell r="P571" t="str">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cell>
          <cell r="M572">
            <v>1</v>
          </cell>
          <cell r="N572">
            <v>0</v>
          </cell>
          <cell r="O572">
            <v>0</v>
          </cell>
          <cell r="P572" t="str">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cell>
          <cell r="M573">
            <v>1</v>
          </cell>
          <cell r="N573">
            <v>0</v>
          </cell>
          <cell r="O573">
            <v>0</v>
          </cell>
          <cell r="P573" t="str">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cell>
          <cell r="M574">
            <v>1</v>
          </cell>
          <cell r="N574">
            <v>0</v>
          </cell>
          <cell r="O574">
            <v>0</v>
          </cell>
          <cell r="P574" t="str">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cell>
          <cell r="M575">
            <v>1</v>
          </cell>
          <cell r="N575">
            <v>0</v>
          </cell>
          <cell r="O575">
            <v>0</v>
          </cell>
          <cell r="P575" t="str">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cell>
          <cell r="M576">
            <v>1</v>
          </cell>
          <cell r="N576">
            <v>0</v>
          </cell>
          <cell r="O576">
            <v>0</v>
          </cell>
          <cell r="P576" t="str">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cell>
          <cell r="M577">
            <v>1</v>
          </cell>
          <cell r="N577">
            <v>0</v>
          </cell>
          <cell r="O577">
            <v>0</v>
          </cell>
          <cell r="P577" t="str">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cell>
          <cell r="M578">
            <v>1</v>
          </cell>
          <cell r="N578">
            <v>0</v>
          </cell>
          <cell r="O578">
            <v>0</v>
          </cell>
          <cell r="P578" t="str">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cell>
          <cell r="M579">
            <v>1</v>
          </cell>
          <cell r="N579">
            <v>0</v>
          </cell>
          <cell r="O579">
            <v>0</v>
          </cell>
          <cell r="P579" t="str">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cell>
          <cell r="M580">
            <v>1</v>
          </cell>
          <cell r="N580">
            <v>0</v>
          </cell>
          <cell r="O580">
            <v>0</v>
          </cell>
          <cell r="P580" t="str">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cell>
          <cell r="M581">
            <v>1</v>
          </cell>
          <cell r="N581">
            <v>0</v>
          </cell>
          <cell r="O581">
            <v>0</v>
          </cell>
          <cell r="P581" t="str">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cell>
          <cell r="M582">
            <v>1</v>
          </cell>
          <cell r="N582">
            <v>0</v>
          </cell>
          <cell r="O582">
            <v>0</v>
          </cell>
          <cell r="P582" t="str">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cell>
          <cell r="M583">
            <v>1</v>
          </cell>
          <cell r="N583">
            <v>0</v>
          </cell>
          <cell r="O583">
            <v>0</v>
          </cell>
          <cell r="P583" t="str">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cell>
          <cell r="M584">
            <v>1</v>
          </cell>
          <cell r="N584">
            <v>0</v>
          </cell>
          <cell r="O584">
            <v>0</v>
          </cell>
          <cell r="P584" t="str">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cell>
          <cell r="M585">
            <v>1</v>
          </cell>
          <cell r="N585">
            <v>0</v>
          </cell>
          <cell r="O585">
            <v>0</v>
          </cell>
          <cell r="P585" t="str">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cell>
          <cell r="M586">
            <v>1</v>
          </cell>
          <cell r="N586">
            <v>0</v>
          </cell>
          <cell r="O586">
            <v>0</v>
          </cell>
          <cell r="P586" t="str">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cell>
          <cell r="M587">
            <v>1</v>
          </cell>
          <cell r="N587">
            <v>0</v>
          </cell>
          <cell r="O587">
            <v>0</v>
          </cell>
          <cell r="P587" t="str">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cell>
          <cell r="M588">
            <v>1</v>
          </cell>
          <cell r="N588">
            <v>0</v>
          </cell>
          <cell r="O588">
            <v>0</v>
          </cell>
          <cell r="P588" t="str">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cell>
          <cell r="M589">
            <v>1</v>
          </cell>
          <cell r="N589">
            <v>0</v>
          </cell>
          <cell r="O589">
            <v>0</v>
          </cell>
          <cell r="P589" t="str">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cell>
          <cell r="M590">
            <v>1</v>
          </cell>
          <cell r="N590">
            <v>0</v>
          </cell>
          <cell r="O590">
            <v>0</v>
          </cell>
          <cell r="P590" t="str">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cell>
          <cell r="M591">
            <v>1</v>
          </cell>
          <cell r="N591">
            <v>0</v>
          </cell>
          <cell r="O591">
            <v>0</v>
          </cell>
          <cell r="P591" t="str">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cell>
          <cell r="M592">
            <v>1</v>
          </cell>
          <cell r="N592">
            <v>0</v>
          </cell>
          <cell r="O592">
            <v>0</v>
          </cell>
          <cell r="P592" t="str">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cell>
          <cell r="M593">
            <v>1</v>
          </cell>
          <cell r="N593">
            <v>0</v>
          </cell>
          <cell r="O593">
            <v>0</v>
          </cell>
          <cell r="P593" t="str">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cell>
          <cell r="M594">
            <v>1</v>
          </cell>
          <cell r="N594">
            <v>0</v>
          </cell>
          <cell r="O594">
            <v>0</v>
          </cell>
          <cell r="P594" t="str">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cell>
          <cell r="M595">
            <v>1</v>
          </cell>
          <cell r="N595">
            <v>0</v>
          </cell>
          <cell r="O595">
            <v>0</v>
          </cell>
          <cell r="P595" t="str">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cell>
          <cell r="M596">
            <v>1</v>
          </cell>
          <cell r="N596">
            <v>0</v>
          </cell>
          <cell r="O596">
            <v>0</v>
          </cell>
          <cell r="P596" t="str">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cell>
          <cell r="M597">
            <v>1</v>
          </cell>
          <cell r="N597">
            <v>0</v>
          </cell>
          <cell r="O597">
            <v>0</v>
          </cell>
          <cell r="P597" t="str">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cell>
          <cell r="M598">
            <v>1</v>
          </cell>
          <cell r="N598">
            <v>0</v>
          </cell>
          <cell r="O598">
            <v>0</v>
          </cell>
          <cell r="P598" t="str">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cell>
          <cell r="M599">
            <v>1</v>
          </cell>
          <cell r="N599">
            <v>0</v>
          </cell>
          <cell r="O599">
            <v>0</v>
          </cell>
          <cell r="P599" t="str">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cell>
          <cell r="M600">
            <v>1</v>
          </cell>
          <cell r="N600">
            <v>0</v>
          </cell>
          <cell r="O600">
            <v>0</v>
          </cell>
          <cell r="P600" t="str">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cell>
          <cell r="M601">
            <v>1</v>
          </cell>
          <cell r="N601">
            <v>0</v>
          </cell>
          <cell r="O601">
            <v>0</v>
          </cell>
          <cell r="P601" t="str">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cell>
          <cell r="M602">
            <v>1</v>
          </cell>
          <cell r="N602">
            <v>0</v>
          </cell>
          <cell r="O602">
            <v>0</v>
          </cell>
          <cell r="P602" t="str">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cell>
          <cell r="M603">
            <v>1</v>
          </cell>
          <cell r="N603">
            <v>0</v>
          </cell>
          <cell r="O603">
            <v>0</v>
          </cell>
          <cell r="P603" t="str">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cell>
          <cell r="M604">
            <v>1</v>
          </cell>
          <cell r="N604">
            <v>0</v>
          </cell>
          <cell r="O604">
            <v>0</v>
          </cell>
          <cell r="P604" t="str">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cell>
          <cell r="M605">
            <v>1</v>
          </cell>
          <cell r="N605">
            <v>0</v>
          </cell>
          <cell r="O605">
            <v>0</v>
          </cell>
          <cell r="P605" t="str">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cell>
          <cell r="M606">
            <v>1</v>
          </cell>
          <cell r="N606">
            <v>0</v>
          </cell>
          <cell r="O606">
            <v>0</v>
          </cell>
          <cell r="P606" t="str">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cell>
          <cell r="M607">
            <v>1</v>
          </cell>
          <cell r="N607">
            <v>0</v>
          </cell>
          <cell r="O607">
            <v>0</v>
          </cell>
          <cell r="P607" t="str">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cell>
          <cell r="M608">
            <v>1</v>
          </cell>
          <cell r="N608">
            <v>0</v>
          </cell>
          <cell r="O608">
            <v>0</v>
          </cell>
          <cell r="P608" t="str">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cell>
          <cell r="M609">
            <v>1</v>
          </cell>
          <cell r="N609">
            <v>0</v>
          </cell>
          <cell r="O609">
            <v>0</v>
          </cell>
          <cell r="P609" t="str">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cell>
          <cell r="M610">
            <v>1</v>
          </cell>
          <cell r="N610">
            <v>0</v>
          </cell>
          <cell r="O610">
            <v>0</v>
          </cell>
          <cell r="P610" t="str">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cell>
          <cell r="M611">
            <v>1</v>
          </cell>
          <cell r="N611">
            <v>0</v>
          </cell>
          <cell r="O611">
            <v>0</v>
          </cell>
          <cell r="P611" t="str">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cell>
          <cell r="M612">
            <v>1</v>
          </cell>
          <cell r="N612">
            <v>0</v>
          </cell>
          <cell r="O612">
            <v>0</v>
          </cell>
          <cell r="P612" t="str">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cell>
          <cell r="M613">
            <v>1</v>
          </cell>
          <cell r="N613">
            <v>0</v>
          </cell>
          <cell r="O613">
            <v>0</v>
          </cell>
          <cell r="P613" t="str">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cell>
          <cell r="M614">
            <v>0.99209999999999998</v>
          </cell>
          <cell r="N614">
            <v>-7.9000000000000008E-3</v>
          </cell>
          <cell r="O614">
            <v>0</v>
          </cell>
          <cell r="P614" t="str">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cell>
          <cell r="M615">
            <v>0.99209999999999998</v>
          </cell>
          <cell r="N615">
            <v>-7.9000000000000008E-3</v>
          </cell>
          <cell r="O615">
            <v>0</v>
          </cell>
          <cell r="P615" t="str">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cell>
          <cell r="M616">
            <v>0.99209999999999998</v>
          </cell>
          <cell r="N616">
            <v>-7.9000000000000008E-3</v>
          </cell>
          <cell r="O616">
            <v>0</v>
          </cell>
          <cell r="P616" t="str">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cell>
          <cell r="M617">
            <v>0.99209999999999998</v>
          </cell>
          <cell r="N617">
            <v>-7.9000000000000008E-3</v>
          </cell>
          <cell r="O617">
            <v>0</v>
          </cell>
          <cell r="P617" t="str">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cell>
          <cell r="M618">
            <v>0.99209999999999998</v>
          </cell>
          <cell r="N618">
            <v>-7.9000000000000008E-3</v>
          </cell>
          <cell r="O618">
            <v>0</v>
          </cell>
          <cell r="P618" t="str">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cell>
          <cell r="M619">
            <v>0.99209999999999998</v>
          </cell>
          <cell r="N619">
            <v>-7.9000000000000008E-3</v>
          </cell>
          <cell r="O619">
            <v>0</v>
          </cell>
          <cell r="P619" t="str">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cell>
          <cell r="M620">
            <v>0.99209999999999998</v>
          </cell>
          <cell r="N620">
            <v>-7.9000000000000008E-3</v>
          </cell>
          <cell r="O620">
            <v>0</v>
          </cell>
          <cell r="P620" t="str">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cell>
          <cell r="M621">
            <v>0.99209999999999998</v>
          </cell>
          <cell r="N621">
            <v>-7.9000000000000008E-3</v>
          </cell>
          <cell r="O621">
            <v>0</v>
          </cell>
          <cell r="P621" t="str">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cell>
          <cell r="M622">
            <v>0.99209999999999998</v>
          </cell>
          <cell r="N622">
            <v>-7.9000000000000008E-3</v>
          </cell>
          <cell r="O622">
            <v>0</v>
          </cell>
          <cell r="P622" t="str">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cell>
          <cell r="M623">
            <v>0.99209999999999998</v>
          </cell>
          <cell r="N623">
            <v>-7.9000000000000008E-3</v>
          </cell>
          <cell r="O623">
            <v>0</v>
          </cell>
          <cell r="P623" t="str">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cell>
          <cell r="M624">
            <v>0.99209999999999998</v>
          </cell>
          <cell r="N624">
            <v>-7.9000000000000008E-3</v>
          </cell>
          <cell r="O624">
            <v>0</v>
          </cell>
          <cell r="P624" t="str">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cell>
          <cell r="M625">
            <v>0.99209999999999998</v>
          </cell>
          <cell r="N625">
            <v>-7.9000000000000008E-3</v>
          </cell>
          <cell r="O625">
            <v>0</v>
          </cell>
          <cell r="P625" t="str">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cell>
          <cell r="M626">
            <v>0.99209999999999998</v>
          </cell>
          <cell r="N626">
            <v>-7.9000000000000008E-3</v>
          </cell>
          <cell r="O626">
            <v>0</v>
          </cell>
          <cell r="P626" t="str">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cell>
          <cell r="M627">
            <v>0.99209999999999998</v>
          </cell>
          <cell r="N627">
            <v>-7.9000000000000008E-3</v>
          </cell>
          <cell r="O627">
            <v>0</v>
          </cell>
          <cell r="P627" t="str">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cell>
          <cell r="M628">
            <v>0.99209999999999998</v>
          </cell>
          <cell r="N628">
            <v>-7.9000000000000008E-3</v>
          </cell>
          <cell r="O628">
            <v>0</v>
          </cell>
          <cell r="P628" t="str">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cell>
          <cell r="M629">
            <v>0.99209999999999998</v>
          </cell>
          <cell r="N629">
            <v>-7.9000000000000008E-3</v>
          </cell>
          <cell r="O629">
            <v>0</v>
          </cell>
          <cell r="P629" t="str">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cell>
          <cell r="M630">
            <v>0.99219999999999997</v>
          </cell>
          <cell r="N630">
            <v>-7.7999999999999996E-3</v>
          </cell>
          <cell r="O630">
            <v>0</v>
          </cell>
          <cell r="P630" t="str">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cell>
          <cell r="M631">
            <v>0.99219999999999997</v>
          </cell>
          <cell r="N631">
            <v>-7.7999999999999996E-3</v>
          </cell>
          <cell r="O631">
            <v>0</v>
          </cell>
          <cell r="P631" t="str">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cell>
          <cell r="M632">
            <v>0.99219999999999997</v>
          </cell>
          <cell r="N632">
            <v>-7.7999999999999996E-3</v>
          </cell>
          <cell r="O632">
            <v>0</v>
          </cell>
          <cell r="P632" t="str">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cell>
          <cell r="M633">
            <v>0.99219999999999997</v>
          </cell>
          <cell r="N633">
            <v>-7.7999999999999996E-3</v>
          </cell>
          <cell r="O633">
            <v>0</v>
          </cell>
          <cell r="P633" t="str">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cell>
          <cell r="M634">
            <v>0.99219999999999997</v>
          </cell>
          <cell r="N634">
            <v>-7.7999999999999996E-3</v>
          </cell>
          <cell r="O634">
            <v>0</v>
          </cell>
          <cell r="P634" t="str">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cell>
          <cell r="M635">
            <v>0.99219999999999997</v>
          </cell>
          <cell r="N635">
            <v>-7.7999999999999996E-3</v>
          </cell>
          <cell r="O635">
            <v>0</v>
          </cell>
          <cell r="P635" t="str">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cell>
          <cell r="M636">
            <v>0.99219999999999997</v>
          </cell>
          <cell r="N636">
            <v>-7.7999999999999996E-3</v>
          </cell>
          <cell r="O636">
            <v>0</v>
          </cell>
          <cell r="P636" t="str">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cell>
          <cell r="M637">
            <v>0.99219999999999997</v>
          </cell>
          <cell r="N637">
            <v>-7.7999999999999996E-3</v>
          </cell>
          <cell r="O637">
            <v>0</v>
          </cell>
          <cell r="P637" t="str">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cell>
          <cell r="M638">
            <v>0.99219999999999997</v>
          </cell>
          <cell r="N638">
            <v>-7.7999999999999996E-3</v>
          </cell>
          <cell r="O638">
            <v>0</v>
          </cell>
          <cell r="P638" t="str">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cell>
          <cell r="M639">
            <v>0.99219999999999997</v>
          </cell>
          <cell r="N639">
            <v>-7.7999999999999996E-3</v>
          </cell>
          <cell r="O639">
            <v>0</v>
          </cell>
          <cell r="P639" t="str">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cell>
          <cell r="M640">
            <v>0.99219999999999997</v>
          </cell>
          <cell r="N640">
            <v>-7.7999999999999996E-3</v>
          </cell>
          <cell r="O640">
            <v>0</v>
          </cell>
          <cell r="P640" t="str">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cell>
          <cell r="M641">
            <v>0.99219999999999997</v>
          </cell>
          <cell r="N641">
            <v>-7.7999999999999996E-3</v>
          </cell>
          <cell r="O641">
            <v>0</v>
          </cell>
          <cell r="P641" t="str">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cell>
          <cell r="M642">
            <v>0.99219999999999997</v>
          </cell>
          <cell r="N642">
            <v>-7.7999999999999996E-3</v>
          </cell>
          <cell r="O642">
            <v>0</v>
          </cell>
          <cell r="P642" t="str">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cell>
          <cell r="M643">
            <v>0.99219999999999997</v>
          </cell>
          <cell r="N643">
            <v>-7.7999999999999996E-3</v>
          </cell>
          <cell r="O643">
            <v>0</v>
          </cell>
          <cell r="P643" t="str">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cell>
          <cell r="M644">
            <v>0.99219999999999997</v>
          </cell>
          <cell r="N644">
            <v>-7.7999999999999996E-3</v>
          </cell>
          <cell r="O644">
            <v>0</v>
          </cell>
          <cell r="P644" t="str">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cell>
          <cell r="M645">
            <v>0.99219999999999997</v>
          </cell>
          <cell r="N645">
            <v>-7.7999999999999996E-3</v>
          </cell>
          <cell r="O645">
            <v>0</v>
          </cell>
          <cell r="P645" t="str">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cell>
          <cell r="M646">
            <v>1</v>
          </cell>
          <cell r="N646">
            <v>0</v>
          </cell>
          <cell r="O646">
            <v>0</v>
          </cell>
          <cell r="P646" t="str">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cell>
          <cell r="M647">
            <v>1</v>
          </cell>
          <cell r="N647">
            <v>0</v>
          </cell>
          <cell r="O647">
            <v>0</v>
          </cell>
          <cell r="P647" t="str">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cell>
          <cell r="M648">
            <v>1</v>
          </cell>
          <cell r="N648">
            <v>0</v>
          </cell>
          <cell r="O648">
            <v>0</v>
          </cell>
          <cell r="P648" t="str">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cell>
          <cell r="M649">
            <v>1</v>
          </cell>
          <cell r="N649">
            <v>0</v>
          </cell>
          <cell r="O649">
            <v>0</v>
          </cell>
          <cell r="P649" t="str">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cell>
          <cell r="M650">
            <v>1</v>
          </cell>
          <cell r="N650">
            <v>0</v>
          </cell>
          <cell r="O650">
            <v>0</v>
          </cell>
          <cell r="P650" t="str">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cell>
          <cell r="M651">
            <v>1</v>
          </cell>
          <cell r="N651">
            <v>0</v>
          </cell>
          <cell r="O651">
            <v>0</v>
          </cell>
          <cell r="P651" t="str">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cell>
          <cell r="M652">
            <v>1</v>
          </cell>
          <cell r="N652">
            <v>0</v>
          </cell>
          <cell r="O652">
            <v>0</v>
          </cell>
          <cell r="P652" t="str">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cell>
          <cell r="M653">
            <v>1</v>
          </cell>
          <cell r="N653">
            <v>0</v>
          </cell>
          <cell r="O653">
            <v>0</v>
          </cell>
          <cell r="P653" t="str">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cell>
          <cell r="M654">
            <v>1</v>
          </cell>
          <cell r="N654">
            <v>0</v>
          </cell>
          <cell r="O654">
            <v>0</v>
          </cell>
          <cell r="P654" t="str">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cell>
          <cell r="M655">
            <v>1</v>
          </cell>
          <cell r="N655">
            <v>0</v>
          </cell>
          <cell r="O655">
            <v>0</v>
          </cell>
          <cell r="P655" t="str">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cell>
          <cell r="M656">
            <v>1</v>
          </cell>
          <cell r="N656">
            <v>0</v>
          </cell>
          <cell r="O656">
            <v>0</v>
          </cell>
          <cell r="P656" t="str">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cell>
          <cell r="M657">
            <v>1</v>
          </cell>
          <cell r="N657">
            <v>0</v>
          </cell>
          <cell r="O657">
            <v>0</v>
          </cell>
          <cell r="P657" t="str">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cell>
          <cell r="M658">
            <v>1</v>
          </cell>
          <cell r="N658">
            <v>0</v>
          </cell>
          <cell r="O658">
            <v>0</v>
          </cell>
          <cell r="P658" t="str">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cell>
          <cell r="M660">
            <v>1</v>
          </cell>
          <cell r="N660">
            <v>0</v>
          </cell>
          <cell r="O660">
            <v>0</v>
          </cell>
          <cell r="P660" t="str">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cell>
          <cell r="M661">
            <v>1</v>
          </cell>
          <cell r="N661">
            <v>0</v>
          </cell>
          <cell r="O661">
            <v>0</v>
          </cell>
          <cell r="P661" t="str">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cell>
          <cell r="M662">
            <v>1</v>
          </cell>
          <cell r="N662">
            <v>0</v>
          </cell>
          <cell r="O662">
            <v>0</v>
          </cell>
          <cell r="P662" t="str">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cell>
          <cell r="M663">
            <v>1</v>
          </cell>
          <cell r="N663">
            <v>0</v>
          </cell>
          <cell r="O663">
            <v>0</v>
          </cell>
          <cell r="P663" t="str">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cell>
          <cell r="M664">
            <v>1</v>
          </cell>
          <cell r="N664">
            <v>0</v>
          </cell>
          <cell r="O664">
            <v>0</v>
          </cell>
          <cell r="P664" t="str">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cell>
          <cell r="M665">
            <v>1</v>
          </cell>
          <cell r="N665">
            <v>0</v>
          </cell>
          <cell r="O665">
            <v>0</v>
          </cell>
          <cell r="P665" t="str">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cell>
          <cell r="M666">
            <v>1</v>
          </cell>
          <cell r="N666">
            <v>0</v>
          </cell>
          <cell r="O666">
            <v>0</v>
          </cell>
          <cell r="P666" t="str">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cell>
          <cell r="M671">
            <v>1</v>
          </cell>
          <cell r="N671">
            <v>0</v>
          </cell>
          <cell r="O671">
            <v>0</v>
          </cell>
          <cell r="P671" t="str">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cell>
          <cell r="M672">
            <v>1</v>
          </cell>
          <cell r="N672">
            <v>0</v>
          </cell>
          <cell r="O672">
            <v>0</v>
          </cell>
          <cell r="P672" t="str">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cell>
          <cell r="M673">
            <v>1</v>
          </cell>
          <cell r="N673">
            <v>0</v>
          </cell>
          <cell r="O673">
            <v>0</v>
          </cell>
          <cell r="P673" t="str">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cell>
          <cell r="M674">
            <v>1</v>
          </cell>
          <cell r="N674">
            <v>0</v>
          </cell>
          <cell r="O674">
            <v>0</v>
          </cell>
          <cell r="P674" t="str">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cell>
          <cell r="M675">
            <v>1</v>
          </cell>
          <cell r="N675">
            <v>0</v>
          </cell>
          <cell r="O675">
            <v>0</v>
          </cell>
          <cell r="P675" t="str">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cell>
          <cell r="M676">
            <v>1</v>
          </cell>
          <cell r="N676">
            <v>0</v>
          </cell>
          <cell r="O676">
            <v>0</v>
          </cell>
          <cell r="P676" t="str">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cell>
          <cell r="M677">
            <v>1</v>
          </cell>
          <cell r="N677">
            <v>0</v>
          </cell>
          <cell r="O677">
            <v>0</v>
          </cell>
          <cell r="P677" t="str">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cell>
          <cell r="M678">
            <v>1</v>
          </cell>
          <cell r="N678">
            <v>0</v>
          </cell>
          <cell r="O678">
            <v>0</v>
          </cell>
          <cell r="P678" t="str">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cell>
          <cell r="M679">
            <v>1</v>
          </cell>
          <cell r="N679">
            <v>0</v>
          </cell>
          <cell r="O679">
            <v>0</v>
          </cell>
          <cell r="P679" t="str">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cell>
          <cell r="M680">
            <v>1</v>
          </cell>
          <cell r="N680">
            <v>0</v>
          </cell>
          <cell r="O680">
            <v>0</v>
          </cell>
          <cell r="P680" t="str">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cell>
          <cell r="M681">
            <v>1</v>
          </cell>
          <cell r="N681">
            <v>0</v>
          </cell>
          <cell r="O681">
            <v>0</v>
          </cell>
          <cell r="P681" t="str">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cell>
          <cell r="M682">
            <v>1</v>
          </cell>
          <cell r="N682">
            <v>0</v>
          </cell>
          <cell r="O682">
            <v>0</v>
          </cell>
          <cell r="P682" t="str">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cell>
          <cell r="M683">
            <v>1</v>
          </cell>
          <cell r="N683">
            <v>0</v>
          </cell>
          <cell r="O683">
            <v>0</v>
          </cell>
          <cell r="P683" t="str">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cell>
          <cell r="M684">
            <v>1</v>
          </cell>
          <cell r="N684">
            <v>0</v>
          </cell>
          <cell r="O684">
            <v>0</v>
          </cell>
          <cell r="P684" t="str">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cell>
          <cell r="M685">
            <v>1</v>
          </cell>
          <cell r="N685">
            <v>0</v>
          </cell>
          <cell r="O685">
            <v>0</v>
          </cell>
          <cell r="P685" t="str">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cell>
          <cell r="M686">
            <v>1</v>
          </cell>
          <cell r="N686">
            <v>0</v>
          </cell>
          <cell r="O686">
            <v>0</v>
          </cell>
          <cell r="P686" t="str">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cell>
          <cell r="M687">
            <v>1</v>
          </cell>
          <cell r="N687">
            <v>0</v>
          </cell>
          <cell r="O687">
            <v>0</v>
          </cell>
          <cell r="P687" t="str">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cell>
          <cell r="M688">
            <v>1</v>
          </cell>
          <cell r="N688">
            <v>0</v>
          </cell>
          <cell r="O688">
            <v>0</v>
          </cell>
          <cell r="P688" t="str">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cell>
          <cell r="M689">
            <v>1</v>
          </cell>
          <cell r="N689">
            <v>0</v>
          </cell>
          <cell r="O689">
            <v>0</v>
          </cell>
          <cell r="P689" t="str">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cell>
          <cell r="M690">
            <v>1</v>
          </cell>
          <cell r="N690">
            <v>0</v>
          </cell>
          <cell r="O690">
            <v>0</v>
          </cell>
          <cell r="P690" t="str">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cell>
          <cell r="M691">
            <v>1</v>
          </cell>
          <cell r="N691">
            <v>0</v>
          </cell>
          <cell r="O691">
            <v>0</v>
          </cell>
          <cell r="P691" t="str">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cell>
          <cell r="M692">
            <v>1</v>
          </cell>
          <cell r="N692">
            <v>0</v>
          </cell>
          <cell r="O692">
            <v>0</v>
          </cell>
          <cell r="P692" t="str">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cell>
          <cell r="M693">
            <v>1</v>
          </cell>
          <cell r="N693">
            <v>0</v>
          </cell>
          <cell r="O693">
            <v>0</v>
          </cell>
          <cell r="P693" t="str">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cell>
          <cell r="M694">
            <v>1</v>
          </cell>
          <cell r="N694">
            <v>0</v>
          </cell>
          <cell r="O694">
            <v>0</v>
          </cell>
          <cell r="P694" t="str">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cell>
          <cell r="M695">
            <v>1</v>
          </cell>
          <cell r="N695">
            <v>0</v>
          </cell>
          <cell r="O695">
            <v>0</v>
          </cell>
          <cell r="P695" t="str">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cell>
          <cell r="M696">
            <v>1</v>
          </cell>
          <cell r="N696">
            <v>0</v>
          </cell>
          <cell r="O696">
            <v>0</v>
          </cell>
          <cell r="P696" t="str">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cell>
          <cell r="M697">
            <v>1</v>
          </cell>
          <cell r="N697">
            <v>0</v>
          </cell>
          <cell r="O697">
            <v>0</v>
          </cell>
          <cell r="P697" t="str">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cell>
          <cell r="M698">
            <v>1</v>
          </cell>
          <cell r="N698">
            <v>0</v>
          </cell>
          <cell r="O698">
            <v>0</v>
          </cell>
          <cell r="P698" t="str">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cell>
          <cell r="M699">
            <v>1</v>
          </cell>
          <cell r="N699">
            <v>0</v>
          </cell>
          <cell r="O699">
            <v>0</v>
          </cell>
          <cell r="P699" t="str">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cell>
          <cell r="M700">
            <v>1</v>
          </cell>
          <cell r="N700">
            <v>0</v>
          </cell>
          <cell r="O700">
            <v>0</v>
          </cell>
          <cell r="P700" t="str">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cell>
          <cell r="M701">
            <v>1</v>
          </cell>
          <cell r="N701">
            <v>0</v>
          </cell>
          <cell r="O701">
            <v>0</v>
          </cell>
          <cell r="P701" t="str">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cell>
          <cell r="M702">
            <v>1</v>
          </cell>
          <cell r="N702">
            <v>0</v>
          </cell>
          <cell r="O702">
            <v>0</v>
          </cell>
          <cell r="P702" t="str">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cell>
          <cell r="M703">
            <v>1</v>
          </cell>
          <cell r="N703">
            <v>0</v>
          </cell>
          <cell r="O703">
            <v>0</v>
          </cell>
          <cell r="P703" t="str">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cell>
          <cell r="M704">
            <v>1</v>
          </cell>
          <cell r="N704">
            <v>0</v>
          </cell>
          <cell r="O704">
            <v>0</v>
          </cell>
          <cell r="P704" t="str">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cell>
          <cell r="M705">
            <v>1</v>
          </cell>
          <cell r="N705">
            <v>0</v>
          </cell>
          <cell r="O705">
            <v>0</v>
          </cell>
          <cell r="P705" t="str">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cell>
          <cell r="M706">
            <v>1</v>
          </cell>
          <cell r="N706">
            <v>0</v>
          </cell>
          <cell r="O706">
            <v>0</v>
          </cell>
          <cell r="P706" t="str">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cell>
          <cell r="M707">
            <v>1</v>
          </cell>
          <cell r="N707">
            <v>0</v>
          </cell>
          <cell r="O707">
            <v>0</v>
          </cell>
          <cell r="P707" t="str">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cell>
          <cell r="M708">
            <v>1</v>
          </cell>
          <cell r="N708">
            <v>0</v>
          </cell>
          <cell r="O708">
            <v>0</v>
          </cell>
          <cell r="P708" t="str">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cell>
          <cell r="M709">
            <v>1</v>
          </cell>
          <cell r="N709">
            <v>0</v>
          </cell>
          <cell r="O709">
            <v>0</v>
          </cell>
          <cell r="P709" t="str">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cell>
          <cell r="M710">
            <v>1</v>
          </cell>
          <cell r="N710">
            <v>0</v>
          </cell>
          <cell r="O710">
            <v>0</v>
          </cell>
          <cell r="P710" t="str">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cell>
          <cell r="M711">
            <v>1</v>
          </cell>
          <cell r="N711">
            <v>0</v>
          </cell>
          <cell r="O711">
            <v>0</v>
          </cell>
          <cell r="P711" t="str">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cell>
          <cell r="M712">
            <v>1</v>
          </cell>
          <cell r="N712">
            <v>0</v>
          </cell>
          <cell r="O712">
            <v>0</v>
          </cell>
          <cell r="P712" t="str">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cell>
          <cell r="M713">
            <v>1</v>
          </cell>
          <cell r="N713">
            <v>0</v>
          </cell>
          <cell r="O713">
            <v>0</v>
          </cell>
          <cell r="P713" t="str">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cell>
          <cell r="M714">
            <v>1</v>
          </cell>
          <cell r="N714">
            <v>0</v>
          </cell>
          <cell r="O714">
            <v>0</v>
          </cell>
          <cell r="P714" t="str">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cell>
          <cell r="M715">
            <v>1</v>
          </cell>
          <cell r="N715">
            <v>0</v>
          </cell>
          <cell r="O715">
            <v>0</v>
          </cell>
          <cell r="P715" t="str">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cell>
          <cell r="M716">
            <v>1</v>
          </cell>
          <cell r="N716">
            <v>0</v>
          </cell>
          <cell r="O716">
            <v>0</v>
          </cell>
          <cell r="P716" t="str">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cell>
          <cell r="M717">
            <v>1</v>
          </cell>
          <cell r="N717">
            <v>0</v>
          </cell>
          <cell r="O717">
            <v>0</v>
          </cell>
          <cell r="P717" t="str">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cell>
          <cell r="M718">
            <v>1</v>
          </cell>
          <cell r="N718">
            <v>0</v>
          </cell>
          <cell r="O718">
            <v>0</v>
          </cell>
          <cell r="P718" t="str">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cell>
          <cell r="M719">
            <v>1</v>
          </cell>
          <cell r="N719">
            <v>0</v>
          </cell>
          <cell r="O719">
            <v>0</v>
          </cell>
          <cell r="P719" t="str">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cell>
          <cell r="M720">
            <v>1</v>
          </cell>
          <cell r="N720">
            <v>0</v>
          </cell>
          <cell r="O720">
            <v>0</v>
          </cell>
          <cell r="P720" t="str">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cell>
          <cell r="M721">
            <v>1</v>
          </cell>
          <cell r="N721">
            <v>0</v>
          </cell>
          <cell r="O721">
            <v>0</v>
          </cell>
          <cell r="P721" t="str">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cell>
          <cell r="M722">
            <v>1</v>
          </cell>
          <cell r="N722">
            <v>0</v>
          </cell>
          <cell r="O722">
            <v>0</v>
          </cell>
          <cell r="P722" t="str">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cell>
          <cell r="M723">
            <v>1</v>
          </cell>
          <cell r="N723">
            <v>0</v>
          </cell>
          <cell r="O723">
            <v>0</v>
          </cell>
          <cell r="P723" t="str">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cell>
          <cell r="M724">
            <v>1</v>
          </cell>
          <cell r="N724">
            <v>0</v>
          </cell>
          <cell r="O724">
            <v>0</v>
          </cell>
          <cell r="P724" t="str">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cell>
          <cell r="M725">
            <v>1</v>
          </cell>
          <cell r="N725">
            <v>0</v>
          </cell>
          <cell r="O725">
            <v>0</v>
          </cell>
          <cell r="P725" t="str">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cell>
          <cell r="M726">
            <v>1</v>
          </cell>
          <cell r="N726">
            <v>0</v>
          </cell>
          <cell r="O726">
            <v>0</v>
          </cell>
          <cell r="P726" t="str">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cell>
          <cell r="M727">
            <v>1</v>
          </cell>
          <cell r="N727">
            <v>0</v>
          </cell>
          <cell r="O727">
            <v>0</v>
          </cell>
          <cell r="P727" t="str">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cell>
          <cell r="M728">
            <v>1</v>
          </cell>
          <cell r="N728">
            <v>0</v>
          </cell>
          <cell r="O728">
            <v>0</v>
          </cell>
          <cell r="P728" t="str">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cell>
          <cell r="M729">
            <v>1</v>
          </cell>
          <cell r="N729">
            <v>0</v>
          </cell>
          <cell r="O729">
            <v>0</v>
          </cell>
          <cell r="P729" t="str">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cell>
          <cell r="M730">
            <v>1</v>
          </cell>
          <cell r="N730">
            <v>0</v>
          </cell>
          <cell r="O730">
            <v>0</v>
          </cell>
          <cell r="P730" t="str">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cell>
          <cell r="M731">
            <v>1</v>
          </cell>
          <cell r="N731">
            <v>0</v>
          </cell>
          <cell r="O731">
            <v>0</v>
          </cell>
          <cell r="P731" t="str">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cell>
          <cell r="M732">
            <v>1</v>
          </cell>
          <cell r="N732">
            <v>0</v>
          </cell>
          <cell r="O732">
            <v>0</v>
          </cell>
          <cell r="P732" t="str">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cell>
          <cell r="M733">
            <v>1</v>
          </cell>
          <cell r="N733">
            <v>0</v>
          </cell>
          <cell r="O733">
            <v>0</v>
          </cell>
          <cell r="P733" t="str">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cell>
          <cell r="M734">
            <v>1</v>
          </cell>
          <cell r="N734">
            <v>0</v>
          </cell>
          <cell r="O734">
            <v>0</v>
          </cell>
          <cell r="P734" t="str">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cell>
          <cell r="M735">
            <v>1</v>
          </cell>
          <cell r="N735">
            <v>0</v>
          </cell>
          <cell r="O735">
            <v>0</v>
          </cell>
          <cell r="P735" t="str">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cell>
          <cell r="M736">
            <v>1</v>
          </cell>
          <cell r="N736">
            <v>0</v>
          </cell>
          <cell r="O736">
            <v>0</v>
          </cell>
          <cell r="P736" t="str">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cell>
          <cell r="M737">
            <v>1</v>
          </cell>
          <cell r="N737">
            <v>0</v>
          </cell>
          <cell r="O737">
            <v>0</v>
          </cell>
          <cell r="P737" t="str">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cell>
          <cell r="M738">
            <v>1</v>
          </cell>
          <cell r="N738">
            <v>0</v>
          </cell>
          <cell r="O738">
            <v>0</v>
          </cell>
          <cell r="P738" t="str">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cell>
          <cell r="M739">
            <v>1</v>
          </cell>
          <cell r="N739">
            <v>0</v>
          </cell>
          <cell r="O739">
            <v>0</v>
          </cell>
          <cell r="P739" t="str">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cell>
          <cell r="M740">
            <v>1</v>
          </cell>
          <cell r="N740">
            <v>0</v>
          </cell>
          <cell r="O740">
            <v>0</v>
          </cell>
          <cell r="P740" t="str">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cell>
          <cell r="M741">
            <v>1</v>
          </cell>
          <cell r="N741">
            <v>0</v>
          </cell>
          <cell r="O741">
            <v>0</v>
          </cell>
          <cell r="P741" t="str">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cell>
          <cell r="M742">
            <v>1</v>
          </cell>
          <cell r="N742">
            <v>0</v>
          </cell>
          <cell r="O742">
            <v>0</v>
          </cell>
          <cell r="P742" t="str">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cell>
          <cell r="M743">
            <v>1</v>
          </cell>
          <cell r="N743">
            <v>0</v>
          </cell>
          <cell r="O743">
            <v>0</v>
          </cell>
          <cell r="P743" t="str">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cell>
          <cell r="M744">
            <v>1</v>
          </cell>
          <cell r="N744">
            <v>0</v>
          </cell>
          <cell r="O744">
            <v>0</v>
          </cell>
          <cell r="P744" t="str">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cell>
          <cell r="M745">
            <v>1</v>
          </cell>
          <cell r="N745">
            <v>0</v>
          </cell>
          <cell r="O745">
            <v>0</v>
          </cell>
          <cell r="P745" t="str">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cell>
          <cell r="M746">
            <v>1</v>
          </cell>
          <cell r="N746">
            <v>0</v>
          </cell>
          <cell r="O746">
            <v>0</v>
          </cell>
          <cell r="P746" t="str">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cell>
          <cell r="M747">
            <v>1</v>
          </cell>
          <cell r="N747">
            <v>0</v>
          </cell>
          <cell r="O747">
            <v>0</v>
          </cell>
          <cell r="P747" t="str">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cell>
          <cell r="M748">
            <v>1</v>
          </cell>
          <cell r="N748">
            <v>0</v>
          </cell>
          <cell r="O748">
            <v>0</v>
          </cell>
          <cell r="P748" t="str">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cell>
          <cell r="M749">
            <v>1</v>
          </cell>
          <cell r="N749">
            <v>0</v>
          </cell>
          <cell r="O749">
            <v>0</v>
          </cell>
          <cell r="P749" t="str">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cell>
          <cell r="M750">
            <v>1</v>
          </cell>
          <cell r="N750">
            <v>0</v>
          </cell>
          <cell r="O750">
            <v>0</v>
          </cell>
          <cell r="P750" t="str">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cell>
          <cell r="M751">
            <v>1</v>
          </cell>
          <cell r="N751">
            <v>0</v>
          </cell>
          <cell r="O751">
            <v>0</v>
          </cell>
          <cell r="P751" t="str">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cell>
          <cell r="M752">
            <v>1</v>
          </cell>
          <cell r="N752">
            <v>0</v>
          </cell>
          <cell r="O752">
            <v>0</v>
          </cell>
          <cell r="P752" t="str">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cell>
          <cell r="M753">
            <v>1</v>
          </cell>
          <cell r="N753">
            <v>0</v>
          </cell>
          <cell r="O753">
            <v>0</v>
          </cell>
          <cell r="P753" t="str">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cell>
          <cell r="M754">
            <v>1</v>
          </cell>
          <cell r="N754">
            <v>0</v>
          </cell>
          <cell r="O754">
            <v>0</v>
          </cell>
          <cell r="P754" t="str">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cell>
          <cell r="M755">
            <v>1</v>
          </cell>
          <cell r="N755">
            <v>0</v>
          </cell>
          <cell r="O755">
            <v>0</v>
          </cell>
          <cell r="P755" t="str">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cell>
          <cell r="M756">
            <v>1</v>
          </cell>
          <cell r="N756">
            <v>0</v>
          </cell>
          <cell r="O756">
            <v>0</v>
          </cell>
          <cell r="P756" t="str">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cell>
          <cell r="M757">
            <v>1</v>
          </cell>
          <cell r="N757">
            <v>0</v>
          </cell>
          <cell r="O757">
            <v>0</v>
          </cell>
          <cell r="P757" t="str">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cell>
          <cell r="M758">
            <v>1</v>
          </cell>
          <cell r="N758">
            <v>0</v>
          </cell>
          <cell r="O758">
            <v>0</v>
          </cell>
          <cell r="P758" t="str">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cell>
          <cell r="M759">
            <v>1</v>
          </cell>
          <cell r="N759">
            <v>0</v>
          </cell>
          <cell r="O759">
            <v>0</v>
          </cell>
          <cell r="P759" t="str">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cell>
          <cell r="M760">
            <v>1</v>
          </cell>
          <cell r="N760">
            <v>0</v>
          </cell>
          <cell r="O760">
            <v>0</v>
          </cell>
          <cell r="P760" t="str">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cell>
          <cell r="M761">
            <v>1</v>
          </cell>
          <cell r="N761">
            <v>0</v>
          </cell>
          <cell r="O761">
            <v>0</v>
          </cell>
          <cell r="P761" t="str">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cell>
          <cell r="M762">
            <v>1</v>
          </cell>
          <cell r="N762">
            <v>0</v>
          </cell>
          <cell r="O762">
            <v>0</v>
          </cell>
          <cell r="P762" t="str">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cell>
          <cell r="M763">
            <v>1</v>
          </cell>
          <cell r="N763">
            <v>0</v>
          </cell>
          <cell r="O763">
            <v>0</v>
          </cell>
          <cell r="P763" t="str">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cell>
          <cell r="M764">
            <v>1</v>
          </cell>
          <cell r="N764">
            <v>0</v>
          </cell>
          <cell r="O764">
            <v>0</v>
          </cell>
          <cell r="P764" t="str">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cell>
          <cell r="M765">
            <v>1</v>
          </cell>
          <cell r="N765">
            <v>0</v>
          </cell>
          <cell r="O765">
            <v>0</v>
          </cell>
          <cell r="P765" t="str">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cell>
          <cell r="M766">
            <v>1</v>
          </cell>
          <cell r="N766">
            <v>0</v>
          </cell>
          <cell r="O766">
            <v>0</v>
          </cell>
          <cell r="P766" t="str">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cell>
          <cell r="M767">
            <v>1</v>
          </cell>
          <cell r="N767">
            <v>0</v>
          </cell>
          <cell r="O767">
            <v>0</v>
          </cell>
          <cell r="P767" t="str">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cell>
          <cell r="M768">
            <v>1</v>
          </cell>
          <cell r="N768">
            <v>0</v>
          </cell>
          <cell r="O768">
            <v>0</v>
          </cell>
          <cell r="P768" t="str">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cell>
          <cell r="M782">
            <v>1</v>
          </cell>
          <cell r="N782">
            <v>0</v>
          </cell>
          <cell r="O782">
            <v>0</v>
          </cell>
          <cell r="P782" t="str">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cell>
          <cell r="M783">
            <v>1</v>
          </cell>
          <cell r="N783">
            <v>0</v>
          </cell>
          <cell r="O783">
            <v>0</v>
          </cell>
          <cell r="P783" t="str">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cell>
          <cell r="M784">
            <v>1</v>
          </cell>
          <cell r="N784">
            <v>0</v>
          </cell>
          <cell r="O784">
            <v>0</v>
          </cell>
          <cell r="P784" t="str">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cell>
          <cell r="M785">
            <v>1</v>
          </cell>
          <cell r="N785">
            <v>0</v>
          </cell>
          <cell r="O785">
            <v>0</v>
          </cell>
          <cell r="P785" t="str">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cell>
          <cell r="M786">
            <v>1</v>
          </cell>
          <cell r="N786">
            <v>0</v>
          </cell>
          <cell r="O786">
            <v>0</v>
          </cell>
          <cell r="P786" t="str">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cell>
          <cell r="M787">
            <v>1</v>
          </cell>
          <cell r="N787">
            <v>0</v>
          </cell>
          <cell r="O787">
            <v>0</v>
          </cell>
          <cell r="P787" t="str">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cell>
          <cell r="M788">
            <v>1</v>
          </cell>
          <cell r="N788">
            <v>0</v>
          </cell>
          <cell r="O788">
            <v>0</v>
          </cell>
          <cell r="P788" t="str">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cell>
          <cell r="M789">
            <v>1</v>
          </cell>
          <cell r="N789">
            <v>0</v>
          </cell>
          <cell r="O789">
            <v>0</v>
          </cell>
          <cell r="P789" t="str">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cell>
          <cell r="M790">
            <v>1</v>
          </cell>
          <cell r="N790">
            <v>0</v>
          </cell>
          <cell r="O790">
            <v>0</v>
          </cell>
          <cell r="P790" t="str">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cell>
          <cell r="M791">
            <v>1</v>
          </cell>
          <cell r="N791">
            <v>0</v>
          </cell>
          <cell r="O791">
            <v>0</v>
          </cell>
          <cell r="P791" t="str">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cell>
          <cell r="M792">
            <v>1</v>
          </cell>
          <cell r="N792">
            <v>0</v>
          </cell>
          <cell r="O792">
            <v>0</v>
          </cell>
          <cell r="P792" t="str">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cell>
          <cell r="M793">
            <v>1</v>
          </cell>
          <cell r="N793">
            <v>0</v>
          </cell>
          <cell r="O793">
            <v>0</v>
          </cell>
          <cell r="P793" t="str">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cell>
          <cell r="M794">
            <v>1</v>
          </cell>
          <cell r="N794">
            <v>0</v>
          </cell>
          <cell r="O794">
            <v>0</v>
          </cell>
          <cell r="P794" t="str">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cell>
          <cell r="M795">
            <v>1</v>
          </cell>
          <cell r="N795">
            <v>0</v>
          </cell>
          <cell r="O795">
            <v>0</v>
          </cell>
          <cell r="P795" t="str">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cell>
          <cell r="M796">
            <v>1</v>
          </cell>
          <cell r="N796">
            <v>0</v>
          </cell>
          <cell r="O796">
            <v>0</v>
          </cell>
          <cell r="P796" t="str">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cell>
          <cell r="M808">
            <v>1</v>
          </cell>
          <cell r="N808">
            <v>0</v>
          </cell>
          <cell r="O808">
            <v>0</v>
          </cell>
          <cell r="P808" t="str">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cell>
          <cell r="M809">
            <v>1</v>
          </cell>
          <cell r="N809">
            <v>0</v>
          </cell>
          <cell r="O809">
            <v>0</v>
          </cell>
          <cell r="P809" t="str">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cell>
          <cell r="M810">
            <v>1</v>
          </cell>
          <cell r="N810">
            <v>0</v>
          </cell>
          <cell r="O810">
            <v>0</v>
          </cell>
          <cell r="P810" t="str">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cell>
          <cell r="M811">
            <v>1</v>
          </cell>
          <cell r="N811">
            <v>0</v>
          </cell>
          <cell r="O811">
            <v>0</v>
          </cell>
          <cell r="P811" t="str">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cell>
          <cell r="M812">
            <v>1</v>
          </cell>
          <cell r="N812">
            <v>0</v>
          </cell>
          <cell r="O812">
            <v>0</v>
          </cell>
          <cell r="P812" t="str">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cell>
          <cell r="M813">
            <v>1</v>
          </cell>
          <cell r="N813">
            <v>0</v>
          </cell>
          <cell r="O813">
            <v>0</v>
          </cell>
          <cell r="P813" t="str">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cell>
          <cell r="M814">
            <v>1</v>
          </cell>
          <cell r="N814">
            <v>0</v>
          </cell>
          <cell r="O814">
            <v>0</v>
          </cell>
          <cell r="P814" t="str">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cell>
          <cell r="M815">
            <v>1</v>
          </cell>
          <cell r="N815">
            <v>0</v>
          </cell>
          <cell r="O815">
            <v>0</v>
          </cell>
          <cell r="P815" t="str">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cell>
          <cell r="M816">
            <v>1</v>
          </cell>
          <cell r="N816">
            <v>0</v>
          </cell>
          <cell r="O816">
            <v>0</v>
          </cell>
          <cell r="P816" t="str">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cell>
          <cell r="M817">
            <v>1</v>
          </cell>
          <cell r="N817">
            <v>0</v>
          </cell>
          <cell r="O817">
            <v>0</v>
          </cell>
          <cell r="P817" t="str">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cell>
          <cell r="M818">
            <v>1</v>
          </cell>
          <cell r="N818">
            <v>0</v>
          </cell>
          <cell r="O818">
            <v>0</v>
          </cell>
          <cell r="P818" t="str">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cell>
          <cell r="M819">
            <v>1</v>
          </cell>
          <cell r="N819">
            <v>0</v>
          </cell>
          <cell r="O819">
            <v>0</v>
          </cell>
          <cell r="P819" t="str">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cell>
          <cell r="M820">
            <v>0.99180000000000001</v>
          </cell>
          <cell r="N820">
            <v>-8.2000000000000007E-3</v>
          </cell>
          <cell r="O820">
            <v>0</v>
          </cell>
          <cell r="P820" t="str">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cell>
          <cell r="M821">
            <v>1</v>
          </cell>
          <cell r="N821">
            <v>0</v>
          </cell>
          <cell r="O821">
            <v>0</v>
          </cell>
          <cell r="P821" t="str">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cell>
          <cell r="M822">
            <v>1</v>
          </cell>
          <cell r="N822">
            <v>0</v>
          </cell>
          <cell r="O822">
            <v>0</v>
          </cell>
          <cell r="P822" t="str">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cell>
          <cell r="M823">
            <v>1</v>
          </cell>
          <cell r="N823">
            <v>0</v>
          </cell>
          <cell r="O823">
            <v>0</v>
          </cell>
          <cell r="P823" t="str">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cell>
          <cell r="M824">
            <v>0.99199999999999999</v>
          </cell>
          <cell r="N824">
            <v>-8.0000000000000002E-3</v>
          </cell>
          <cell r="O824">
            <v>0</v>
          </cell>
          <cell r="P824" t="str">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cell>
          <cell r="M825">
            <v>0.99199999999999999</v>
          </cell>
          <cell r="N825">
            <v>-8.0000000000000002E-3</v>
          </cell>
          <cell r="O825">
            <v>0</v>
          </cell>
          <cell r="P825" t="str">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cell>
          <cell r="M826">
            <v>0.99199999999999999</v>
          </cell>
          <cell r="N826">
            <v>-8.0000000000000002E-3</v>
          </cell>
          <cell r="O826">
            <v>0</v>
          </cell>
          <cell r="P826" t="str">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cell>
          <cell r="M827">
            <v>0.99199999999999999</v>
          </cell>
          <cell r="N827">
            <v>-8.0000000000000002E-3</v>
          </cell>
          <cell r="O827">
            <v>0</v>
          </cell>
          <cell r="P827" t="str">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cell>
          <cell r="M828">
            <v>0.99199999999999999</v>
          </cell>
          <cell r="N828">
            <v>-8.0000000000000002E-3</v>
          </cell>
          <cell r="O828">
            <v>0</v>
          </cell>
          <cell r="P828" t="str">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cell>
          <cell r="M829">
            <v>0.99199999999999999</v>
          </cell>
          <cell r="N829">
            <v>-8.0000000000000002E-3</v>
          </cell>
          <cell r="O829">
            <v>0</v>
          </cell>
          <cell r="P829" t="str">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cell>
          <cell r="M830">
            <v>0.99199999999999999</v>
          </cell>
          <cell r="N830">
            <v>-8.0000000000000002E-3</v>
          </cell>
          <cell r="O830">
            <v>0</v>
          </cell>
          <cell r="P830" t="str">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cell>
          <cell r="M831">
            <v>1</v>
          </cell>
          <cell r="N831">
            <v>0</v>
          </cell>
          <cell r="O831">
            <v>0</v>
          </cell>
          <cell r="P831" t="str">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cell>
          <cell r="M832">
            <v>1</v>
          </cell>
          <cell r="N832">
            <v>0</v>
          </cell>
          <cell r="O832">
            <v>0</v>
          </cell>
          <cell r="P832" t="str">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cell>
          <cell r="M833">
            <v>1</v>
          </cell>
          <cell r="N833">
            <v>0</v>
          </cell>
          <cell r="O833">
            <v>0</v>
          </cell>
          <cell r="P833" t="str">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cell>
          <cell r="M834">
            <v>1</v>
          </cell>
          <cell r="N834">
            <v>0</v>
          </cell>
          <cell r="O834">
            <v>0</v>
          </cell>
          <cell r="P834" t="str">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cell>
          <cell r="M835">
            <v>1</v>
          </cell>
          <cell r="N835">
            <v>0</v>
          </cell>
          <cell r="O835">
            <v>0</v>
          </cell>
          <cell r="P835" t="str">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cell>
          <cell r="M836">
            <v>1</v>
          </cell>
          <cell r="N836">
            <v>0</v>
          </cell>
          <cell r="O836">
            <v>0</v>
          </cell>
          <cell r="P836" t="str">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cell>
          <cell r="M837">
            <v>1</v>
          </cell>
          <cell r="N837">
            <v>0</v>
          </cell>
          <cell r="O837">
            <v>0</v>
          </cell>
          <cell r="P837" t="str">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cell>
          <cell r="M838">
            <v>1</v>
          </cell>
          <cell r="N838">
            <v>0</v>
          </cell>
          <cell r="O838">
            <v>0</v>
          </cell>
          <cell r="P838" t="str">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cell>
          <cell r="M839">
            <v>1</v>
          </cell>
          <cell r="N839">
            <v>0</v>
          </cell>
          <cell r="O839">
            <v>0</v>
          </cell>
          <cell r="P839" t="str">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cell>
          <cell r="M840">
            <v>1</v>
          </cell>
          <cell r="N840">
            <v>0</v>
          </cell>
          <cell r="O840">
            <v>0</v>
          </cell>
          <cell r="P840" t="str">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cell>
          <cell r="M841">
            <v>1</v>
          </cell>
          <cell r="N841">
            <v>0</v>
          </cell>
          <cell r="O841">
            <v>0</v>
          </cell>
          <cell r="P841" t="str">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cell>
          <cell r="M842">
            <v>1</v>
          </cell>
          <cell r="N842">
            <v>0</v>
          </cell>
          <cell r="O842">
            <v>0</v>
          </cell>
          <cell r="P842" t="str">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cell>
          <cell r="M843">
            <v>1</v>
          </cell>
          <cell r="N843">
            <v>0</v>
          </cell>
          <cell r="O843">
            <v>0</v>
          </cell>
          <cell r="P843" t="str">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cell>
          <cell r="M844">
            <v>1</v>
          </cell>
          <cell r="N844">
            <v>0</v>
          </cell>
          <cell r="O844">
            <v>0</v>
          </cell>
          <cell r="P844" t="str">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cell>
          <cell r="M845">
            <v>1</v>
          </cell>
          <cell r="N845">
            <v>0</v>
          </cell>
          <cell r="O845">
            <v>0</v>
          </cell>
          <cell r="P845" t="str">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cell>
          <cell r="M846">
            <v>1</v>
          </cell>
          <cell r="N846">
            <v>0</v>
          </cell>
          <cell r="O846">
            <v>0</v>
          </cell>
          <cell r="P846" t="str">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cell>
          <cell r="M847">
            <v>1</v>
          </cell>
          <cell r="N847">
            <v>0</v>
          </cell>
          <cell r="O847">
            <v>0</v>
          </cell>
          <cell r="P847" t="str">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cell>
          <cell r="M848">
            <v>1</v>
          </cell>
          <cell r="N848">
            <v>0</v>
          </cell>
          <cell r="O848">
            <v>0</v>
          </cell>
          <cell r="P848" t="str">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cell>
          <cell r="M849">
            <v>1</v>
          </cell>
          <cell r="N849">
            <v>0</v>
          </cell>
          <cell r="O849">
            <v>0</v>
          </cell>
          <cell r="P849" t="str">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cell>
          <cell r="M850">
            <v>1</v>
          </cell>
          <cell r="N850">
            <v>0</v>
          </cell>
          <cell r="O850">
            <v>0</v>
          </cell>
          <cell r="P850" t="str">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cell>
          <cell r="M851">
            <v>1</v>
          </cell>
          <cell r="N851">
            <v>0</v>
          </cell>
          <cell r="O851">
            <v>0</v>
          </cell>
          <cell r="P851" t="str">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cell>
          <cell r="M852">
            <v>1</v>
          </cell>
          <cell r="N852">
            <v>0</v>
          </cell>
          <cell r="O852">
            <v>0</v>
          </cell>
          <cell r="P852" t="str">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cell>
          <cell r="M853">
            <v>1</v>
          </cell>
          <cell r="N853">
            <v>0</v>
          </cell>
          <cell r="O853">
            <v>0</v>
          </cell>
          <cell r="P853" t="str">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cell>
          <cell r="M854">
            <v>1</v>
          </cell>
          <cell r="N854">
            <v>0</v>
          </cell>
          <cell r="O854">
            <v>0</v>
          </cell>
          <cell r="P854" t="str">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cell>
          <cell r="M855">
            <v>1</v>
          </cell>
          <cell r="N855">
            <v>0</v>
          </cell>
          <cell r="O855">
            <v>0</v>
          </cell>
          <cell r="P855" t="str">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cell>
          <cell r="M856">
            <v>1</v>
          </cell>
          <cell r="N856">
            <v>0</v>
          </cell>
          <cell r="O856">
            <v>0</v>
          </cell>
          <cell r="P856" t="str">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cell>
          <cell r="M857">
            <v>1</v>
          </cell>
          <cell r="N857">
            <v>0</v>
          </cell>
          <cell r="O857">
            <v>0</v>
          </cell>
          <cell r="P857" t="str">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cell>
          <cell r="M858">
            <v>1</v>
          </cell>
          <cell r="N858">
            <v>0</v>
          </cell>
          <cell r="O858">
            <v>0</v>
          </cell>
          <cell r="P858" t="str">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cell>
          <cell r="M859">
            <v>1</v>
          </cell>
          <cell r="N859">
            <v>0</v>
          </cell>
          <cell r="O859">
            <v>0</v>
          </cell>
          <cell r="P859" t="str">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cell>
          <cell r="M860">
            <v>1</v>
          </cell>
          <cell r="N860">
            <v>0</v>
          </cell>
          <cell r="O860">
            <v>0</v>
          </cell>
          <cell r="P860" t="str">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cell>
          <cell r="M861">
            <v>1</v>
          </cell>
          <cell r="N861">
            <v>0</v>
          </cell>
          <cell r="O861">
            <v>0</v>
          </cell>
          <cell r="P861" t="str">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cell>
          <cell r="M862">
            <v>1</v>
          </cell>
          <cell r="N862">
            <v>0</v>
          </cell>
          <cell r="O862">
            <v>0</v>
          </cell>
          <cell r="P862" t="str">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cell>
          <cell r="M863">
            <v>1</v>
          </cell>
          <cell r="N863">
            <v>0</v>
          </cell>
          <cell r="O863">
            <v>0</v>
          </cell>
          <cell r="P863" t="str">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cell>
          <cell r="M864">
            <v>1</v>
          </cell>
          <cell r="N864">
            <v>0</v>
          </cell>
          <cell r="O864">
            <v>0</v>
          </cell>
          <cell r="P864" t="str">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cell>
          <cell r="M865">
            <v>1</v>
          </cell>
          <cell r="N865">
            <v>0</v>
          </cell>
          <cell r="O865">
            <v>0</v>
          </cell>
          <cell r="P865" t="str">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cell>
          <cell r="M866">
            <v>0.99199999999999999</v>
          </cell>
          <cell r="N866">
            <v>-8.0000000000000002E-3</v>
          </cell>
          <cell r="O866">
            <v>0</v>
          </cell>
          <cell r="P866" t="str">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cell>
          <cell r="M867">
            <v>0.99199999999999999</v>
          </cell>
          <cell r="N867">
            <v>-8.0000000000000002E-3</v>
          </cell>
          <cell r="O867">
            <v>0</v>
          </cell>
          <cell r="P867" t="str">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cell>
          <cell r="M868">
            <v>0.99199999999999999</v>
          </cell>
          <cell r="N868">
            <v>-8.0000000000000002E-3</v>
          </cell>
          <cell r="O868">
            <v>0</v>
          </cell>
          <cell r="P868" t="str">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cell>
          <cell r="M869">
            <v>1</v>
          </cell>
          <cell r="N869">
            <v>0</v>
          </cell>
          <cell r="O869">
            <v>0</v>
          </cell>
          <cell r="P869" t="str">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cell>
          <cell r="M870">
            <v>1</v>
          </cell>
          <cell r="N870">
            <v>0</v>
          </cell>
          <cell r="O870">
            <v>0</v>
          </cell>
          <cell r="P870" t="str">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cell>
          <cell r="M871">
            <v>1</v>
          </cell>
          <cell r="N871">
            <v>0</v>
          </cell>
          <cell r="O871">
            <v>0</v>
          </cell>
          <cell r="P871" t="str">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cell>
          <cell r="M872">
            <v>1</v>
          </cell>
          <cell r="N872">
            <v>0</v>
          </cell>
          <cell r="O872">
            <v>0</v>
          </cell>
          <cell r="P872" t="str">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cell>
          <cell r="M873">
            <v>1</v>
          </cell>
          <cell r="N873">
            <v>0</v>
          </cell>
          <cell r="O873">
            <v>0</v>
          </cell>
          <cell r="P873" t="str">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cell>
          <cell r="M874">
            <v>1</v>
          </cell>
          <cell r="N874">
            <v>0</v>
          </cell>
          <cell r="O874">
            <v>0</v>
          </cell>
          <cell r="P874" t="str">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cell>
          <cell r="M875">
            <v>1</v>
          </cell>
          <cell r="N875">
            <v>0</v>
          </cell>
          <cell r="O875">
            <v>0</v>
          </cell>
          <cell r="P875" t="str">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cell>
          <cell r="M876">
            <v>1</v>
          </cell>
          <cell r="N876">
            <v>0</v>
          </cell>
          <cell r="O876">
            <v>0</v>
          </cell>
          <cell r="P876" t="str">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cell>
          <cell r="M877">
            <v>1</v>
          </cell>
          <cell r="N877">
            <v>0</v>
          </cell>
          <cell r="O877">
            <v>0</v>
          </cell>
          <cell r="P877" t="str">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cell>
          <cell r="M878">
            <v>1</v>
          </cell>
          <cell r="N878">
            <v>0</v>
          </cell>
          <cell r="O878">
            <v>0</v>
          </cell>
          <cell r="P878" t="str">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cell>
          <cell r="M879">
            <v>1</v>
          </cell>
          <cell r="N879">
            <v>0</v>
          </cell>
          <cell r="O879">
            <v>0</v>
          </cell>
          <cell r="P879" t="str">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cell>
          <cell r="M880">
            <v>1</v>
          </cell>
          <cell r="N880">
            <v>0</v>
          </cell>
          <cell r="O880">
            <v>0</v>
          </cell>
          <cell r="P880" t="str">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cell>
          <cell r="M881">
            <v>1</v>
          </cell>
          <cell r="N881">
            <v>0</v>
          </cell>
          <cell r="O881">
            <v>0</v>
          </cell>
          <cell r="P881" t="str">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cell>
          <cell r="M882">
            <v>1</v>
          </cell>
          <cell r="N882">
            <v>0</v>
          </cell>
          <cell r="O882">
            <v>0</v>
          </cell>
          <cell r="P882" t="str">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cell>
          <cell r="M883">
            <v>1</v>
          </cell>
          <cell r="N883">
            <v>0</v>
          </cell>
          <cell r="O883">
            <v>0</v>
          </cell>
          <cell r="P883" t="str">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cell>
          <cell r="M884">
            <v>0.1724</v>
          </cell>
          <cell r="N884">
            <v>-0.8276</v>
          </cell>
          <cell r="O884">
            <v>0</v>
          </cell>
          <cell r="P884" t="str">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cell>
          <cell r="M885">
            <v>0.37259999999999999</v>
          </cell>
          <cell r="N885">
            <v>-0.62739999999999996</v>
          </cell>
          <cell r="O885">
            <v>0</v>
          </cell>
          <cell r="P885" t="str">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cell>
          <cell r="M886">
            <v>1</v>
          </cell>
          <cell r="N886">
            <v>0</v>
          </cell>
          <cell r="O886">
            <v>0</v>
          </cell>
          <cell r="P886" t="str">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cell>
          <cell r="M887">
            <v>1</v>
          </cell>
          <cell r="N887">
            <v>0</v>
          </cell>
          <cell r="O887">
            <v>0</v>
          </cell>
          <cell r="P887" t="str">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cell>
          <cell r="M888">
            <v>1</v>
          </cell>
          <cell r="N888">
            <v>0</v>
          </cell>
          <cell r="O888">
            <v>0</v>
          </cell>
          <cell r="P888" t="str">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cell>
          <cell r="M889">
            <v>1</v>
          </cell>
          <cell r="N889">
            <v>0</v>
          </cell>
          <cell r="O889">
            <v>0</v>
          </cell>
          <cell r="P889" t="str">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cell>
          <cell r="M890">
            <v>1</v>
          </cell>
          <cell r="N890">
            <v>0</v>
          </cell>
          <cell r="O890">
            <v>0</v>
          </cell>
          <cell r="P890" t="str">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cell>
          <cell r="M891">
            <v>1</v>
          </cell>
          <cell r="N891">
            <v>0</v>
          </cell>
          <cell r="O891">
            <v>0</v>
          </cell>
          <cell r="P891" t="str">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cell>
          <cell r="M892">
            <v>1</v>
          </cell>
          <cell r="N892">
            <v>0</v>
          </cell>
          <cell r="O892">
            <v>0</v>
          </cell>
          <cell r="P892" t="str">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cell>
          <cell r="M893">
            <v>1</v>
          </cell>
          <cell r="N893">
            <v>0</v>
          </cell>
          <cell r="O893">
            <v>0</v>
          </cell>
          <cell r="P893" t="str">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cell>
          <cell r="M894">
            <v>1</v>
          </cell>
          <cell r="N894">
            <v>0</v>
          </cell>
          <cell r="O894">
            <v>0</v>
          </cell>
          <cell r="P894" t="str">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cell>
          <cell r="M895">
            <v>1</v>
          </cell>
          <cell r="N895">
            <v>0</v>
          </cell>
          <cell r="O895">
            <v>0</v>
          </cell>
          <cell r="P895" t="str">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cell>
          <cell r="M896">
            <v>1</v>
          </cell>
          <cell r="N896">
            <v>0</v>
          </cell>
          <cell r="O896">
            <v>0</v>
          </cell>
          <cell r="P896" t="str">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cell>
          <cell r="M897">
            <v>1</v>
          </cell>
          <cell r="N897">
            <v>0</v>
          </cell>
          <cell r="O897">
            <v>0</v>
          </cell>
          <cell r="P897" t="str">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cell>
          <cell r="M898">
            <v>1</v>
          </cell>
          <cell r="N898">
            <v>0</v>
          </cell>
          <cell r="O898">
            <v>0</v>
          </cell>
          <cell r="P898" t="str">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cell>
          <cell r="M899">
            <v>1</v>
          </cell>
          <cell r="N899">
            <v>0</v>
          </cell>
          <cell r="O899">
            <v>0</v>
          </cell>
          <cell r="P899" t="str">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cell>
          <cell r="M900">
            <v>1</v>
          </cell>
          <cell r="N900">
            <v>0</v>
          </cell>
          <cell r="O900">
            <v>0</v>
          </cell>
          <cell r="P900" t="str">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cell>
          <cell r="M901">
            <v>1</v>
          </cell>
          <cell r="N901">
            <v>0</v>
          </cell>
          <cell r="O901">
            <v>0</v>
          </cell>
          <cell r="P901" t="str">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cell>
          <cell r="M903">
            <v>1</v>
          </cell>
          <cell r="N903">
            <v>0</v>
          </cell>
          <cell r="O903">
            <v>0</v>
          </cell>
          <cell r="P903" t="str">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cell>
          <cell r="M904">
            <v>1</v>
          </cell>
          <cell r="N904">
            <v>0</v>
          </cell>
          <cell r="O904">
            <v>0</v>
          </cell>
          <cell r="P904" t="str">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cell>
          <cell r="M905">
            <v>1</v>
          </cell>
          <cell r="N905">
            <v>0</v>
          </cell>
          <cell r="O905">
            <v>0</v>
          </cell>
          <cell r="P905" t="str">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cell>
          <cell r="M906">
            <v>1</v>
          </cell>
          <cell r="N906">
            <v>0</v>
          </cell>
          <cell r="O906">
            <v>0</v>
          </cell>
          <cell r="P906" t="str">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cell>
          <cell r="M907">
            <v>1</v>
          </cell>
          <cell r="N907">
            <v>0</v>
          </cell>
          <cell r="O907">
            <v>0</v>
          </cell>
          <cell r="P907" t="str">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cell>
          <cell r="M908">
            <v>1</v>
          </cell>
          <cell r="N908">
            <v>0</v>
          </cell>
          <cell r="O908">
            <v>0</v>
          </cell>
          <cell r="P908" t="str">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cell>
          <cell r="M909">
            <v>1</v>
          </cell>
          <cell r="N909">
            <v>0</v>
          </cell>
          <cell r="O909">
            <v>0</v>
          </cell>
          <cell r="P909" t="str">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cell>
          <cell r="M910">
            <v>1</v>
          </cell>
          <cell r="N910">
            <v>0</v>
          </cell>
          <cell r="O910">
            <v>0</v>
          </cell>
          <cell r="P910" t="str">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cell>
          <cell r="M911">
            <v>1</v>
          </cell>
          <cell r="N911">
            <v>0</v>
          </cell>
          <cell r="O911">
            <v>0</v>
          </cell>
          <cell r="P911" t="str">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cell>
          <cell r="M912">
            <v>1</v>
          </cell>
          <cell r="N912">
            <v>0</v>
          </cell>
          <cell r="O912">
            <v>0</v>
          </cell>
          <cell r="P912" t="str">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cell>
          <cell r="M913">
            <v>1</v>
          </cell>
          <cell r="N913">
            <v>0</v>
          </cell>
          <cell r="O913">
            <v>0</v>
          </cell>
          <cell r="P913" t="str">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cell>
          <cell r="M914">
            <v>1</v>
          </cell>
          <cell r="N914">
            <v>0</v>
          </cell>
          <cell r="O914">
            <v>0</v>
          </cell>
          <cell r="P914" t="str">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cell>
          <cell r="M915">
            <v>1</v>
          </cell>
          <cell r="N915">
            <v>0</v>
          </cell>
          <cell r="O915">
            <v>0</v>
          </cell>
          <cell r="P915" t="str">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cell>
          <cell r="M916">
            <v>1</v>
          </cell>
          <cell r="N916">
            <v>0</v>
          </cell>
          <cell r="O916">
            <v>0</v>
          </cell>
          <cell r="P916" t="str">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cell>
          <cell r="M917">
            <v>1</v>
          </cell>
          <cell r="N917">
            <v>0</v>
          </cell>
          <cell r="O917">
            <v>0</v>
          </cell>
          <cell r="P917" t="str">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cell>
          <cell r="M918">
            <v>1</v>
          </cell>
          <cell r="N918">
            <v>0</v>
          </cell>
          <cell r="O918">
            <v>0</v>
          </cell>
          <cell r="P918" t="str">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cell>
          <cell r="M919">
            <v>1</v>
          </cell>
          <cell r="N919">
            <v>0</v>
          </cell>
          <cell r="O919">
            <v>0</v>
          </cell>
          <cell r="P919" t="str">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cell>
          <cell r="M920">
            <v>1</v>
          </cell>
          <cell r="N920">
            <v>0</v>
          </cell>
          <cell r="O920">
            <v>0</v>
          </cell>
          <cell r="P920" t="str">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cell>
          <cell r="M921">
            <v>1</v>
          </cell>
          <cell r="N921">
            <v>0</v>
          </cell>
          <cell r="O921">
            <v>0</v>
          </cell>
          <cell r="P921" t="str">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cell>
          <cell r="M922">
            <v>1</v>
          </cell>
          <cell r="N922">
            <v>0</v>
          </cell>
          <cell r="O922">
            <v>0</v>
          </cell>
          <cell r="P922" t="str">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cell>
          <cell r="M923">
            <v>1</v>
          </cell>
          <cell r="N923">
            <v>0</v>
          </cell>
          <cell r="O923">
            <v>0</v>
          </cell>
          <cell r="P923" t="str">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cell>
          <cell r="M924">
            <v>1</v>
          </cell>
          <cell r="N924">
            <v>0</v>
          </cell>
          <cell r="O924">
            <v>0</v>
          </cell>
          <cell r="P924" t="str">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cell>
          <cell r="M925">
            <v>1</v>
          </cell>
          <cell r="N925">
            <v>0</v>
          </cell>
          <cell r="O925">
            <v>0</v>
          </cell>
          <cell r="P925" t="str">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cell>
          <cell r="M926">
            <v>1</v>
          </cell>
          <cell r="N926">
            <v>0</v>
          </cell>
          <cell r="O926">
            <v>0</v>
          </cell>
          <cell r="P926" t="str">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cell>
          <cell r="M927">
            <v>1</v>
          </cell>
          <cell r="N927">
            <v>0</v>
          </cell>
          <cell r="O927">
            <v>0</v>
          </cell>
          <cell r="P927" t="str">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cell>
          <cell r="M928">
            <v>1</v>
          </cell>
          <cell r="N928">
            <v>0</v>
          </cell>
          <cell r="O928">
            <v>0</v>
          </cell>
          <cell r="P928" t="str">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cell>
          <cell r="M929">
            <v>1</v>
          </cell>
          <cell r="N929">
            <v>0</v>
          </cell>
          <cell r="O929">
            <v>0</v>
          </cell>
          <cell r="P929" t="str">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cell>
          <cell r="M930">
            <v>1</v>
          </cell>
          <cell r="N930">
            <v>0</v>
          </cell>
          <cell r="O930">
            <v>0</v>
          </cell>
          <cell r="P930" t="str">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cell>
          <cell r="M931">
            <v>1</v>
          </cell>
          <cell r="N931">
            <v>0</v>
          </cell>
          <cell r="O931">
            <v>0</v>
          </cell>
          <cell r="P931" t="str">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cell>
          <cell r="M932">
            <v>1</v>
          </cell>
          <cell r="N932">
            <v>0</v>
          </cell>
          <cell r="O932">
            <v>0</v>
          </cell>
          <cell r="P932" t="str">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cell>
          <cell r="M933">
            <v>1</v>
          </cell>
          <cell r="N933">
            <v>0</v>
          </cell>
          <cell r="O933">
            <v>0</v>
          </cell>
          <cell r="P933" t="str">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cell>
          <cell r="M934">
            <v>1</v>
          </cell>
          <cell r="N934">
            <v>0</v>
          </cell>
          <cell r="O934">
            <v>0</v>
          </cell>
          <cell r="P934" t="str">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cell>
          <cell r="M935">
            <v>1</v>
          </cell>
          <cell r="N935">
            <v>0</v>
          </cell>
          <cell r="O935">
            <v>0</v>
          </cell>
          <cell r="P935" t="str">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cell>
          <cell r="M936">
            <v>1</v>
          </cell>
          <cell r="N936">
            <v>0</v>
          </cell>
          <cell r="O936">
            <v>0</v>
          </cell>
          <cell r="P936" t="str">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cell>
          <cell r="M937">
            <v>1</v>
          </cell>
          <cell r="N937">
            <v>0</v>
          </cell>
          <cell r="O937">
            <v>0</v>
          </cell>
          <cell r="P937" t="str">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cell>
          <cell r="M938">
            <v>1</v>
          </cell>
          <cell r="N938">
            <v>0</v>
          </cell>
          <cell r="O938">
            <v>0</v>
          </cell>
          <cell r="P938" t="str">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cell>
          <cell r="M939">
            <v>1</v>
          </cell>
          <cell r="N939">
            <v>0</v>
          </cell>
          <cell r="O939">
            <v>0</v>
          </cell>
          <cell r="P939" t="str">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cell>
          <cell r="M940">
            <v>1</v>
          </cell>
          <cell r="N940">
            <v>0</v>
          </cell>
          <cell r="O940">
            <v>0</v>
          </cell>
          <cell r="P940" t="str">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cell>
          <cell r="M941">
            <v>1</v>
          </cell>
          <cell r="N941">
            <v>0</v>
          </cell>
          <cell r="O941">
            <v>0</v>
          </cell>
          <cell r="P941" t="str">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cell>
          <cell r="M942">
            <v>1</v>
          </cell>
          <cell r="N942">
            <v>0</v>
          </cell>
          <cell r="O942">
            <v>0</v>
          </cell>
          <cell r="P942" t="str">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cell>
          <cell r="M943">
            <v>1</v>
          </cell>
          <cell r="N943">
            <v>0</v>
          </cell>
          <cell r="O943">
            <v>0</v>
          </cell>
          <cell r="P943" t="str">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cell>
          <cell r="M944">
            <v>1</v>
          </cell>
          <cell r="N944">
            <v>0</v>
          </cell>
          <cell r="O944">
            <v>0</v>
          </cell>
          <cell r="P944" t="str">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cell>
          <cell r="M945">
            <v>1</v>
          </cell>
          <cell r="N945">
            <v>0</v>
          </cell>
          <cell r="O945">
            <v>0</v>
          </cell>
          <cell r="P945" t="str">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cell>
          <cell r="M946">
            <v>1</v>
          </cell>
          <cell r="N946">
            <v>0</v>
          </cell>
          <cell r="O946">
            <v>0</v>
          </cell>
          <cell r="P946" t="str">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cell>
          <cell r="M947">
            <v>1</v>
          </cell>
          <cell r="N947">
            <v>0</v>
          </cell>
          <cell r="O947">
            <v>0</v>
          </cell>
          <cell r="P947" t="str">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cell>
          <cell r="M948">
            <v>1</v>
          </cell>
          <cell r="N948">
            <v>0</v>
          </cell>
          <cell r="O948">
            <v>0</v>
          </cell>
          <cell r="P948" t="str">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cell>
          <cell r="M949">
            <v>1</v>
          </cell>
          <cell r="N949">
            <v>0</v>
          </cell>
          <cell r="O949">
            <v>0</v>
          </cell>
          <cell r="P949" t="str">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cell>
          <cell r="M950">
            <v>1</v>
          </cell>
          <cell r="N950">
            <v>0</v>
          </cell>
          <cell r="O950">
            <v>0</v>
          </cell>
          <cell r="P950" t="str">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cell>
          <cell r="M951">
            <v>1</v>
          </cell>
          <cell r="N951">
            <v>0</v>
          </cell>
          <cell r="O951">
            <v>0</v>
          </cell>
          <cell r="P951" t="str">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cell>
          <cell r="M952">
            <v>1</v>
          </cell>
          <cell r="N952">
            <v>0</v>
          </cell>
          <cell r="O952">
            <v>0</v>
          </cell>
          <cell r="P952" t="str">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cell>
          <cell r="M953">
            <v>1</v>
          </cell>
          <cell r="N953">
            <v>0</v>
          </cell>
          <cell r="O953">
            <v>0</v>
          </cell>
          <cell r="P953" t="str">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cell>
          <cell r="M954">
            <v>1</v>
          </cell>
          <cell r="N954">
            <v>0</v>
          </cell>
          <cell r="O954">
            <v>0</v>
          </cell>
          <cell r="P954" t="str">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cell>
          <cell r="M955">
            <v>1</v>
          </cell>
          <cell r="N955">
            <v>0</v>
          </cell>
          <cell r="O955">
            <v>0</v>
          </cell>
          <cell r="P955" t="str">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cell>
          <cell r="M956">
            <v>1</v>
          </cell>
          <cell r="N956">
            <v>0</v>
          </cell>
          <cell r="O956">
            <v>0</v>
          </cell>
          <cell r="P956" t="str">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cell>
          <cell r="M957">
            <v>1</v>
          </cell>
          <cell r="N957">
            <v>0</v>
          </cell>
          <cell r="O957">
            <v>0</v>
          </cell>
          <cell r="P957" t="str">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cell>
          <cell r="M966">
            <v>1</v>
          </cell>
          <cell r="N966">
            <v>0</v>
          </cell>
          <cell r="O966">
            <v>0</v>
          </cell>
          <cell r="P966" t="str">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cell>
          <cell r="M967">
            <v>1</v>
          </cell>
          <cell r="N967">
            <v>0</v>
          </cell>
          <cell r="O967">
            <v>0</v>
          </cell>
          <cell r="P967" t="str">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cell>
          <cell r="M968">
            <v>1</v>
          </cell>
          <cell r="N968">
            <v>0</v>
          </cell>
          <cell r="O968">
            <v>0</v>
          </cell>
          <cell r="P968" t="str">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cell>
          <cell r="M972">
            <v>1</v>
          </cell>
          <cell r="N972">
            <v>0</v>
          </cell>
          <cell r="O972">
            <v>0</v>
          </cell>
          <cell r="P972" t="str">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cell>
          <cell r="M973">
            <v>1</v>
          </cell>
          <cell r="N973">
            <v>0</v>
          </cell>
          <cell r="O973">
            <v>0</v>
          </cell>
          <cell r="P973" t="str">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cell>
          <cell r="M974">
            <v>1</v>
          </cell>
          <cell r="N974">
            <v>0</v>
          </cell>
          <cell r="O974">
            <v>0</v>
          </cell>
          <cell r="P974" t="str">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cell>
          <cell r="M975">
            <v>1</v>
          </cell>
          <cell r="N975">
            <v>0</v>
          </cell>
          <cell r="O975">
            <v>0</v>
          </cell>
          <cell r="P975" t="str">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cell>
          <cell r="M976">
            <v>1</v>
          </cell>
          <cell r="N976">
            <v>0</v>
          </cell>
          <cell r="O976">
            <v>0</v>
          </cell>
          <cell r="P976" t="str">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cell>
          <cell r="M977">
            <v>1</v>
          </cell>
          <cell r="N977">
            <v>0</v>
          </cell>
          <cell r="O977">
            <v>0</v>
          </cell>
          <cell r="P977" t="str">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cell>
          <cell r="M978">
            <v>1</v>
          </cell>
          <cell r="N978">
            <v>0</v>
          </cell>
          <cell r="O978">
            <v>0</v>
          </cell>
          <cell r="P978" t="str">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cell>
          <cell r="M980">
            <v>1</v>
          </cell>
          <cell r="N980">
            <v>0</v>
          </cell>
          <cell r="O980">
            <v>0</v>
          </cell>
          <cell r="P980" t="str">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cell>
          <cell r="M981">
            <v>1</v>
          </cell>
          <cell r="N981">
            <v>0</v>
          </cell>
          <cell r="O981">
            <v>0</v>
          </cell>
          <cell r="P981" t="str">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cell>
          <cell r="M982">
            <v>1</v>
          </cell>
          <cell r="N982">
            <v>0</v>
          </cell>
          <cell r="O982">
            <v>0</v>
          </cell>
          <cell r="P982" t="str">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cell>
          <cell r="M983">
            <v>1</v>
          </cell>
          <cell r="N983">
            <v>0</v>
          </cell>
          <cell r="O983">
            <v>0</v>
          </cell>
          <cell r="P983" t="str">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cell>
          <cell r="M984">
            <v>1</v>
          </cell>
          <cell r="N984">
            <v>0</v>
          </cell>
          <cell r="O984">
            <v>0</v>
          </cell>
          <cell r="P984" t="str">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cell>
          <cell r="M985">
            <v>1</v>
          </cell>
          <cell r="N985">
            <v>0</v>
          </cell>
          <cell r="O985">
            <v>0</v>
          </cell>
          <cell r="P985" t="str">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cell>
          <cell r="M986">
            <v>1</v>
          </cell>
          <cell r="N986">
            <v>0</v>
          </cell>
          <cell r="O986">
            <v>0</v>
          </cell>
          <cell r="P986" t="str">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cell>
          <cell r="M987">
            <v>1</v>
          </cell>
          <cell r="N987">
            <v>0</v>
          </cell>
          <cell r="O987">
            <v>0</v>
          </cell>
          <cell r="P987" t="str">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cell>
          <cell r="M988">
            <v>1</v>
          </cell>
          <cell r="N988">
            <v>0</v>
          </cell>
          <cell r="O988">
            <v>0</v>
          </cell>
          <cell r="P988" t="str">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cell>
          <cell r="M989">
            <v>1</v>
          </cell>
          <cell r="N989">
            <v>0</v>
          </cell>
          <cell r="O989">
            <v>0</v>
          </cell>
          <cell r="P989" t="str">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cell>
          <cell r="M990">
            <v>1</v>
          </cell>
          <cell r="N990">
            <v>0</v>
          </cell>
          <cell r="O990">
            <v>0</v>
          </cell>
          <cell r="P990" t="str">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cell>
          <cell r="M991">
            <v>1</v>
          </cell>
          <cell r="N991">
            <v>0</v>
          </cell>
          <cell r="O991">
            <v>0</v>
          </cell>
          <cell r="P991" t="str">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cell>
          <cell r="M992">
            <v>1</v>
          </cell>
          <cell r="N992">
            <v>0</v>
          </cell>
          <cell r="O992">
            <v>0</v>
          </cell>
          <cell r="P992" t="str">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cell>
          <cell r="M993">
            <v>1</v>
          </cell>
          <cell r="N993">
            <v>0</v>
          </cell>
          <cell r="O993">
            <v>0</v>
          </cell>
          <cell r="P993" t="str">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cell>
          <cell r="M994">
            <v>1</v>
          </cell>
          <cell r="N994">
            <v>0</v>
          </cell>
          <cell r="O994">
            <v>0</v>
          </cell>
          <cell r="P994" t="str">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cell>
          <cell r="M995">
            <v>1</v>
          </cell>
          <cell r="N995">
            <v>0</v>
          </cell>
          <cell r="O995">
            <v>0</v>
          </cell>
          <cell r="P995" t="str">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cell>
          <cell r="M996">
            <v>1</v>
          </cell>
          <cell r="N996">
            <v>0</v>
          </cell>
          <cell r="O996">
            <v>0</v>
          </cell>
          <cell r="P996" t="str">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cell>
          <cell r="M997">
            <v>1</v>
          </cell>
          <cell r="N997">
            <v>0</v>
          </cell>
          <cell r="O997">
            <v>0</v>
          </cell>
          <cell r="P997" t="str">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cell>
          <cell r="M998">
            <v>1</v>
          </cell>
          <cell r="N998">
            <v>0</v>
          </cell>
          <cell r="O998">
            <v>0</v>
          </cell>
          <cell r="P998" t="str">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cell>
          <cell r="M999">
            <v>1</v>
          </cell>
          <cell r="N999">
            <v>0</v>
          </cell>
          <cell r="O999">
            <v>0</v>
          </cell>
          <cell r="P999" t="str">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cell>
          <cell r="M1000">
            <v>1</v>
          </cell>
          <cell r="N1000">
            <v>0</v>
          </cell>
          <cell r="O1000">
            <v>0</v>
          </cell>
          <cell r="P1000" t="str">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cell>
          <cell r="M1001">
            <v>1</v>
          </cell>
          <cell r="N1001">
            <v>0</v>
          </cell>
          <cell r="O1001">
            <v>0</v>
          </cell>
          <cell r="P1001" t="str">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cell>
          <cell r="M1002">
            <v>1</v>
          </cell>
          <cell r="N1002">
            <v>0</v>
          </cell>
          <cell r="O1002">
            <v>0</v>
          </cell>
          <cell r="P1002" t="str">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cell>
          <cell r="M1003">
            <v>1</v>
          </cell>
          <cell r="N1003">
            <v>0</v>
          </cell>
          <cell r="O1003">
            <v>0</v>
          </cell>
          <cell r="P1003" t="str">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cell>
          <cell r="M1004">
            <v>1</v>
          </cell>
          <cell r="N1004">
            <v>0</v>
          </cell>
          <cell r="O1004">
            <v>0</v>
          </cell>
          <cell r="P1004" t="str">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cell>
          <cell r="M1005">
            <v>1</v>
          </cell>
          <cell r="N1005">
            <v>0</v>
          </cell>
          <cell r="O1005">
            <v>0</v>
          </cell>
          <cell r="P1005" t="str">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cell>
          <cell r="M1006">
            <v>1</v>
          </cell>
          <cell r="N1006">
            <v>0</v>
          </cell>
          <cell r="O1006">
            <v>0</v>
          </cell>
          <cell r="P1006" t="str">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cell>
          <cell r="M1007">
            <v>1</v>
          </cell>
          <cell r="N1007">
            <v>0</v>
          </cell>
          <cell r="O1007">
            <v>0</v>
          </cell>
          <cell r="P1007" t="str">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cell>
          <cell r="M1008">
            <v>1</v>
          </cell>
          <cell r="N1008">
            <v>0</v>
          </cell>
          <cell r="O1008">
            <v>0</v>
          </cell>
          <cell r="P1008" t="str">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cell>
          <cell r="M1009">
            <v>1</v>
          </cell>
          <cell r="N1009">
            <v>0</v>
          </cell>
          <cell r="O1009">
            <v>0</v>
          </cell>
          <cell r="P1009" t="str">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cell>
          <cell r="M1010">
            <v>1</v>
          </cell>
          <cell r="N1010">
            <v>0</v>
          </cell>
          <cell r="O1010">
            <v>0</v>
          </cell>
          <cell r="P1010" t="str">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cell>
          <cell r="M1011">
            <v>1</v>
          </cell>
          <cell r="N1011">
            <v>0</v>
          </cell>
          <cell r="O1011">
            <v>0</v>
          </cell>
          <cell r="P1011" t="str">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cell>
          <cell r="M1012">
            <v>1</v>
          </cell>
          <cell r="N1012">
            <v>0</v>
          </cell>
          <cell r="O1012">
            <v>0</v>
          </cell>
          <cell r="P1012" t="str">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cell>
          <cell r="M1013">
            <v>1</v>
          </cell>
          <cell r="N1013">
            <v>0</v>
          </cell>
          <cell r="O1013">
            <v>0</v>
          </cell>
          <cell r="P1013" t="str">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cell>
          <cell r="M1014">
            <v>1</v>
          </cell>
          <cell r="N1014">
            <v>0</v>
          </cell>
          <cell r="O1014">
            <v>0</v>
          </cell>
          <cell r="P1014" t="str">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cell>
          <cell r="M1015">
            <v>1</v>
          </cell>
          <cell r="N1015">
            <v>0</v>
          </cell>
          <cell r="O1015">
            <v>0</v>
          </cell>
          <cell r="P1015" t="str">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cell>
          <cell r="M1016">
            <v>1</v>
          </cell>
          <cell r="N1016">
            <v>0</v>
          </cell>
          <cell r="O1016">
            <v>0</v>
          </cell>
          <cell r="P1016" t="str">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cell>
          <cell r="M1017">
            <v>1</v>
          </cell>
          <cell r="N1017">
            <v>0</v>
          </cell>
          <cell r="O1017">
            <v>0</v>
          </cell>
          <cell r="P1017" t="str">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cell>
          <cell r="M1018">
            <v>1</v>
          </cell>
          <cell r="N1018">
            <v>0</v>
          </cell>
          <cell r="O1018">
            <v>0</v>
          </cell>
          <cell r="P1018" t="str">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cell>
          <cell r="M1019">
            <v>1</v>
          </cell>
          <cell r="N1019">
            <v>0</v>
          </cell>
          <cell r="O1019">
            <v>0</v>
          </cell>
          <cell r="P1019" t="str">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cell>
          <cell r="M1020">
            <v>1</v>
          </cell>
          <cell r="N1020">
            <v>0</v>
          </cell>
          <cell r="O1020">
            <v>0</v>
          </cell>
          <cell r="P1020" t="str">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cell>
          <cell r="M1021">
            <v>1</v>
          </cell>
          <cell r="N1021">
            <v>0</v>
          </cell>
          <cell r="O1021">
            <v>0</v>
          </cell>
          <cell r="P1021" t="str">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cell>
          <cell r="M1023">
            <v>1</v>
          </cell>
          <cell r="N1023">
            <v>0</v>
          </cell>
          <cell r="O1023">
            <v>0</v>
          </cell>
          <cell r="P1023" t="str">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cell>
          <cell r="M1024">
            <v>1</v>
          </cell>
          <cell r="N1024">
            <v>0</v>
          </cell>
          <cell r="O1024">
            <v>0</v>
          </cell>
          <cell r="P1024" t="str">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cell>
          <cell r="M1025">
            <v>1</v>
          </cell>
          <cell r="N1025">
            <v>0</v>
          </cell>
          <cell r="O1025">
            <v>0</v>
          </cell>
          <cell r="P1025" t="str">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cell>
          <cell r="M1026">
            <v>1</v>
          </cell>
          <cell r="N1026">
            <v>0</v>
          </cell>
          <cell r="O1026">
            <v>0</v>
          </cell>
          <cell r="P1026" t="str">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cell>
          <cell r="M1027">
            <v>1</v>
          </cell>
          <cell r="N1027">
            <v>0</v>
          </cell>
          <cell r="O1027">
            <v>0</v>
          </cell>
          <cell r="P1027" t="str">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cell>
          <cell r="M1028">
            <v>1</v>
          </cell>
          <cell r="N1028">
            <v>0</v>
          </cell>
          <cell r="O1028">
            <v>0</v>
          </cell>
          <cell r="P1028" t="str">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cell>
          <cell r="M1029">
            <v>1</v>
          </cell>
          <cell r="N1029">
            <v>0</v>
          </cell>
          <cell r="O1029">
            <v>0</v>
          </cell>
          <cell r="P1029" t="str">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cell>
          <cell r="M1030">
            <v>1</v>
          </cell>
          <cell r="N1030">
            <v>0</v>
          </cell>
          <cell r="O1030">
            <v>0</v>
          </cell>
          <cell r="P1030" t="str">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cell>
          <cell r="M1031">
            <v>1</v>
          </cell>
          <cell r="N1031">
            <v>0</v>
          </cell>
          <cell r="O1031">
            <v>0</v>
          </cell>
          <cell r="P1031" t="str">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cell>
          <cell r="M1032">
            <v>1</v>
          </cell>
          <cell r="N1032">
            <v>0</v>
          </cell>
          <cell r="O1032">
            <v>0</v>
          </cell>
          <cell r="P1032" t="str">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cell>
          <cell r="M1033">
            <v>1</v>
          </cell>
          <cell r="N1033">
            <v>0</v>
          </cell>
          <cell r="O1033">
            <v>0</v>
          </cell>
          <cell r="P1033" t="str">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cell>
          <cell r="M1034">
            <v>1</v>
          </cell>
          <cell r="N1034">
            <v>0</v>
          </cell>
          <cell r="O1034">
            <v>0</v>
          </cell>
          <cell r="P1034" t="str">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cell>
          <cell r="M1035">
            <v>1</v>
          </cell>
          <cell r="N1035">
            <v>0</v>
          </cell>
          <cell r="O1035">
            <v>0</v>
          </cell>
          <cell r="P1035" t="str">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cell>
          <cell r="M1036">
            <v>1</v>
          </cell>
          <cell r="N1036">
            <v>0</v>
          </cell>
          <cell r="O1036">
            <v>0</v>
          </cell>
          <cell r="P1036" t="str">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cell>
          <cell r="M1037">
            <v>1</v>
          </cell>
          <cell r="N1037">
            <v>0</v>
          </cell>
          <cell r="O1037">
            <v>0</v>
          </cell>
          <cell r="P1037" t="str">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cell>
          <cell r="M1038">
            <v>1</v>
          </cell>
          <cell r="N1038">
            <v>0</v>
          </cell>
          <cell r="O1038">
            <v>0</v>
          </cell>
          <cell r="P1038" t="str">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cell>
          <cell r="M1039">
            <v>1</v>
          </cell>
          <cell r="N1039">
            <v>0</v>
          </cell>
          <cell r="O1039">
            <v>0</v>
          </cell>
          <cell r="P1039" t="str">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cell>
          <cell r="M1040">
            <v>1</v>
          </cell>
          <cell r="N1040">
            <v>0</v>
          </cell>
          <cell r="O1040">
            <v>0</v>
          </cell>
          <cell r="P1040" t="str">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cell>
          <cell r="M1041">
            <v>1</v>
          </cell>
          <cell r="N1041">
            <v>0</v>
          </cell>
          <cell r="O1041">
            <v>0</v>
          </cell>
          <cell r="P1041" t="str">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cell>
          <cell r="M1042">
            <v>1</v>
          </cell>
          <cell r="N1042">
            <v>0</v>
          </cell>
          <cell r="O1042">
            <v>0</v>
          </cell>
          <cell r="P1042" t="str">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cell>
          <cell r="M1043">
            <v>1</v>
          </cell>
          <cell r="N1043">
            <v>0</v>
          </cell>
          <cell r="O1043">
            <v>0</v>
          </cell>
          <cell r="P1043" t="str">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cell>
          <cell r="M1044">
            <v>1</v>
          </cell>
          <cell r="N1044">
            <v>0</v>
          </cell>
          <cell r="O1044">
            <v>0</v>
          </cell>
          <cell r="P1044" t="str">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cell>
          <cell r="M1045">
            <v>1</v>
          </cell>
          <cell r="N1045">
            <v>0</v>
          </cell>
          <cell r="O1045">
            <v>0</v>
          </cell>
          <cell r="P1045" t="str">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cell>
          <cell r="M1046">
            <v>1</v>
          </cell>
          <cell r="N1046">
            <v>0</v>
          </cell>
          <cell r="O1046">
            <v>0</v>
          </cell>
          <cell r="P1046" t="str">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cell>
          <cell r="M1047">
            <v>1</v>
          </cell>
          <cell r="N1047">
            <v>0</v>
          </cell>
          <cell r="O1047">
            <v>0</v>
          </cell>
          <cell r="P1047" t="str">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cell>
          <cell r="M1048">
            <v>1</v>
          </cell>
          <cell r="N1048">
            <v>0</v>
          </cell>
          <cell r="O1048">
            <v>0</v>
          </cell>
          <cell r="P1048" t="str">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cell>
          <cell r="M1049">
            <v>1</v>
          </cell>
          <cell r="N1049">
            <v>0</v>
          </cell>
          <cell r="O1049">
            <v>0</v>
          </cell>
          <cell r="P1049" t="str">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cell>
          <cell r="M1050">
            <v>1</v>
          </cell>
          <cell r="N1050">
            <v>0</v>
          </cell>
          <cell r="O1050">
            <v>0</v>
          </cell>
          <cell r="P1050" t="str">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cell>
          <cell r="M1051">
            <v>1</v>
          </cell>
          <cell r="N1051">
            <v>0</v>
          </cell>
          <cell r="O1051">
            <v>0</v>
          </cell>
          <cell r="P1051" t="str">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cell>
          <cell r="M1052">
            <v>1</v>
          </cell>
          <cell r="N1052">
            <v>0</v>
          </cell>
          <cell r="O1052">
            <v>0</v>
          </cell>
          <cell r="P1052" t="str">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cell>
          <cell r="M1053">
            <v>1</v>
          </cell>
          <cell r="N1053">
            <v>0</v>
          </cell>
          <cell r="O1053">
            <v>0</v>
          </cell>
          <cell r="P1053" t="str">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cell>
          <cell r="M1054">
            <v>1</v>
          </cell>
          <cell r="N1054">
            <v>0</v>
          </cell>
          <cell r="O1054">
            <v>0</v>
          </cell>
          <cell r="P1054" t="str">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cell>
          <cell r="M1055">
            <v>1</v>
          </cell>
          <cell r="N1055">
            <v>0</v>
          </cell>
          <cell r="O1055">
            <v>0</v>
          </cell>
          <cell r="P1055" t="str">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cell>
          <cell r="M1056">
            <v>1</v>
          </cell>
          <cell r="N1056">
            <v>0</v>
          </cell>
          <cell r="O1056">
            <v>0</v>
          </cell>
          <cell r="P1056" t="str">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cell>
          <cell r="M1057">
            <v>1</v>
          </cell>
          <cell r="N1057">
            <v>0</v>
          </cell>
          <cell r="O1057">
            <v>0</v>
          </cell>
          <cell r="P1057" t="str">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cell>
          <cell r="M1058">
            <v>1</v>
          </cell>
          <cell r="N1058">
            <v>0</v>
          </cell>
          <cell r="O1058">
            <v>0</v>
          </cell>
          <cell r="P1058" t="str">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cell>
          <cell r="M1059">
            <v>1</v>
          </cell>
          <cell r="N1059">
            <v>0</v>
          </cell>
          <cell r="O1059">
            <v>0</v>
          </cell>
          <cell r="P1059" t="str">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cell>
          <cell r="M1060">
            <v>1</v>
          </cell>
          <cell r="N1060">
            <v>0</v>
          </cell>
          <cell r="O1060">
            <v>0</v>
          </cell>
          <cell r="P1060" t="str">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cell>
          <cell r="M1061">
            <v>1</v>
          </cell>
          <cell r="N1061">
            <v>0</v>
          </cell>
          <cell r="O1061">
            <v>0</v>
          </cell>
          <cell r="P1061" t="str">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cell>
          <cell r="M1062">
            <v>1</v>
          </cell>
          <cell r="N1062">
            <v>0</v>
          </cell>
          <cell r="O1062">
            <v>0</v>
          </cell>
          <cell r="P1062" t="str">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cell>
          <cell r="M1063">
            <v>1</v>
          </cell>
          <cell r="N1063">
            <v>0</v>
          </cell>
          <cell r="O1063">
            <v>0</v>
          </cell>
          <cell r="P1063" t="str">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cell>
          <cell r="M1064">
            <v>1</v>
          </cell>
          <cell r="N1064">
            <v>0</v>
          </cell>
          <cell r="O1064">
            <v>0</v>
          </cell>
          <cell r="P1064" t="str">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cell>
          <cell r="M1065">
            <v>1</v>
          </cell>
          <cell r="N1065">
            <v>0</v>
          </cell>
          <cell r="O1065">
            <v>0</v>
          </cell>
          <cell r="P1065" t="str">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cell>
          <cell r="M1066">
            <v>1</v>
          </cell>
          <cell r="N1066">
            <v>0</v>
          </cell>
          <cell r="O1066">
            <v>0</v>
          </cell>
          <cell r="P1066" t="str">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cell>
          <cell r="M1067">
            <v>1</v>
          </cell>
          <cell r="N1067">
            <v>0</v>
          </cell>
          <cell r="O1067">
            <v>0</v>
          </cell>
          <cell r="P1067" t="str">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cell>
          <cell r="M1068">
            <v>1</v>
          </cell>
          <cell r="N1068">
            <v>0</v>
          </cell>
          <cell r="O1068">
            <v>0</v>
          </cell>
          <cell r="P1068" t="str">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cell>
          <cell r="M1069">
            <v>1</v>
          </cell>
          <cell r="N1069">
            <v>0</v>
          </cell>
          <cell r="O1069">
            <v>0</v>
          </cell>
          <cell r="P1069" t="str">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cell>
          <cell r="M1070">
            <v>1</v>
          </cell>
          <cell r="N1070">
            <v>0</v>
          </cell>
          <cell r="O1070">
            <v>0</v>
          </cell>
          <cell r="P1070" t="str">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cell>
          <cell r="M1071">
            <v>1</v>
          </cell>
          <cell r="N1071">
            <v>0</v>
          </cell>
          <cell r="O1071">
            <v>0</v>
          </cell>
          <cell r="P1071" t="str">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cell>
          <cell r="M1072">
            <v>1</v>
          </cell>
          <cell r="N1072">
            <v>0</v>
          </cell>
          <cell r="O1072">
            <v>0</v>
          </cell>
          <cell r="P1072" t="str">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cell>
          <cell r="M1073">
            <v>1</v>
          </cell>
          <cell r="N1073">
            <v>0</v>
          </cell>
          <cell r="O1073">
            <v>0</v>
          </cell>
          <cell r="P1073" t="str">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cell>
          <cell r="M1074">
            <v>1</v>
          </cell>
          <cell r="N1074">
            <v>0</v>
          </cell>
          <cell r="O1074">
            <v>0</v>
          </cell>
          <cell r="P1074" t="str">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cell>
          <cell r="M1075">
            <v>1</v>
          </cell>
          <cell r="N1075">
            <v>0</v>
          </cell>
          <cell r="O1075">
            <v>0</v>
          </cell>
          <cell r="P1075" t="str">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cell>
          <cell r="M1076">
            <v>1</v>
          </cell>
          <cell r="N1076">
            <v>0</v>
          </cell>
          <cell r="O1076">
            <v>0</v>
          </cell>
          <cell r="P1076" t="str">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cell>
          <cell r="M1077">
            <v>1</v>
          </cell>
          <cell r="N1077">
            <v>0</v>
          </cell>
          <cell r="O1077">
            <v>0</v>
          </cell>
          <cell r="P1077" t="str">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cell>
          <cell r="M1078">
            <v>1</v>
          </cell>
          <cell r="N1078">
            <v>0</v>
          </cell>
          <cell r="O1078">
            <v>0</v>
          </cell>
          <cell r="P1078" t="str">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cell>
          <cell r="M1082">
            <v>1</v>
          </cell>
          <cell r="N1082">
            <v>0</v>
          </cell>
          <cell r="O1082">
            <v>0</v>
          </cell>
          <cell r="P1082" t="str">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cell>
          <cell r="M1083">
            <v>1</v>
          </cell>
          <cell r="N1083">
            <v>0</v>
          </cell>
          <cell r="O1083">
            <v>0</v>
          </cell>
          <cell r="P1083" t="str">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cell>
          <cell r="M1084">
            <v>1</v>
          </cell>
          <cell r="N1084">
            <v>0</v>
          </cell>
          <cell r="O1084">
            <v>0</v>
          </cell>
          <cell r="P1084" t="str">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cell>
          <cell r="M1085">
            <v>1</v>
          </cell>
          <cell r="N1085">
            <v>0</v>
          </cell>
          <cell r="O1085">
            <v>0</v>
          </cell>
          <cell r="P1085" t="str">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cell>
          <cell r="M1086">
            <v>1</v>
          </cell>
          <cell r="N1086">
            <v>0</v>
          </cell>
          <cell r="O1086">
            <v>0</v>
          </cell>
          <cell r="P1086" t="str">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cell>
          <cell r="M1087">
            <v>1</v>
          </cell>
          <cell r="N1087">
            <v>0</v>
          </cell>
          <cell r="O1087">
            <v>0</v>
          </cell>
          <cell r="P1087" t="str">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cell>
          <cell r="M1088">
            <v>1</v>
          </cell>
          <cell r="N1088">
            <v>0</v>
          </cell>
          <cell r="O1088">
            <v>0</v>
          </cell>
          <cell r="P1088" t="str">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cell>
          <cell r="M1089">
            <v>1</v>
          </cell>
          <cell r="N1089">
            <v>0</v>
          </cell>
          <cell r="O1089">
            <v>0</v>
          </cell>
          <cell r="P1089" t="str">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cell>
          <cell r="M1090">
            <v>1</v>
          </cell>
          <cell r="N1090">
            <v>0</v>
          </cell>
          <cell r="O1090">
            <v>0</v>
          </cell>
          <cell r="P1090" t="str">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cell>
          <cell r="M1091">
            <v>1</v>
          </cell>
          <cell r="N1091">
            <v>0</v>
          </cell>
          <cell r="O1091">
            <v>0</v>
          </cell>
          <cell r="P1091" t="str">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cell>
          <cell r="M1092">
            <v>1</v>
          </cell>
          <cell r="N1092">
            <v>0</v>
          </cell>
          <cell r="O1092">
            <v>0</v>
          </cell>
          <cell r="P1092" t="str">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cell>
          <cell r="M1093">
            <v>1</v>
          </cell>
          <cell r="N1093">
            <v>0</v>
          </cell>
          <cell r="O1093">
            <v>0</v>
          </cell>
          <cell r="P1093" t="str">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cell>
          <cell r="M1094">
            <v>1</v>
          </cell>
          <cell r="N1094">
            <v>0</v>
          </cell>
          <cell r="O1094">
            <v>0</v>
          </cell>
          <cell r="P1094" t="str">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cell>
          <cell r="M1095">
            <v>1</v>
          </cell>
          <cell r="N1095">
            <v>0</v>
          </cell>
          <cell r="O1095">
            <v>0</v>
          </cell>
          <cell r="P1095" t="str">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cell>
          <cell r="M1096">
            <v>1</v>
          </cell>
          <cell r="N1096">
            <v>0</v>
          </cell>
          <cell r="O1096">
            <v>0</v>
          </cell>
          <cell r="P1096" t="str">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cell>
          <cell r="M1097">
            <v>1</v>
          </cell>
          <cell r="N1097">
            <v>0</v>
          </cell>
          <cell r="O1097">
            <v>0</v>
          </cell>
          <cell r="P1097" t="str">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cell>
          <cell r="M1098">
            <v>1</v>
          </cell>
          <cell r="N1098">
            <v>0</v>
          </cell>
          <cell r="O1098">
            <v>0</v>
          </cell>
          <cell r="P1098" t="str">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cell>
          <cell r="M1099">
            <v>1</v>
          </cell>
          <cell r="N1099">
            <v>0</v>
          </cell>
          <cell r="O1099">
            <v>0</v>
          </cell>
          <cell r="P1099" t="str">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cell>
          <cell r="M1100">
            <v>1</v>
          </cell>
          <cell r="N1100">
            <v>0</v>
          </cell>
          <cell r="O1100">
            <v>0</v>
          </cell>
          <cell r="P1100" t="str">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cell>
          <cell r="M1101">
            <v>1</v>
          </cell>
          <cell r="N1101">
            <v>0</v>
          </cell>
          <cell r="O1101">
            <v>0</v>
          </cell>
          <cell r="P1101" t="str">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cell>
          <cell r="M1102">
            <v>1</v>
          </cell>
          <cell r="N1102">
            <v>0</v>
          </cell>
          <cell r="O1102">
            <v>0</v>
          </cell>
          <cell r="P1102" t="str">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cell>
          <cell r="M1103">
            <v>1</v>
          </cell>
          <cell r="N1103">
            <v>0</v>
          </cell>
          <cell r="O1103">
            <v>0</v>
          </cell>
          <cell r="P1103" t="str">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cell>
          <cell r="M1107">
            <v>1</v>
          </cell>
          <cell r="N1107">
            <v>0</v>
          </cell>
          <cell r="O1107">
            <v>0</v>
          </cell>
          <cell r="P1107" t="str">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cell>
          <cell r="M1108">
            <v>1</v>
          </cell>
          <cell r="N1108">
            <v>0</v>
          </cell>
          <cell r="O1108">
            <v>0</v>
          </cell>
          <cell r="P1108" t="str">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cell>
          <cell r="M1109">
            <v>1</v>
          </cell>
          <cell r="N1109">
            <v>0</v>
          </cell>
          <cell r="O1109">
            <v>0</v>
          </cell>
          <cell r="P1109" t="str">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cell>
          <cell r="M1110">
            <v>1</v>
          </cell>
          <cell r="N1110">
            <v>0</v>
          </cell>
          <cell r="O1110">
            <v>0</v>
          </cell>
          <cell r="P1110" t="str">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cell>
          <cell r="M1111">
            <v>1</v>
          </cell>
          <cell r="N1111">
            <v>0</v>
          </cell>
          <cell r="O1111">
            <v>0</v>
          </cell>
          <cell r="P1111" t="str">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cell>
          <cell r="M1112">
            <v>1</v>
          </cell>
          <cell r="N1112">
            <v>0</v>
          </cell>
          <cell r="O1112">
            <v>0</v>
          </cell>
          <cell r="P1112" t="str">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cell>
          <cell r="M1113">
            <v>1</v>
          </cell>
          <cell r="N1113">
            <v>0</v>
          </cell>
          <cell r="O1113">
            <v>0</v>
          </cell>
          <cell r="P1113" t="str">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cell>
          <cell r="M1114">
            <v>1</v>
          </cell>
          <cell r="N1114">
            <v>0</v>
          </cell>
          <cell r="O1114">
            <v>0</v>
          </cell>
          <cell r="P1114" t="str">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cell>
          <cell r="M1115">
            <v>1</v>
          </cell>
          <cell r="N1115">
            <v>0</v>
          </cell>
          <cell r="O1115">
            <v>0</v>
          </cell>
          <cell r="P1115" t="str">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cell>
          <cell r="M1116">
            <v>1</v>
          </cell>
          <cell r="N1116">
            <v>0</v>
          </cell>
          <cell r="O1116">
            <v>0</v>
          </cell>
          <cell r="P1116" t="str">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cell>
          <cell r="M1117">
            <v>1</v>
          </cell>
          <cell r="N1117">
            <v>0</v>
          </cell>
          <cell r="O1117">
            <v>0</v>
          </cell>
          <cell r="P1117" t="str">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cell>
          <cell r="M1119">
            <v>1</v>
          </cell>
          <cell r="N1119">
            <v>0</v>
          </cell>
          <cell r="O1119">
            <v>0</v>
          </cell>
          <cell r="P1119" t="str">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cell>
          <cell r="M1120">
            <v>1</v>
          </cell>
          <cell r="N1120">
            <v>0</v>
          </cell>
          <cell r="O1120">
            <v>0</v>
          </cell>
          <cell r="P1120" t="str">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cell>
          <cell r="M1121">
            <v>1</v>
          </cell>
          <cell r="N1121">
            <v>0</v>
          </cell>
          <cell r="O1121">
            <v>0</v>
          </cell>
          <cell r="P1121" t="str">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cell>
          <cell r="M1124">
            <v>1</v>
          </cell>
          <cell r="N1124">
            <v>0</v>
          </cell>
          <cell r="O1124">
            <v>0</v>
          </cell>
          <cell r="P1124" t="str">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cell>
          <cell r="M1125">
            <v>1</v>
          </cell>
          <cell r="N1125">
            <v>0</v>
          </cell>
          <cell r="O1125">
            <v>0</v>
          </cell>
          <cell r="P1125" t="str">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cell>
          <cell r="M1126">
            <v>1</v>
          </cell>
          <cell r="N1126">
            <v>0</v>
          </cell>
          <cell r="O1126">
            <v>0</v>
          </cell>
          <cell r="P1126" t="str">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cell>
          <cell r="M1127">
            <v>1</v>
          </cell>
          <cell r="N1127">
            <v>0</v>
          </cell>
          <cell r="O1127">
            <v>0</v>
          </cell>
          <cell r="P1127" t="str">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cell>
          <cell r="M1128">
            <v>1</v>
          </cell>
          <cell r="N1128">
            <v>0</v>
          </cell>
          <cell r="O1128">
            <v>0</v>
          </cell>
          <cell r="P1128" t="str">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cell>
          <cell r="M1129">
            <v>1</v>
          </cell>
          <cell r="N1129">
            <v>0</v>
          </cell>
          <cell r="O1129">
            <v>0</v>
          </cell>
          <cell r="P1129" t="str">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cell>
          <cell r="M1130">
            <v>1</v>
          </cell>
          <cell r="N1130">
            <v>0</v>
          </cell>
          <cell r="O1130">
            <v>0</v>
          </cell>
          <cell r="P1130" t="str">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cell>
          <cell r="M1131">
            <v>1</v>
          </cell>
          <cell r="N1131">
            <v>0</v>
          </cell>
          <cell r="O1131">
            <v>0</v>
          </cell>
          <cell r="P1131" t="str">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cell>
          <cell r="M1132">
            <v>1</v>
          </cell>
          <cell r="N1132">
            <v>0</v>
          </cell>
          <cell r="O1132">
            <v>0</v>
          </cell>
          <cell r="P1132" t="str">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cell>
          <cell r="M1133">
            <v>1</v>
          </cell>
          <cell r="N1133">
            <v>0</v>
          </cell>
          <cell r="O1133">
            <v>0</v>
          </cell>
          <cell r="P1133" t="str">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cell>
          <cell r="M1134">
            <v>1</v>
          </cell>
          <cell r="N1134">
            <v>0</v>
          </cell>
          <cell r="O1134">
            <v>0</v>
          </cell>
          <cell r="P1134" t="str">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cell>
          <cell r="M1135">
            <v>1</v>
          </cell>
          <cell r="N1135">
            <v>0</v>
          </cell>
          <cell r="O1135">
            <v>0</v>
          </cell>
          <cell r="P1135" t="str">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cell>
          <cell r="M1136">
            <v>1</v>
          </cell>
          <cell r="N1136">
            <v>0</v>
          </cell>
          <cell r="O1136">
            <v>0</v>
          </cell>
          <cell r="P1136" t="str">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cell>
          <cell r="M1137">
            <v>1</v>
          </cell>
          <cell r="N1137">
            <v>0</v>
          </cell>
          <cell r="O1137">
            <v>0</v>
          </cell>
          <cell r="P1137" t="str">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cell>
          <cell r="M1138">
            <v>1</v>
          </cell>
          <cell r="N1138">
            <v>0</v>
          </cell>
          <cell r="O1138">
            <v>0</v>
          </cell>
          <cell r="P1138" t="str">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cell>
          <cell r="M1139">
            <v>1</v>
          </cell>
          <cell r="N1139">
            <v>0</v>
          </cell>
          <cell r="O1139">
            <v>0</v>
          </cell>
          <cell r="P1139" t="str">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cell>
          <cell r="M1140">
            <v>1</v>
          </cell>
          <cell r="N1140">
            <v>0</v>
          </cell>
          <cell r="O1140">
            <v>0</v>
          </cell>
          <cell r="P1140" t="str">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cell>
          <cell r="M1141">
            <v>1</v>
          </cell>
          <cell r="N1141">
            <v>0</v>
          </cell>
          <cell r="O1141">
            <v>0</v>
          </cell>
          <cell r="P1141" t="str">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cell>
          <cell r="M1142">
            <v>1</v>
          </cell>
          <cell r="N1142">
            <v>0</v>
          </cell>
          <cell r="O1142">
            <v>0</v>
          </cell>
          <cell r="P1142" t="str">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cell>
          <cell r="M1143">
            <v>1</v>
          </cell>
          <cell r="N1143">
            <v>0</v>
          </cell>
          <cell r="O1143">
            <v>0</v>
          </cell>
          <cell r="P1143" t="str">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cell>
          <cell r="M1144">
            <v>1</v>
          </cell>
          <cell r="N1144">
            <v>0</v>
          </cell>
          <cell r="O1144">
            <v>0</v>
          </cell>
          <cell r="P1144" t="str">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cell>
          <cell r="M1145">
            <v>1</v>
          </cell>
          <cell r="N1145">
            <v>0</v>
          </cell>
          <cell r="O1145">
            <v>0</v>
          </cell>
          <cell r="P1145" t="str">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cell>
          <cell r="M1146">
            <v>1</v>
          </cell>
          <cell r="N1146">
            <v>0</v>
          </cell>
          <cell r="O1146">
            <v>0</v>
          </cell>
          <cell r="P1146" t="str">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cell>
          <cell r="M1147">
            <v>1</v>
          </cell>
          <cell r="N1147">
            <v>0</v>
          </cell>
          <cell r="O1147">
            <v>0</v>
          </cell>
          <cell r="P1147" t="str">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cell>
          <cell r="M1148">
            <v>1</v>
          </cell>
          <cell r="N1148">
            <v>0</v>
          </cell>
          <cell r="O1148">
            <v>0</v>
          </cell>
          <cell r="P1148" t="str">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cell>
          <cell r="M1149">
            <v>1</v>
          </cell>
          <cell r="N1149">
            <v>0</v>
          </cell>
          <cell r="O1149">
            <v>0</v>
          </cell>
          <cell r="P1149" t="str">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cell>
          <cell r="M1150">
            <v>1</v>
          </cell>
          <cell r="N1150">
            <v>0</v>
          </cell>
          <cell r="O1150">
            <v>0</v>
          </cell>
          <cell r="P1150" t="str">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cell>
          <cell r="M1151">
            <v>1</v>
          </cell>
          <cell r="N1151">
            <v>0</v>
          </cell>
          <cell r="O1151">
            <v>0</v>
          </cell>
          <cell r="P1151" t="str">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cell>
          <cell r="M1152">
            <v>1</v>
          </cell>
          <cell r="N1152">
            <v>0</v>
          </cell>
          <cell r="O1152">
            <v>0</v>
          </cell>
          <cell r="P1152" t="str">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cell>
          <cell r="M1153">
            <v>1</v>
          </cell>
          <cell r="N1153">
            <v>0</v>
          </cell>
          <cell r="O1153">
            <v>0</v>
          </cell>
          <cell r="P1153" t="str">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cell>
          <cell r="M1154">
            <v>1</v>
          </cell>
          <cell r="N1154">
            <v>0</v>
          </cell>
          <cell r="O1154">
            <v>0</v>
          </cell>
          <cell r="P1154" t="str">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cell>
          <cell r="M1155">
            <v>1</v>
          </cell>
          <cell r="N1155">
            <v>0</v>
          </cell>
          <cell r="O1155">
            <v>0</v>
          </cell>
          <cell r="P1155" t="str">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cell>
          <cell r="M1156">
            <v>1</v>
          </cell>
          <cell r="N1156">
            <v>0</v>
          </cell>
          <cell r="O1156">
            <v>0</v>
          </cell>
          <cell r="P1156" t="str">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cell>
          <cell r="M1157">
            <v>1</v>
          </cell>
          <cell r="N1157">
            <v>0</v>
          </cell>
          <cell r="O1157">
            <v>0</v>
          </cell>
          <cell r="P1157" t="str">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cell>
          <cell r="M1158">
            <v>1</v>
          </cell>
          <cell r="N1158">
            <v>0</v>
          </cell>
          <cell r="O1158">
            <v>0</v>
          </cell>
          <cell r="P1158" t="str">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cell>
          <cell r="M1159">
            <v>1</v>
          </cell>
          <cell r="N1159">
            <v>0</v>
          </cell>
          <cell r="O1159">
            <v>0</v>
          </cell>
          <cell r="P1159" t="str">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cell>
          <cell r="M1160">
            <v>1</v>
          </cell>
          <cell r="N1160">
            <v>0</v>
          </cell>
          <cell r="O1160">
            <v>0</v>
          </cell>
          <cell r="P1160" t="str">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cell>
          <cell r="M1161">
            <v>1</v>
          </cell>
          <cell r="N1161">
            <v>0</v>
          </cell>
          <cell r="O1161">
            <v>0</v>
          </cell>
          <cell r="P1161" t="str">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cell>
          <cell r="M1162">
            <v>1</v>
          </cell>
          <cell r="N1162">
            <v>0</v>
          </cell>
          <cell r="O1162">
            <v>0</v>
          </cell>
          <cell r="P1162" t="str">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cell>
          <cell r="M1163">
            <v>1</v>
          </cell>
          <cell r="N1163">
            <v>0</v>
          </cell>
          <cell r="O1163">
            <v>0</v>
          </cell>
          <cell r="P1163" t="str">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cell>
          <cell r="M1164">
            <v>1</v>
          </cell>
          <cell r="N1164">
            <v>0</v>
          </cell>
          <cell r="O1164">
            <v>0</v>
          </cell>
          <cell r="P1164" t="str">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cell>
          <cell r="M1165">
            <v>1</v>
          </cell>
          <cell r="N1165">
            <v>0</v>
          </cell>
          <cell r="O1165">
            <v>0</v>
          </cell>
          <cell r="P1165" t="str">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cell>
          <cell r="M1166">
            <v>1</v>
          </cell>
          <cell r="N1166">
            <v>0</v>
          </cell>
          <cell r="O1166">
            <v>0</v>
          </cell>
          <cell r="P1166" t="str">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cell>
          <cell r="M1167">
            <v>1</v>
          </cell>
          <cell r="N1167">
            <v>0</v>
          </cell>
          <cell r="O1167">
            <v>0</v>
          </cell>
          <cell r="P1167" t="str">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cell>
          <cell r="M1168">
            <v>1</v>
          </cell>
          <cell r="N1168">
            <v>0</v>
          </cell>
          <cell r="O1168">
            <v>0</v>
          </cell>
          <cell r="P1168" t="str">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cell>
          <cell r="M1169">
            <v>1</v>
          </cell>
          <cell r="N1169">
            <v>0</v>
          </cell>
          <cell r="O1169">
            <v>0</v>
          </cell>
          <cell r="P1169" t="str">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cell>
          <cell r="M1170">
            <v>1</v>
          </cell>
          <cell r="N1170">
            <v>0</v>
          </cell>
          <cell r="O1170">
            <v>0</v>
          </cell>
          <cell r="P1170" t="str">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cell>
          <cell r="M1171">
            <v>1</v>
          </cell>
          <cell r="N1171">
            <v>0</v>
          </cell>
          <cell r="O1171">
            <v>0</v>
          </cell>
          <cell r="P1171" t="str">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cell>
          <cell r="M1172">
            <v>1</v>
          </cell>
          <cell r="N1172">
            <v>0</v>
          </cell>
          <cell r="O1172">
            <v>0</v>
          </cell>
          <cell r="P1172" t="str">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cell>
          <cell r="M1173">
            <v>1</v>
          </cell>
          <cell r="N1173">
            <v>0</v>
          </cell>
          <cell r="O1173">
            <v>0</v>
          </cell>
          <cell r="P1173" t="str">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cell>
          <cell r="M1174">
            <v>1</v>
          </cell>
          <cell r="N1174">
            <v>0</v>
          </cell>
          <cell r="O1174">
            <v>0</v>
          </cell>
          <cell r="P1174" t="str">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cell>
          <cell r="M1175">
            <v>1</v>
          </cell>
          <cell r="N1175">
            <v>0</v>
          </cell>
          <cell r="O1175">
            <v>0</v>
          </cell>
          <cell r="P1175" t="str">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cell>
          <cell r="M1176">
            <v>1</v>
          </cell>
          <cell r="N1176">
            <v>0</v>
          </cell>
          <cell r="O1176">
            <v>0</v>
          </cell>
          <cell r="P1176" t="str">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cell>
          <cell r="M1177">
            <v>1</v>
          </cell>
          <cell r="N1177">
            <v>0</v>
          </cell>
          <cell r="O1177">
            <v>0</v>
          </cell>
          <cell r="P1177" t="str">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cell>
          <cell r="M1178">
            <v>1</v>
          </cell>
          <cell r="N1178">
            <v>0</v>
          </cell>
          <cell r="O1178">
            <v>0</v>
          </cell>
          <cell r="P1178" t="str">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cell>
          <cell r="M1179">
            <v>1</v>
          </cell>
          <cell r="N1179">
            <v>0</v>
          </cell>
          <cell r="O1179">
            <v>0</v>
          </cell>
          <cell r="P1179" t="str">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cell>
          <cell r="M1180">
            <v>1</v>
          </cell>
          <cell r="N1180">
            <v>0</v>
          </cell>
          <cell r="O1180">
            <v>0</v>
          </cell>
          <cell r="P1180" t="str">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cell>
          <cell r="M1181">
            <v>1</v>
          </cell>
          <cell r="N1181">
            <v>0</v>
          </cell>
          <cell r="O1181">
            <v>0</v>
          </cell>
          <cell r="P1181" t="str">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cell>
          <cell r="M1182">
            <v>1</v>
          </cell>
          <cell r="N1182">
            <v>0</v>
          </cell>
          <cell r="O1182">
            <v>0</v>
          </cell>
          <cell r="P1182" t="str">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cell>
          <cell r="M1183">
            <v>1</v>
          </cell>
          <cell r="N1183">
            <v>0</v>
          </cell>
          <cell r="O1183">
            <v>0</v>
          </cell>
          <cell r="P1183" t="str">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cell>
          <cell r="M1184">
            <v>1</v>
          </cell>
          <cell r="N1184">
            <v>0</v>
          </cell>
          <cell r="O1184">
            <v>0</v>
          </cell>
          <cell r="P1184" t="str">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cell>
          <cell r="M1185">
            <v>1</v>
          </cell>
          <cell r="N1185">
            <v>0</v>
          </cell>
          <cell r="O1185">
            <v>0</v>
          </cell>
          <cell r="P1185" t="str">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cell>
          <cell r="M1186">
            <v>1</v>
          </cell>
          <cell r="N1186">
            <v>0</v>
          </cell>
          <cell r="O1186">
            <v>0</v>
          </cell>
          <cell r="P1186" t="str">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cell>
          <cell r="M1187">
            <v>1</v>
          </cell>
          <cell r="N1187">
            <v>0</v>
          </cell>
          <cell r="O1187">
            <v>0</v>
          </cell>
          <cell r="P1187" t="str">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cell>
          <cell r="M1188">
            <v>1</v>
          </cell>
          <cell r="N1188">
            <v>0</v>
          </cell>
          <cell r="O1188">
            <v>0</v>
          </cell>
          <cell r="P1188" t="str">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cell>
          <cell r="M1189">
            <v>1</v>
          </cell>
          <cell r="N1189">
            <v>0</v>
          </cell>
          <cell r="O1189">
            <v>0</v>
          </cell>
          <cell r="P1189" t="str">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cell>
          <cell r="M1190">
            <v>1</v>
          </cell>
          <cell r="N1190">
            <v>0</v>
          </cell>
          <cell r="O1190">
            <v>0</v>
          </cell>
          <cell r="P1190" t="str">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cell>
          <cell r="M1191">
            <v>1</v>
          </cell>
          <cell r="N1191">
            <v>0</v>
          </cell>
          <cell r="O1191">
            <v>0</v>
          </cell>
          <cell r="P1191" t="str">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cell>
          <cell r="M1192">
            <v>1</v>
          </cell>
          <cell r="N1192">
            <v>0</v>
          </cell>
          <cell r="O1192">
            <v>0</v>
          </cell>
          <cell r="P1192" t="str">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cell>
          <cell r="M1193">
            <v>1</v>
          </cell>
          <cell r="N1193">
            <v>0</v>
          </cell>
          <cell r="O1193">
            <v>0</v>
          </cell>
          <cell r="P1193" t="str">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cell>
          <cell r="M1194">
            <v>1</v>
          </cell>
          <cell r="N1194">
            <v>0</v>
          </cell>
          <cell r="O1194">
            <v>0</v>
          </cell>
          <cell r="P1194" t="str">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cell>
          <cell r="M1195">
            <v>1</v>
          </cell>
          <cell r="N1195">
            <v>0</v>
          </cell>
          <cell r="O1195">
            <v>0</v>
          </cell>
          <cell r="P1195" t="str">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cell>
          <cell r="M1196">
            <v>1</v>
          </cell>
          <cell r="N1196">
            <v>0</v>
          </cell>
          <cell r="O1196">
            <v>0</v>
          </cell>
          <cell r="P1196" t="str">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cell>
          <cell r="M1197">
            <v>1</v>
          </cell>
          <cell r="N1197">
            <v>0</v>
          </cell>
          <cell r="O1197">
            <v>0</v>
          </cell>
          <cell r="P1197" t="str">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cell>
          <cell r="M1198">
            <v>1</v>
          </cell>
          <cell r="N1198">
            <v>0</v>
          </cell>
          <cell r="O1198">
            <v>0</v>
          </cell>
          <cell r="P1198" t="str">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cell>
          <cell r="M1199">
            <v>1</v>
          </cell>
          <cell r="N1199">
            <v>0</v>
          </cell>
          <cell r="O1199">
            <v>0</v>
          </cell>
          <cell r="P1199" t="str">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cell>
          <cell r="M1200">
            <v>1</v>
          </cell>
          <cell r="N1200">
            <v>0</v>
          </cell>
          <cell r="O1200">
            <v>0</v>
          </cell>
          <cell r="P1200" t="str">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cell>
          <cell r="M1201">
            <v>1</v>
          </cell>
          <cell r="N1201">
            <v>0</v>
          </cell>
          <cell r="O1201">
            <v>0</v>
          </cell>
          <cell r="P1201" t="str">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cell>
          <cell r="M1202">
            <v>1</v>
          </cell>
          <cell r="N1202">
            <v>0</v>
          </cell>
          <cell r="O1202">
            <v>0</v>
          </cell>
          <cell r="P1202" t="str">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cell>
          <cell r="M1209">
            <v>1</v>
          </cell>
          <cell r="N1209">
            <v>0</v>
          </cell>
          <cell r="O1209">
            <v>0</v>
          </cell>
          <cell r="P1209" t="str">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cell>
          <cell r="M1210">
            <v>1</v>
          </cell>
          <cell r="N1210">
            <v>0</v>
          </cell>
          <cell r="O1210">
            <v>0</v>
          </cell>
          <cell r="P1210" t="str">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cell>
          <cell r="M1211">
            <v>1</v>
          </cell>
          <cell r="N1211">
            <v>0</v>
          </cell>
          <cell r="O1211">
            <v>0</v>
          </cell>
          <cell r="P1211" t="str">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cell>
          <cell r="M1212">
            <v>1</v>
          </cell>
          <cell r="N1212">
            <v>0</v>
          </cell>
          <cell r="O1212">
            <v>0</v>
          </cell>
          <cell r="P1212" t="str">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cell>
          <cell r="M1213">
            <v>1</v>
          </cell>
          <cell r="N1213">
            <v>0</v>
          </cell>
          <cell r="O1213">
            <v>0</v>
          </cell>
          <cell r="P1213" t="str">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cell>
          <cell r="M1214">
            <v>1</v>
          </cell>
          <cell r="N1214">
            <v>0</v>
          </cell>
          <cell r="O1214">
            <v>0</v>
          </cell>
          <cell r="P1214" t="str">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cell>
          <cell r="M1215">
            <v>1</v>
          </cell>
          <cell r="N1215">
            <v>0</v>
          </cell>
          <cell r="O1215">
            <v>0</v>
          </cell>
          <cell r="P1215" t="str">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cell>
          <cell r="M1216">
            <v>1</v>
          </cell>
          <cell r="N1216">
            <v>0</v>
          </cell>
          <cell r="O1216">
            <v>0</v>
          </cell>
          <cell r="P1216" t="str">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cell>
          <cell r="M1217">
            <v>1</v>
          </cell>
          <cell r="N1217">
            <v>0</v>
          </cell>
          <cell r="O1217">
            <v>0</v>
          </cell>
          <cell r="P1217" t="str">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cell>
          <cell r="M1218">
            <v>1</v>
          </cell>
          <cell r="N1218">
            <v>0</v>
          </cell>
          <cell r="O1218">
            <v>0</v>
          </cell>
          <cell r="P1218" t="str">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cell>
          <cell r="M1219">
            <v>1</v>
          </cell>
          <cell r="N1219">
            <v>0</v>
          </cell>
          <cell r="O1219">
            <v>0</v>
          </cell>
          <cell r="P1219" t="str">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cell>
          <cell r="M1220">
            <v>1</v>
          </cell>
          <cell r="N1220">
            <v>0</v>
          </cell>
          <cell r="O1220">
            <v>0</v>
          </cell>
          <cell r="P1220" t="str">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cell>
          <cell r="M1221">
            <v>1</v>
          </cell>
          <cell r="N1221">
            <v>0</v>
          </cell>
          <cell r="O1221">
            <v>0</v>
          </cell>
          <cell r="P1221" t="str">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cell>
          <cell r="M1222">
            <v>1</v>
          </cell>
          <cell r="N1222">
            <v>0</v>
          </cell>
          <cell r="O1222">
            <v>0</v>
          </cell>
          <cell r="P1222" t="str">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cell>
          <cell r="M1226">
            <v>1</v>
          </cell>
          <cell r="N1226">
            <v>0</v>
          </cell>
          <cell r="O1226">
            <v>0</v>
          </cell>
          <cell r="P1226" t="str">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cell>
          <cell r="M1227">
            <v>1</v>
          </cell>
          <cell r="N1227">
            <v>0</v>
          </cell>
          <cell r="O1227">
            <v>0</v>
          </cell>
          <cell r="P1227" t="str">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cell>
          <cell r="M1230">
            <v>1</v>
          </cell>
          <cell r="N1230">
            <v>0</v>
          </cell>
          <cell r="O1230">
            <v>0</v>
          </cell>
          <cell r="P1230" t="str">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cell>
          <cell r="M1231">
            <v>1</v>
          </cell>
          <cell r="N1231">
            <v>0</v>
          </cell>
          <cell r="O1231">
            <v>0</v>
          </cell>
          <cell r="P1231" t="str">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cell>
          <cell r="M1232">
            <v>1</v>
          </cell>
          <cell r="N1232">
            <v>0</v>
          </cell>
          <cell r="O1232">
            <v>0</v>
          </cell>
          <cell r="P1232" t="str">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cell>
          <cell r="M1233">
            <v>1</v>
          </cell>
          <cell r="N1233">
            <v>0</v>
          </cell>
          <cell r="O1233">
            <v>0</v>
          </cell>
          <cell r="P1233" t="str">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cell>
          <cell r="M1234">
            <v>1</v>
          </cell>
          <cell r="N1234">
            <v>0</v>
          </cell>
          <cell r="O1234">
            <v>0</v>
          </cell>
          <cell r="P1234" t="str">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cell>
          <cell r="M1235">
            <v>1</v>
          </cell>
          <cell r="N1235">
            <v>0</v>
          </cell>
          <cell r="O1235">
            <v>0</v>
          </cell>
          <cell r="P1235" t="str">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cell>
          <cell r="M1236">
            <v>1</v>
          </cell>
          <cell r="N1236">
            <v>0</v>
          </cell>
          <cell r="O1236">
            <v>0</v>
          </cell>
          <cell r="P1236" t="str">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cell>
          <cell r="M1237">
            <v>1</v>
          </cell>
          <cell r="N1237">
            <v>0</v>
          </cell>
          <cell r="O1237">
            <v>0</v>
          </cell>
          <cell r="P1237" t="str">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cell>
          <cell r="M1238">
            <v>1</v>
          </cell>
          <cell r="N1238">
            <v>0</v>
          </cell>
          <cell r="O1238">
            <v>0</v>
          </cell>
          <cell r="P1238" t="str">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cell>
          <cell r="M1239">
            <v>1</v>
          </cell>
          <cell r="N1239">
            <v>0</v>
          </cell>
          <cell r="O1239">
            <v>0</v>
          </cell>
          <cell r="P1239" t="str">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cell>
          <cell r="M1240">
            <v>1</v>
          </cell>
          <cell r="N1240">
            <v>0</v>
          </cell>
          <cell r="O1240">
            <v>0</v>
          </cell>
          <cell r="P1240" t="str">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cell>
          <cell r="M1247">
            <v>1</v>
          </cell>
          <cell r="N1247">
            <v>0</v>
          </cell>
          <cell r="O1247">
            <v>0</v>
          </cell>
          <cell r="P1247" t="str">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cell>
          <cell r="M1248">
            <v>1</v>
          </cell>
          <cell r="N1248">
            <v>0</v>
          </cell>
          <cell r="O1248">
            <v>0</v>
          </cell>
          <cell r="P1248" t="str">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cell>
          <cell r="M1249">
            <v>1</v>
          </cell>
          <cell r="N1249">
            <v>0</v>
          </cell>
          <cell r="O1249">
            <v>0</v>
          </cell>
          <cell r="P1249" t="str">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cell>
          <cell r="M1250">
            <v>1</v>
          </cell>
          <cell r="N1250">
            <v>0</v>
          </cell>
          <cell r="O1250">
            <v>0</v>
          </cell>
          <cell r="P1250" t="str">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cell>
          <cell r="M1251">
            <v>1</v>
          </cell>
          <cell r="N1251">
            <v>0</v>
          </cell>
          <cell r="O1251">
            <v>0</v>
          </cell>
          <cell r="P1251" t="str">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cell>
          <cell r="M1252">
            <v>1</v>
          </cell>
          <cell r="N1252">
            <v>0</v>
          </cell>
          <cell r="O1252">
            <v>0</v>
          </cell>
          <cell r="P1252" t="str">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cell>
          <cell r="M1253">
            <v>1</v>
          </cell>
          <cell r="N1253">
            <v>0</v>
          </cell>
          <cell r="O1253">
            <v>0</v>
          </cell>
          <cell r="P1253" t="str">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cell>
          <cell r="M1254">
            <v>1</v>
          </cell>
          <cell r="N1254">
            <v>0</v>
          </cell>
          <cell r="O1254">
            <v>0</v>
          </cell>
          <cell r="P1254" t="str">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cell>
          <cell r="M1255">
            <v>1</v>
          </cell>
          <cell r="N1255">
            <v>0</v>
          </cell>
          <cell r="O1255">
            <v>0</v>
          </cell>
          <cell r="P1255" t="str">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cell>
          <cell r="M1256">
            <v>1</v>
          </cell>
          <cell r="N1256">
            <v>0</v>
          </cell>
          <cell r="O1256">
            <v>0</v>
          </cell>
          <cell r="P1256" t="str">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cell>
          <cell r="M1257">
            <v>1</v>
          </cell>
          <cell r="N1257">
            <v>0</v>
          </cell>
          <cell r="O1257">
            <v>0</v>
          </cell>
          <cell r="P1257" t="str">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cell>
          <cell r="M1258">
            <v>1</v>
          </cell>
          <cell r="N1258">
            <v>0</v>
          </cell>
          <cell r="O1258">
            <v>0</v>
          </cell>
          <cell r="P1258" t="str">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cell>
          <cell r="M1259">
            <v>1</v>
          </cell>
          <cell r="N1259">
            <v>0</v>
          </cell>
          <cell r="O1259">
            <v>0</v>
          </cell>
          <cell r="P1259" t="str">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cell>
          <cell r="M1260">
            <v>1</v>
          </cell>
          <cell r="N1260">
            <v>0</v>
          </cell>
          <cell r="O1260">
            <v>0</v>
          </cell>
          <cell r="P1260" t="str">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cell>
          <cell r="M1261">
            <v>1</v>
          </cell>
          <cell r="N1261">
            <v>0</v>
          </cell>
          <cell r="O1261">
            <v>0</v>
          </cell>
          <cell r="P1261" t="str">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cell>
          <cell r="M1262">
            <v>1</v>
          </cell>
          <cell r="N1262">
            <v>0</v>
          </cell>
          <cell r="O1262">
            <v>0</v>
          </cell>
          <cell r="P1262" t="str">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cell>
          <cell r="M1263">
            <v>1</v>
          </cell>
          <cell r="N1263">
            <v>0</v>
          </cell>
          <cell r="O1263">
            <v>0</v>
          </cell>
          <cell r="P1263" t="str">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cell>
          <cell r="M1264">
            <v>1</v>
          </cell>
          <cell r="N1264">
            <v>0</v>
          </cell>
          <cell r="O1264">
            <v>0</v>
          </cell>
          <cell r="P1264" t="str">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cell>
          <cell r="M1265">
            <v>1</v>
          </cell>
          <cell r="N1265">
            <v>0</v>
          </cell>
          <cell r="O1265">
            <v>0</v>
          </cell>
          <cell r="P1265" t="str">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cell>
          <cell r="M1266">
            <v>1</v>
          </cell>
          <cell r="N1266">
            <v>0</v>
          </cell>
          <cell r="O1266">
            <v>0</v>
          </cell>
          <cell r="P1266" t="str">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cell>
          <cell r="M1267">
            <v>1</v>
          </cell>
          <cell r="N1267">
            <v>0</v>
          </cell>
          <cell r="O1267">
            <v>0</v>
          </cell>
          <cell r="P1267" t="str">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cell>
          <cell r="M1268">
            <v>1</v>
          </cell>
          <cell r="N1268">
            <v>0</v>
          </cell>
          <cell r="O1268">
            <v>0</v>
          </cell>
          <cell r="P1268" t="str">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cell>
          <cell r="M1269">
            <v>1</v>
          </cell>
          <cell r="N1269">
            <v>0</v>
          </cell>
          <cell r="O1269">
            <v>0</v>
          </cell>
          <cell r="P1269" t="str">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cell>
          <cell r="M1270">
            <v>1</v>
          </cell>
          <cell r="N1270">
            <v>0</v>
          </cell>
          <cell r="O1270">
            <v>0</v>
          </cell>
          <cell r="P1270" t="str">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cell>
          <cell r="M1271">
            <v>1</v>
          </cell>
          <cell r="N1271">
            <v>0</v>
          </cell>
          <cell r="O1271">
            <v>0</v>
          </cell>
          <cell r="P1271" t="str">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cell>
          <cell r="M1272">
            <v>1</v>
          </cell>
          <cell r="N1272">
            <v>0</v>
          </cell>
          <cell r="O1272">
            <v>0</v>
          </cell>
          <cell r="P1272" t="str">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cell>
          <cell r="M1274">
            <v>1</v>
          </cell>
          <cell r="N1274">
            <v>0</v>
          </cell>
          <cell r="O1274">
            <v>0</v>
          </cell>
          <cell r="P1274" t="str">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cell>
          <cell r="M1275">
            <v>1</v>
          </cell>
          <cell r="N1275">
            <v>0</v>
          </cell>
          <cell r="O1275">
            <v>0</v>
          </cell>
          <cell r="P1275" t="str">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cell>
          <cell r="M1276">
            <v>1</v>
          </cell>
          <cell r="N1276">
            <v>0</v>
          </cell>
          <cell r="O1276">
            <v>0</v>
          </cell>
          <cell r="P1276" t="str">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cell>
          <cell r="M1277">
            <v>1</v>
          </cell>
          <cell r="N1277">
            <v>0</v>
          </cell>
          <cell r="O1277">
            <v>0</v>
          </cell>
          <cell r="P1277" t="str">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cell>
          <cell r="M1278">
            <v>1</v>
          </cell>
          <cell r="N1278">
            <v>0</v>
          </cell>
          <cell r="O1278">
            <v>0</v>
          </cell>
          <cell r="P1278" t="str">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cell>
          <cell r="M1279">
            <v>1</v>
          </cell>
          <cell r="N1279">
            <v>0</v>
          </cell>
          <cell r="O1279">
            <v>0</v>
          </cell>
          <cell r="P1279" t="str">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cell>
          <cell r="M1280">
            <v>1</v>
          </cell>
          <cell r="N1280">
            <v>0</v>
          </cell>
          <cell r="O1280">
            <v>0</v>
          </cell>
          <cell r="P1280" t="str">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cell>
          <cell r="M1281">
            <v>1</v>
          </cell>
          <cell r="N1281">
            <v>0</v>
          </cell>
          <cell r="O1281">
            <v>0</v>
          </cell>
          <cell r="P1281" t="str">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cell>
          <cell r="M1282">
            <v>1</v>
          </cell>
          <cell r="N1282">
            <v>0</v>
          </cell>
          <cell r="O1282">
            <v>0</v>
          </cell>
          <cell r="P1282" t="str">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cell>
          <cell r="M1283">
            <v>1</v>
          </cell>
          <cell r="N1283">
            <v>0</v>
          </cell>
          <cell r="O1283">
            <v>0</v>
          </cell>
          <cell r="P1283" t="str">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cell>
          <cell r="M1284">
            <v>1</v>
          </cell>
          <cell r="N1284">
            <v>0</v>
          </cell>
          <cell r="O1284">
            <v>0</v>
          </cell>
          <cell r="P1284" t="str">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cell>
          <cell r="M1285">
            <v>1</v>
          </cell>
          <cell r="N1285">
            <v>0</v>
          </cell>
          <cell r="O1285">
            <v>0</v>
          </cell>
          <cell r="P1285" t="str">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cell>
          <cell r="M1286">
            <v>1</v>
          </cell>
          <cell r="N1286">
            <v>0</v>
          </cell>
          <cell r="O1286">
            <v>0</v>
          </cell>
          <cell r="P1286" t="str">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cell>
          <cell r="M1287">
            <v>1</v>
          </cell>
          <cell r="N1287">
            <v>0</v>
          </cell>
          <cell r="O1287">
            <v>0</v>
          </cell>
          <cell r="P1287" t="str">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cell>
          <cell r="M1288">
            <v>1</v>
          </cell>
          <cell r="N1288">
            <v>0</v>
          </cell>
          <cell r="O1288">
            <v>0</v>
          </cell>
          <cell r="P1288" t="str">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cell>
          <cell r="M1289">
            <v>1</v>
          </cell>
          <cell r="N1289">
            <v>0</v>
          </cell>
          <cell r="O1289">
            <v>0</v>
          </cell>
          <cell r="P1289" t="str">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cell>
          <cell r="M1290">
            <v>1</v>
          </cell>
          <cell r="N1290">
            <v>0</v>
          </cell>
          <cell r="O1290">
            <v>0</v>
          </cell>
          <cell r="P1290" t="str">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cell>
          <cell r="M1291">
            <v>1</v>
          </cell>
          <cell r="N1291">
            <v>0</v>
          </cell>
          <cell r="O1291">
            <v>0</v>
          </cell>
          <cell r="P1291" t="str">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cell>
          <cell r="M1292">
            <v>1</v>
          </cell>
          <cell r="N1292">
            <v>0</v>
          </cell>
          <cell r="O1292">
            <v>0</v>
          </cell>
          <cell r="P1292" t="str">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cell>
          <cell r="M1293">
            <v>1</v>
          </cell>
          <cell r="N1293">
            <v>0</v>
          </cell>
          <cell r="O1293">
            <v>0</v>
          </cell>
          <cell r="P1293" t="str">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cell>
          <cell r="M1294">
            <v>1</v>
          </cell>
          <cell r="N1294">
            <v>0</v>
          </cell>
          <cell r="O1294">
            <v>0</v>
          </cell>
          <cell r="P1294" t="str">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cell>
          <cell r="M1295">
            <v>1</v>
          </cell>
          <cell r="N1295">
            <v>0</v>
          </cell>
          <cell r="O1295">
            <v>0</v>
          </cell>
          <cell r="P1295" t="str">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cell>
          <cell r="M1296">
            <v>1</v>
          </cell>
          <cell r="N1296">
            <v>0</v>
          </cell>
          <cell r="O1296">
            <v>0</v>
          </cell>
          <cell r="P1296" t="str">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cell>
          <cell r="M1303">
            <v>1</v>
          </cell>
          <cell r="N1303">
            <v>0</v>
          </cell>
          <cell r="O1303">
            <v>0</v>
          </cell>
          <cell r="P1303" t="str">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cell>
          <cell r="M1304">
            <v>1</v>
          </cell>
          <cell r="N1304">
            <v>0</v>
          </cell>
          <cell r="O1304">
            <v>0</v>
          </cell>
          <cell r="P1304" t="str">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cell>
          <cell r="M1305">
            <v>1</v>
          </cell>
          <cell r="N1305">
            <v>0</v>
          </cell>
          <cell r="O1305">
            <v>0</v>
          </cell>
          <cell r="P1305" t="str">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cell>
          <cell r="M1306">
            <v>1</v>
          </cell>
          <cell r="N1306">
            <v>0</v>
          </cell>
          <cell r="O1306">
            <v>0</v>
          </cell>
          <cell r="P1306" t="str">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cell>
          <cell r="M1307">
            <v>1</v>
          </cell>
          <cell r="N1307">
            <v>0</v>
          </cell>
          <cell r="O1307">
            <v>0</v>
          </cell>
          <cell r="P1307" t="str">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cell>
          <cell r="M1308">
            <v>1</v>
          </cell>
          <cell r="N1308">
            <v>0</v>
          </cell>
          <cell r="O1308">
            <v>0</v>
          </cell>
          <cell r="P1308" t="str">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cell>
          <cell r="M1309">
            <v>1</v>
          </cell>
          <cell r="N1309">
            <v>0</v>
          </cell>
          <cell r="O1309">
            <v>0</v>
          </cell>
          <cell r="P1309" t="str">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cell>
          <cell r="M1310">
            <v>1</v>
          </cell>
          <cell r="N1310">
            <v>0</v>
          </cell>
          <cell r="O1310">
            <v>0</v>
          </cell>
          <cell r="P1310" t="str">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cell>
          <cell r="M1311">
            <v>1</v>
          </cell>
          <cell r="N1311">
            <v>0</v>
          </cell>
          <cell r="O1311">
            <v>0</v>
          </cell>
          <cell r="P1311" t="str">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cell>
          <cell r="M1312">
            <v>1</v>
          </cell>
          <cell r="N1312">
            <v>0</v>
          </cell>
          <cell r="O1312">
            <v>0</v>
          </cell>
          <cell r="P1312" t="str">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cell>
          <cell r="M1313">
            <v>1</v>
          </cell>
          <cell r="N1313">
            <v>0</v>
          </cell>
          <cell r="O1313">
            <v>0</v>
          </cell>
          <cell r="P1313" t="str">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cell>
          <cell r="M1314">
            <v>1</v>
          </cell>
          <cell r="N1314">
            <v>0</v>
          </cell>
          <cell r="O1314">
            <v>0</v>
          </cell>
          <cell r="P1314" t="str">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cell>
          <cell r="M1315">
            <v>1</v>
          </cell>
          <cell r="N1315">
            <v>0</v>
          </cell>
          <cell r="O1315">
            <v>0</v>
          </cell>
          <cell r="P1315" t="str">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cell>
          <cell r="M1316">
            <v>1</v>
          </cell>
          <cell r="N1316">
            <v>0</v>
          </cell>
          <cell r="O1316">
            <v>0</v>
          </cell>
          <cell r="P1316" t="str">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cell>
          <cell r="M1317">
            <v>1</v>
          </cell>
          <cell r="N1317">
            <v>0</v>
          </cell>
          <cell r="O1317">
            <v>0</v>
          </cell>
          <cell r="P1317" t="str">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cell>
          <cell r="M1318">
            <v>1</v>
          </cell>
          <cell r="N1318">
            <v>0</v>
          </cell>
          <cell r="O1318">
            <v>0</v>
          </cell>
          <cell r="P1318" t="str">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cell>
          <cell r="M1319">
            <v>1</v>
          </cell>
          <cell r="N1319">
            <v>0</v>
          </cell>
          <cell r="O1319">
            <v>0</v>
          </cell>
          <cell r="P1319" t="str">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cell>
          <cell r="M1320">
            <v>1</v>
          </cell>
          <cell r="N1320">
            <v>0</v>
          </cell>
          <cell r="O1320">
            <v>0</v>
          </cell>
          <cell r="P1320" t="str">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cell>
          <cell r="M1321">
            <v>1</v>
          </cell>
          <cell r="N1321">
            <v>0</v>
          </cell>
          <cell r="O1321">
            <v>0</v>
          </cell>
          <cell r="P1321" t="str">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cell>
          <cell r="M1322">
            <v>1</v>
          </cell>
          <cell r="N1322">
            <v>0</v>
          </cell>
          <cell r="O1322">
            <v>0</v>
          </cell>
          <cell r="P1322" t="str">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cell>
          <cell r="M1323">
            <v>1</v>
          </cell>
          <cell r="N1323">
            <v>0</v>
          </cell>
          <cell r="O1323">
            <v>0</v>
          </cell>
          <cell r="P1323" t="str">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cell>
          <cell r="M1324">
            <v>1</v>
          </cell>
          <cell r="N1324">
            <v>0</v>
          </cell>
          <cell r="O1324">
            <v>0</v>
          </cell>
          <cell r="P1324" t="str">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cell>
          <cell r="M1325">
            <v>1</v>
          </cell>
          <cell r="N1325">
            <v>0</v>
          </cell>
          <cell r="O1325">
            <v>0</v>
          </cell>
          <cell r="P1325" t="str">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cell>
          <cell r="M1327">
            <v>1</v>
          </cell>
          <cell r="N1327">
            <v>0</v>
          </cell>
          <cell r="O1327">
            <v>0</v>
          </cell>
          <cell r="P1327" t="str">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cell>
          <cell r="M1328">
            <v>1</v>
          </cell>
          <cell r="N1328">
            <v>0</v>
          </cell>
          <cell r="O1328">
            <v>0</v>
          </cell>
          <cell r="P1328" t="str">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cell>
          <cell r="M1329">
            <v>1</v>
          </cell>
          <cell r="N1329">
            <v>0</v>
          </cell>
          <cell r="O1329">
            <v>0</v>
          </cell>
          <cell r="P1329" t="str">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cell>
          <cell r="M1330">
            <v>1</v>
          </cell>
          <cell r="N1330">
            <v>0</v>
          </cell>
          <cell r="O1330">
            <v>0</v>
          </cell>
          <cell r="P1330" t="str">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cell>
          <cell r="M1331">
            <v>1</v>
          </cell>
          <cell r="N1331">
            <v>0</v>
          </cell>
          <cell r="O1331">
            <v>0</v>
          </cell>
          <cell r="P1331" t="str">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cell>
          <cell r="M1332">
            <v>1</v>
          </cell>
          <cell r="N1332">
            <v>0</v>
          </cell>
          <cell r="O1332">
            <v>0</v>
          </cell>
          <cell r="P1332" t="str">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cell>
          <cell r="M1333">
            <v>1</v>
          </cell>
          <cell r="N1333">
            <v>0</v>
          </cell>
          <cell r="O1333">
            <v>0</v>
          </cell>
          <cell r="P1333" t="str">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cell>
          <cell r="M1334">
            <v>1</v>
          </cell>
          <cell r="N1334">
            <v>0</v>
          </cell>
          <cell r="O1334">
            <v>0</v>
          </cell>
          <cell r="P1334" t="str">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cell>
          <cell r="M1335">
            <v>1</v>
          </cell>
          <cell r="N1335">
            <v>0</v>
          </cell>
          <cell r="O1335">
            <v>0</v>
          </cell>
          <cell r="P1335" t="str">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cell>
          <cell r="M1336">
            <v>1</v>
          </cell>
          <cell r="N1336">
            <v>0</v>
          </cell>
          <cell r="O1336">
            <v>0</v>
          </cell>
          <cell r="P1336" t="str">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cell>
          <cell r="M1337">
            <v>1</v>
          </cell>
          <cell r="N1337">
            <v>0</v>
          </cell>
          <cell r="O1337">
            <v>0</v>
          </cell>
          <cell r="P1337" t="str">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cell>
          <cell r="M1338">
            <v>1</v>
          </cell>
          <cell r="N1338">
            <v>0</v>
          </cell>
          <cell r="O1338">
            <v>0</v>
          </cell>
          <cell r="P1338" t="str">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cell>
          <cell r="M1339">
            <v>1</v>
          </cell>
          <cell r="N1339">
            <v>0</v>
          </cell>
          <cell r="O1339">
            <v>0</v>
          </cell>
          <cell r="P1339" t="str">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cell>
          <cell r="M1340">
            <v>0.99329999999999996</v>
          </cell>
          <cell r="N1340">
            <v>-6.7000000000000002E-3</v>
          </cell>
          <cell r="O1340">
            <v>0</v>
          </cell>
          <cell r="P1340" t="str">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cell>
          <cell r="M1341">
            <v>0.99329999999999996</v>
          </cell>
          <cell r="N1341">
            <v>-6.7000000000000002E-3</v>
          </cell>
          <cell r="O1341">
            <v>0</v>
          </cell>
          <cell r="P1341" t="str">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cell>
          <cell r="M1342">
            <v>0.99199999999999999</v>
          </cell>
          <cell r="N1342">
            <v>-8.0000000000000002E-3</v>
          </cell>
          <cell r="O1342">
            <v>0</v>
          </cell>
          <cell r="P1342" t="str">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cell>
          <cell r="M1343">
            <v>0.99199999999999999</v>
          </cell>
          <cell r="N1343">
            <v>-8.0000000000000002E-3</v>
          </cell>
          <cell r="O1343">
            <v>0</v>
          </cell>
          <cell r="P1343" t="str">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cell>
          <cell r="M1344">
            <v>1</v>
          </cell>
          <cell r="N1344">
            <v>0</v>
          </cell>
          <cell r="O1344">
            <v>0</v>
          </cell>
          <cell r="P1344" t="str">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cell>
          <cell r="M1345">
            <v>1</v>
          </cell>
          <cell r="N1345">
            <v>0</v>
          </cell>
          <cell r="O1345">
            <v>0</v>
          </cell>
          <cell r="P1345" t="str">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cell>
          <cell r="M1346">
            <v>1</v>
          </cell>
          <cell r="N1346">
            <v>0</v>
          </cell>
          <cell r="O1346">
            <v>0</v>
          </cell>
          <cell r="P1346" t="str">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cell>
          <cell r="M1347">
            <v>1</v>
          </cell>
          <cell r="N1347">
            <v>0</v>
          </cell>
          <cell r="O1347">
            <v>0</v>
          </cell>
          <cell r="P1347" t="str">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cell>
          <cell r="M1348">
            <v>1</v>
          </cell>
          <cell r="N1348">
            <v>0</v>
          </cell>
          <cell r="O1348">
            <v>0</v>
          </cell>
          <cell r="P1348" t="str">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cell>
          <cell r="M1349">
            <v>1</v>
          </cell>
          <cell r="N1349">
            <v>0</v>
          </cell>
          <cell r="O1349">
            <v>0</v>
          </cell>
          <cell r="P1349" t="str">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cell>
          <cell r="M1350">
            <v>1</v>
          </cell>
          <cell r="N1350">
            <v>0</v>
          </cell>
          <cell r="O1350">
            <v>0</v>
          </cell>
          <cell r="P1350" t="str">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cell>
          <cell r="M1351">
            <v>1</v>
          </cell>
          <cell r="N1351">
            <v>0</v>
          </cell>
          <cell r="O1351">
            <v>0</v>
          </cell>
          <cell r="P1351" t="str">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cell>
          <cell r="M1352">
            <v>1</v>
          </cell>
          <cell r="N1352">
            <v>0</v>
          </cell>
          <cell r="O1352">
            <v>0</v>
          </cell>
          <cell r="P1352" t="str">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cell>
          <cell r="M1353">
            <v>1</v>
          </cell>
          <cell r="N1353">
            <v>0</v>
          </cell>
          <cell r="O1353">
            <v>0</v>
          </cell>
          <cell r="P1353" t="str">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cell>
          <cell r="M1354">
            <v>1</v>
          </cell>
          <cell r="N1354">
            <v>0</v>
          </cell>
          <cell r="O1354">
            <v>0</v>
          </cell>
          <cell r="P1354" t="str">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cell>
          <cell r="M1355">
            <v>1</v>
          </cell>
          <cell r="N1355">
            <v>0</v>
          </cell>
          <cell r="O1355">
            <v>0</v>
          </cell>
          <cell r="P1355" t="str">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cell>
          <cell r="M1356">
            <v>1</v>
          </cell>
          <cell r="N1356">
            <v>0</v>
          </cell>
          <cell r="O1356">
            <v>0</v>
          </cell>
          <cell r="P1356" t="str">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cell>
          <cell r="M1357">
            <v>1</v>
          </cell>
          <cell r="N1357">
            <v>0</v>
          </cell>
          <cell r="O1357">
            <v>0</v>
          </cell>
          <cell r="P1357" t="str">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cell>
          <cell r="M1358">
            <v>1</v>
          </cell>
          <cell r="N1358">
            <v>0</v>
          </cell>
          <cell r="O1358">
            <v>0</v>
          </cell>
          <cell r="P1358" t="str">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cell>
          <cell r="M1359">
            <v>1</v>
          </cell>
          <cell r="N1359">
            <v>0</v>
          </cell>
          <cell r="O1359">
            <v>0</v>
          </cell>
          <cell r="P1359" t="str">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cell>
          <cell r="M1360">
            <v>1</v>
          </cell>
          <cell r="N1360">
            <v>0</v>
          </cell>
          <cell r="O1360">
            <v>0</v>
          </cell>
          <cell r="P1360" t="str">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cell>
          <cell r="M1361">
            <v>1</v>
          </cell>
          <cell r="N1361">
            <v>0</v>
          </cell>
          <cell r="O1361">
            <v>0</v>
          </cell>
          <cell r="P1361" t="str">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cell>
          <cell r="M1362">
            <v>1</v>
          </cell>
          <cell r="N1362">
            <v>0</v>
          </cell>
          <cell r="O1362">
            <v>0</v>
          </cell>
          <cell r="P1362" t="str">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cell>
          <cell r="M1363">
            <v>1</v>
          </cell>
          <cell r="N1363">
            <v>0</v>
          </cell>
          <cell r="O1363">
            <v>0</v>
          </cell>
          <cell r="P1363" t="str">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cell>
          <cell r="M1364">
            <v>1</v>
          </cell>
          <cell r="N1364">
            <v>0</v>
          </cell>
          <cell r="O1364">
            <v>0</v>
          </cell>
          <cell r="P1364" t="str">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cell>
          <cell r="M1365">
            <v>1</v>
          </cell>
          <cell r="N1365">
            <v>0</v>
          </cell>
          <cell r="O1365">
            <v>0</v>
          </cell>
          <cell r="P1365" t="str">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cell>
          <cell r="M1366">
            <v>1</v>
          </cell>
          <cell r="N1366">
            <v>0</v>
          </cell>
          <cell r="O1366">
            <v>0</v>
          </cell>
          <cell r="P1366" t="str">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cell>
          <cell r="M1367">
            <v>1</v>
          </cell>
          <cell r="N1367">
            <v>0</v>
          </cell>
          <cell r="O1367">
            <v>0</v>
          </cell>
          <cell r="P1367" t="str">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cell>
          <cell r="M1368">
            <v>1</v>
          </cell>
          <cell r="N1368">
            <v>0</v>
          </cell>
          <cell r="O1368">
            <v>0</v>
          </cell>
          <cell r="P1368" t="str">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cell>
          <cell r="M1369">
            <v>1</v>
          </cell>
          <cell r="N1369">
            <v>0</v>
          </cell>
          <cell r="O1369">
            <v>0</v>
          </cell>
          <cell r="P1369" t="str">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cell>
          <cell r="M1370">
            <v>1</v>
          </cell>
          <cell r="N1370">
            <v>0</v>
          </cell>
          <cell r="O1370">
            <v>0</v>
          </cell>
          <cell r="P1370" t="str">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cell>
          <cell r="M1371">
            <v>1</v>
          </cell>
          <cell r="N1371">
            <v>0</v>
          </cell>
          <cell r="O1371">
            <v>0</v>
          </cell>
          <cell r="P1371" t="str">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cell>
          <cell r="M1372">
            <v>1</v>
          </cell>
          <cell r="N1372">
            <v>0</v>
          </cell>
          <cell r="O1372">
            <v>0</v>
          </cell>
          <cell r="P1372" t="str">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cell>
          <cell r="M1373">
            <v>1</v>
          </cell>
          <cell r="N1373">
            <v>0</v>
          </cell>
          <cell r="O1373">
            <v>0</v>
          </cell>
          <cell r="P1373" t="str">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cell>
          <cell r="M1374">
            <v>1</v>
          </cell>
          <cell r="N1374">
            <v>0</v>
          </cell>
          <cell r="O1374">
            <v>0</v>
          </cell>
          <cell r="P1374" t="str">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cell>
          <cell r="M1375">
            <v>1</v>
          </cell>
          <cell r="N1375">
            <v>0</v>
          </cell>
          <cell r="O1375">
            <v>0</v>
          </cell>
          <cell r="P1375" t="str">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cell>
          <cell r="M1376">
            <v>1</v>
          </cell>
          <cell r="N1376">
            <v>0</v>
          </cell>
          <cell r="O1376">
            <v>0</v>
          </cell>
          <cell r="P1376" t="str">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cell>
          <cell r="M1377">
            <v>1</v>
          </cell>
          <cell r="N1377">
            <v>0</v>
          </cell>
          <cell r="O1377">
            <v>0</v>
          </cell>
          <cell r="P1377" t="str">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cell>
          <cell r="M1378">
            <v>1</v>
          </cell>
          <cell r="N1378">
            <v>0</v>
          </cell>
          <cell r="O1378">
            <v>0</v>
          </cell>
          <cell r="P1378" t="str">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cell>
          <cell r="M1379">
            <v>1</v>
          </cell>
          <cell r="N1379">
            <v>0</v>
          </cell>
          <cell r="O1379">
            <v>0</v>
          </cell>
          <cell r="P1379" t="str">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cell>
          <cell r="M1380">
            <v>1</v>
          </cell>
          <cell r="N1380">
            <v>0</v>
          </cell>
          <cell r="O1380">
            <v>0</v>
          </cell>
          <cell r="P1380" t="str">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cell>
          <cell r="M1381">
            <v>1</v>
          </cell>
          <cell r="N1381">
            <v>0</v>
          </cell>
          <cell r="O1381">
            <v>0</v>
          </cell>
          <cell r="P1381" t="str">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cell>
          <cell r="M1382">
            <v>1</v>
          </cell>
          <cell r="N1382">
            <v>0</v>
          </cell>
          <cell r="O1382">
            <v>0</v>
          </cell>
          <cell r="P1382" t="str">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cell>
          <cell r="M1383">
            <v>1</v>
          </cell>
          <cell r="N1383">
            <v>0</v>
          </cell>
          <cell r="O1383">
            <v>0</v>
          </cell>
          <cell r="P1383" t="str">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cell>
          <cell r="M1384">
            <v>1</v>
          </cell>
          <cell r="N1384">
            <v>0</v>
          </cell>
          <cell r="O1384">
            <v>0</v>
          </cell>
          <cell r="P1384" t="str">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cell>
          <cell r="M1385">
            <v>1</v>
          </cell>
          <cell r="N1385">
            <v>0</v>
          </cell>
          <cell r="O1385">
            <v>0</v>
          </cell>
          <cell r="P1385" t="str">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cell>
          <cell r="M1386">
            <v>1</v>
          </cell>
          <cell r="N1386">
            <v>0</v>
          </cell>
          <cell r="O1386">
            <v>0</v>
          </cell>
          <cell r="P1386" t="str">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cell>
          <cell r="M1387">
            <v>1</v>
          </cell>
          <cell r="N1387">
            <v>0</v>
          </cell>
          <cell r="O1387">
            <v>0</v>
          </cell>
          <cell r="P1387" t="str">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cell>
          <cell r="M1388">
            <v>1</v>
          </cell>
          <cell r="N1388">
            <v>0</v>
          </cell>
          <cell r="O1388">
            <v>0</v>
          </cell>
          <cell r="P1388" t="str">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cell>
          <cell r="M1389">
            <v>1</v>
          </cell>
          <cell r="N1389">
            <v>0</v>
          </cell>
          <cell r="O1389">
            <v>0</v>
          </cell>
          <cell r="P1389" t="str">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cell>
          <cell r="M1390">
            <v>1</v>
          </cell>
          <cell r="N1390">
            <v>0</v>
          </cell>
          <cell r="O1390">
            <v>0</v>
          </cell>
          <cell r="P1390" t="str">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cell>
          <cell r="M1391">
            <v>1</v>
          </cell>
          <cell r="N1391">
            <v>0</v>
          </cell>
          <cell r="O1391">
            <v>0</v>
          </cell>
          <cell r="P1391" t="str">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cell>
          <cell r="M1392">
            <v>1</v>
          </cell>
          <cell r="N1392">
            <v>0</v>
          </cell>
          <cell r="O1392">
            <v>0</v>
          </cell>
          <cell r="P1392" t="str">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cell>
          <cell r="M1393">
            <v>1</v>
          </cell>
          <cell r="N1393">
            <v>0</v>
          </cell>
          <cell r="O1393">
            <v>0</v>
          </cell>
          <cell r="P1393" t="str">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cell>
          <cell r="M1394">
            <v>1</v>
          </cell>
          <cell r="N1394">
            <v>0</v>
          </cell>
          <cell r="O1394">
            <v>0</v>
          </cell>
          <cell r="P1394" t="str">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cell>
          <cell r="M1395">
            <v>1</v>
          </cell>
          <cell r="N1395">
            <v>0</v>
          </cell>
          <cell r="O1395">
            <v>0</v>
          </cell>
          <cell r="P1395" t="str">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cell>
          <cell r="M1396">
            <v>1</v>
          </cell>
          <cell r="N1396">
            <v>0</v>
          </cell>
          <cell r="O1396">
            <v>0</v>
          </cell>
          <cell r="P1396" t="str">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cell>
          <cell r="M1397">
            <v>1</v>
          </cell>
          <cell r="N1397">
            <v>0</v>
          </cell>
          <cell r="O1397">
            <v>0</v>
          </cell>
          <cell r="P1397" t="str">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cell>
          <cell r="M1398">
            <v>1</v>
          </cell>
          <cell r="N1398">
            <v>0</v>
          </cell>
          <cell r="O1398">
            <v>0</v>
          </cell>
          <cell r="P1398" t="str">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cell>
          <cell r="M1399">
            <v>1</v>
          </cell>
          <cell r="N1399">
            <v>0</v>
          </cell>
          <cell r="O1399">
            <v>0</v>
          </cell>
          <cell r="P1399" t="str">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cell>
          <cell r="M1400">
            <v>1</v>
          </cell>
          <cell r="N1400">
            <v>0</v>
          </cell>
          <cell r="O1400">
            <v>0</v>
          </cell>
          <cell r="P1400" t="str">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cell>
          <cell r="M1401">
            <v>1</v>
          </cell>
          <cell r="N1401">
            <v>0</v>
          </cell>
          <cell r="O1401">
            <v>0</v>
          </cell>
          <cell r="P1401" t="str">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cell>
          <cell r="M1402">
            <v>1</v>
          </cell>
          <cell r="N1402">
            <v>0</v>
          </cell>
          <cell r="O1402">
            <v>0</v>
          </cell>
          <cell r="P1402" t="str">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cell>
          <cell r="M1403">
            <v>1</v>
          </cell>
          <cell r="N1403">
            <v>0</v>
          </cell>
          <cell r="O1403">
            <v>0</v>
          </cell>
          <cell r="P1403" t="str">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cell>
          <cell r="M1404">
            <v>1</v>
          </cell>
          <cell r="N1404">
            <v>0</v>
          </cell>
          <cell r="O1404">
            <v>0</v>
          </cell>
          <cell r="P1404" t="str">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cell>
          <cell r="M1405">
            <v>1</v>
          </cell>
          <cell r="N1405">
            <v>0</v>
          </cell>
          <cell r="O1405">
            <v>0</v>
          </cell>
          <cell r="P1405" t="str">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cell>
          <cell r="M1406">
            <v>1</v>
          </cell>
          <cell r="N1406">
            <v>0</v>
          </cell>
          <cell r="O1406">
            <v>0</v>
          </cell>
          <cell r="P1406" t="str">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cell>
          <cell r="M1407">
            <v>1</v>
          </cell>
          <cell r="N1407">
            <v>0</v>
          </cell>
          <cell r="O1407">
            <v>0</v>
          </cell>
          <cell r="P1407" t="str">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cell>
          <cell r="M1408">
            <v>1</v>
          </cell>
          <cell r="N1408">
            <v>0</v>
          </cell>
          <cell r="O1408">
            <v>0</v>
          </cell>
          <cell r="P1408" t="str">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cell>
          <cell r="M1409">
            <v>1</v>
          </cell>
          <cell r="N1409">
            <v>0</v>
          </cell>
          <cell r="O1409">
            <v>0</v>
          </cell>
          <cell r="P1409" t="str">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cell>
          <cell r="M1410">
            <v>1</v>
          </cell>
          <cell r="N1410">
            <v>0</v>
          </cell>
          <cell r="O1410">
            <v>0</v>
          </cell>
          <cell r="P1410" t="str">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cell>
          <cell r="M1411">
            <v>1</v>
          </cell>
          <cell r="N1411">
            <v>0</v>
          </cell>
          <cell r="O1411">
            <v>0</v>
          </cell>
          <cell r="P1411" t="str">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cell>
          <cell r="M1412">
            <v>1</v>
          </cell>
          <cell r="N1412">
            <v>0</v>
          </cell>
          <cell r="O1412">
            <v>0</v>
          </cell>
          <cell r="P1412" t="str">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cell>
          <cell r="M1413">
            <v>1</v>
          </cell>
          <cell r="N1413">
            <v>0</v>
          </cell>
          <cell r="O1413">
            <v>0</v>
          </cell>
          <cell r="P1413" t="str">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cell>
          <cell r="M1414">
            <v>1</v>
          </cell>
          <cell r="N1414">
            <v>0</v>
          </cell>
          <cell r="O1414">
            <v>0</v>
          </cell>
          <cell r="P1414" t="str">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cell>
          <cell r="M1415">
            <v>1</v>
          </cell>
          <cell r="N1415">
            <v>0</v>
          </cell>
          <cell r="O1415">
            <v>0</v>
          </cell>
          <cell r="P1415" t="str">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cell>
          <cell r="M1416">
            <v>1</v>
          </cell>
          <cell r="N1416">
            <v>0</v>
          </cell>
          <cell r="O1416">
            <v>0</v>
          </cell>
          <cell r="P1416" t="str">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cell>
          <cell r="M1417">
            <v>1</v>
          </cell>
          <cell r="N1417">
            <v>0</v>
          </cell>
          <cell r="O1417">
            <v>0</v>
          </cell>
          <cell r="P1417" t="str">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cell>
          <cell r="M1418">
            <v>1</v>
          </cell>
          <cell r="N1418">
            <v>0</v>
          </cell>
          <cell r="O1418">
            <v>0</v>
          </cell>
          <cell r="P1418" t="str">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cell>
          <cell r="M1419">
            <v>1</v>
          </cell>
          <cell r="N1419">
            <v>0</v>
          </cell>
          <cell r="O1419">
            <v>0</v>
          </cell>
          <cell r="P1419" t="str">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cell>
          <cell r="M1420">
            <v>1</v>
          </cell>
          <cell r="N1420">
            <v>0</v>
          </cell>
          <cell r="O1420">
            <v>0</v>
          </cell>
          <cell r="P1420" t="str">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cell>
          <cell r="M1421">
            <v>1</v>
          </cell>
          <cell r="N1421">
            <v>0</v>
          </cell>
          <cell r="O1421">
            <v>0</v>
          </cell>
          <cell r="P1421" t="str">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cell>
          <cell r="M1422">
            <v>1</v>
          </cell>
          <cell r="N1422">
            <v>0</v>
          </cell>
          <cell r="O1422">
            <v>0</v>
          </cell>
          <cell r="P1422" t="str">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cell>
          <cell r="M1423">
            <v>1</v>
          </cell>
          <cell r="N1423">
            <v>0</v>
          </cell>
          <cell r="O1423">
            <v>0</v>
          </cell>
          <cell r="P1423" t="str">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cell>
          <cell r="M1424">
            <v>1</v>
          </cell>
          <cell r="N1424">
            <v>0</v>
          </cell>
          <cell r="O1424">
            <v>0</v>
          </cell>
          <cell r="P1424" t="str">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cell>
          <cell r="M1425">
            <v>1</v>
          </cell>
          <cell r="N1425">
            <v>0</v>
          </cell>
          <cell r="O1425">
            <v>0</v>
          </cell>
          <cell r="P1425" t="str">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cell>
          <cell r="M1426">
            <v>1</v>
          </cell>
          <cell r="N1426">
            <v>0</v>
          </cell>
          <cell r="O1426">
            <v>0</v>
          </cell>
          <cell r="P1426" t="str">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cell>
          <cell r="M1427">
            <v>1</v>
          </cell>
          <cell r="N1427">
            <v>0</v>
          </cell>
          <cell r="O1427">
            <v>0</v>
          </cell>
          <cell r="P1427" t="str">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cell>
          <cell r="M1428">
            <v>1</v>
          </cell>
          <cell r="N1428">
            <v>0</v>
          </cell>
          <cell r="O1428">
            <v>0</v>
          </cell>
          <cell r="P1428" t="str">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cell>
          <cell r="M1429">
            <v>1</v>
          </cell>
          <cell r="N1429">
            <v>0</v>
          </cell>
          <cell r="O1429">
            <v>0</v>
          </cell>
          <cell r="P1429" t="str">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cell>
          <cell r="M1430">
            <v>1</v>
          </cell>
          <cell r="N1430">
            <v>0</v>
          </cell>
          <cell r="O1430">
            <v>0</v>
          </cell>
          <cell r="P1430" t="str">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cell>
          <cell r="M1431">
            <v>1</v>
          </cell>
          <cell r="N1431">
            <v>0</v>
          </cell>
          <cell r="O1431">
            <v>0</v>
          </cell>
          <cell r="P1431" t="str">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cell>
          <cell r="M1432">
            <v>1</v>
          </cell>
          <cell r="N1432">
            <v>0</v>
          </cell>
          <cell r="O1432">
            <v>0</v>
          </cell>
          <cell r="P1432" t="str">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cell>
          <cell r="M1433">
            <v>1</v>
          </cell>
          <cell r="N1433">
            <v>0</v>
          </cell>
          <cell r="O1433">
            <v>0</v>
          </cell>
          <cell r="P1433" t="str">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cell>
          <cell r="M1434">
            <v>1</v>
          </cell>
          <cell r="N1434">
            <v>0</v>
          </cell>
          <cell r="O1434">
            <v>0</v>
          </cell>
          <cell r="P1434" t="str">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cell>
          <cell r="M1435">
            <v>1</v>
          </cell>
          <cell r="N1435">
            <v>0</v>
          </cell>
          <cell r="O1435">
            <v>0</v>
          </cell>
          <cell r="P1435" t="str">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cell>
          <cell r="M1436">
            <v>1</v>
          </cell>
          <cell r="N1436">
            <v>0</v>
          </cell>
          <cell r="O1436">
            <v>0</v>
          </cell>
          <cell r="P1436" t="str">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cell>
          <cell r="M1438">
            <v>1</v>
          </cell>
          <cell r="N1438">
            <v>0</v>
          </cell>
          <cell r="O1438">
            <v>0</v>
          </cell>
          <cell r="P1438" t="str">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cell>
          <cell r="M1439">
            <v>1</v>
          </cell>
          <cell r="N1439">
            <v>0</v>
          </cell>
          <cell r="O1439">
            <v>0</v>
          </cell>
          <cell r="P1439" t="str">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cell>
          <cell r="M1440">
            <v>1</v>
          </cell>
          <cell r="N1440">
            <v>0</v>
          </cell>
          <cell r="O1440">
            <v>0</v>
          </cell>
          <cell r="P1440" t="str">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cell>
          <cell r="M1441">
            <v>1</v>
          </cell>
          <cell r="N1441">
            <v>0</v>
          </cell>
          <cell r="O1441">
            <v>0</v>
          </cell>
          <cell r="P1441" t="str">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cell>
          <cell r="M1442">
            <v>1</v>
          </cell>
          <cell r="N1442">
            <v>0</v>
          </cell>
          <cell r="O1442">
            <v>0</v>
          </cell>
          <cell r="P1442" t="str">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cell>
          <cell r="M1443">
            <v>1</v>
          </cell>
          <cell r="N1443">
            <v>0</v>
          </cell>
          <cell r="O1443">
            <v>0</v>
          </cell>
          <cell r="P1443" t="str">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cell>
          <cell r="M1444">
            <v>1</v>
          </cell>
          <cell r="N1444">
            <v>0</v>
          </cell>
          <cell r="O1444">
            <v>0</v>
          </cell>
          <cell r="P1444" t="str">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cell>
          <cell r="M1445">
            <v>1</v>
          </cell>
          <cell r="N1445">
            <v>0</v>
          </cell>
          <cell r="O1445">
            <v>0</v>
          </cell>
          <cell r="P1445" t="str">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cell>
          <cell r="M1446">
            <v>1</v>
          </cell>
          <cell r="N1446">
            <v>0</v>
          </cell>
          <cell r="O1446">
            <v>0</v>
          </cell>
          <cell r="P1446" t="str">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cell>
          <cell r="M1447">
            <v>1</v>
          </cell>
          <cell r="N1447">
            <v>0</v>
          </cell>
          <cell r="O1447">
            <v>0</v>
          </cell>
          <cell r="P1447" t="str">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cell>
          <cell r="M1448">
            <v>1</v>
          </cell>
          <cell r="N1448">
            <v>0</v>
          </cell>
          <cell r="O1448">
            <v>0</v>
          </cell>
          <cell r="P1448" t="str">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cell>
          <cell r="M1449">
            <v>1</v>
          </cell>
          <cell r="N1449">
            <v>0</v>
          </cell>
          <cell r="O1449">
            <v>0</v>
          </cell>
          <cell r="P1449" t="str">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cell>
          <cell r="M1450">
            <v>1</v>
          </cell>
          <cell r="N1450">
            <v>0</v>
          </cell>
          <cell r="O1450">
            <v>0</v>
          </cell>
          <cell r="P1450" t="str">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cell>
          <cell r="M1451">
            <v>1</v>
          </cell>
          <cell r="N1451">
            <v>0</v>
          </cell>
          <cell r="O1451">
            <v>0</v>
          </cell>
          <cell r="P1451" t="str">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cell>
          <cell r="M1452">
            <v>1</v>
          </cell>
          <cell r="N1452">
            <v>0</v>
          </cell>
          <cell r="O1452">
            <v>0</v>
          </cell>
          <cell r="P1452" t="str">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cell>
          <cell r="M1453">
            <v>1</v>
          </cell>
          <cell r="N1453">
            <v>0</v>
          </cell>
          <cell r="O1453">
            <v>0</v>
          </cell>
          <cell r="P1453" t="str">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cell>
          <cell r="M1454">
            <v>1</v>
          </cell>
          <cell r="N1454">
            <v>0</v>
          </cell>
          <cell r="O1454">
            <v>0</v>
          </cell>
          <cell r="P1454" t="str">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cell>
          <cell r="M1455">
            <v>1</v>
          </cell>
          <cell r="N1455">
            <v>0</v>
          </cell>
          <cell r="O1455">
            <v>0</v>
          </cell>
          <cell r="P1455" t="str">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cell>
          <cell r="M1456">
            <v>1</v>
          </cell>
          <cell r="N1456">
            <v>0</v>
          </cell>
          <cell r="O1456">
            <v>0</v>
          </cell>
          <cell r="P1456" t="str">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cell>
          <cell r="M1457">
            <v>1</v>
          </cell>
          <cell r="N1457">
            <v>0</v>
          </cell>
          <cell r="O1457">
            <v>0</v>
          </cell>
          <cell r="P1457" t="str">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cell>
          <cell r="M1458">
            <v>1</v>
          </cell>
          <cell r="N1458">
            <v>0</v>
          </cell>
          <cell r="O1458">
            <v>0</v>
          </cell>
          <cell r="P1458" t="str">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cell>
          <cell r="M1459">
            <v>1</v>
          </cell>
          <cell r="N1459">
            <v>0</v>
          </cell>
          <cell r="O1459">
            <v>0</v>
          </cell>
          <cell r="P1459" t="str">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cell>
          <cell r="M1460">
            <v>1</v>
          </cell>
          <cell r="N1460">
            <v>0</v>
          </cell>
          <cell r="O1460">
            <v>0</v>
          </cell>
          <cell r="P1460" t="str">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cell>
          <cell r="M1461">
            <v>1</v>
          </cell>
          <cell r="N1461">
            <v>0</v>
          </cell>
          <cell r="O1461">
            <v>0</v>
          </cell>
          <cell r="P1461" t="str">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cell>
          <cell r="M1462">
            <v>1</v>
          </cell>
          <cell r="N1462">
            <v>0</v>
          </cell>
          <cell r="O1462">
            <v>0</v>
          </cell>
          <cell r="P1462" t="str">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cell>
          <cell r="M1463">
            <v>1</v>
          </cell>
          <cell r="N1463">
            <v>0</v>
          </cell>
          <cell r="O1463">
            <v>0</v>
          </cell>
          <cell r="P1463" t="str">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cell>
          <cell r="M1464">
            <v>1</v>
          </cell>
          <cell r="N1464">
            <v>0</v>
          </cell>
          <cell r="O1464">
            <v>0</v>
          </cell>
          <cell r="P1464" t="str">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cell>
          <cell r="M1465">
            <v>1</v>
          </cell>
          <cell r="N1465">
            <v>0</v>
          </cell>
          <cell r="O1465">
            <v>0</v>
          </cell>
          <cell r="P1465" t="str">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cell>
          <cell r="M1466">
            <v>1</v>
          </cell>
          <cell r="N1466">
            <v>0</v>
          </cell>
          <cell r="O1466">
            <v>0</v>
          </cell>
          <cell r="P1466" t="str">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cell>
          <cell r="M1467">
            <v>1</v>
          </cell>
          <cell r="N1467">
            <v>0</v>
          </cell>
          <cell r="O1467">
            <v>0</v>
          </cell>
          <cell r="P1467" t="str">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cell>
          <cell r="M1468">
            <v>1</v>
          </cell>
          <cell r="N1468">
            <v>0</v>
          </cell>
          <cell r="O1468">
            <v>0</v>
          </cell>
          <cell r="P1468" t="str">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cell>
          <cell r="M1469">
            <v>1</v>
          </cell>
          <cell r="N1469">
            <v>0</v>
          </cell>
          <cell r="O1469">
            <v>0</v>
          </cell>
          <cell r="P1469" t="str">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cell>
          <cell r="M1470">
            <v>1</v>
          </cell>
          <cell r="N1470">
            <v>0</v>
          </cell>
          <cell r="O1470">
            <v>0</v>
          </cell>
          <cell r="P1470" t="str">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cell>
          <cell r="M1471">
            <v>1</v>
          </cell>
          <cell r="N1471">
            <v>0</v>
          </cell>
          <cell r="O1471">
            <v>0</v>
          </cell>
          <cell r="P1471" t="str">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cell>
          <cell r="M1472">
            <v>1</v>
          </cell>
          <cell r="N1472">
            <v>0</v>
          </cell>
          <cell r="O1472">
            <v>0</v>
          </cell>
          <cell r="P1472" t="str">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cell>
          <cell r="M1473">
            <v>1</v>
          </cell>
          <cell r="N1473">
            <v>0</v>
          </cell>
          <cell r="O1473">
            <v>0</v>
          </cell>
          <cell r="P1473" t="str">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cell>
          <cell r="M1474">
            <v>1</v>
          </cell>
          <cell r="N1474">
            <v>0</v>
          </cell>
          <cell r="O1474">
            <v>0</v>
          </cell>
          <cell r="P1474" t="str">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cell>
          <cell r="M1475">
            <v>1</v>
          </cell>
          <cell r="N1475">
            <v>0</v>
          </cell>
          <cell r="O1475">
            <v>0</v>
          </cell>
          <cell r="P1475" t="str">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cell>
          <cell r="M1476">
            <v>1</v>
          </cell>
          <cell r="N1476">
            <v>0</v>
          </cell>
          <cell r="O1476">
            <v>0</v>
          </cell>
          <cell r="P1476" t="str">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cell>
          <cell r="M1477">
            <v>1</v>
          </cell>
          <cell r="N1477">
            <v>0</v>
          </cell>
          <cell r="O1477">
            <v>0</v>
          </cell>
          <cell r="P1477" t="str">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cell>
          <cell r="M1478">
            <v>1</v>
          </cell>
          <cell r="N1478">
            <v>0</v>
          </cell>
          <cell r="O1478">
            <v>0</v>
          </cell>
          <cell r="P1478" t="str">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cell>
          <cell r="M1479">
            <v>1</v>
          </cell>
          <cell r="N1479">
            <v>0</v>
          </cell>
          <cell r="O1479">
            <v>0</v>
          </cell>
          <cell r="P1479" t="str">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cell>
          <cell r="M1480">
            <v>1</v>
          </cell>
          <cell r="N1480">
            <v>0</v>
          </cell>
          <cell r="O1480">
            <v>0</v>
          </cell>
          <cell r="P1480" t="str">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cell>
          <cell r="M1481">
            <v>1</v>
          </cell>
          <cell r="N1481">
            <v>0</v>
          </cell>
          <cell r="O1481">
            <v>0</v>
          </cell>
          <cell r="P1481" t="str">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cell>
          <cell r="M1482">
            <v>1</v>
          </cell>
          <cell r="N1482">
            <v>0</v>
          </cell>
          <cell r="O1482">
            <v>0</v>
          </cell>
          <cell r="P1482" t="str">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cell>
          <cell r="M1483">
            <v>1</v>
          </cell>
          <cell r="N1483">
            <v>0</v>
          </cell>
          <cell r="O1483">
            <v>0</v>
          </cell>
          <cell r="P1483" t="str">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cell>
          <cell r="M1484">
            <v>1</v>
          </cell>
          <cell r="N1484">
            <v>0</v>
          </cell>
          <cell r="O1484">
            <v>0</v>
          </cell>
          <cell r="P1484" t="str">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cell>
          <cell r="M1485">
            <v>1</v>
          </cell>
          <cell r="N1485">
            <v>0</v>
          </cell>
          <cell r="O1485">
            <v>0</v>
          </cell>
          <cell r="P1485" t="str">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cell>
          <cell r="M1486">
            <v>1</v>
          </cell>
          <cell r="N1486">
            <v>0</v>
          </cell>
          <cell r="O1486">
            <v>0</v>
          </cell>
          <cell r="P1486" t="str">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cell>
          <cell r="M1487">
            <v>1</v>
          </cell>
          <cell r="N1487">
            <v>0</v>
          </cell>
          <cell r="O1487">
            <v>0</v>
          </cell>
          <cell r="P1487" t="str">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cell>
          <cell r="M1488">
            <v>1</v>
          </cell>
          <cell r="N1488">
            <v>0</v>
          </cell>
          <cell r="O1488">
            <v>0</v>
          </cell>
          <cell r="P1488" t="str">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cell>
          <cell r="M1489">
            <v>1</v>
          </cell>
          <cell r="N1489">
            <v>0</v>
          </cell>
          <cell r="O1489">
            <v>0</v>
          </cell>
          <cell r="P1489" t="str">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cell>
          <cell r="M1490">
            <v>1</v>
          </cell>
          <cell r="N1490">
            <v>0</v>
          </cell>
          <cell r="O1490">
            <v>0</v>
          </cell>
          <cell r="P1490" t="str">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cell>
          <cell r="M1491">
            <v>1</v>
          </cell>
          <cell r="N1491">
            <v>0</v>
          </cell>
          <cell r="O1491">
            <v>0</v>
          </cell>
          <cell r="P1491" t="str">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cell>
          <cell r="M1492">
            <v>1</v>
          </cell>
          <cell r="N1492">
            <v>0</v>
          </cell>
          <cell r="O1492">
            <v>0</v>
          </cell>
          <cell r="P1492" t="str">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cell>
          <cell r="M1493">
            <v>1</v>
          </cell>
          <cell r="N1493">
            <v>0</v>
          </cell>
          <cell r="O1493">
            <v>0</v>
          </cell>
          <cell r="P1493" t="str">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cell>
          <cell r="M1494">
            <v>1</v>
          </cell>
          <cell r="N1494">
            <v>0</v>
          </cell>
          <cell r="O1494">
            <v>0</v>
          </cell>
          <cell r="P1494" t="str">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cell>
          <cell r="M1495">
            <v>1</v>
          </cell>
          <cell r="N1495">
            <v>0</v>
          </cell>
          <cell r="O1495">
            <v>0</v>
          </cell>
          <cell r="P1495" t="str">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cell>
          <cell r="M1496">
            <v>1</v>
          </cell>
          <cell r="N1496">
            <v>0</v>
          </cell>
          <cell r="O1496">
            <v>0</v>
          </cell>
          <cell r="P1496" t="str">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cell>
          <cell r="M1497">
            <v>1</v>
          </cell>
          <cell r="N1497">
            <v>0</v>
          </cell>
          <cell r="O1497">
            <v>0</v>
          </cell>
          <cell r="P1497" t="str">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cell>
          <cell r="M1498">
            <v>1</v>
          </cell>
          <cell r="N1498">
            <v>0</v>
          </cell>
          <cell r="O1498">
            <v>0</v>
          </cell>
          <cell r="P1498" t="str">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cell>
          <cell r="M1499">
            <v>1</v>
          </cell>
          <cell r="N1499">
            <v>0</v>
          </cell>
          <cell r="O1499">
            <v>0</v>
          </cell>
          <cell r="P1499" t="str">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cell>
          <cell r="M1500">
            <v>1</v>
          </cell>
          <cell r="N1500">
            <v>0</v>
          </cell>
          <cell r="O1500">
            <v>0</v>
          </cell>
          <cell r="P1500" t="str">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cell>
          <cell r="M1501">
            <v>1</v>
          </cell>
          <cell r="N1501">
            <v>0</v>
          </cell>
          <cell r="O1501">
            <v>0</v>
          </cell>
          <cell r="P1501" t="str">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cell>
          <cell r="M1502">
            <v>1</v>
          </cell>
          <cell r="N1502">
            <v>0</v>
          </cell>
          <cell r="O1502">
            <v>0</v>
          </cell>
          <cell r="P1502" t="str">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cell>
          <cell r="M1503">
            <v>1</v>
          </cell>
          <cell r="N1503">
            <v>0</v>
          </cell>
          <cell r="O1503">
            <v>0</v>
          </cell>
          <cell r="P1503" t="str">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cell>
          <cell r="M1505">
            <v>1</v>
          </cell>
          <cell r="N1505">
            <v>0</v>
          </cell>
          <cell r="O1505">
            <v>0</v>
          </cell>
          <cell r="P1505" t="str">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cell>
          <cell r="M1506">
            <v>1</v>
          </cell>
          <cell r="N1506">
            <v>0</v>
          </cell>
          <cell r="O1506">
            <v>0</v>
          </cell>
          <cell r="P1506" t="str">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cell>
          <cell r="M1507">
            <v>1</v>
          </cell>
          <cell r="N1507">
            <v>0</v>
          </cell>
          <cell r="O1507">
            <v>0</v>
          </cell>
          <cell r="P1507" t="str">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cell>
          <cell r="M1518">
            <v>1</v>
          </cell>
          <cell r="N1518">
            <v>0</v>
          </cell>
          <cell r="O1518">
            <v>0</v>
          </cell>
          <cell r="P1518" t="str">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cell>
          <cell r="M1519">
            <v>1</v>
          </cell>
          <cell r="N1519">
            <v>0</v>
          </cell>
          <cell r="O1519">
            <v>0</v>
          </cell>
          <cell r="P1519" t="str">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cell>
          <cell r="M1520">
            <v>1</v>
          </cell>
          <cell r="N1520">
            <v>0</v>
          </cell>
          <cell r="O1520">
            <v>0</v>
          </cell>
          <cell r="P1520" t="str">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cell>
          <cell r="M1521">
            <v>1</v>
          </cell>
          <cell r="N1521">
            <v>0</v>
          </cell>
          <cell r="O1521">
            <v>0</v>
          </cell>
          <cell r="P1521" t="str">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cell>
          <cell r="M1522">
            <v>1</v>
          </cell>
          <cell r="N1522">
            <v>0</v>
          </cell>
          <cell r="O1522">
            <v>0</v>
          </cell>
          <cell r="P1522" t="str">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cell>
          <cell r="M1523">
            <v>1</v>
          </cell>
          <cell r="N1523">
            <v>0</v>
          </cell>
          <cell r="O1523">
            <v>0</v>
          </cell>
          <cell r="P1523" t="str">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cell>
          <cell r="M1524">
            <v>1</v>
          </cell>
          <cell r="N1524">
            <v>0</v>
          </cell>
          <cell r="O1524">
            <v>0</v>
          </cell>
          <cell r="P1524" t="str">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cell>
          <cell r="M1525">
            <v>1</v>
          </cell>
          <cell r="N1525">
            <v>0</v>
          </cell>
          <cell r="O1525">
            <v>0</v>
          </cell>
          <cell r="P1525" t="str">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cell>
          <cell r="M1526">
            <v>1</v>
          </cell>
          <cell r="N1526">
            <v>0</v>
          </cell>
          <cell r="O1526">
            <v>0</v>
          </cell>
          <cell r="P1526" t="str">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cell>
          <cell r="M1527">
            <v>1</v>
          </cell>
          <cell r="N1527">
            <v>0</v>
          </cell>
          <cell r="O1527">
            <v>0</v>
          </cell>
          <cell r="P1527" t="str">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cell>
          <cell r="M1528">
            <v>1</v>
          </cell>
          <cell r="N1528">
            <v>0</v>
          </cell>
          <cell r="O1528">
            <v>0</v>
          </cell>
          <cell r="P1528" t="str">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cell>
          <cell r="M1529">
            <v>1</v>
          </cell>
          <cell r="N1529">
            <v>0</v>
          </cell>
          <cell r="O1529">
            <v>0</v>
          </cell>
          <cell r="P1529" t="str">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cell>
          <cell r="M1530">
            <v>1</v>
          </cell>
          <cell r="N1530">
            <v>0</v>
          </cell>
          <cell r="O1530">
            <v>0</v>
          </cell>
          <cell r="P1530" t="str">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cell>
          <cell r="M1531">
            <v>1</v>
          </cell>
          <cell r="N1531">
            <v>0</v>
          </cell>
          <cell r="O1531">
            <v>0</v>
          </cell>
          <cell r="P1531" t="str">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cell>
          <cell r="M1532">
            <v>1</v>
          </cell>
          <cell r="N1532">
            <v>0</v>
          </cell>
          <cell r="O1532">
            <v>0</v>
          </cell>
          <cell r="P1532" t="str">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cell>
          <cell r="M1533">
            <v>1</v>
          </cell>
          <cell r="N1533">
            <v>0</v>
          </cell>
          <cell r="O1533">
            <v>0</v>
          </cell>
          <cell r="P1533" t="str">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cell>
          <cell r="M1534">
            <v>1</v>
          </cell>
          <cell r="N1534">
            <v>0</v>
          </cell>
          <cell r="O1534">
            <v>0</v>
          </cell>
          <cell r="P1534" t="str">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cell>
          <cell r="M1535">
            <v>1</v>
          </cell>
          <cell r="N1535">
            <v>0</v>
          </cell>
          <cell r="O1535">
            <v>0</v>
          </cell>
          <cell r="P1535" t="str">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cell>
          <cell r="M1536">
            <v>1</v>
          </cell>
          <cell r="N1536">
            <v>0</v>
          </cell>
          <cell r="O1536">
            <v>0</v>
          </cell>
          <cell r="P1536" t="str">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cell>
          <cell r="M1537">
            <v>1</v>
          </cell>
          <cell r="N1537">
            <v>0</v>
          </cell>
          <cell r="O1537">
            <v>0</v>
          </cell>
          <cell r="P1537" t="str">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cell>
          <cell r="M1538">
            <v>1</v>
          </cell>
          <cell r="N1538">
            <v>0</v>
          </cell>
          <cell r="O1538">
            <v>0</v>
          </cell>
          <cell r="P1538" t="str">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cell>
          <cell r="M1539">
            <v>1</v>
          </cell>
          <cell r="N1539">
            <v>0</v>
          </cell>
          <cell r="O1539">
            <v>0</v>
          </cell>
          <cell r="P1539" t="str">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cell>
          <cell r="M1540">
            <v>1</v>
          </cell>
          <cell r="N1540">
            <v>0</v>
          </cell>
          <cell r="O1540">
            <v>0</v>
          </cell>
          <cell r="P1540" t="str">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cell>
          <cell r="M1541">
            <v>1</v>
          </cell>
          <cell r="N1541">
            <v>0</v>
          </cell>
          <cell r="O1541">
            <v>0</v>
          </cell>
          <cell r="P1541" t="str">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cell>
          <cell r="M1542">
            <v>1</v>
          </cell>
          <cell r="N1542">
            <v>0</v>
          </cell>
          <cell r="O1542">
            <v>0</v>
          </cell>
          <cell r="P1542" t="str">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cell>
          <cell r="M1543">
            <v>1</v>
          </cell>
          <cell r="N1543">
            <v>0</v>
          </cell>
          <cell r="O1543">
            <v>0</v>
          </cell>
          <cell r="P1543" t="str">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cell>
          <cell r="M1544">
            <v>1</v>
          </cell>
          <cell r="N1544">
            <v>0</v>
          </cell>
          <cell r="O1544">
            <v>0</v>
          </cell>
          <cell r="P1544" t="str">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cell>
          <cell r="M1545">
            <v>1</v>
          </cell>
          <cell r="N1545">
            <v>0</v>
          </cell>
          <cell r="O1545">
            <v>0</v>
          </cell>
          <cell r="P1545" t="str">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cell>
          <cell r="M1546">
            <v>0.99209999999999998</v>
          </cell>
          <cell r="N1546">
            <v>-7.9000000000000008E-3</v>
          </cell>
          <cell r="O1546">
            <v>0</v>
          </cell>
          <cell r="P1546" t="str">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cell>
          <cell r="M1547">
            <v>1</v>
          </cell>
          <cell r="N1547">
            <v>0</v>
          </cell>
          <cell r="O1547">
            <v>0</v>
          </cell>
          <cell r="P1547" t="str">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cell>
          <cell r="M1548">
            <v>1</v>
          </cell>
          <cell r="N1548">
            <v>0</v>
          </cell>
          <cell r="O1548">
            <v>0</v>
          </cell>
          <cell r="P1548" t="str">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cell>
          <cell r="M1549">
            <v>1</v>
          </cell>
          <cell r="N1549">
            <v>0</v>
          </cell>
          <cell r="O1549">
            <v>0</v>
          </cell>
          <cell r="P1549" t="str">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cell>
          <cell r="M1550">
            <v>0.99199999999999999</v>
          </cell>
          <cell r="N1550">
            <v>-8.0000000000000002E-3</v>
          </cell>
          <cell r="O1550">
            <v>0</v>
          </cell>
          <cell r="P1550" t="str">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cell>
          <cell r="M1551">
            <v>1</v>
          </cell>
          <cell r="N1551">
            <v>0</v>
          </cell>
          <cell r="O1551">
            <v>0</v>
          </cell>
          <cell r="P1551" t="str">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cell>
          <cell r="M1552">
            <v>1</v>
          </cell>
          <cell r="N1552">
            <v>0</v>
          </cell>
          <cell r="O1552">
            <v>0</v>
          </cell>
          <cell r="P1552" t="str">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cell>
          <cell r="M1554">
            <v>1</v>
          </cell>
          <cell r="N1554">
            <v>0</v>
          </cell>
          <cell r="O1554">
            <v>0</v>
          </cell>
          <cell r="P1554" t="str">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cell>
          <cell r="M1556">
            <v>1</v>
          </cell>
          <cell r="N1556">
            <v>0</v>
          </cell>
          <cell r="O1556">
            <v>0</v>
          </cell>
          <cell r="P1556" t="str">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cell>
          <cell r="M1557">
            <v>1</v>
          </cell>
          <cell r="N1557">
            <v>0</v>
          </cell>
          <cell r="O1557">
            <v>0</v>
          </cell>
          <cell r="P1557" t="str">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cell>
          <cell r="M1558">
            <v>1</v>
          </cell>
          <cell r="N1558">
            <v>0</v>
          </cell>
          <cell r="O1558">
            <v>0</v>
          </cell>
          <cell r="P1558" t="str">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cell>
          <cell r="M1559">
            <v>1</v>
          </cell>
          <cell r="N1559">
            <v>0</v>
          </cell>
          <cell r="O1559">
            <v>0</v>
          </cell>
          <cell r="P1559" t="str">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cell>
          <cell r="M1561">
            <v>1</v>
          </cell>
          <cell r="N1561">
            <v>0</v>
          </cell>
          <cell r="O1561">
            <v>0</v>
          </cell>
          <cell r="P1561" t="str">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cell>
          <cell r="M1562">
            <v>1</v>
          </cell>
          <cell r="N1562">
            <v>0</v>
          </cell>
          <cell r="O1562">
            <v>0</v>
          </cell>
          <cell r="P1562" t="str">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cell>
          <cell r="M1563">
            <v>1</v>
          </cell>
          <cell r="N1563">
            <v>0</v>
          </cell>
          <cell r="O1563">
            <v>0</v>
          </cell>
          <cell r="P1563" t="str">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cell>
          <cell r="M1564">
            <v>1</v>
          </cell>
          <cell r="N1564">
            <v>0</v>
          </cell>
          <cell r="O1564">
            <v>0</v>
          </cell>
          <cell r="P1564" t="str">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cell>
          <cell r="M1565">
            <v>1</v>
          </cell>
          <cell r="N1565">
            <v>0</v>
          </cell>
          <cell r="O1565">
            <v>0</v>
          </cell>
          <cell r="P1565" t="str">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cell>
          <cell r="M1566">
            <v>1</v>
          </cell>
          <cell r="N1566">
            <v>0</v>
          </cell>
          <cell r="O1566">
            <v>0</v>
          </cell>
          <cell r="P1566" t="str">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cell>
          <cell r="M1567">
            <v>1</v>
          </cell>
          <cell r="N1567">
            <v>0</v>
          </cell>
          <cell r="O1567">
            <v>0</v>
          </cell>
          <cell r="P1567" t="str">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cell>
          <cell r="M1568">
            <v>1</v>
          </cell>
          <cell r="N1568">
            <v>0</v>
          </cell>
          <cell r="O1568">
            <v>0</v>
          </cell>
          <cell r="P1568" t="str">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cell>
          <cell r="M1569">
            <v>1</v>
          </cell>
          <cell r="N1569">
            <v>0</v>
          </cell>
          <cell r="O1569">
            <v>0</v>
          </cell>
          <cell r="P1569" t="str">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cell>
          <cell r="M1570">
            <v>1</v>
          </cell>
          <cell r="N1570">
            <v>0</v>
          </cell>
          <cell r="O1570">
            <v>0</v>
          </cell>
          <cell r="P1570" t="str">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cell>
          <cell r="M1571">
            <v>0.99199999999999999</v>
          </cell>
          <cell r="N1571">
            <v>-8.0000000000000002E-3</v>
          </cell>
          <cell r="O1571">
            <v>0</v>
          </cell>
          <cell r="P1571" t="str">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cell>
          <cell r="M1572">
            <v>1</v>
          </cell>
          <cell r="N1572">
            <v>0</v>
          </cell>
          <cell r="O1572">
            <v>0</v>
          </cell>
          <cell r="P1572" t="str">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cell>
          <cell r="M1573">
            <v>1</v>
          </cell>
          <cell r="N1573">
            <v>0</v>
          </cell>
          <cell r="O1573">
            <v>0</v>
          </cell>
          <cell r="P1573" t="str">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cell>
          <cell r="M1574">
            <v>1</v>
          </cell>
          <cell r="N1574">
            <v>0</v>
          </cell>
          <cell r="O1574">
            <v>0</v>
          </cell>
          <cell r="P1574" t="str">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cell>
          <cell r="M1575">
            <v>0.99219999999999997</v>
          </cell>
          <cell r="N1575">
            <v>-7.7999999999999996E-3</v>
          </cell>
          <cell r="O1575">
            <v>0</v>
          </cell>
          <cell r="P1575" t="str">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cell>
          <cell r="M1576">
            <v>1</v>
          </cell>
          <cell r="N1576">
            <v>0</v>
          </cell>
          <cell r="O1576">
            <v>0</v>
          </cell>
          <cell r="P1576" t="str">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cell>
          <cell r="M1577">
            <v>1</v>
          </cell>
          <cell r="N1577">
            <v>0</v>
          </cell>
          <cell r="O1577">
            <v>0</v>
          </cell>
          <cell r="P1577" t="str">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cell>
          <cell r="M1578">
            <v>1</v>
          </cell>
          <cell r="N1578">
            <v>0</v>
          </cell>
          <cell r="O1578">
            <v>0</v>
          </cell>
          <cell r="P1578" t="str">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cell>
          <cell r="M1579">
            <v>0.99199999999999999</v>
          </cell>
          <cell r="N1579">
            <v>-8.0000000000000002E-3</v>
          </cell>
          <cell r="O1579">
            <v>0</v>
          </cell>
          <cell r="P1579" t="str">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cell>
          <cell r="M1580">
            <v>1</v>
          </cell>
          <cell r="N1580">
            <v>0</v>
          </cell>
          <cell r="O1580">
            <v>0</v>
          </cell>
          <cell r="P1580" t="str">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cell>
          <cell r="M1581">
            <v>1</v>
          </cell>
          <cell r="N1581">
            <v>0</v>
          </cell>
          <cell r="O1581">
            <v>0</v>
          </cell>
          <cell r="P1581" t="str">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cell>
          <cell r="M1582">
            <v>1</v>
          </cell>
          <cell r="N1582">
            <v>0</v>
          </cell>
          <cell r="O1582">
            <v>0</v>
          </cell>
          <cell r="P1582" t="str">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cell>
          <cell r="M1583">
            <v>1</v>
          </cell>
          <cell r="N1583">
            <v>0</v>
          </cell>
          <cell r="O1583">
            <v>0</v>
          </cell>
          <cell r="P1583" t="str">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cell>
          <cell r="M1584">
            <v>1</v>
          </cell>
          <cell r="N1584">
            <v>0</v>
          </cell>
          <cell r="O1584">
            <v>0</v>
          </cell>
          <cell r="P1584" t="str">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cell>
          <cell r="M1585">
            <v>1</v>
          </cell>
          <cell r="N1585">
            <v>0</v>
          </cell>
          <cell r="O1585">
            <v>0</v>
          </cell>
          <cell r="P1585" t="str">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cell>
          <cell r="M1586">
            <v>1</v>
          </cell>
          <cell r="N1586">
            <v>0</v>
          </cell>
          <cell r="O1586">
            <v>0</v>
          </cell>
          <cell r="P1586" t="str">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cell>
          <cell r="M1587">
            <v>1</v>
          </cell>
          <cell r="N1587">
            <v>0</v>
          </cell>
          <cell r="O1587">
            <v>0</v>
          </cell>
          <cell r="P1587" t="str">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cell>
          <cell r="M1588">
            <v>1</v>
          </cell>
          <cell r="N1588">
            <v>0</v>
          </cell>
          <cell r="O1588">
            <v>0</v>
          </cell>
          <cell r="P1588" t="str">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cell>
          <cell r="M1589">
            <v>1</v>
          </cell>
          <cell r="N1589">
            <v>0</v>
          </cell>
          <cell r="O1589">
            <v>0</v>
          </cell>
          <cell r="P1589" t="str">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cell>
          <cell r="M1590">
            <v>1</v>
          </cell>
          <cell r="N1590">
            <v>0</v>
          </cell>
          <cell r="O1590">
            <v>0</v>
          </cell>
          <cell r="P1590" t="str">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cell>
          <cell r="M1591">
            <v>1</v>
          </cell>
          <cell r="N1591">
            <v>0</v>
          </cell>
          <cell r="O1591">
            <v>0</v>
          </cell>
          <cell r="P1591" t="str">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cell>
          <cell r="M1592">
            <v>1</v>
          </cell>
          <cell r="N1592">
            <v>0</v>
          </cell>
          <cell r="O1592">
            <v>0</v>
          </cell>
          <cell r="P1592" t="str">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cell>
          <cell r="M1593">
            <v>1</v>
          </cell>
          <cell r="N1593">
            <v>0</v>
          </cell>
          <cell r="O1593">
            <v>0</v>
          </cell>
          <cell r="P1593" t="str">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cell>
          <cell r="M1594">
            <v>1</v>
          </cell>
          <cell r="N1594">
            <v>0</v>
          </cell>
          <cell r="O1594">
            <v>0</v>
          </cell>
          <cell r="P1594" t="str">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cell>
          <cell r="M1595">
            <v>1</v>
          </cell>
          <cell r="N1595">
            <v>0</v>
          </cell>
          <cell r="O1595">
            <v>0</v>
          </cell>
          <cell r="P1595" t="str">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cell>
          <cell r="M1596">
            <v>1</v>
          </cell>
          <cell r="N1596">
            <v>0</v>
          </cell>
          <cell r="O1596">
            <v>0</v>
          </cell>
          <cell r="P1596" t="str">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cell>
          <cell r="M1597">
            <v>1</v>
          </cell>
          <cell r="N1597">
            <v>0</v>
          </cell>
          <cell r="O1597">
            <v>0</v>
          </cell>
          <cell r="P1597" t="str">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cell>
          <cell r="M1598">
            <v>1</v>
          </cell>
          <cell r="N1598">
            <v>0</v>
          </cell>
          <cell r="O1598">
            <v>0</v>
          </cell>
          <cell r="P1598" t="str">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cell>
          <cell r="M1599">
            <v>1</v>
          </cell>
          <cell r="N1599">
            <v>0</v>
          </cell>
          <cell r="O1599">
            <v>0</v>
          </cell>
          <cell r="P1599" t="str">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cell>
          <cell r="M1600">
            <v>1</v>
          </cell>
          <cell r="N1600">
            <v>0</v>
          </cell>
          <cell r="O1600">
            <v>0</v>
          </cell>
          <cell r="P1600" t="str">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cell>
          <cell r="M1601">
            <v>1</v>
          </cell>
          <cell r="N1601">
            <v>0</v>
          </cell>
          <cell r="O1601">
            <v>0</v>
          </cell>
          <cell r="P1601" t="str">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cell>
          <cell r="M1602">
            <v>1</v>
          </cell>
          <cell r="N1602">
            <v>0</v>
          </cell>
          <cell r="O1602">
            <v>0</v>
          </cell>
          <cell r="P1602" t="str">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cell>
          <cell r="M1603">
            <v>1</v>
          </cell>
          <cell r="N1603">
            <v>0</v>
          </cell>
          <cell r="O1603">
            <v>0</v>
          </cell>
          <cell r="P1603" t="str">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cell>
          <cell r="M1604">
            <v>1</v>
          </cell>
          <cell r="N1604">
            <v>0</v>
          </cell>
          <cell r="O1604">
            <v>0</v>
          </cell>
          <cell r="P1604" t="str">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cell>
          <cell r="M1605">
            <v>1</v>
          </cell>
          <cell r="N1605">
            <v>0</v>
          </cell>
          <cell r="O1605">
            <v>0</v>
          </cell>
          <cell r="P1605" t="str">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cell>
          <cell r="M1606">
            <v>1</v>
          </cell>
          <cell r="N1606">
            <v>0</v>
          </cell>
          <cell r="O1606">
            <v>0</v>
          </cell>
          <cell r="P1606" t="str">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cell>
          <cell r="M1607">
            <v>1</v>
          </cell>
          <cell r="N1607">
            <v>0</v>
          </cell>
          <cell r="O1607">
            <v>0</v>
          </cell>
          <cell r="P1607" t="str">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cell>
          <cell r="M1608">
            <v>1</v>
          </cell>
          <cell r="N1608">
            <v>0</v>
          </cell>
          <cell r="O1608">
            <v>0</v>
          </cell>
          <cell r="P1608" t="str">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cell>
          <cell r="M1609">
            <v>1</v>
          </cell>
          <cell r="N1609">
            <v>0</v>
          </cell>
          <cell r="O1609">
            <v>0</v>
          </cell>
          <cell r="P1609" t="str">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cell>
          <cell r="M1610">
            <v>1</v>
          </cell>
          <cell r="N1610">
            <v>0</v>
          </cell>
          <cell r="O1610">
            <v>0</v>
          </cell>
          <cell r="P1610" t="str">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cell>
          <cell r="M1611">
            <v>1</v>
          </cell>
          <cell r="N1611">
            <v>0</v>
          </cell>
          <cell r="O1611">
            <v>0</v>
          </cell>
          <cell r="P1611" t="str">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cell>
          <cell r="M1612">
            <v>1</v>
          </cell>
          <cell r="N1612">
            <v>0</v>
          </cell>
          <cell r="O1612">
            <v>0</v>
          </cell>
          <cell r="P1612" t="str">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cell>
          <cell r="M1613">
            <v>1</v>
          </cell>
          <cell r="N1613">
            <v>0</v>
          </cell>
          <cell r="O1613">
            <v>0</v>
          </cell>
          <cell r="P1613" t="str">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cell>
          <cell r="M1614">
            <v>1</v>
          </cell>
          <cell r="N1614">
            <v>0</v>
          </cell>
          <cell r="O1614">
            <v>0</v>
          </cell>
          <cell r="P1614" t="str">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cell>
          <cell r="M1615">
            <v>1</v>
          </cell>
          <cell r="N1615">
            <v>0</v>
          </cell>
          <cell r="O1615">
            <v>0</v>
          </cell>
          <cell r="P1615" t="str">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cell>
          <cell r="M1616">
            <v>1</v>
          </cell>
          <cell r="N1616">
            <v>0</v>
          </cell>
          <cell r="O1616">
            <v>0</v>
          </cell>
          <cell r="P1616" t="str">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cell>
          <cell r="M1617">
            <v>1</v>
          </cell>
          <cell r="N1617">
            <v>0</v>
          </cell>
          <cell r="O1617">
            <v>0</v>
          </cell>
          <cell r="P1617" t="str">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cell>
          <cell r="M1618">
            <v>1</v>
          </cell>
          <cell r="N1618">
            <v>0</v>
          </cell>
          <cell r="O1618">
            <v>0</v>
          </cell>
          <cell r="P1618" t="str">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cell>
          <cell r="M1619">
            <v>1</v>
          </cell>
          <cell r="N1619">
            <v>0</v>
          </cell>
          <cell r="O1619">
            <v>0</v>
          </cell>
          <cell r="P1619" t="str">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cell>
          <cell r="M1620">
            <v>1</v>
          </cell>
          <cell r="N1620">
            <v>0</v>
          </cell>
          <cell r="O1620">
            <v>0</v>
          </cell>
          <cell r="P1620" t="str">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cell>
          <cell r="M1621">
            <v>1</v>
          </cell>
          <cell r="N1621">
            <v>0</v>
          </cell>
          <cell r="O1621">
            <v>0</v>
          </cell>
          <cell r="P1621" t="str">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cell>
          <cell r="M1622">
            <v>1</v>
          </cell>
          <cell r="N1622">
            <v>0</v>
          </cell>
          <cell r="O1622">
            <v>0</v>
          </cell>
          <cell r="P1622" t="str">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cell>
          <cell r="M1623">
            <v>0.99209999999999998</v>
          </cell>
          <cell r="N1623">
            <v>-7.9000000000000008E-3</v>
          </cell>
          <cell r="O1623">
            <v>0</v>
          </cell>
          <cell r="P1623" t="str">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cell>
          <cell r="M1624">
            <v>1</v>
          </cell>
          <cell r="N1624">
            <v>0</v>
          </cell>
          <cell r="O1624">
            <v>0</v>
          </cell>
          <cell r="P1624" t="str">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cell>
          <cell r="M1625">
            <v>1</v>
          </cell>
          <cell r="N1625">
            <v>0</v>
          </cell>
          <cell r="O1625">
            <v>0</v>
          </cell>
          <cell r="P1625" t="str">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cell>
          <cell r="M1626">
            <v>1</v>
          </cell>
          <cell r="N1626">
            <v>0</v>
          </cell>
          <cell r="O1626">
            <v>0</v>
          </cell>
          <cell r="P1626" t="str">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cell>
          <cell r="M1627">
            <v>1</v>
          </cell>
          <cell r="N1627">
            <v>0</v>
          </cell>
          <cell r="O1627">
            <v>0</v>
          </cell>
          <cell r="P1627" t="str">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cell>
          <cell r="M1628">
            <v>1</v>
          </cell>
          <cell r="N1628">
            <v>0</v>
          </cell>
          <cell r="O1628">
            <v>0</v>
          </cell>
          <cell r="P1628" t="str">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cell>
          <cell r="M1629">
            <v>1</v>
          </cell>
          <cell r="N1629">
            <v>0</v>
          </cell>
          <cell r="O1629">
            <v>0</v>
          </cell>
          <cell r="P1629" t="str">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cell>
          <cell r="M1630">
            <v>1</v>
          </cell>
          <cell r="N1630">
            <v>0</v>
          </cell>
          <cell r="O1630">
            <v>0</v>
          </cell>
          <cell r="P1630" t="str">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cell>
          <cell r="M1631">
            <v>1</v>
          </cell>
          <cell r="N1631">
            <v>0</v>
          </cell>
          <cell r="O1631">
            <v>0</v>
          </cell>
          <cell r="P1631" t="str">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cell>
          <cell r="M1632">
            <v>1</v>
          </cell>
          <cell r="N1632">
            <v>0</v>
          </cell>
          <cell r="O1632">
            <v>0</v>
          </cell>
          <cell r="P1632" t="str">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cell>
          <cell r="M1633">
            <v>1</v>
          </cell>
          <cell r="N1633">
            <v>0</v>
          </cell>
          <cell r="O1633">
            <v>0</v>
          </cell>
          <cell r="P1633" t="str">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cell>
          <cell r="M1634">
            <v>1</v>
          </cell>
          <cell r="N1634">
            <v>0</v>
          </cell>
          <cell r="O1634">
            <v>0</v>
          </cell>
          <cell r="P1634" t="str">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cell>
          <cell r="M1635">
            <v>1</v>
          </cell>
          <cell r="N1635">
            <v>0</v>
          </cell>
          <cell r="O1635">
            <v>0</v>
          </cell>
          <cell r="P1635" t="str">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cell>
          <cell r="M1636">
            <v>1</v>
          </cell>
          <cell r="N1636">
            <v>0</v>
          </cell>
          <cell r="O1636">
            <v>0</v>
          </cell>
          <cell r="P1636" t="str">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cell>
          <cell r="M1637">
            <v>1</v>
          </cell>
          <cell r="N1637">
            <v>0</v>
          </cell>
          <cell r="O1637">
            <v>0</v>
          </cell>
          <cell r="P1637" t="str">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cell>
          <cell r="M1638">
            <v>1</v>
          </cell>
          <cell r="N1638">
            <v>0</v>
          </cell>
          <cell r="O1638">
            <v>0</v>
          </cell>
          <cell r="P1638" t="str">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cell>
          <cell r="M1639">
            <v>1</v>
          </cell>
          <cell r="N1639">
            <v>0</v>
          </cell>
          <cell r="O1639">
            <v>0</v>
          </cell>
          <cell r="P1639" t="str">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cell>
          <cell r="M1640">
            <v>1</v>
          </cell>
          <cell r="N1640">
            <v>0</v>
          </cell>
          <cell r="O1640">
            <v>0</v>
          </cell>
          <cell r="P1640" t="str">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cell>
          <cell r="M1641">
            <v>1</v>
          </cell>
          <cell r="N1641">
            <v>0</v>
          </cell>
          <cell r="O1641">
            <v>0</v>
          </cell>
          <cell r="P1641" t="str">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cell>
          <cell r="M1642">
            <v>1</v>
          </cell>
          <cell r="N1642">
            <v>0</v>
          </cell>
          <cell r="O1642">
            <v>0</v>
          </cell>
          <cell r="P1642" t="str">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cell>
          <cell r="M1643">
            <v>1</v>
          </cell>
          <cell r="N1643">
            <v>0</v>
          </cell>
          <cell r="O1643">
            <v>0</v>
          </cell>
          <cell r="P1643" t="str">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cell>
          <cell r="M1644">
            <v>1</v>
          </cell>
          <cell r="N1644">
            <v>0</v>
          </cell>
          <cell r="O1644">
            <v>0</v>
          </cell>
          <cell r="P1644" t="str">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cell>
          <cell r="M1645">
            <v>1</v>
          </cell>
          <cell r="N1645">
            <v>0</v>
          </cell>
          <cell r="O1645">
            <v>0</v>
          </cell>
          <cell r="P1645" t="str">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cell>
          <cell r="M1646">
            <v>1</v>
          </cell>
          <cell r="N1646">
            <v>0</v>
          </cell>
          <cell r="O1646">
            <v>0</v>
          </cell>
          <cell r="P1646" t="str">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cell>
          <cell r="M1647">
            <v>1</v>
          </cell>
          <cell r="N1647">
            <v>0</v>
          </cell>
          <cell r="O1647">
            <v>0</v>
          </cell>
          <cell r="P1647" t="str">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cell>
          <cell r="M1648">
            <v>1</v>
          </cell>
          <cell r="N1648">
            <v>0</v>
          </cell>
          <cell r="O1648">
            <v>0</v>
          </cell>
          <cell r="P1648" t="str">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cell>
          <cell r="M1649">
            <v>1</v>
          </cell>
          <cell r="N1649">
            <v>0</v>
          </cell>
          <cell r="O1649">
            <v>0</v>
          </cell>
          <cell r="P1649" t="str">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cell>
          <cell r="M1650">
            <v>1</v>
          </cell>
          <cell r="N1650">
            <v>0</v>
          </cell>
          <cell r="O1650">
            <v>0</v>
          </cell>
          <cell r="P1650" t="str">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cell>
          <cell r="M1651">
            <v>1</v>
          </cell>
          <cell r="N1651">
            <v>0</v>
          </cell>
          <cell r="O1651">
            <v>0</v>
          </cell>
          <cell r="P1651" t="str">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cell>
          <cell r="M1652">
            <v>1</v>
          </cell>
          <cell r="N1652">
            <v>0</v>
          </cell>
          <cell r="O1652">
            <v>0</v>
          </cell>
          <cell r="P1652" t="str">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cell>
          <cell r="M1653">
            <v>1</v>
          </cell>
          <cell r="N1653">
            <v>0</v>
          </cell>
          <cell r="O1653">
            <v>0</v>
          </cell>
          <cell r="P1653" t="str">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cell>
          <cell r="M1654">
            <v>1</v>
          </cell>
          <cell r="N1654">
            <v>0</v>
          </cell>
          <cell r="O1654">
            <v>0</v>
          </cell>
          <cell r="P1654" t="str">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cell>
          <cell r="M1655">
            <v>1</v>
          </cell>
          <cell r="N1655">
            <v>0</v>
          </cell>
          <cell r="O1655">
            <v>0</v>
          </cell>
          <cell r="P1655" t="str">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cell>
          <cell r="M1656">
            <v>1</v>
          </cell>
          <cell r="N1656">
            <v>0</v>
          </cell>
          <cell r="O1656">
            <v>0</v>
          </cell>
          <cell r="P1656" t="str">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cell>
          <cell r="M1657">
            <v>1</v>
          </cell>
          <cell r="N1657">
            <v>0</v>
          </cell>
          <cell r="O1657">
            <v>0</v>
          </cell>
          <cell r="P1657" t="str">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cell>
          <cell r="M1658">
            <v>1</v>
          </cell>
          <cell r="N1658">
            <v>0</v>
          </cell>
          <cell r="O1658">
            <v>0</v>
          </cell>
          <cell r="P1658" t="str">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cell>
          <cell r="M1659">
            <v>1</v>
          </cell>
          <cell r="N1659">
            <v>0</v>
          </cell>
          <cell r="O1659">
            <v>0</v>
          </cell>
          <cell r="P1659" t="str">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cell>
          <cell r="M1660">
            <v>1</v>
          </cell>
          <cell r="N1660">
            <v>0</v>
          </cell>
          <cell r="O1660">
            <v>0</v>
          </cell>
          <cell r="P1660" t="str">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cell>
          <cell r="M1661">
            <v>1</v>
          </cell>
          <cell r="N1661">
            <v>0</v>
          </cell>
          <cell r="O1661">
            <v>0</v>
          </cell>
          <cell r="P1661" t="str">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cell>
          <cell r="M1662">
            <v>1</v>
          </cell>
          <cell r="N1662">
            <v>0</v>
          </cell>
          <cell r="O1662">
            <v>0</v>
          </cell>
          <cell r="P1662" t="str">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cell>
          <cell r="M1663">
            <v>1</v>
          </cell>
          <cell r="N1663">
            <v>0</v>
          </cell>
          <cell r="O1663">
            <v>0</v>
          </cell>
          <cell r="P1663" t="str">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cell>
          <cell r="M1664">
            <v>0.99199999999999999</v>
          </cell>
          <cell r="N1664">
            <v>-8.0000000000000002E-3</v>
          </cell>
          <cell r="O1664">
            <v>0</v>
          </cell>
          <cell r="P1664" t="str">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cell>
          <cell r="M1665">
            <v>1</v>
          </cell>
          <cell r="N1665">
            <v>0</v>
          </cell>
          <cell r="O1665">
            <v>0</v>
          </cell>
          <cell r="P1665" t="str">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cell>
          <cell r="M1666">
            <v>1</v>
          </cell>
          <cell r="N1666">
            <v>0</v>
          </cell>
          <cell r="O1666">
            <v>0</v>
          </cell>
          <cell r="P1666" t="str">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cell>
          <cell r="M1667">
            <v>1</v>
          </cell>
          <cell r="N1667">
            <v>0</v>
          </cell>
          <cell r="O1667">
            <v>0</v>
          </cell>
          <cell r="P1667" t="str">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cell>
          <cell r="M1668">
            <v>1</v>
          </cell>
          <cell r="N1668">
            <v>0</v>
          </cell>
          <cell r="O1668">
            <v>0</v>
          </cell>
          <cell r="P1668" t="str">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cell>
          <cell r="M1669">
            <v>0.99199999999999999</v>
          </cell>
          <cell r="N1669">
            <v>-8.0000000000000002E-3</v>
          </cell>
          <cell r="O1669">
            <v>0</v>
          </cell>
          <cell r="P1669" t="str">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cell>
          <cell r="M1670">
            <v>0.99209999999999998</v>
          </cell>
          <cell r="N1670">
            <v>-7.9000000000000008E-3</v>
          </cell>
          <cell r="O1670">
            <v>0</v>
          </cell>
          <cell r="P1670" t="str">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cell>
          <cell r="M1671">
            <v>0.99209999999999998</v>
          </cell>
          <cell r="N1671">
            <v>-7.9000000000000008E-3</v>
          </cell>
          <cell r="O1671">
            <v>0</v>
          </cell>
          <cell r="P1671" t="str">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cell>
          <cell r="M1672">
            <v>0.99199999999999999</v>
          </cell>
          <cell r="N1672">
            <v>-8.0000000000000002E-3</v>
          </cell>
          <cell r="O1672">
            <v>0</v>
          </cell>
          <cell r="P1672" t="str">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cell>
          <cell r="M1673">
            <v>0.99199999999999999</v>
          </cell>
          <cell r="N1673">
            <v>-8.0000000000000002E-3</v>
          </cell>
          <cell r="O1673">
            <v>0</v>
          </cell>
          <cell r="P1673" t="str">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cell>
          <cell r="M1674">
            <v>0.99199999999999999</v>
          </cell>
          <cell r="N1674">
            <v>-8.0000000000000002E-3</v>
          </cell>
          <cell r="O1674">
            <v>0</v>
          </cell>
          <cell r="P1674" t="str">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cell>
          <cell r="M1675">
            <v>0.99219999999999997</v>
          </cell>
          <cell r="N1675">
            <v>-7.7999999999999996E-3</v>
          </cell>
          <cell r="O1675">
            <v>0</v>
          </cell>
          <cell r="P1675" t="str">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cell>
          <cell r="M1676">
            <v>0.99219999999999997</v>
          </cell>
          <cell r="N1676">
            <v>-7.7999999999999996E-3</v>
          </cell>
          <cell r="O1676">
            <v>0</v>
          </cell>
          <cell r="P1676" t="str">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cell>
          <cell r="M1677">
            <v>0.99219999999999997</v>
          </cell>
          <cell r="N1677">
            <v>-7.7999999999999996E-3</v>
          </cell>
          <cell r="O1677">
            <v>0</v>
          </cell>
          <cell r="P1677" t="str">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cell>
          <cell r="M1678">
            <v>1</v>
          </cell>
          <cell r="N1678">
            <v>0</v>
          </cell>
          <cell r="O1678">
            <v>0</v>
          </cell>
          <cell r="P1678" t="str">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cell>
          <cell r="M1679">
            <v>1</v>
          </cell>
          <cell r="N1679">
            <v>0</v>
          </cell>
          <cell r="O1679">
            <v>0</v>
          </cell>
          <cell r="P1679" t="str">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cell>
          <cell r="M1680">
            <v>1</v>
          </cell>
          <cell r="N1680">
            <v>0</v>
          </cell>
          <cell r="O1680">
            <v>0</v>
          </cell>
          <cell r="P1680" t="str">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cell>
          <cell r="M1681">
            <v>1</v>
          </cell>
          <cell r="N1681">
            <v>0</v>
          </cell>
          <cell r="O1681">
            <v>0</v>
          </cell>
          <cell r="P1681" t="str">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cell>
          <cell r="M1682">
            <v>1</v>
          </cell>
          <cell r="N1682">
            <v>0</v>
          </cell>
          <cell r="O1682">
            <v>0</v>
          </cell>
          <cell r="P1682" t="str">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cell>
          <cell r="M1683">
            <v>0.99239999999999995</v>
          </cell>
          <cell r="N1683">
            <v>-7.6E-3</v>
          </cell>
          <cell r="O1683">
            <v>0</v>
          </cell>
          <cell r="P1683" t="str">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cell>
          <cell r="M1684">
            <v>0.99239999999999995</v>
          </cell>
          <cell r="N1684">
            <v>-7.6E-3</v>
          </cell>
          <cell r="O1684">
            <v>0</v>
          </cell>
          <cell r="P1684" t="str">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cell>
          <cell r="M1685">
            <v>0.99239999999999995</v>
          </cell>
          <cell r="N1685">
            <v>-7.6E-3</v>
          </cell>
          <cell r="O1685">
            <v>0</v>
          </cell>
          <cell r="P1685" t="str">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cell>
          <cell r="M1686">
            <v>0.99239999999999995</v>
          </cell>
          <cell r="N1686">
            <v>-7.6E-3</v>
          </cell>
          <cell r="O1686">
            <v>0</v>
          </cell>
          <cell r="P1686" t="str">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cell>
          <cell r="M1687">
            <v>0.99239999999999995</v>
          </cell>
          <cell r="N1687">
            <v>-7.6E-3</v>
          </cell>
          <cell r="O1687">
            <v>0</v>
          </cell>
          <cell r="P1687" t="str">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cell>
          <cell r="M1688">
            <v>0.99239999999999995</v>
          </cell>
          <cell r="N1688">
            <v>-7.6E-3</v>
          </cell>
          <cell r="O1688">
            <v>0</v>
          </cell>
          <cell r="P1688" t="str">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cell>
          <cell r="M1689">
            <v>0.99239999999999995</v>
          </cell>
          <cell r="N1689">
            <v>-7.6E-3</v>
          </cell>
          <cell r="O1689">
            <v>0</v>
          </cell>
          <cell r="P1689" t="str">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cell>
          <cell r="M1690">
            <v>0.99239999999999995</v>
          </cell>
          <cell r="N1690">
            <v>-7.6E-3</v>
          </cell>
          <cell r="O1690">
            <v>0</v>
          </cell>
          <cell r="P1690" t="str">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cell>
          <cell r="M1691">
            <v>0.99239999999999995</v>
          </cell>
          <cell r="N1691">
            <v>-7.6E-3</v>
          </cell>
          <cell r="O1691">
            <v>0</v>
          </cell>
          <cell r="P1691" t="str">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cell>
          <cell r="M1692">
            <v>0.99239999999999995</v>
          </cell>
          <cell r="N1692">
            <v>-7.6E-3</v>
          </cell>
          <cell r="O1692">
            <v>0</v>
          </cell>
          <cell r="P1692" t="str">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cell>
          <cell r="M1693">
            <v>0.99239999999999995</v>
          </cell>
          <cell r="N1693">
            <v>-7.6E-3</v>
          </cell>
          <cell r="O1693">
            <v>0</v>
          </cell>
          <cell r="P1693" t="str">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cell>
          <cell r="M1694">
            <v>0.99239999999999995</v>
          </cell>
          <cell r="N1694">
            <v>-7.6E-3</v>
          </cell>
          <cell r="O1694">
            <v>0</v>
          </cell>
          <cell r="P1694" t="str">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cell>
          <cell r="M1695">
            <v>0.99239999999999995</v>
          </cell>
          <cell r="N1695">
            <v>-7.6E-3</v>
          </cell>
          <cell r="O1695">
            <v>0</v>
          </cell>
          <cell r="P1695" t="str">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cell>
          <cell r="M1696">
            <v>0.99239999999999995</v>
          </cell>
          <cell r="N1696">
            <v>-7.6E-3</v>
          </cell>
          <cell r="O1696">
            <v>0</v>
          </cell>
          <cell r="P1696" t="str">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cell>
          <cell r="M1697">
            <v>0.99239999999999995</v>
          </cell>
          <cell r="N1697">
            <v>-7.6E-3</v>
          </cell>
          <cell r="O1697">
            <v>0</v>
          </cell>
          <cell r="P1697" t="str">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cell>
          <cell r="M1698">
            <v>0.99239999999999995</v>
          </cell>
          <cell r="N1698">
            <v>-7.6E-3</v>
          </cell>
          <cell r="O1698">
            <v>0</v>
          </cell>
          <cell r="P1698" t="str">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cell>
          <cell r="M1699">
            <v>0.9919</v>
          </cell>
          <cell r="N1699">
            <v>-8.0999999999999996E-3</v>
          </cell>
          <cell r="O1699">
            <v>0</v>
          </cell>
          <cell r="P1699" t="str">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cell>
          <cell r="M1700">
            <v>0.9919</v>
          </cell>
          <cell r="N1700">
            <v>-8.0999999999999996E-3</v>
          </cell>
          <cell r="O1700">
            <v>0</v>
          </cell>
          <cell r="P1700" t="str">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cell>
          <cell r="M1701">
            <v>0.9919</v>
          </cell>
          <cell r="N1701">
            <v>-8.0999999999999996E-3</v>
          </cell>
          <cell r="O1701">
            <v>0</v>
          </cell>
          <cell r="P1701" t="str">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cell>
          <cell r="M1702">
            <v>0.9919</v>
          </cell>
          <cell r="N1702">
            <v>-8.0999999999999996E-3</v>
          </cell>
          <cell r="O1702">
            <v>0</v>
          </cell>
          <cell r="P1702" t="str">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cell>
          <cell r="M1703">
            <v>0.9919</v>
          </cell>
          <cell r="N1703">
            <v>-8.0999999999999996E-3</v>
          </cell>
          <cell r="O1703">
            <v>0</v>
          </cell>
          <cell r="P1703" t="str">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cell>
          <cell r="M1704">
            <v>0.9919</v>
          </cell>
          <cell r="N1704">
            <v>-8.0999999999999996E-3</v>
          </cell>
          <cell r="O1704">
            <v>0</v>
          </cell>
          <cell r="P1704" t="str">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cell>
          <cell r="M1705">
            <v>0.9919</v>
          </cell>
          <cell r="N1705">
            <v>-8.0999999999999996E-3</v>
          </cell>
          <cell r="O1705">
            <v>0</v>
          </cell>
          <cell r="P1705" t="str">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cell>
          <cell r="M1706">
            <v>0.9919</v>
          </cell>
          <cell r="N1706">
            <v>-8.0999999999999996E-3</v>
          </cell>
          <cell r="O1706">
            <v>0</v>
          </cell>
          <cell r="P1706" t="str">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cell>
          <cell r="M1707">
            <v>1</v>
          </cell>
          <cell r="N1707">
            <v>0</v>
          </cell>
          <cell r="O1707">
            <v>0</v>
          </cell>
          <cell r="P1707" t="str">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cell>
          <cell r="M1708">
            <v>1</v>
          </cell>
          <cell r="N1708">
            <v>0</v>
          </cell>
          <cell r="O1708">
            <v>0</v>
          </cell>
          <cell r="P1708" t="str">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cell>
          <cell r="M1709">
            <v>1</v>
          </cell>
          <cell r="N1709">
            <v>0</v>
          </cell>
          <cell r="O1709">
            <v>0</v>
          </cell>
          <cell r="P1709" t="str">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cell>
          <cell r="M1710">
            <v>1</v>
          </cell>
          <cell r="N1710">
            <v>0</v>
          </cell>
          <cell r="O1710">
            <v>0</v>
          </cell>
          <cell r="P1710" t="str">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cell>
          <cell r="M1711">
            <v>1</v>
          </cell>
          <cell r="N1711">
            <v>0</v>
          </cell>
          <cell r="O1711">
            <v>0</v>
          </cell>
          <cell r="P1711" t="str">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cell>
          <cell r="M1712">
            <v>1</v>
          </cell>
          <cell r="N1712">
            <v>0</v>
          </cell>
          <cell r="O1712">
            <v>0</v>
          </cell>
          <cell r="P1712" t="str">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cell>
          <cell r="M1713">
            <v>1</v>
          </cell>
          <cell r="N1713">
            <v>0</v>
          </cell>
          <cell r="O1713">
            <v>0</v>
          </cell>
          <cell r="P1713" t="str">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cell>
          <cell r="M1714">
            <v>1</v>
          </cell>
          <cell r="N1714">
            <v>0</v>
          </cell>
          <cell r="O1714">
            <v>0</v>
          </cell>
          <cell r="P1714" t="str">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cell>
          <cell r="M1715">
            <v>1</v>
          </cell>
          <cell r="N1715">
            <v>0</v>
          </cell>
          <cell r="O1715">
            <v>0</v>
          </cell>
          <cell r="P1715" t="str">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cell>
          <cell r="M1716">
            <v>1</v>
          </cell>
          <cell r="N1716">
            <v>0</v>
          </cell>
          <cell r="O1716">
            <v>0</v>
          </cell>
          <cell r="P1716" t="str">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cell>
          <cell r="M1717">
            <v>1</v>
          </cell>
          <cell r="N1717">
            <v>0</v>
          </cell>
          <cell r="O1717">
            <v>0</v>
          </cell>
          <cell r="P1717" t="str">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cell>
          <cell r="M1718">
            <v>1</v>
          </cell>
          <cell r="N1718">
            <v>0</v>
          </cell>
          <cell r="O1718">
            <v>0</v>
          </cell>
          <cell r="P1718" t="str">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cell>
          <cell r="M1719">
            <v>1</v>
          </cell>
          <cell r="N1719">
            <v>0</v>
          </cell>
          <cell r="O1719">
            <v>0</v>
          </cell>
          <cell r="P1719" t="str">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cell>
          <cell r="M1720">
            <v>1</v>
          </cell>
          <cell r="N1720">
            <v>0</v>
          </cell>
          <cell r="O1720">
            <v>0</v>
          </cell>
          <cell r="P1720" t="str">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cell>
          <cell r="M1721">
            <v>1</v>
          </cell>
          <cell r="N1721">
            <v>0</v>
          </cell>
          <cell r="O1721">
            <v>0</v>
          </cell>
          <cell r="P1721" t="str">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cell>
          <cell r="M1722">
            <v>1</v>
          </cell>
          <cell r="N1722">
            <v>0</v>
          </cell>
          <cell r="O1722">
            <v>0</v>
          </cell>
          <cell r="P1722" t="str">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cell>
          <cell r="M1723">
            <v>1</v>
          </cell>
          <cell r="N1723">
            <v>0</v>
          </cell>
          <cell r="O1723">
            <v>0</v>
          </cell>
          <cell r="P1723" t="str">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cell>
          <cell r="M1724">
            <v>1</v>
          </cell>
          <cell r="N1724">
            <v>0</v>
          </cell>
          <cell r="O1724">
            <v>0</v>
          </cell>
          <cell r="P1724" t="str">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cell>
          <cell r="M1725">
            <v>1</v>
          </cell>
          <cell r="N1725">
            <v>0</v>
          </cell>
          <cell r="O1725">
            <v>0</v>
          </cell>
          <cell r="P1725" t="str">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cell>
          <cell r="M1726">
            <v>1</v>
          </cell>
          <cell r="N1726">
            <v>0</v>
          </cell>
          <cell r="O1726">
            <v>0</v>
          </cell>
          <cell r="P1726" t="str">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cell>
          <cell r="M1727">
            <v>1</v>
          </cell>
          <cell r="N1727">
            <v>0</v>
          </cell>
          <cell r="O1727">
            <v>0</v>
          </cell>
          <cell r="P1727" t="str">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cell>
          <cell r="M1728">
            <v>1</v>
          </cell>
          <cell r="N1728">
            <v>0</v>
          </cell>
          <cell r="O1728">
            <v>0</v>
          </cell>
          <cell r="P1728" t="str">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cell>
          <cell r="M1729">
            <v>1</v>
          </cell>
          <cell r="N1729">
            <v>0</v>
          </cell>
          <cell r="O1729">
            <v>0</v>
          </cell>
          <cell r="P1729" t="str">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cell>
          <cell r="M1730">
            <v>1</v>
          </cell>
          <cell r="N1730">
            <v>0</v>
          </cell>
          <cell r="O1730">
            <v>0</v>
          </cell>
          <cell r="P1730" t="str">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cell>
          <cell r="M1731">
            <v>1</v>
          </cell>
          <cell r="N1731">
            <v>0</v>
          </cell>
          <cell r="O1731">
            <v>0</v>
          </cell>
          <cell r="P1731" t="str">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cell>
          <cell r="M1732">
            <v>1</v>
          </cell>
          <cell r="N1732">
            <v>0</v>
          </cell>
          <cell r="O1732">
            <v>0</v>
          </cell>
          <cell r="P1732" t="str">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cell>
          <cell r="M1733">
            <v>1</v>
          </cell>
          <cell r="N1733">
            <v>0</v>
          </cell>
          <cell r="O1733">
            <v>0</v>
          </cell>
          <cell r="P1733" t="str">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cell>
          <cell r="M1734">
            <v>0.99060000000000004</v>
          </cell>
          <cell r="N1734">
            <v>-9.4000000000000004E-3</v>
          </cell>
          <cell r="O1734">
            <v>0</v>
          </cell>
          <cell r="P1734" t="str">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cell>
          <cell r="M1735">
            <v>0.99060000000000004</v>
          </cell>
          <cell r="N1735">
            <v>-9.4000000000000004E-3</v>
          </cell>
          <cell r="O1735">
            <v>0</v>
          </cell>
          <cell r="P1735" t="str">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cell>
          <cell r="M1736">
            <v>0.99060000000000004</v>
          </cell>
          <cell r="N1736">
            <v>-9.4000000000000004E-3</v>
          </cell>
          <cell r="O1736">
            <v>0</v>
          </cell>
          <cell r="P1736" t="str">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cell>
          <cell r="M1737">
            <v>1</v>
          </cell>
          <cell r="N1737">
            <v>0</v>
          </cell>
          <cell r="O1737">
            <v>0</v>
          </cell>
          <cell r="P1737" t="str">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cell>
          <cell r="M1738">
            <v>1</v>
          </cell>
          <cell r="N1738">
            <v>0</v>
          </cell>
          <cell r="O1738">
            <v>0</v>
          </cell>
          <cell r="P1738" t="str">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cell>
          <cell r="M1739">
            <v>1</v>
          </cell>
          <cell r="N1739">
            <v>0</v>
          </cell>
          <cell r="O1739">
            <v>0</v>
          </cell>
          <cell r="P1739" t="str">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cell>
          <cell r="M1740">
            <v>1</v>
          </cell>
          <cell r="N1740">
            <v>0</v>
          </cell>
          <cell r="O1740">
            <v>0</v>
          </cell>
          <cell r="P1740" t="str">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cell>
          <cell r="M1741">
            <v>1</v>
          </cell>
          <cell r="N1741">
            <v>0</v>
          </cell>
          <cell r="O1741">
            <v>0</v>
          </cell>
          <cell r="P1741" t="str">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cell>
          <cell r="M1743">
            <v>0.3044</v>
          </cell>
          <cell r="N1743">
            <v>-0.6956</v>
          </cell>
          <cell r="O1743">
            <v>0</v>
          </cell>
          <cell r="P1743" t="str">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cell>
          <cell r="M1744">
            <v>0.32440000000000002</v>
          </cell>
          <cell r="N1744">
            <v>-0.67559999999999998</v>
          </cell>
          <cell r="O1744">
            <v>0</v>
          </cell>
          <cell r="P1744" t="str">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cell>
          <cell r="M1745">
            <v>0.34939999999999999</v>
          </cell>
          <cell r="N1745">
            <v>-0.65059999999999996</v>
          </cell>
          <cell r="O1745">
            <v>0</v>
          </cell>
          <cell r="P1745" t="str">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cell>
          <cell r="M1746">
            <v>0.13689999999999999</v>
          </cell>
          <cell r="N1746">
            <v>-0.86309999999999998</v>
          </cell>
          <cell r="O1746">
            <v>0</v>
          </cell>
          <cell r="P1746" t="str">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cell>
          <cell r="M1747">
            <v>0.31240000000000001</v>
          </cell>
          <cell r="N1747">
            <v>-0.68759999999999999</v>
          </cell>
          <cell r="O1747">
            <v>0</v>
          </cell>
          <cell r="P1747" t="str">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cell>
          <cell r="M1748">
            <v>0.31240000000000001</v>
          </cell>
          <cell r="N1748">
            <v>-0.68759999999999999</v>
          </cell>
          <cell r="O1748">
            <v>0</v>
          </cell>
          <cell r="P1748" t="str">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cell>
          <cell r="M1749">
            <v>0.31240000000000001</v>
          </cell>
          <cell r="N1749">
            <v>-0.68759999999999999</v>
          </cell>
          <cell r="O1749">
            <v>0</v>
          </cell>
          <cell r="P1749" t="str">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cell>
          <cell r="M1750">
            <v>0.43890000000000001</v>
          </cell>
          <cell r="N1750">
            <v>-0.56110000000000004</v>
          </cell>
          <cell r="O1750">
            <v>0</v>
          </cell>
          <cell r="P1750" t="str">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cell>
          <cell r="M1751">
            <v>0.3831</v>
          </cell>
          <cell r="N1751">
            <v>-0.6169</v>
          </cell>
          <cell r="O1751">
            <v>0</v>
          </cell>
          <cell r="P1751" t="str">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cell>
          <cell r="M1752">
            <v>0.43840000000000001</v>
          </cell>
          <cell r="N1752">
            <v>-0.56159999999999999</v>
          </cell>
          <cell r="O1752">
            <v>0</v>
          </cell>
          <cell r="P1752" t="str">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cell>
          <cell r="M1753">
            <v>0.55649999999999999</v>
          </cell>
          <cell r="N1753">
            <v>-0.44350000000000001</v>
          </cell>
          <cell r="O1753">
            <v>0</v>
          </cell>
          <cell r="P1753" t="str">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cell>
          <cell r="M1754">
            <v>0.52200000000000002</v>
          </cell>
          <cell r="N1754">
            <v>-0.47799999999999998</v>
          </cell>
          <cell r="O1754">
            <v>0</v>
          </cell>
          <cell r="P1754" t="str">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cell>
          <cell r="M1755">
            <v>0.45679999999999998</v>
          </cell>
          <cell r="N1755">
            <v>-0.54320000000000002</v>
          </cell>
          <cell r="O1755">
            <v>0</v>
          </cell>
          <cell r="P1755" t="str">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cell>
          <cell r="M1756">
            <v>1</v>
          </cell>
          <cell r="N1756">
            <v>0</v>
          </cell>
          <cell r="O1756">
            <v>0</v>
          </cell>
          <cell r="P1756" t="str">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cell>
          <cell r="M1757">
            <v>1</v>
          </cell>
          <cell r="N1757">
            <v>0</v>
          </cell>
          <cell r="O1757">
            <v>0</v>
          </cell>
          <cell r="P1757" t="str">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cell>
          <cell r="M1758">
            <v>1</v>
          </cell>
          <cell r="N1758">
            <v>0</v>
          </cell>
          <cell r="O1758">
            <v>0</v>
          </cell>
          <cell r="P1758" t="str">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cell>
          <cell r="M1759">
            <v>1</v>
          </cell>
          <cell r="N1759">
            <v>0</v>
          </cell>
          <cell r="O1759">
            <v>0</v>
          </cell>
          <cell r="P1759" t="str">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cell>
          <cell r="M1760">
            <v>1</v>
          </cell>
          <cell r="N1760">
            <v>0</v>
          </cell>
          <cell r="O1760">
            <v>0</v>
          </cell>
          <cell r="P1760" t="str">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cell>
          <cell r="M1761">
            <v>1</v>
          </cell>
          <cell r="N1761">
            <v>0</v>
          </cell>
          <cell r="O1761">
            <v>0</v>
          </cell>
          <cell r="P1761" t="str">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cell>
          <cell r="M1762">
            <v>1</v>
          </cell>
          <cell r="N1762">
            <v>0</v>
          </cell>
          <cell r="O1762">
            <v>0</v>
          </cell>
          <cell r="P1762" t="str">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cell>
          <cell r="M1763">
            <v>1</v>
          </cell>
          <cell r="N1763">
            <v>0</v>
          </cell>
          <cell r="O1763">
            <v>0</v>
          </cell>
          <cell r="P1763" t="str">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cell>
          <cell r="M1764">
            <v>1</v>
          </cell>
          <cell r="N1764">
            <v>0</v>
          </cell>
          <cell r="O1764">
            <v>0</v>
          </cell>
          <cell r="P1764" t="str">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cell>
          <cell r="M1765">
            <v>1</v>
          </cell>
          <cell r="N1765">
            <v>0</v>
          </cell>
          <cell r="O1765">
            <v>0</v>
          </cell>
          <cell r="P1765" t="str">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cell>
          <cell r="M1766">
            <v>1</v>
          </cell>
          <cell r="N1766">
            <v>0</v>
          </cell>
          <cell r="O1766">
            <v>0</v>
          </cell>
          <cell r="P1766" t="str">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cell>
          <cell r="M1767">
            <v>1</v>
          </cell>
          <cell r="N1767">
            <v>0</v>
          </cell>
          <cell r="O1767">
            <v>0</v>
          </cell>
          <cell r="P1767" t="str">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cell>
          <cell r="M1768">
            <v>0.99199999999999999</v>
          </cell>
          <cell r="N1768">
            <v>-8.0000000000000002E-3</v>
          </cell>
          <cell r="O1768">
            <v>0</v>
          </cell>
          <cell r="P1768" t="str">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cell>
          <cell r="M1773">
            <v>1</v>
          </cell>
          <cell r="N1773">
            <v>0</v>
          </cell>
          <cell r="O1773">
            <v>0</v>
          </cell>
          <cell r="P1773" t="str">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cell>
          <cell r="M1774">
            <v>1</v>
          </cell>
          <cell r="N1774">
            <v>0</v>
          </cell>
          <cell r="O1774">
            <v>0</v>
          </cell>
          <cell r="P1774" t="str">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cell>
          <cell r="M1776">
            <v>1</v>
          </cell>
          <cell r="N1776">
            <v>0</v>
          </cell>
          <cell r="O1776">
            <v>0</v>
          </cell>
          <cell r="P1776" t="str">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cell>
          <cell r="M1777">
            <v>1</v>
          </cell>
          <cell r="N1777">
            <v>0</v>
          </cell>
          <cell r="O1777">
            <v>0</v>
          </cell>
          <cell r="P1777" t="str">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cell>
          <cell r="M1778">
            <v>1</v>
          </cell>
          <cell r="N1778">
            <v>0</v>
          </cell>
          <cell r="O1778">
            <v>0</v>
          </cell>
          <cell r="P1778" t="str">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cell>
          <cell r="M1779">
            <v>1</v>
          </cell>
          <cell r="N1779">
            <v>0</v>
          </cell>
          <cell r="O1779">
            <v>0</v>
          </cell>
          <cell r="P1779" t="str">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cell>
          <cell r="M1780">
            <v>1</v>
          </cell>
          <cell r="N1780">
            <v>0</v>
          </cell>
          <cell r="O1780">
            <v>0</v>
          </cell>
          <cell r="P1780" t="str">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cell>
          <cell r="M1781">
            <v>1</v>
          </cell>
          <cell r="N1781">
            <v>0</v>
          </cell>
          <cell r="O1781">
            <v>0</v>
          </cell>
          <cell r="P1781" t="str">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cell>
          <cell r="M1782">
            <v>1</v>
          </cell>
          <cell r="N1782">
            <v>0</v>
          </cell>
          <cell r="O1782">
            <v>0</v>
          </cell>
          <cell r="P1782" t="str">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cell>
          <cell r="M1783">
            <v>1</v>
          </cell>
          <cell r="N1783">
            <v>0</v>
          </cell>
          <cell r="O1783">
            <v>0</v>
          </cell>
          <cell r="P1783" t="str">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cell>
          <cell r="M1784">
            <v>1</v>
          </cell>
          <cell r="N1784">
            <v>0</v>
          </cell>
          <cell r="O1784">
            <v>0</v>
          </cell>
          <cell r="P1784" t="str">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cell>
          <cell r="M1785">
            <v>1</v>
          </cell>
          <cell r="N1785">
            <v>0</v>
          </cell>
          <cell r="O1785">
            <v>0</v>
          </cell>
          <cell r="P1785" t="str">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cell>
          <cell r="M1786">
            <v>1</v>
          </cell>
          <cell r="N1786">
            <v>0</v>
          </cell>
          <cell r="O1786">
            <v>0</v>
          </cell>
          <cell r="P1786" t="str">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cell>
          <cell r="M1787">
            <v>0.999</v>
          </cell>
          <cell r="N1787">
            <v>-1E-3</v>
          </cell>
          <cell r="O1787">
            <v>0</v>
          </cell>
          <cell r="P1787" t="str">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cell>
          <cell r="M1788">
            <v>1</v>
          </cell>
          <cell r="N1788">
            <v>0</v>
          </cell>
          <cell r="O1788">
            <v>0</v>
          </cell>
          <cell r="P1788" t="str">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cell>
          <cell r="M1793">
            <v>0.99670000000000003</v>
          </cell>
          <cell r="N1793">
            <v>-3.3E-3</v>
          </cell>
          <cell r="O1793">
            <v>0</v>
          </cell>
          <cell r="P1793" t="str">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cell>
          <cell r="M1794">
            <v>1</v>
          </cell>
          <cell r="N1794">
            <v>0</v>
          </cell>
          <cell r="O1794">
            <v>0</v>
          </cell>
          <cell r="P1794" t="str">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cell>
          <cell r="M1795">
            <v>1</v>
          </cell>
          <cell r="N1795">
            <v>0</v>
          </cell>
          <cell r="O1795">
            <v>0</v>
          </cell>
          <cell r="P1795" t="str">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cell>
          <cell r="M1796">
            <v>0.99760000000000004</v>
          </cell>
          <cell r="N1796">
            <v>-2.3999999999999998E-3</v>
          </cell>
          <cell r="O1796">
            <v>0</v>
          </cell>
          <cell r="P1796" t="str">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cell>
          <cell r="M1797">
            <v>0.99099999999999999</v>
          </cell>
          <cell r="N1797">
            <v>-8.9999999999999993E-3</v>
          </cell>
          <cell r="O1797">
            <v>0</v>
          </cell>
          <cell r="P1797" t="str">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cell>
          <cell r="M1798">
            <v>1</v>
          </cell>
          <cell r="N1798">
            <v>0</v>
          </cell>
          <cell r="O1798">
            <v>0</v>
          </cell>
          <cell r="P1798" t="str">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cell>
          <cell r="M1799">
            <v>1</v>
          </cell>
          <cell r="N1799">
            <v>0</v>
          </cell>
          <cell r="O1799">
            <v>0</v>
          </cell>
          <cell r="P1799" t="str">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cell>
          <cell r="M1800">
            <v>0.99939999999999996</v>
          </cell>
          <cell r="N1800">
            <v>-5.9999999999999995E-4</v>
          </cell>
          <cell r="O1800">
            <v>0</v>
          </cell>
          <cell r="P1800" t="str">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cell>
          <cell r="M1801">
            <v>0.99929999999999997</v>
          </cell>
          <cell r="N1801">
            <v>-6.9999999999999999E-4</v>
          </cell>
          <cell r="O1801">
            <v>0</v>
          </cell>
          <cell r="P1801" t="str">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cell>
          <cell r="M1802">
            <v>0.99760000000000004</v>
          </cell>
          <cell r="N1802">
            <v>-2.3999999999999998E-3</v>
          </cell>
          <cell r="O1802">
            <v>0</v>
          </cell>
          <cell r="P1802" t="str">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cell>
          <cell r="M1803">
            <v>1</v>
          </cell>
          <cell r="N1803">
            <v>0</v>
          </cell>
          <cell r="O1803">
            <v>0</v>
          </cell>
          <cell r="P1803" t="str">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cell>
          <cell r="M1804">
            <v>1</v>
          </cell>
          <cell r="N1804">
            <v>0</v>
          </cell>
          <cell r="O1804">
            <v>0</v>
          </cell>
          <cell r="P1804" t="str">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cell>
          <cell r="M1805">
            <v>1</v>
          </cell>
          <cell r="N1805">
            <v>0</v>
          </cell>
          <cell r="O1805">
            <v>0</v>
          </cell>
          <cell r="P1805" t="str">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cell>
          <cell r="M1807">
            <v>8.1299999999999997E-2</v>
          </cell>
          <cell r="N1807">
            <v>-0.91869999999999996</v>
          </cell>
          <cell r="O1807">
            <v>0</v>
          </cell>
          <cell r="P1807" t="str">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cell>
          <cell r="M1808">
            <v>8.1299999999999997E-2</v>
          </cell>
          <cell r="N1808">
            <v>-0.91869999999999996</v>
          </cell>
          <cell r="O1808">
            <v>0</v>
          </cell>
          <cell r="P1808" t="str">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cell>
          <cell r="M1810">
            <v>0.99990000000000001</v>
          </cell>
          <cell r="N1810">
            <v>-1E-4</v>
          </cell>
          <cell r="O1810">
            <v>0</v>
          </cell>
          <cell r="P1810" t="str">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cell>
          <cell r="M1811">
            <v>0.99990000000000001</v>
          </cell>
          <cell r="N1811">
            <v>-1E-4</v>
          </cell>
          <cell r="O1811">
            <v>0</v>
          </cell>
          <cell r="P1811" t="str">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cell>
          <cell r="M1812">
            <v>0.99990000000000001</v>
          </cell>
          <cell r="N1812">
            <v>-1E-4</v>
          </cell>
          <cell r="O1812">
            <v>0</v>
          </cell>
          <cell r="P1812" t="str">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cell>
          <cell r="M1813">
            <v>1</v>
          </cell>
          <cell r="N1813">
            <v>0</v>
          </cell>
          <cell r="O1813">
            <v>0</v>
          </cell>
          <cell r="P1813" t="str">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cell>
          <cell r="M1814">
            <v>0.99980000000000002</v>
          </cell>
          <cell r="N1814">
            <v>-2.0000000000000001E-4</v>
          </cell>
          <cell r="O1814">
            <v>0</v>
          </cell>
          <cell r="P1814" t="str">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cell>
          <cell r="M1815">
            <v>0.99980000000000002</v>
          </cell>
          <cell r="N1815">
            <v>-2.0000000000000001E-4</v>
          </cell>
          <cell r="O1815">
            <v>0</v>
          </cell>
          <cell r="P1815" t="str">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cell>
          <cell r="M1816">
            <v>1</v>
          </cell>
          <cell r="N1816">
            <v>0</v>
          </cell>
          <cell r="O1816">
            <v>0</v>
          </cell>
          <cell r="P1816" t="str">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cell>
          <cell r="M1817">
            <v>1</v>
          </cell>
          <cell r="N1817">
            <v>0</v>
          </cell>
          <cell r="O1817">
            <v>0</v>
          </cell>
          <cell r="P1817" t="str">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cell>
          <cell r="M1818">
            <v>1</v>
          </cell>
          <cell r="N1818">
            <v>0</v>
          </cell>
          <cell r="O1818">
            <v>0</v>
          </cell>
          <cell r="P1818" t="str">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cell>
          <cell r="M1819">
            <v>0.99839999999999995</v>
          </cell>
          <cell r="N1819">
            <v>-1.6000000000000001E-3</v>
          </cell>
          <cell r="O1819">
            <v>0</v>
          </cell>
          <cell r="P1819" t="str">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cell>
          <cell r="M1820">
            <v>1</v>
          </cell>
          <cell r="N1820">
            <v>0</v>
          </cell>
          <cell r="O1820">
            <v>0</v>
          </cell>
          <cell r="P1820" t="str">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cell>
          <cell r="M1821">
            <v>1</v>
          </cell>
          <cell r="N1821">
            <v>0</v>
          </cell>
          <cell r="O1821">
            <v>0</v>
          </cell>
          <cell r="P1821" t="str">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cell>
          <cell r="M1822">
            <v>1</v>
          </cell>
          <cell r="N1822">
            <v>0</v>
          </cell>
          <cell r="O1822">
            <v>0</v>
          </cell>
          <cell r="P1822" t="str">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cell>
          <cell r="M1823">
            <v>1</v>
          </cell>
          <cell r="N1823">
            <v>0</v>
          </cell>
          <cell r="O1823">
            <v>0</v>
          </cell>
          <cell r="P1823" t="str">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cell>
          <cell r="M1824">
            <v>1</v>
          </cell>
          <cell r="N1824">
            <v>0</v>
          </cell>
          <cell r="O1824">
            <v>0</v>
          </cell>
          <cell r="P1824" t="str">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cell>
          <cell r="M1826">
            <v>0.99929999999999997</v>
          </cell>
          <cell r="N1826">
            <v>-6.9999999999999999E-4</v>
          </cell>
          <cell r="O1826">
            <v>0</v>
          </cell>
          <cell r="P1826" t="str">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cell>
          <cell r="M1827">
            <v>1</v>
          </cell>
          <cell r="N1827">
            <v>0</v>
          </cell>
          <cell r="O1827">
            <v>0</v>
          </cell>
          <cell r="P1827" t="str">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cell>
          <cell r="M1828">
            <v>1</v>
          </cell>
          <cell r="N1828">
            <v>0</v>
          </cell>
          <cell r="O1828">
            <v>0</v>
          </cell>
          <cell r="P1828" t="str">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cell>
          <cell r="M1829">
            <v>1</v>
          </cell>
          <cell r="N1829">
            <v>0</v>
          </cell>
          <cell r="O1829">
            <v>0</v>
          </cell>
          <cell r="P1829" t="str">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cell>
          <cell r="M1830">
            <v>0.99870000000000003</v>
          </cell>
          <cell r="N1830">
            <v>-1.2999999999999999E-3</v>
          </cell>
          <cell r="O1830">
            <v>0</v>
          </cell>
          <cell r="P1830" t="str">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cell>
          <cell r="M1831">
            <v>0.99870000000000003</v>
          </cell>
          <cell r="N1831">
            <v>-1.2999999999999999E-3</v>
          </cell>
          <cell r="O1831">
            <v>0</v>
          </cell>
          <cell r="P1831" t="str">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cell>
          <cell r="M1832">
            <v>0.99980000000000002</v>
          </cell>
          <cell r="N1832">
            <v>-2.0000000000000001E-4</v>
          </cell>
          <cell r="O1832">
            <v>0</v>
          </cell>
          <cell r="P1832" t="str">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cell>
          <cell r="M1835">
            <v>0.999</v>
          </cell>
          <cell r="N1835">
            <v>-1E-3</v>
          </cell>
          <cell r="O1835">
            <v>0</v>
          </cell>
          <cell r="P1835" t="str">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cell>
          <cell r="M1836">
            <v>0.99850000000000005</v>
          </cell>
          <cell r="N1836">
            <v>-1.5E-3</v>
          </cell>
          <cell r="O1836">
            <v>0</v>
          </cell>
          <cell r="P1836" t="str">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cell>
          <cell r="M1837">
            <v>0.999</v>
          </cell>
          <cell r="N1837">
            <v>-1E-3</v>
          </cell>
          <cell r="O1837">
            <v>0</v>
          </cell>
          <cell r="P1837" t="str">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cell>
          <cell r="M1841">
            <v>0.999</v>
          </cell>
          <cell r="N1841">
            <v>-1E-3</v>
          </cell>
          <cell r="O1841">
            <v>0</v>
          </cell>
          <cell r="P1841" t="str">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cell>
          <cell r="M1842">
            <v>0.99919999999999998</v>
          </cell>
          <cell r="N1842">
            <v>-8.0000000000000004E-4</v>
          </cell>
          <cell r="O1842">
            <v>0</v>
          </cell>
          <cell r="P1842" t="str">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cell>
          <cell r="M1847">
            <v>0.99880000000000002</v>
          </cell>
          <cell r="N1847">
            <v>-1.1999999999999999E-3</v>
          </cell>
          <cell r="O1847">
            <v>0</v>
          </cell>
          <cell r="P1847" t="str">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cell>
          <cell r="M1848">
            <v>0.99880000000000002</v>
          </cell>
          <cell r="N1848">
            <v>-1.1999999999999999E-3</v>
          </cell>
          <cell r="O1848">
            <v>0</v>
          </cell>
          <cell r="P1848" t="str">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cell>
          <cell r="M1852">
            <v>1</v>
          </cell>
          <cell r="N1852">
            <v>0</v>
          </cell>
          <cell r="O1852">
            <v>0</v>
          </cell>
          <cell r="P1852" t="str">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cell>
          <cell r="M1853">
            <v>0.99919999999999998</v>
          </cell>
          <cell r="N1853">
            <v>-8.0000000000000004E-4</v>
          </cell>
          <cell r="O1853">
            <v>0</v>
          </cell>
          <cell r="P1853" t="str">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cell>
          <cell r="M1854">
            <v>0.99850000000000005</v>
          </cell>
          <cell r="N1854">
            <v>-1.5E-3</v>
          </cell>
          <cell r="O1854">
            <v>0</v>
          </cell>
          <cell r="P1854" t="str">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cell>
          <cell r="M1855">
            <v>0.99629999999999996</v>
          </cell>
          <cell r="N1855">
            <v>-3.7000000000000002E-3</v>
          </cell>
          <cell r="O1855">
            <v>0</v>
          </cell>
          <cell r="P1855" t="str">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cell>
          <cell r="M1856">
            <v>0.99690000000000001</v>
          </cell>
          <cell r="N1856">
            <v>-3.0999999999999999E-3</v>
          </cell>
          <cell r="O1856">
            <v>0</v>
          </cell>
          <cell r="P1856" t="str">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cell>
          <cell r="M1857">
            <v>0.99690000000000001</v>
          </cell>
          <cell r="N1857">
            <v>-3.0999999999999999E-3</v>
          </cell>
          <cell r="O1857">
            <v>0</v>
          </cell>
          <cell r="P1857" t="str">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cell>
          <cell r="M1858">
            <v>0.99690000000000001</v>
          </cell>
          <cell r="N1858">
            <v>-3.0999999999999999E-3</v>
          </cell>
          <cell r="O1858">
            <v>0</v>
          </cell>
          <cell r="P1858" t="str">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cell>
          <cell r="M1859">
            <v>0.99690000000000001</v>
          </cell>
          <cell r="N1859">
            <v>-3.0999999999999999E-3</v>
          </cell>
          <cell r="O1859">
            <v>0</v>
          </cell>
          <cell r="P1859" t="str">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cell>
          <cell r="M1860">
            <v>0.99690000000000001</v>
          </cell>
          <cell r="N1860">
            <v>-3.0999999999999999E-3</v>
          </cell>
          <cell r="O1860">
            <v>0</v>
          </cell>
          <cell r="P1860" t="str">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cell>
          <cell r="M1861">
            <v>0.99690000000000001</v>
          </cell>
          <cell r="N1861">
            <v>-3.0999999999999999E-3</v>
          </cell>
          <cell r="O1861">
            <v>0</v>
          </cell>
          <cell r="P1861" t="str">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cell>
          <cell r="M1862">
            <v>0.99690000000000001</v>
          </cell>
          <cell r="N1862">
            <v>-3.0999999999999999E-3</v>
          </cell>
          <cell r="O1862">
            <v>0</v>
          </cell>
          <cell r="P1862" t="str">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cell>
          <cell r="M1863">
            <v>0.99690000000000001</v>
          </cell>
          <cell r="N1863">
            <v>-3.0999999999999999E-3</v>
          </cell>
          <cell r="O1863">
            <v>0</v>
          </cell>
          <cell r="P1863" t="str">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cell>
          <cell r="M1866">
            <v>0.99650000000000005</v>
          </cell>
          <cell r="N1866">
            <v>-3.5000000000000001E-3</v>
          </cell>
          <cell r="O1866">
            <v>0</v>
          </cell>
          <cell r="P1866" t="str">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cell>
          <cell r="M1867">
            <v>0.99839999999999995</v>
          </cell>
          <cell r="N1867">
            <v>-1.6000000000000001E-3</v>
          </cell>
          <cell r="O1867">
            <v>0</v>
          </cell>
          <cell r="P1867" t="str">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cell>
          <cell r="M1868">
            <v>0.99970000000000003</v>
          </cell>
          <cell r="N1868">
            <v>-2.9999999999999997E-4</v>
          </cell>
          <cell r="O1868">
            <v>0</v>
          </cell>
          <cell r="P1868" t="str">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cell>
          <cell r="M1869">
            <v>0.99839999999999995</v>
          </cell>
          <cell r="N1869">
            <v>-1.6000000000000001E-3</v>
          </cell>
          <cell r="O1869">
            <v>0</v>
          </cell>
          <cell r="P1869" t="str">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cell>
          <cell r="M1870">
            <v>1</v>
          </cell>
          <cell r="N1870">
            <v>0</v>
          </cell>
          <cell r="O1870">
            <v>0</v>
          </cell>
          <cell r="P1870" t="str">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cell>
          <cell r="M1871">
            <v>1</v>
          </cell>
          <cell r="N1871">
            <v>0</v>
          </cell>
          <cell r="O1871">
            <v>0</v>
          </cell>
          <cell r="P1871" t="str">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cell>
          <cell r="M1872">
            <v>0.99980000000000002</v>
          </cell>
          <cell r="N1872">
            <v>-2.0000000000000001E-4</v>
          </cell>
          <cell r="O1872">
            <v>0</v>
          </cell>
          <cell r="P1872" t="str">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cell>
          <cell r="M1873">
            <v>0.99980000000000002</v>
          </cell>
          <cell r="N1873">
            <v>-2.0000000000000001E-4</v>
          </cell>
          <cell r="O1873">
            <v>0</v>
          </cell>
          <cell r="P1873" t="str">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cell>
          <cell r="M1875">
            <v>0.99990000000000001</v>
          </cell>
          <cell r="N1875">
            <v>-1E-4</v>
          </cell>
          <cell r="O1875">
            <v>0</v>
          </cell>
          <cell r="P1875" t="str">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cell>
          <cell r="M1876">
            <v>0.99990000000000001</v>
          </cell>
          <cell r="N1876">
            <v>-1E-4</v>
          </cell>
          <cell r="O1876">
            <v>0</v>
          </cell>
          <cell r="P1876" t="str">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cell>
          <cell r="M1877">
            <v>0.99970000000000003</v>
          </cell>
          <cell r="N1877">
            <v>-2.9999999999999997E-4</v>
          </cell>
          <cell r="O1877">
            <v>0</v>
          </cell>
          <cell r="P1877" t="str">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cell>
          <cell r="M1879">
            <v>0.99990000000000001</v>
          </cell>
          <cell r="N1879">
            <v>-1E-4</v>
          </cell>
          <cell r="O1879">
            <v>0</v>
          </cell>
          <cell r="P1879" t="str">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cell>
          <cell r="M1882">
            <v>0.99980000000000002</v>
          </cell>
          <cell r="N1882">
            <v>-2.0000000000000001E-4</v>
          </cell>
          <cell r="O1882">
            <v>0</v>
          </cell>
          <cell r="P1882" t="str">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cell>
          <cell r="M1884">
            <v>0.99990000000000001</v>
          </cell>
          <cell r="N1884">
            <v>-1E-4</v>
          </cell>
          <cell r="O1884">
            <v>0</v>
          </cell>
          <cell r="P1884" t="str">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cell>
          <cell r="M1885">
            <v>0.99850000000000005</v>
          </cell>
          <cell r="N1885">
            <v>-1.5E-3</v>
          </cell>
          <cell r="O1885">
            <v>0</v>
          </cell>
          <cell r="P1885" t="str">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cell>
          <cell r="M1886">
            <v>0.99760000000000004</v>
          </cell>
          <cell r="N1886">
            <v>-2.3999999999999998E-3</v>
          </cell>
          <cell r="O1886">
            <v>0</v>
          </cell>
          <cell r="P1886" t="str">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cell>
          <cell r="M1887">
            <v>0.99760000000000004</v>
          </cell>
          <cell r="N1887">
            <v>-2.3999999999999998E-3</v>
          </cell>
          <cell r="O1887">
            <v>0</v>
          </cell>
          <cell r="P1887" t="str">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cell>
          <cell r="M1888">
            <v>0.99760000000000004</v>
          </cell>
          <cell r="N1888">
            <v>-2.3999999999999998E-3</v>
          </cell>
          <cell r="O1888">
            <v>0</v>
          </cell>
          <cell r="P1888" t="str">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cell>
          <cell r="M1889">
            <v>0.99760000000000004</v>
          </cell>
          <cell r="N1889">
            <v>-2.3999999999999998E-3</v>
          </cell>
          <cell r="O1889">
            <v>0</v>
          </cell>
          <cell r="P1889" t="str">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cell>
          <cell r="M1890">
            <v>0.99760000000000004</v>
          </cell>
          <cell r="N1890">
            <v>-2.3999999999999998E-3</v>
          </cell>
          <cell r="O1890">
            <v>0</v>
          </cell>
          <cell r="P1890" t="str">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cell>
          <cell r="M1891">
            <v>1</v>
          </cell>
          <cell r="N1891">
            <v>0</v>
          </cell>
          <cell r="O1891">
            <v>0</v>
          </cell>
          <cell r="P1891" t="str">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cell>
          <cell r="M1892">
            <v>1</v>
          </cell>
          <cell r="N1892">
            <v>0</v>
          </cell>
          <cell r="O1892">
            <v>0</v>
          </cell>
          <cell r="P1892" t="str">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cell>
          <cell r="M1893">
            <v>1</v>
          </cell>
          <cell r="N1893">
            <v>0</v>
          </cell>
          <cell r="O1893">
            <v>0</v>
          </cell>
          <cell r="P1893" t="str">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cell>
          <cell r="M1894">
            <v>0.999</v>
          </cell>
          <cell r="N1894">
            <v>-1E-3</v>
          </cell>
          <cell r="O1894">
            <v>0</v>
          </cell>
          <cell r="P1894" t="str">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cell>
          <cell r="M1895">
            <v>0.999</v>
          </cell>
          <cell r="N1895">
            <v>-1E-3</v>
          </cell>
          <cell r="O1895">
            <v>0</v>
          </cell>
          <cell r="P1895" t="str">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cell>
          <cell r="M1896">
            <v>0.999</v>
          </cell>
          <cell r="N1896">
            <v>-1E-3</v>
          </cell>
          <cell r="O1896">
            <v>0</v>
          </cell>
          <cell r="P1896" t="str">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cell>
          <cell r="M1899">
            <v>0.99970000000000003</v>
          </cell>
          <cell r="N1899">
            <v>-2.9999999999999997E-4</v>
          </cell>
          <cell r="O1899">
            <v>0</v>
          </cell>
          <cell r="P1899" t="str">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cell>
          <cell r="M1900">
            <v>0.99970000000000003</v>
          </cell>
          <cell r="N1900">
            <v>-2.9999999999999997E-4</v>
          </cell>
          <cell r="O1900">
            <v>0</v>
          </cell>
          <cell r="P1900" t="str">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cell>
          <cell r="M1901">
            <v>0.99760000000000004</v>
          </cell>
          <cell r="N1901">
            <v>-2.3999999999999998E-3</v>
          </cell>
          <cell r="O1901">
            <v>0</v>
          </cell>
          <cell r="P1901" t="str">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cell>
          <cell r="M1902">
            <v>0.99990000000000001</v>
          </cell>
          <cell r="N1902">
            <v>-1E-4</v>
          </cell>
          <cell r="O1902">
            <v>0</v>
          </cell>
          <cell r="P1902" t="str">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cell>
          <cell r="M1904">
            <v>0.99880000000000002</v>
          </cell>
          <cell r="N1904">
            <v>-1.1999999999999999E-3</v>
          </cell>
          <cell r="O1904">
            <v>0</v>
          </cell>
          <cell r="P1904" t="str">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cell>
          <cell r="M1910">
            <v>1</v>
          </cell>
          <cell r="N1910">
            <v>0</v>
          </cell>
          <cell r="O1910">
            <v>0</v>
          </cell>
          <cell r="P1910" t="str">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cell>
          <cell r="M1911">
            <v>0.99950000000000006</v>
          </cell>
          <cell r="N1911">
            <v>-5.0000000000000001E-4</v>
          </cell>
          <cell r="O1911">
            <v>0</v>
          </cell>
          <cell r="P1911" t="str">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cell>
          <cell r="M1912">
            <v>0.99950000000000006</v>
          </cell>
          <cell r="N1912">
            <v>-5.0000000000000001E-4</v>
          </cell>
          <cell r="O1912">
            <v>0</v>
          </cell>
          <cell r="P1912" t="str">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cell>
          <cell r="M1913">
            <v>0.99990000000000001</v>
          </cell>
          <cell r="N1913">
            <v>-1E-4</v>
          </cell>
          <cell r="O1913">
            <v>0</v>
          </cell>
          <cell r="P1913" t="str">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cell>
          <cell r="M1915">
            <v>1</v>
          </cell>
          <cell r="N1915">
            <v>0</v>
          </cell>
          <cell r="O1915">
            <v>0</v>
          </cell>
          <cell r="P1915" t="str">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cell>
          <cell r="M1916">
            <v>1</v>
          </cell>
          <cell r="N1916">
            <v>0</v>
          </cell>
          <cell r="O1916">
            <v>0</v>
          </cell>
          <cell r="P1916" t="str">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cell>
          <cell r="M1917">
            <v>0.999</v>
          </cell>
          <cell r="N1917">
            <v>-1E-3</v>
          </cell>
          <cell r="O1917">
            <v>0</v>
          </cell>
          <cell r="P1917" t="str">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cell>
          <cell r="M1918">
            <v>0.999</v>
          </cell>
          <cell r="N1918">
            <v>-1E-3</v>
          </cell>
          <cell r="O1918">
            <v>0</v>
          </cell>
          <cell r="P1918" t="str">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cell>
          <cell r="M1919">
            <v>1</v>
          </cell>
          <cell r="N1919">
            <v>0</v>
          </cell>
          <cell r="O1919">
            <v>0</v>
          </cell>
          <cell r="P1919" t="str">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cell>
          <cell r="M1920">
            <v>1</v>
          </cell>
          <cell r="N1920">
            <v>0</v>
          </cell>
          <cell r="O1920">
            <v>0</v>
          </cell>
          <cell r="P1920" t="str">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cell>
          <cell r="M1921">
            <v>1</v>
          </cell>
          <cell r="N1921">
            <v>0</v>
          </cell>
          <cell r="O1921">
            <v>0</v>
          </cell>
          <cell r="P1921" t="str">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cell>
          <cell r="M1922">
            <v>0.99850000000000005</v>
          </cell>
          <cell r="N1922">
            <v>-1.5E-3</v>
          </cell>
          <cell r="O1922">
            <v>0</v>
          </cell>
          <cell r="P1922" t="str">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cell>
          <cell r="M1923">
            <v>0.99370000000000003</v>
          </cell>
          <cell r="N1923">
            <v>-6.3E-3</v>
          </cell>
          <cell r="O1923">
            <v>0</v>
          </cell>
          <cell r="P1923" t="str">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cell>
          <cell r="M1924">
            <v>0.99370000000000003</v>
          </cell>
          <cell r="N1924">
            <v>-6.3E-3</v>
          </cell>
          <cell r="O1924">
            <v>0</v>
          </cell>
          <cell r="P1924" t="str">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cell>
          <cell r="M1925">
            <v>0.99370000000000003</v>
          </cell>
          <cell r="N1925">
            <v>-6.3E-3</v>
          </cell>
          <cell r="O1925">
            <v>0</v>
          </cell>
          <cell r="P1925" t="str">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cell>
          <cell r="M1926">
            <v>0.99629999999999996</v>
          </cell>
          <cell r="N1926">
            <v>-3.7000000000000002E-3</v>
          </cell>
          <cell r="O1926">
            <v>0</v>
          </cell>
          <cell r="P1926" t="str">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cell>
          <cell r="M1927">
            <v>0.99629999999999996</v>
          </cell>
          <cell r="N1927">
            <v>-3.7000000000000002E-3</v>
          </cell>
          <cell r="O1927">
            <v>0</v>
          </cell>
          <cell r="P1927" t="str">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cell>
          <cell r="M1928">
            <v>0.99990000000000001</v>
          </cell>
          <cell r="N1928">
            <v>-1E-4</v>
          </cell>
          <cell r="O1928">
            <v>0</v>
          </cell>
          <cell r="P1928" t="str">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cell>
          <cell r="M1929">
            <v>0.99990000000000001</v>
          </cell>
          <cell r="N1929">
            <v>-1E-4</v>
          </cell>
          <cell r="O1929">
            <v>0</v>
          </cell>
          <cell r="P1929" t="str">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cell>
          <cell r="M1930">
            <v>0.99990000000000001</v>
          </cell>
          <cell r="N1930">
            <v>-1E-4</v>
          </cell>
          <cell r="O1930">
            <v>0</v>
          </cell>
          <cell r="P1930" t="str">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cell>
          <cell r="M1931">
            <v>0.99990000000000001</v>
          </cell>
          <cell r="N1931">
            <v>-1E-4</v>
          </cell>
          <cell r="O1931">
            <v>0</v>
          </cell>
          <cell r="P1931" t="str">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cell>
          <cell r="M1932">
            <v>0.99980000000000002</v>
          </cell>
          <cell r="N1932">
            <v>-2.0000000000000001E-4</v>
          </cell>
          <cell r="O1932">
            <v>0</v>
          </cell>
          <cell r="P1932" t="str">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cell>
          <cell r="M1933">
            <v>0.99980000000000002</v>
          </cell>
          <cell r="N1933">
            <v>-2.0000000000000001E-4</v>
          </cell>
          <cell r="O1933">
            <v>0</v>
          </cell>
          <cell r="P1933" t="str">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cell>
          <cell r="M1934">
            <v>0.99980000000000002</v>
          </cell>
          <cell r="N1934">
            <v>-2.0000000000000001E-4</v>
          </cell>
          <cell r="O1934">
            <v>0</v>
          </cell>
          <cell r="P1934" t="str">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cell>
          <cell r="M1935">
            <v>0.99980000000000002</v>
          </cell>
          <cell r="N1935">
            <v>-2.0000000000000001E-4</v>
          </cell>
          <cell r="O1935">
            <v>0</v>
          </cell>
          <cell r="P1935" t="str">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cell>
          <cell r="M1936">
            <v>0.99980000000000002</v>
          </cell>
          <cell r="N1936">
            <v>-2.0000000000000001E-4</v>
          </cell>
          <cell r="O1936">
            <v>0</v>
          </cell>
          <cell r="P1936" t="str">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cell>
          <cell r="M1937">
            <v>0.99980000000000002</v>
          </cell>
          <cell r="N1937">
            <v>-2.0000000000000001E-4</v>
          </cell>
          <cell r="O1937">
            <v>0</v>
          </cell>
          <cell r="P1937" t="str">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cell>
          <cell r="M1938">
            <v>0.99980000000000002</v>
          </cell>
          <cell r="N1938">
            <v>-2.0000000000000001E-4</v>
          </cell>
          <cell r="O1938">
            <v>0</v>
          </cell>
          <cell r="P1938" t="str">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cell>
          <cell r="M1939">
            <v>0.99980000000000002</v>
          </cell>
          <cell r="N1939">
            <v>-2.0000000000000001E-4</v>
          </cell>
          <cell r="O1939">
            <v>0</v>
          </cell>
          <cell r="P1939" t="str">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cell>
          <cell r="M1940">
            <v>1</v>
          </cell>
          <cell r="N1940">
            <v>0</v>
          </cell>
          <cell r="O1940">
            <v>0</v>
          </cell>
          <cell r="P1940" t="str">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cell>
          <cell r="M1941">
            <v>1</v>
          </cell>
          <cell r="N1941">
            <v>0</v>
          </cell>
          <cell r="O1941">
            <v>0</v>
          </cell>
          <cell r="P1941" t="str">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cell>
          <cell r="M1942">
            <v>1</v>
          </cell>
          <cell r="N1942">
            <v>0</v>
          </cell>
          <cell r="O1942">
            <v>0</v>
          </cell>
          <cell r="P1942" t="str">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cell>
          <cell r="M1943">
            <v>1</v>
          </cell>
          <cell r="N1943">
            <v>0</v>
          </cell>
          <cell r="O1943">
            <v>0</v>
          </cell>
          <cell r="P1943" t="str">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cell>
          <cell r="M1944">
            <v>1</v>
          </cell>
          <cell r="N1944">
            <v>0</v>
          </cell>
          <cell r="O1944">
            <v>0</v>
          </cell>
          <cell r="P1944" t="str">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cell>
          <cell r="M1945">
            <v>1</v>
          </cell>
          <cell r="N1945">
            <v>0</v>
          </cell>
          <cell r="O1945">
            <v>0</v>
          </cell>
          <cell r="P1945" t="str">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cell>
          <cell r="M1946">
            <v>1</v>
          </cell>
          <cell r="N1946">
            <v>0</v>
          </cell>
          <cell r="O1946">
            <v>0</v>
          </cell>
          <cell r="P1946" t="str">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cell>
          <cell r="M1947">
            <v>1</v>
          </cell>
          <cell r="N1947">
            <v>0</v>
          </cell>
          <cell r="O1947">
            <v>0</v>
          </cell>
          <cell r="P1947" t="str">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cell>
          <cell r="M1948">
            <v>0.99860000000000004</v>
          </cell>
          <cell r="N1948">
            <v>-1.4E-3</v>
          </cell>
          <cell r="O1948">
            <v>0</v>
          </cell>
          <cell r="P1948" t="str">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cell>
          <cell r="M1949">
            <v>0.99860000000000004</v>
          </cell>
          <cell r="N1949">
            <v>-1.4E-3</v>
          </cell>
          <cell r="O1949">
            <v>0</v>
          </cell>
          <cell r="P1949" t="str">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cell>
          <cell r="M1950">
            <v>0.99860000000000004</v>
          </cell>
          <cell r="N1950">
            <v>-1.4E-3</v>
          </cell>
          <cell r="O1950">
            <v>0</v>
          </cell>
          <cell r="P1950" t="str">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cell>
          <cell r="M1951">
            <v>0.99860000000000004</v>
          </cell>
          <cell r="N1951">
            <v>-1.4E-3</v>
          </cell>
          <cell r="O1951">
            <v>0</v>
          </cell>
          <cell r="P1951" t="str">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cell>
          <cell r="M1952">
            <v>0.99860000000000004</v>
          </cell>
          <cell r="N1952">
            <v>-1.4E-3</v>
          </cell>
          <cell r="O1952">
            <v>0</v>
          </cell>
          <cell r="P1952" t="str">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cell>
          <cell r="M1953">
            <v>0.99860000000000004</v>
          </cell>
          <cell r="N1953">
            <v>-1.4E-3</v>
          </cell>
          <cell r="O1953">
            <v>0</v>
          </cell>
          <cell r="P1953" t="str">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cell>
          <cell r="M1954">
            <v>0.99860000000000004</v>
          </cell>
          <cell r="N1954">
            <v>-1.4E-3</v>
          </cell>
          <cell r="O1954">
            <v>0</v>
          </cell>
          <cell r="P1954" t="str">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cell>
          <cell r="M1955">
            <v>0.99860000000000004</v>
          </cell>
          <cell r="N1955">
            <v>-1.4E-3</v>
          </cell>
          <cell r="O1955">
            <v>0</v>
          </cell>
          <cell r="P1955" t="str">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cell>
          <cell r="M1964">
            <v>1</v>
          </cell>
          <cell r="N1964">
            <v>0</v>
          </cell>
          <cell r="O1964">
            <v>0</v>
          </cell>
          <cell r="P1964" t="str">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cell>
          <cell r="M1965">
            <v>1</v>
          </cell>
          <cell r="N1965">
            <v>0</v>
          </cell>
          <cell r="O1965">
            <v>0</v>
          </cell>
          <cell r="P1965" t="str">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cell>
          <cell r="M1966">
            <v>1</v>
          </cell>
          <cell r="N1966">
            <v>0</v>
          </cell>
          <cell r="O1966">
            <v>0</v>
          </cell>
          <cell r="P1966" t="str">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cell>
          <cell r="M1967">
            <v>1</v>
          </cell>
          <cell r="N1967">
            <v>0</v>
          </cell>
          <cell r="O1967">
            <v>0</v>
          </cell>
          <cell r="P1967" t="str">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cell>
          <cell r="M1968">
            <v>1</v>
          </cell>
          <cell r="N1968">
            <v>0</v>
          </cell>
          <cell r="O1968">
            <v>0</v>
          </cell>
          <cell r="P1968" t="str">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cell>
          <cell r="M1969">
            <v>1</v>
          </cell>
          <cell r="N1969">
            <v>0</v>
          </cell>
          <cell r="O1969">
            <v>0</v>
          </cell>
          <cell r="P1969" t="str">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cell>
          <cell r="M1970">
            <v>1</v>
          </cell>
          <cell r="N1970">
            <v>0</v>
          </cell>
          <cell r="O1970">
            <v>0</v>
          </cell>
          <cell r="P1970" t="str">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cell>
          <cell r="M1971">
            <v>1</v>
          </cell>
          <cell r="N1971">
            <v>0</v>
          </cell>
          <cell r="O1971">
            <v>0</v>
          </cell>
          <cell r="P1971" t="str">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cell>
          <cell r="M1972">
            <v>1</v>
          </cell>
          <cell r="N1972">
            <v>0</v>
          </cell>
          <cell r="O1972">
            <v>0</v>
          </cell>
          <cell r="P1972" t="str">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cell>
          <cell r="M1973">
            <v>1</v>
          </cell>
          <cell r="N1973">
            <v>0</v>
          </cell>
          <cell r="O1973">
            <v>0</v>
          </cell>
          <cell r="P1973" t="str">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cell>
          <cell r="M1974">
            <v>1</v>
          </cell>
          <cell r="N1974">
            <v>0</v>
          </cell>
          <cell r="O1974">
            <v>0</v>
          </cell>
          <cell r="P1974" t="str">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cell>
          <cell r="M1975">
            <v>1</v>
          </cell>
          <cell r="N1975">
            <v>0</v>
          </cell>
          <cell r="O1975">
            <v>0</v>
          </cell>
          <cell r="P1975" t="str">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cell>
          <cell r="M1976">
            <v>1</v>
          </cell>
          <cell r="N1976">
            <v>0</v>
          </cell>
          <cell r="O1976">
            <v>0</v>
          </cell>
          <cell r="P1976" t="str">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cell>
          <cell r="M1977">
            <v>1</v>
          </cell>
          <cell r="N1977">
            <v>0</v>
          </cell>
          <cell r="O1977">
            <v>0</v>
          </cell>
          <cell r="P1977" t="str">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cell>
          <cell r="M1978">
            <v>1</v>
          </cell>
          <cell r="N1978">
            <v>0</v>
          </cell>
          <cell r="O1978">
            <v>0</v>
          </cell>
          <cell r="P1978" t="str">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cell>
          <cell r="M1979">
            <v>1</v>
          </cell>
          <cell r="N1979">
            <v>0</v>
          </cell>
          <cell r="O1979">
            <v>0</v>
          </cell>
          <cell r="P1979" t="str">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cell>
          <cell r="M1982">
            <v>0.99970000000000003</v>
          </cell>
          <cell r="N1982">
            <v>-2.9999999999999997E-4</v>
          </cell>
          <cell r="O1982">
            <v>0</v>
          </cell>
          <cell r="P1982" t="str">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cell>
          <cell r="M1983">
            <v>1</v>
          </cell>
          <cell r="N1983">
            <v>0</v>
          </cell>
          <cell r="O1983">
            <v>0</v>
          </cell>
          <cell r="P1983" t="str">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cell>
          <cell r="M1984">
            <v>1</v>
          </cell>
          <cell r="N1984">
            <v>0</v>
          </cell>
          <cell r="O1984">
            <v>0</v>
          </cell>
          <cell r="P1984" t="str">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cell>
          <cell r="M1985">
            <v>1</v>
          </cell>
          <cell r="N1985">
            <v>0</v>
          </cell>
          <cell r="O1985">
            <v>0</v>
          </cell>
          <cell r="P1985" t="str">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cell>
          <cell r="M1986">
            <v>1</v>
          </cell>
          <cell r="N1986">
            <v>0</v>
          </cell>
          <cell r="O1986">
            <v>0</v>
          </cell>
          <cell r="P1986" t="str">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cell>
          <cell r="M1988">
            <v>1</v>
          </cell>
          <cell r="N1988">
            <v>0</v>
          </cell>
          <cell r="O1988">
            <v>0</v>
          </cell>
          <cell r="P1988" t="str">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cell>
          <cell r="M1990">
            <v>1</v>
          </cell>
          <cell r="N1990">
            <v>0</v>
          </cell>
          <cell r="O1990">
            <v>0</v>
          </cell>
          <cell r="P1990" t="str">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cell>
          <cell r="M1992">
            <v>1</v>
          </cell>
          <cell r="N1992">
            <v>0</v>
          </cell>
          <cell r="O1992">
            <v>0</v>
          </cell>
          <cell r="P1992" t="str">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cell>
          <cell r="M1993">
            <v>1</v>
          </cell>
          <cell r="N1993">
            <v>0</v>
          </cell>
          <cell r="O1993">
            <v>0</v>
          </cell>
          <cell r="P1993" t="str">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cell>
          <cell r="M1994">
            <v>1</v>
          </cell>
          <cell r="N1994">
            <v>0</v>
          </cell>
          <cell r="O1994">
            <v>0</v>
          </cell>
          <cell r="P1994" t="str">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cell>
          <cell r="M1995">
            <v>1</v>
          </cell>
          <cell r="N1995">
            <v>0</v>
          </cell>
          <cell r="O1995">
            <v>0</v>
          </cell>
          <cell r="P1995" t="str">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cell>
          <cell r="M1997">
            <v>0.99990000000000001</v>
          </cell>
          <cell r="N1997">
            <v>-1E-4</v>
          </cell>
          <cell r="O1997">
            <v>0</v>
          </cell>
          <cell r="P1997" t="str">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cell>
          <cell r="M1998">
            <v>0.99639999999999995</v>
          </cell>
          <cell r="N1998">
            <v>-3.5999999999999999E-3</v>
          </cell>
          <cell r="O1998">
            <v>0</v>
          </cell>
          <cell r="P1998" t="str">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cell>
          <cell r="M1999">
            <v>1</v>
          </cell>
          <cell r="N1999">
            <v>0</v>
          </cell>
          <cell r="O1999">
            <v>0</v>
          </cell>
          <cell r="P1999" t="str">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cell>
          <cell r="M2006">
            <v>1</v>
          </cell>
          <cell r="N2006">
            <v>0</v>
          </cell>
          <cell r="O2006">
            <v>0</v>
          </cell>
          <cell r="P2006" t="str">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cell>
          <cell r="M2010">
            <v>0.99709999999999999</v>
          </cell>
          <cell r="N2010">
            <v>-2.8999999999999998E-3</v>
          </cell>
          <cell r="O2010">
            <v>0</v>
          </cell>
          <cell r="P2010" t="str">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cell>
          <cell r="M2020">
            <v>1</v>
          </cell>
          <cell r="N2020">
            <v>0</v>
          </cell>
          <cell r="O2020">
            <v>0</v>
          </cell>
          <cell r="P2020" t="str">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cell>
          <cell r="M2021">
            <v>1</v>
          </cell>
          <cell r="N2021">
            <v>0</v>
          </cell>
          <cell r="O2021">
            <v>0</v>
          </cell>
          <cell r="P2021" t="str">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cell>
          <cell r="M2022">
            <v>1</v>
          </cell>
          <cell r="N2022">
            <v>0</v>
          </cell>
          <cell r="O2022">
            <v>0</v>
          </cell>
          <cell r="P2022" t="str">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cell>
          <cell r="M2024">
            <v>1</v>
          </cell>
          <cell r="N2024">
            <v>0</v>
          </cell>
          <cell r="O2024">
            <v>0</v>
          </cell>
          <cell r="P2024" t="str">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cell>
          <cell r="M2025">
            <v>0.99970000000000003</v>
          </cell>
          <cell r="N2025">
            <v>-2.9999999999999997E-4</v>
          </cell>
          <cell r="O2025">
            <v>0</v>
          </cell>
          <cell r="P2025" t="str">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cell>
          <cell r="M2026">
            <v>0.99970000000000003</v>
          </cell>
          <cell r="N2026">
            <v>-2.9999999999999997E-4</v>
          </cell>
          <cell r="O2026">
            <v>0</v>
          </cell>
          <cell r="P2026" t="str">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cell>
          <cell r="M2027">
            <v>0.99970000000000003</v>
          </cell>
          <cell r="N2027">
            <v>-2.9999999999999997E-4</v>
          </cell>
          <cell r="O2027">
            <v>0</v>
          </cell>
          <cell r="P2027" t="str">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cell>
          <cell r="M2030">
            <v>0.99990000000000001</v>
          </cell>
          <cell r="N2030">
            <v>-1E-4</v>
          </cell>
          <cell r="O2030">
            <v>0</v>
          </cell>
          <cell r="P2030" t="str">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cell>
          <cell r="M2031">
            <v>1</v>
          </cell>
          <cell r="N2031">
            <v>0</v>
          </cell>
          <cell r="O2031">
            <v>0</v>
          </cell>
          <cell r="P2031" t="str">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cell>
          <cell r="M2032">
            <v>1</v>
          </cell>
          <cell r="N2032">
            <v>0</v>
          </cell>
          <cell r="O2032">
            <v>0</v>
          </cell>
          <cell r="P2032" t="str">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cell>
          <cell r="M2033">
            <v>1</v>
          </cell>
          <cell r="N2033">
            <v>0</v>
          </cell>
          <cell r="O2033">
            <v>0</v>
          </cell>
          <cell r="P2033" t="str">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cell>
          <cell r="M2034">
            <v>1</v>
          </cell>
          <cell r="N2034">
            <v>0</v>
          </cell>
          <cell r="O2034">
            <v>0</v>
          </cell>
          <cell r="P2034" t="str">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cell>
          <cell r="M2035">
            <v>1</v>
          </cell>
          <cell r="N2035">
            <v>0</v>
          </cell>
          <cell r="O2035">
            <v>0</v>
          </cell>
          <cell r="P2035" t="str">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cell>
          <cell r="M2036">
            <v>1</v>
          </cell>
          <cell r="N2036">
            <v>0</v>
          </cell>
          <cell r="O2036">
            <v>0</v>
          </cell>
          <cell r="P2036" t="str">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cell>
          <cell r="M2037">
            <v>1</v>
          </cell>
          <cell r="N2037">
            <v>0</v>
          </cell>
          <cell r="O2037">
            <v>0</v>
          </cell>
          <cell r="P2037" t="str">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cell>
          <cell r="M2038">
            <v>1</v>
          </cell>
          <cell r="N2038">
            <v>0</v>
          </cell>
          <cell r="O2038">
            <v>0</v>
          </cell>
          <cell r="P2038" t="str">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cell>
          <cell r="M2042">
            <v>0.99760000000000004</v>
          </cell>
          <cell r="N2042">
            <v>-2.3999999999999998E-3</v>
          </cell>
          <cell r="O2042">
            <v>0</v>
          </cell>
          <cell r="P2042" t="str">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cell>
          <cell r="M2043">
            <v>0.99980000000000002</v>
          </cell>
          <cell r="N2043">
            <v>-2.0000000000000001E-4</v>
          </cell>
          <cell r="O2043">
            <v>0</v>
          </cell>
          <cell r="P2043" t="str">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cell>
          <cell r="M2044">
            <v>0.99990000000000001</v>
          </cell>
          <cell r="N2044">
            <v>-1E-4</v>
          </cell>
          <cell r="O2044">
            <v>0</v>
          </cell>
          <cell r="P2044" t="str">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cell>
          <cell r="M2045">
            <v>0.99970000000000003</v>
          </cell>
          <cell r="N2045">
            <v>-2.9999999999999997E-4</v>
          </cell>
          <cell r="O2045">
            <v>0</v>
          </cell>
          <cell r="P2045" t="str">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cell>
          <cell r="M2046">
            <v>0.99970000000000003</v>
          </cell>
          <cell r="N2046">
            <v>-2.9999999999999997E-4</v>
          </cell>
          <cell r="O2046">
            <v>0</v>
          </cell>
          <cell r="P2046" t="str">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cell>
          <cell r="M2050">
            <v>0.99939999999999996</v>
          </cell>
          <cell r="N2050">
            <v>-5.9999999999999995E-4</v>
          </cell>
          <cell r="O2050">
            <v>0</v>
          </cell>
          <cell r="P2050" t="str">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cell>
          <cell r="M2051">
            <v>0.99829999999999997</v>
          </cell>
          <cell r="N2051">
            <v>-1.6999999999999999E-3</v>
          </cell>
          <cell r="O2051">
            <v>0</v>
          </cell>
          <cell r="P2051" t="str">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cell>
          <cell r="M2052">
            <v>0.99829999999999997</v>
          </cell>
          <cell r="N2052">
            <v>-1.6999999999999999E-3</v>
          </cell>
          <cell r="O2052">
            <v>0</v>
          </cell>
          <cell r="P2052" t="str">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cell>
          <cell r="M2053">
            <v>0.99960000000000004</v>
          </cell>
          <cell r="N2053">
            <v>-4.0000000000000002E-4</v>
          </cell>
          <cell r="O2053">
            <v>0</v>
          </cell>
          <cell r="P2053" t="str">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cell>
          <cell r="M2059">
            <v>0.99919999999999998</v>
          </cell>
          <cell r="N2059">
            <v>-8.0000000000000004E-4</v>
          </cell>
          <cell r="O2059">
            <v>0</v>
          </cell>
          <cell r="P2059" t="str">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cell>
          <cell r="M2060">
            <v>0.99919999999999998</v>
          </cell>
          <cell r="N2060">
            <v>-8.0000000000000004E-4</v>
          </cell>
          <cell r="O2060">
            <v>0</v>
          </cell>
          <cell r="P2060" t="str">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cell>
          <cell r="M2061">
            <v>0.99919999999999998</v>
          </cell>
          <cell r="N2061">
            <v>-8.0000000000000004E-4</v>
          </cell>
          <cell r="O2061">
            <v>0</v>
          </cell>
          <cell r="P2061" t="str">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cell>
          <cell r="M2065">
            <v>0.99980000000000002</v>
          </cell>
          <cell r="N2065">
            <v>-2.0000000000000001E-4</v>
          </cell>
          <cell r="O2065">
            <v>0</v>
          </cell>
          <cell r="P2065" t="str">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cell>
          <cell r="M2073">
            <v>0.99750000000000005</v>
          </cell>
          <cell r="N2073">
            <v>-2.5000000000000001E-3</v>
          </cell>
          <cell r="O2073">
            <v>0</v>
          </cell>
          <cell r="P2073" t="str">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cell>
          <cell r="M2074">
            <v>0.99970000000000003</v>
          </cell>
          <cell r="N2074">
            <v>-2.9999999999999997E-4</v>
          </cell>
          <cell r="O2074">
            <v>0</v>
          </cell>
          <cell r="P2074" t="str">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cell>
          <cell r="M2075">
            <v>0.99780000000000002</v>
          </cell>
          <cell r="N2075">
            <v>-2.2000000000000001E-3</v>
          </cell>
          <cell r="O2075">
            <v>0</v>
          </cell>
          <cell r="P2075" t="str">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cell>
          <cell r="M2076">
            <v>0.99970000000000003</v>
          </cell>
          <cell r="N2076">
            <v>-2.9999999999999997E-4</v>
          </cell>
          <cell r="O2076">
            <v>0</v>
          </cell>
          <cell r="P2076" t="str">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cell>
          <cell r="M2077">
            <v>0.99780000000000002</v>
          </cell>
          <cell r="N2077">
            <v>-2.2000000000000001E-3</v>
          </cell>
          <cell r="O2077">
            <v>0</v>
          </cell>
          <cell r="P2077" t="str">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cell>
          <cell r="M2078">
            <v>0.99950000000000006</v>
          </cell>
          <cell r="N2078">
            <v>-5.0000000000000001E-4</v>
          </cell>
          <cell r="O2078">
            <v>0</v>
          </cell>
          <cell r="P2078" t="str">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cell>
          <cell r="M2081">
            <v>0.99809999999999999</v>
          </cell>
          <cell r="N2081">
            <v>-1.9E-3</v>
          </cell>
          <cell r="O2081">
            <v>0</v>
          </cell>
          <cell r="P2081" t="str">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cell>
          <cell r="M2082">
            <v>0.99950000000000006</v>
          </cell>
          <cell r="N2082">
            <v>-5.0000000000000001E-4</v>
          </cell>
          <cell r="O2082">
            <v>0</v>
          </cell>
          <cell r="P2082" t="str">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cell>
          <cell r="M2083">
            <v>0.99970000000000003</v>
          </cell>
          <cell r="N2083">
            <v>-2.9999999999999997E-4</v>
          </cell>
          <cell r="O2083">
            <v>0</v>
          </cell>
          <cell r="P2083" t="str">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cell>
          <cell r="M2084">
            <v>0.99839999999999995</v>
          </cell>
          <cell r="N2084">
            <v>-1.6000000000000001E-3</v>
          </cell>
          <cell r="O2084">
            <v>0</v>
          </cell>
          <cell r="P2084" t="str">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cell>
          <cell r="M2085">
            <v>0.99829999999999997</v>
          </cell>
          <cell r="N2085">
            <v>-1.6999999999999999E-3</v>
          </cell>
          <cell r="O2085">
            <v>0</v>
          </cell>
          <cell r="P2085" t="str">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cell>
          <cell r="M2086">
            <v>0.99519999999999997</v>
          </cell>
          <cell r="N2086">
            <v>-4.7999999999999996E-3</v>
          </cell>
          <cell r="O2086">
            <v>0</v>
          </cell>
          <cell r="P2086" t="str">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cell>
          <cell r="M2089">
            <v>0.29630000000000001</v>
          </cell>
          <cell r="N2089">
            <v>-0.70369999999999999</v>
          </cell>
          <cell r="O2089">
            <v>0</v>
          </cell>
          <cell r="P2089" t="str">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cell>
          <cell r="M2090">
            <v>0.3821</v>
          </cell>
          <cell r="N2090">
            <v>-0.6179</v>
          </cell>
          <cell r="O2090">
            <v>0</v>
          </cell>
          <cell r="P2090" t="str">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cell>
          <cell r="M2091">
            <v>0.31630000000000003</v>
          </cell>
          <cell r="N2091">
            <v>-0.68369999999999997</v>
          </cell>
          <cell r="O2091">
            <v>0</v>
          </cell>
          <cell r="P2091" t="str">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cell>
          <cell r="M2092">
            <v>0.49759999999999999</v>
          </cell>
          <cell r="N2092">
            <v>-0.50239999999999996</v>
          </cell>
          <cell r="O2092">
            <v>0</v>
          </cell>
          <cell r="P2092" t="str">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cell>
          <cell r="M2093">
            <v>0.47989999999999999</v>
          </cell>
          <cell r="N2093">
            <v>-0.52010000000000001</v>
          </cell>
          <cell r="O2093">
            <v>0</v>
          </cell>
          <cell r="P2093" t="str">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cell>
          <cell r="M2094">
            <v>0.31530000000000002</v>
          </cell>
          <cell r="N2094">
            <v>-0.68469999999999998</v>
          </cell>
          <cell r="O2094">
            <v>0</v>
          </cell>
          <cell r="P2094" t="str">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cell>
          <cell r="M2095">
            <v>0.31530000000000002</v>
          </cell>
          <cell r="N2095">
            <v>-0.68469999999999998</v>
          </cell>
          <cell r="O2095">
            <v>0</v>
          </cell>
          <cell r="P2095" t="str">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cell>
          <cell r="M2096">
            <v>0.99990000000000001</v>
          </cell>
          <cell r="N2096">
            <v>-1E-4</v>
          </cell>
          <cell r="O2096">
            <v>0</v>
          </cell>
          <cell r="P2096" t="str">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cell>
          <cell r="M2097">
            <v>0.99990000000000001</v>
          </cell>
          <cell r="N2097">
            <v>-1E-4</v>
          </cell>
          <cell r="O2097">
            <v>0</v>
          </cell>
          <cell r="P2097" t="str">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cell>
          <cell r="M2100">
            <v>0.99990000000000001</v>
          </cell>
          <cell r="N2100">
            <v>-1E-4</v>
          </cell>
          <cell r="O2100">
            <v>0</v>
          </cell>
          <cell r="P2100" t="str">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cell>
          <cell r="M2101">
            <v>0.99980000000000002</v>
          </cell>
          <cell r="N2101">
            <v>-2.0000000000000001E-4</v>
          </cell>
          <cell r="O2101">
            <v>0</v>
          </cell>
          <cell r="P2101" t="str">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cell>
          <cell r="M2102">
            <v>0.99980000000000002</v>
          </cell>
          <cell r="N2102">
            <v>-2.0000000000000001E-4</v>
          </cell>
          <cell r="O2102">
            <v>0</v>
          </cell>
          <cell r="P2102" t="str">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cell>
          <cell r="M2103">
            <v>0.99960000000000004</v>
          </cell>
          <cell r="N2103">
            <v>-4.0000000000000002E-4</v>
          </cell>
          <cell r="O2103">
            <v>0</v>
          </cell>
          <cell r="P2103" t="str">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cell>
          <cell r="M2104">
            <v>0.99929999999999997</v>
          </cell>
          <cell r="N2104">
            <v>-6.9999999999999999E-4</v>
          </cell>
          <cell r="O2104">
            <v>0</v>
          </cell>
          <cell r="P2104" t="str">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cell>
          <cell r="M2105">
            <v>0.99929999999999997</v>
          </cell>
          <cell r="N2105">
            <v>-6.9999999999999999E-4</v>
          </cell>
          <cell r="O2105">
            <v>0</v>
          </cell>
          <cell r="P2105" t="str">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cell>
          <cell r="M2107">
            <v>0.99990000000000001</v>
          </cell>
          <cell r="N2107">
            <v>-1E-4</v>
          </cell>
          <cell r="O2107">
            <v>0</v>
          </cell>
          <cell r="P2107" t="str">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cell>
          <cell r="M2108">
            <v>0.99850000000000005</v>
          </cell>
          <cell r="N2108">
            <v>-1.5E-3</v>
          </cell>
          <cell r="O2108">
            <v>0</v>
          </cell>
          <cell r="P2108" t="str">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cell>
          <cell r="M2109">
            <v>0.99850000000000005</v>
          </cell>
          <cell r="N2109">
            <v>-1.5E-3</v>
          </cell>
          <cell r="O2109">
            <v>0</v>
          </cell>
          <cell r="P2109" t="str">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cell>
          <cell r="M2110">
            <v>0.99609999999999999</v>
          </cell>
          <cell r="N2110">
            <v>-3.8999999999999998E-3</v>
          </cell>
          <cell r="O2110">
            <v>0</v>
          </cell>
          <cell r="P2110" t="str">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cell>
          <cell r="M2111">
            <v>0.99609999999999999</v>
          </cell>
          <cell r="N2111">
            <v>-3.8999999999999998E-3</v>
          </cell>
          <cell r="O2111">
            <v>0</v>
          </cell>
          <cell r="P2111" t="str">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cell>
          <cell r="M2112">
            <v>0.99609999999999999</v>
          </cell>
          <cell r="N2112">
            <v>-3.8999999999999998E-3</v>
          </cell>
          <cell r="O2112">
            <v>0</v>
          </cell>
          <cell r="P2112" t="str">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cell>
          <cell r="M2113">
            <v>0.99609999999999999</v>
          </cell>
          <cell r="N2113">
            <v>-3.8999999999999998E-3</v>
          </cell>
          <cell r="O2113">
            <v>0</v>
          </cell>
          <cell r="P2113" t="str">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cell>
          <cell r="M2114">
            <v>0.99609999999999999</v>
          </cell>
          <cell r="N2114">
            <v>-3.8999999999999998E-3</v>
          </cell>
          <cell r="O2114">
            <v>0</v>
          </cell>
          <cell r="P2114" t="str">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cell>
          <cell r="M2115">
            <v>0.99609999999999999</v>
          </cell>
          <cell r="N2115">
            <v>-3.8999999999999998E-3</v>
          </cell>
          <cell r="O2115">
            <v>0</v>
          </cell>
          <cell r="P2115" t="str">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cell>
          <cell r="M2118">
            <v>0.99690000000000001</v>
          </cell>
          <cell r="N2118">
            <v>-3.0999999999999999E-3</v>
          </cell>
          <cell r="O2118">
            <v>0</v>
          </cell>
          <cell r="P2118" t="str">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cell>
          <cell r="M2119">
            <v>0.99970000000000003</v>
          </cell>
          <cell r="N2119">
            <v>-2.9999999999999997E-4</v>
          </cell>
          <cell r="O2119">
            <v>0</v>
          </cell>
          <cell r="P2119" t="str">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cell>
          <cell r="M2121">
            <v>0.99970000000000003</v>
          </cell>
          <cell r="N2121">
            <v>-2.9999999999999997E-4</v>
          </cell>
          <cell r="O2121">
            <v>0</v>
          </cell>
          <cell r="P2121" t="str">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cell>
          <cell r="M2122">
            <v>0.99619999999999997</v>
          </cell>
          <cell r="N2122">
            <v>-3.8E-3</v>
          </cell>
          <cell r="O2122">
            <v>0</v>
          </cell>
          <cell r="P2122" t="str">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cell>
          <cell r="M2123">
            <v>0.999</v>
          </cell>
          <cell r="N2123">
            <v>-1E-3</v>
          </cell>
          <cell r="O2123">
            <v>0</v>
          </cell>
          <cell r="P2123" t="str">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cell>
          <cell r="M2124">
            <v>0.99950000000000006</v>
          </cell>
          <cell r="N2124">
            <v>-5.0000000000000001E-4</v>
          </cell>
          <cell r="O2124">
            <v>0</v>
          </cell>
          <cell r="P2124" t="str">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cell>
          <cell r="M2126">
            <v>0.99180000000000001</v>
          </cell>
          <cell r="N2126">
            <v>-8.2000000000000007E-3</v>
          </cell>
          <cell r="O2126">
            <v>0</v>
          </cell>
          <cell r="P2126" t="str">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cell>
          <cell r="M2128">
            <v>0.99950000000000006</v>
          </cell>
          <cell r="N2128">
            <v>-5.0000000000000001E-4</v>
          </cell>
          <cell r="O2128">
            <v>0</v>
          </cell>
          <cell r="P2128" t="str">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cell>
          <cell r="M2129">
            <v>0.99919999999999998</v>
          </cell>
          <cell r="N2129">
            <v>-8.0000000000000004E-4</v>
          </cell>
          <cell r="O2129">
            <v>0</v>
          </cell>
          <cell r="P2129" t="str">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cell>
          <cell r="M2130">
            <v>0.998</v>
          </cell>
          <cell r="N2130">
            <v>-2E-3</v>
          </cell>
          <cell r="O2130">
            <v>0</v>
          </cell>
          <cell r="P2130" t="str">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cell>
          <cell r="M2131">
            <v>0.99629999999999996</v>
          </cell>
          <cell r="N2131">
            <v>-3.7000000000000002E-3</v>
          </cell>
          <cell r="O2131">
            <v>0</v>
          </cell>
          <cell r="P2131" t="str">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cell>
          <cell r="M2132">
            <v>0.99829999999999997</v>
          </cell>
          <cell r="N2132">
            <v>-1.6999999999999999E-3</v>
          </cell>
          <cell r="O2132">
            <v>0</v>
          </cell>
          <cell r="P2132" t="str">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cell>
          <cell r="M2133">
            <v>0.99980000000000002</v>
          </cell>
          <cell r="N2133">
            <v>-2.0000000000000001E-4</v>
          </cell>
          <cell r="O2133">
            <v>0</v>
          </cell>
          <cell r="P2133" t="str">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cell>
          <cell r="M2134">
            <v>0.99960000000000004</v>
          </cell>
          <cell r="N2134">
            <v>-4.0000000000000002E-4</v>
          </cell>
          <cell r="O2134">
            <v>0</v>
          </cell>
          <cell r="P2134" t="str">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cell>
          <cell r="M2135">
            <v>0.99709999999999999</v>
          </cell>
          <cell r="N2135">
            <v>-2.8999999999999998E-3</v>
          </cell>
          <cell r="O2135">
            <v>0</v>
          </cell>
          <cell r="P2135" t="str">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cell>
          <cell r="M2136">
            <v>0.99909999999999999</v>
          </cell>
          <cell r="N2136">
            <v>-8.9999999999999998E-4</v>
          </cell>
          <cell r="O2136">
            <v>0</v>
          </cell>
          <cell r="P2136" t="str">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cell>
          <cell r="M2137">
            <v>0.99860000000000004</v>
          </cell>
          <cell r="N2137">
            <v>-1.4E-3</v>
          </cell>
          <cell r="O2137">
            <v>0</v>
          </cell>
          <cell r="P2137" t="str">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cell>
          <cell r="M2138">
            <v>0.99909999999999999</v>
          </cell>
          <cell r="N2138">
            <v>-8.9999999999999998E-4</v>
          </cell>
          <cell r="O2138">
            <v>0</v>
          </cell>
          <cell r="P2138" t="str">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cell>
          <cell r="M2139">
            <v>0.99909999999999999</v>
          </cell>
          <cell r="N2139">
            <v>-8.9999999999999998E-4</v>
          </cell>
          <cell r="O2139">
            <v>0</v>
          </cell>
          <cell r="P2139" t="str">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cell>
          <cell r="M2140">
            <v>0.99839999999999995</v>
          </cell>
          <cell r="N2140">
            <v>-1.6000000000000001E-3</v>
          </cell>
          <cell r="O2140">
            <v>0</v>
          </cell>
          <cell r="P2140" t="str">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cell>
          <cell r="M2141">
            <v>0.99980000000000002</v>
          </cell>
          <cell r="N2141">
            <v>-2.0000000000000001E-4</v>
          </cell>
          <cell r="O2141">
            <v>0</v>
          </cell>
          <cell r="P2141" t="str">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cell>
          <cell r="M2142">
            <v>0.99339999999999995</v>
          </cell>
          <cell r="N2142">
            <v>-6.6E-3</v>
          </cell>
          <cell r="O2142">
            <v>0</v>
          </cell>
          <cell r="P2142" t="str">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cell>
          <cell r="M2143">
            <v>0.99580000000000002</v>
          </cell>
          <cell r="N2143">
            <v>-4.1999999999999997E-3</v>
          </cell>
          <cell r="O2143">
            <v>0</v>
          </cell>
          <cell r="P2143" t="str">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cell>
          <cell r="M2144">
            <v>0.99870000000000003</v>
          </cell>
          <cell r="N2144">
            <v>-1.2999999999999999E-3</v>
          </cell>
          <cell r="O2144">
            <v>0</v>
          </cell>
          <cell r="P2144" t="str">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cell>
          <cell r="M2145">
            <v>1</v>
          </cell>
          <cell r="N2145">
            <v>0</v>
          </cell>
          <cell r="O2145">
            <v>0</v>
          </cell>
          <cell r="P2145" t="str">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cell>
          <cell r="M2146">
            <v>0.99870000000000003</v>
          </cell>
          <cell r="N2146">
            <v>-1.2999999999999999E-3</v>
          </cell>
          <cell r="O2146">
            <v>0</v>
          </cell>
          <cell r="P2146" t="str">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cell>
          <cell r="M2147">
            <v>0.99880000000000002</v>
          </cell>
          <cell r="N2147">
            <v>-1.1999999999999999E-3</v>
          </cell>
          <cell r="O2147">
            <v>0</v>
          </cell>
          <cell r="P2147" t="str">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cell>
          <cell r="M2148">
            <v>0.99939999999999996</v>
          </cell>
          <cell r="N2148">
            <v>-5.9999999999999995E-4</v>
          </cell>
          <cell r="O2148">
            <v>0</v>
          </cell>
          <cell r="P2148" t="str">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cell>
          <cell r="M2149">
            <v>0.99870000000000003</v>
          </cell>
          <cell r="N2149">
            <v>-1.2999999999999999E-3</v>
          </cell>
          <cell r="O2149">
            <v>0</v>
          </cell>
          <cell r="P2149" t="str">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cell>
          <cell r="M2150">
            <v>0.99870000000000003</v>
          </cell>
          <cell r="N2150">
            <v>-1.2999999999999999E-3</v>
          </cell>
          <cell r="O2150">
            <v>0</v>
          </cell>
          <cell r="P2150" t="str">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cell>
          <cell r="M2151">
            <v>0.99870000000000003</v>
          </cell>
          <cell r="N2151">
            <v>-1.2999999999999999E-3</v>
          </cell>
          <cell r="O2151">
            <v>0</v>
          </cell>
          <cell r="P2151" t="str">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cell>
          <cell r="M2154">
            <v>0.99880000000000002</v>
          </cell>
          <cell r="N2154">
            <v>-1.1999999999999999E-3</v>
          </cell>
          <cell r="O2154">
            <v>0</v>
          </cell>
          <cell r="P2154" t="str">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cell>
          <cell r="M2155">
            <v>0.99880000000000002</v>
          </cell>
          <cell r="N2155">
            <v>-1.1999999999999999E-3</v>
          </cell>
          <cell r="O2155">
            <v>0</v>
          </cell>
          <cell r="P2155" t="str">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cell>
          <cell r="M2156">
            <v>0.99880000000000002</v>
          </cell>
          <cell r="N2156">
            <v>-1.1999999999999999E-3</v>
          </cell>
          <cell r="O2156">
            <v>0</v>
          </cell>
          <cell r="P2156" t="str">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cell>
          <cell r="M2158">
            <v>0.99939999999999996</v>
          </cell>
          <cell r="N2158">
            <v>-5.9999999999999995E-4</v>
          </cell>
          <cell r="O2158">
            <v>0</v>
          </cell>
          <cell r="P2158" t="str">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cell>
          <cell r="M2160">
            <v>0.99990000000000001</v>
          </cell>
          <cell r="N2160">
            <v>-1E-4</v>
          </cell>
          <cell r="O2160">
            <v>0</v>
          </cell>
          <cell r="P2160" t="str">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cell>
          <cell r="M2161">
            <v>0.99990000000000001</v>
          </cell>
          <cell r="N2161">
            <v>-1E-4</v>
          </cell>
          <cell r="O2161">
            <v>0</v>
          </cell>
          <cell r="P2161" t="str">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cell>
          <cell r="M2162">
            <v>0.99990000000000001</v>
          </cell>
          <cell r="N2162">
            <v>-1E-4</v>
          </cell>
          <cell r="O2162">
            <v>0</v>
          </cell>
          <cell r="P2162" t="str">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cell>
          <cell r="M2163">
            <v>0.99990000000000001</v>
          </cell>
          <cell r="N2163">
            <v>-1E-4</v>
          </cell>
          <cell r="O2163">
            <v>0</v>
          </cell>
          <cell r="P2163" t="str">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cell>
          <cell r="M2164">
            <v>0.99750000000000005</v>
          </cell>
          <cell r="N2164">
            <v>-2.5000000000000001E-3</v>
          </cell>
          <cell r="O2164">
            <v>0</v>
          </cell>
          <cell r="P2164" t="str">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cell>
          <cell r="M2165">
            <v>0.99839999999999995</v>
          </cell>
          <cell r="N2165">
            <v>-1.6000000000000001E-3</v>
          </cell>
          <cell r="O2165">
            <v>0</v>
          </cell>
          <cell r="P2165" t="str">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cell>
          <cell r="M2166">
            <v>0.99839999999999995</v>
          </cell>
          <cell r="N2166">
            <v>-1.6000000000000001E-3</v>
          </cell>
          <cell r="O2166">
            <v>0</v>
          </cell>
          <cell r="P2166" t="str">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cell>
          <cell r="M2167">
            <v>0.99839999999999995</v>
          </cell>
          <cell r="N2167">
            <v>-1.6000000000000001E-3</v>
          </cell>
          <cell r="O2167">
            <v>0</v>
          </cell>
          <cell r="P2167" t="str">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cell>
          <cell r="M2171">
            <v>0.99780000000000002</v>
          </cell>
          <cell r="N2171">
            <v>-2.2000000000000001E-3</v>
          </cell>
          <cell r="O2171">
            <v>0</v>
          </cell>
          <cell r="P2171" t="str">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cell>
          <cell r="M2172">
            <v>0.99780000000000002</v>
          </cell>
          <cell r="N2172">
            <v>-2.2000000000000001E-3</v>
          </cell>
          <cell r="O2172">
            <v>0</v>
          </cell>
          <cell r="P2172" t="str">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cell>
          <cell r="M2173">
            <v>0.99780000000000002</v>
          </cell>
          <cell r="N2173">
            <v>-2.2000000000000001E-3</v>
          </cell>
          <cell r="O2173">
            <v>0</v>
          </cell>
          <cell r="P2173" t="str">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cell>
          <cell r="M2174">
            <v>0.99850000000000005</v>
          </cell>
          <cell r="N2174">
            <v>-1.5E-3</v>
          </cell>
          <cell r="O2174">
            <v>0</v>
          </cell>
          <cell r="P2174" t="str">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cell>
          <cell r="M2183">
            <v>0.99850000000000005</v>
          </cell>
          <cell r="N2183">
            <v>-1.5E-3</v>
          </cell>
          <cell r="O2183">
            <v>0</v>
          </cell>
          <cell r="P2183" t="str">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cell>
          <cell r="M2184">
            <v>0.99850000000000005</v>
          </cell>
          <cell r="N2184">
            <v>-1.5E-3</v>
          </cell>
          <cell r="O2184">
            <v>0</v>
          </cell>
          <cell r="P2184" t="str">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cell>
          <cell r="M2185">
            <v>0.99850000000000005</v>
          </cell>
          <cell r="N2185">
            <v>-1.5E-3</v>
          </cell>
          <cell r="O2185">
            <v>0</v>
          </cell>
          <cell r="P2185" t="str">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cell>
          <cell r="M2186">
            <v>0.99980000000000002</v>
          </cell>
          <cell r="N2186">
            <v>-2.0000000000000001E-4</v>
          </cell>
          <cell r="O2186">
            <v>0</v>
          </cell>
          <cell r="P2186" t="str">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cell>
          <cell r="M2187">
            <v>0.99850000000000005</v>
          </cell>
          <cell r="N2187">
            <v>-1.5E-3</v>
          </cell>
          <cell r="O2187">
            <v>0</v>
          </cell>
          <cell r="P2187" t="str">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cell>
          <cell r="M2188">
            <v>0.99990000000000001</v>
          </cell>
          <cell r="N2188">
            <v>-1E-4</v>
          </cell>
          <cell r="O2188">
            <v>0</v>
          </cell>
          <cell r="P2188" t="str">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cell>
          <cell r="M2189">
            <v>0.99990000000000001</v>
          </cell>
          <cell r="N2189">
            <v>-1E-4</v>
          </cell>
          <cell r="O2189">
            <v>0</v>
          </cell>
          <cell r="P2189" t="str">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cell>
          <cell r="M2192">
            <v>0.99970000000000003</v>
          </cell>
          <cell r="N2192">
            <v>-2.9999999999999997E-4</v>
          </cell>
          <cell r="O2192">
            <v>0</v>
          </cell>
          <cell r="P2192" t="str">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cell>
          <cell r="M2193">
            <v>0.99919999999999998</v>
          </cell>
          <cell r="N2193">
            <v>-8.0000000000000004E-4</v>
          </cell>
          <cell r="O2193">
            <v>0</v>
          </cell>
          <cell r="P2193" t="str">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cell>
          <cell r="M2194">
            <v>0.99960000000000004</v>
          </cell>
          <cell r="N2194">
            <v>-4.0000000000000002E-4</v>
          </cell>
          <cell r="O2194">
            <v>0</v>
          </cell>
          <cell r="P2194" t="str">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cell>
          <cell r="M2196">
            <v>0.99990000000000001</v>
          </cell>
          <cell r="N2196">
            <v>-1E-4</v>
          </cell>
          <cell r="O2196">
            <v>0</v>
          </cell>
          <cell r="P2196" t="str">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cell>
          <cell r="M2197">
            <v>0.99950000000000006</v>
          </cell>
          <cell r="N2197">
            <v>-5.0000000000000001E-4</v>
          </cell>
          <cell r="O2197">
            <v>0</v>
          </cell>
          <cell r="P2197" t="str">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cell>
          <cell r="M2198">
            <v>0.99929999999999997</v>
          </cell>
          <cell r="N2198">
            <v>-6.9999999999999999E-4</v>
          </cell>
          <cell r="O2198">
            <v>0</v>
          </cell>
          <cell r="P2198" t="str">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cell>
          <cell r="M2199">
            <v>0.99919999999999998</v>
          </cell>
          <cell r="N2199">
            <v>-8.0000000000000004E-4</v>
          </cell>
          <cell r="O2199">
            <v>0</v>
          </cell>
          <cell r="P2199" t="str">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cell>
          <cell r="M2201">
            <v>0.99880000000000002</v>
          </cell>
          <cell r="N2201">
            <v>-1.1999999999999999E-3</v>
          </cell>
          <cell r="O2201">
            <v>0</v>
          </cell>
          <cell r="P2201" t="str">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cell>
          <cell r="M2203">
            <v>0.99129999999999996</v>
          </cell>
          <cell r="N2203">
            <v>-8.6999999999999994E-3</v>
          </cell>
          <cell r="O2203">
            <v>0</v>
          </cell>
          <cell r="P2203" t="str">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cell>
          <cell r="M2204">
            <v>0.99890000000000001</v>
          </cell>
          <cell r="N2204">
            <v>-1.1000000000000001E-3</v>
          </cell>
          <cell r="O2204">
            <v>0</v>
          </cell>
          <cell r="P2204" t="str">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cell>
          <cell r="M2207">
            <v>0.99950000000000006</v>
          </cell>
          <cell r="N2207">
            <v>-5.0000000000000001E-4</v>
          </cell>
          <cell r="O2207">
            <v>0</v>
          </cell>
          <cell r="P2207" t="str">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cell>
          <cell r="M2208">
            <v>0.99950000000000006</v>
          </cell>
          <cell r="N2208">
            <v>-5.0000000000000001E-4</v>
          </cell>
          <cell r="O2208">
            <v>0</v>
          </cell>
          <cell r="P2208" t="str">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cell>
          <cell r="M2209">
            <v>0.999</v>
          </cell>
          <cell r="N2209">
            <v>-1E-3</v>
          </cell>
          <cell r="O2209">
            <v>0</v>
          </cell>
          <cell r="P2209" t="str">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cell>
          <cell r="M2210">
            <v>0.999</v>
          </cell>
          <cell r="N2210">
            <v>-1E-3</v>
          </cell>
          <cell r="O2210">
            <v>0</v>
          </cell>
          <cell r="P2210" t="str">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cell>
          <cell r="M2211">
            <v>0.99790000000000001</v>
          </cell>
          <cell r="N2211">
            <v>-2.0999999999999999E-3</v>
          </cell>
          <cell r="O2211">
            <v>0</v>
          </cell>
          <cell r="P2211" t="str">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cell>
          <cell r="M2212">
            <v>0.99790000000000001</v>
          </cell>
          <cell r="N2212">
            <v>-2.0999999999999999E-3</v>
          </cell>
          <cell r="O2212">
            <v>0</v>
          </cell>
          <cell r="P2212" t="str">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cell>
          <cell r="M2213">
            <v>1</v>
          </cell>
          <cell r="N2213">
            <v>0</v>
          </cell>
          <cell r="O2213">
            <v>0</v>
          </cell>
          <cell r="P2213" t="str">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cell>
          <cell r="M2215">
            <v>1</v>
          </cell>
          <cell r="N2215">
            <v>0</v>
          </cell>
          <cell r="O2215">
            <v>0</v>
          </cell>
          <cell r="P2215" t="str">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cell>
          <cell r="M2216">
            <v>0.99719999999999998</v>
          </cell>
          <cell r="N2216">
            <v>-2.8E-3</v>
          </cell>
          <cell r="O2216">
            <v>0</v>
          </cell>
          <cell r="P2216" t="str">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cell>
          <cell r="M2217">
            <v>0.99839999999999995</v>
          </cell>
          <cell r="N2217">
            <v>-1.6000000000000001E-3</v>
          </cell>
          <cell r="O2217">
            <v>0</v>
          </cell>
          <cell r="P2217" t="str">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cell>
          <cell r="M2218">
            <v>0.99839999999999995</v>
          </cell>
          <cell r="N2218">
            <v>-1.6000000000000001E-3</v>
          </cell>
          <cell r="O2218">
            <v>0</v>
          </cell>
          <cell r="P2218" t="str">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cell>
          <cell r="M2220">
            <v>0.99929999999999997</v>
          </cell>
          <cell r="N2220">
            <v>-6.9999999999999999E-4</v>
          </cell>
          <cell r="O2220">
            <v>0</v>
          </cell>
          <cell r="P2220" t="str">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cell>
          <cell r="M2221">
            <v>0.99460000000000004</v>
          </cell>
          <cell r="N2221">
            <v>-5.4000000000000003E-3</v>
          </cell>
          <cell r="O2221">
            <v>0</v>
          </cell>
          <cell r="P2221" t="str">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cell>
          <cell r="M2227">
            <v>0.99199999999999999</v>
          </cell>
          <cell r="N2227">
            <v>-8.0000000000000002E-3</v>
          </cell>
          <cell r="O2227">
            <v>0</v>
          </cell>
          <cell r="P2227" t="str">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cell>
          <cell r="M2228">
            <v>0.99199999999999999</v>
          </cell>
          <cell r="N2228">
            <v>-8.0000000000000002E-3</v>
          </cell>
          <cell r="O2228">
            <v>0</v>
          </cell>
          <cell r="P2228" t="str">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cell>
          <cell r="M2229">
            <v>0.99199999999999999</v>
          </cell>
          <cell r="N2229">
            <v>-8.0000000000000002E-3</v>
          </cell>
          <cell r="O2229">
            <v>0</v>
          </cell>
          <cell r="P2229" t="str">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cell>
          <cell r="M2232">
            <v>0.99919999999999998</v>
          </cell>
          <cell r="N2232">
            <v>-8.0000000000000004E-4</v>
          </cell>
          <cell r="O2232">
            <v>0</v>
          </cell>
          <cell r="P2232" t="str">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cell>
          <cell r="M2233">
            <v>0.99980000000000002</v>
          </cell>
          <cell r="N2233">
            <v>-2.0000000000000001E-4</v>
          </cell>
          <cell r="O2233">
            <v>0</v>
          </cell>
          <cell r="P2233" t="str">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cell>
          <cell r="M2236">
            <v>0.99939999999999996</v>
          </cell>
          <cell r="N2236">
            <v>-5.9999999999999995E-4</v>
          </cell>
          <cell r="O2236">
            <v>0</v>
          </cell>
          <cell r="P2236" t="str">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cell>
          <cell r="M2238">
            <v>0.99939999999999996</v>
          </cell>
          <cell r="N2238">
            <v>-5.9999999999999995E-4</v>
          </cell>
          <cell r="O2238">
            <v>0</v>
          </cell>
          <cell r="P2238" t="str">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cell>
          <cell r="M2239">
            <v>0.99980000000000002</v>
          </cell>
          <cell r="N2239">
            <v>-2.0000000000000001E-4</v>
          </cell>
          <cell r="O2239">
            <v>0</v>
          </cell>
          <cell r="P2239" t="str">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cell>
          <cell r="M2240">
            <v>0.999</v>
          </cell>
          <cell r="N2240">
            <v>-1E-3</v>
          </cell>
          <cell r="O2240">
            <v>0</v>
          </cell>
          <cell r="P2240" t="str">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cell>
          <cell r="M2242">
            <v>0.99719999999999998</v>
          </cell>
          <cell r="N2242">
            <v>-2.8E-3</v>
          </cell>
          <cell r="O2242">
            <v>0</v>
          </cell>
          <cell r="P2242" t="str">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cell>
          <cell r="M2244">
            <v>0.99919999999999998</v>
          </cell>
          <cell r="N2244">
            <v>-8.0000000000000004E-4</v>
          </cell>
          <cell r="O2244">
            <v>0</v>
          </cell>
          <cell r="P2244" t="str">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cell>
          <cell r="M2245">
            <v>0.99980000000000002</v>
          </cell>
          <cell r="N2245">
            <v>-2.0000000000000001E-4</v>
          </cell>
          <cell r="O2245">
            <v>0</v>
          </cell>
          <cell r="P2245" t="str">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cell>
          <cell r="M2246">
            <v>0.99639999999999995</v>
          </cell>
          <cell r="N2246">
            <v>-3.5999999999999999E-3</v>
          </cell>
          <cell r="O2246">
            <v>0</v>
          </cell>
          <cell r="P2246" t="str">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cell>
          <cell r="M2252">
            <v>0.99970000000000003</v>
          </cell>
          <cell r="N2252">
            <v>-2.9999999999999997E-4</v>
          </cell>
          <cell r="O2252">
            <v>0</v>
          </cell>
          <cell r="P2252" t="str">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cell>
          <cell r="M2253">
            <v>0.99860000000000004</v>
          </cell>
          <cell r="N2253">
            <v>-1.4E-3</v>
          </cell>
          <cell r="O2253">
            <v>0</v>
          </cell>
          <cell r="P2253" t="str">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cell>
          <cell r="M2254">
            <v>0.99550000000000005</v>
          </cell>
          <cell r="N2254">
            <v>-4.4999999999999997E-3</v>
          </cell>
          <cell r="O2254">
            <v>0</v>
          </cell>
          <cell r="P2254" t="str">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cell>
          <cell r="M2255">
            <v>0.99550000000000005</v>
          </cell>
          <cell r="N2255">
            <v>-4.4999999999999997E-3</v>
          </cell>
          <cell r="O2255">
            <v>0</v>
          </cell>
          <cell r="P2255" t="str">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cell>
          <cell r="M2256">
            <v>0.99550000000000005</v>
          </cell>
          <cell r="N2256">
            <v>-4.4999999999999997E-3</v>
          </cell>
          <cell r="O2256">
            <v>0</v>
          </cell>
          <cell r="P2256" t="str">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cell>
          <cell r="M2257">
            <v>0.99550000000000005</v>
          </cell>
          <cell r="N2257">
            <v>-4.4999999999999997E-3</v>
          </cell>
          <cell r="O2257">
            <v>0</v>
          </cell>
          <cell r="P2257" t="str">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cell>
          <cell r="M2258">
            <v>0.99550000000000005</v>
          </cell>
          <cell r="N2258">
            <v>-4.4999999999999997E-3</v>
          </cell>
          <cell r="O2258">
            <v>0</v>
          </cell>
          <cell r="P2258" t="str">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cell>
          <cell r="M2259">
            <v>0.99950000000000006</v>
          </cell>
          <cell r="N2259">
            <v>-5.0000000000000001E-4</v>
          </cell>
          <cell r="O2259">
            <v>0</v>
          </cell>
          <cell r="P2259" t="str">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cell>
          <cell r="M2260">
            <v>0.99950000000000006</v>
          </cell>
          <cell r="N2260">
            <v>-5.0000000000000001E-4</v>
          </cell>
          <cell r="O2260">
            <v>0</v>
          </cell>
          <cell r="P2260" t="str">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cell>
          <cell r="M2261">
            <v>0.99950000000000006</v>
          </cell>
          <cell r="N2261">
            <v>-5.0000000000000001E-4</v>
          </cell>
          <cell r="O2261">
            <v>0</v>
          </cell>
          <cell r="P2261" t="str">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cell>
          <cell r="M2262">
            <v>0.99950000000000006</v>
          </cell>
          <cell r="N2262">
            <v>-5.0000000000000001E-4</v>
          </cell>
          <cell r="O2262">
            <v>0</v>
          </cell>
          <cell r="P2262" t="str">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cell>
          <cell r="M2263">
            <v>0.99939999999999996</v>
          </cell>
          <cell r="N2263">
            <v>-5.9999999999999995E-4</v>
          </cell>
          <cell r="O2263">
            <v>0</v>
          </cell>
          <cell r="P2263" t="str">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cell>
          <cell r="M2264">
            <v>0.99939999999999996</v>
          </cell>
          <cell r="N2264">
            <v>-5.9999999999999995E-4</v>
          </cell>
          <cell r="O2264">
            <v>0</v>
          </cell>
          <cell r="P2264" t="str">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cell>
          <cell r="M2265">
            <v>0.99939999999999996</v>
          </cell>
          <cell r="N2265">
            <v>-5.9999999999999995E-4</v>
          </cell>
          <cell r="O2265">
            <v>0</v>
          </cell>
          <cell r="P2265" t="str">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cell>
          <cell r="M2266">
            <v>0.99939999999999996</v>
          </cell>
          <cell r="N2266">
            <v>-5.9999999999999995E-4</v>
          </cell>
          <cell r="O2266">
            <v>0</v>
          </cell>
          <cell r="P2266" t="str">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cell>
          <cell r="M2267">
            <v>0.99939999999999996</v>
          </cell>
          <cell r="N2267">
            <v>-5.9999999999999995E-4</v>
          </cell>
          <cell r="O2267">
            <v>0</v>
          </cell>
          <cell r="P2267" t="str">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cell>
          <cell r="M2268">
            <v>0.99950000000000006</v>
          </cell>
          <cell r="N2268">
            <v>-5.0000000000000001E-4</v>
          </cell>
          <cell r="O2268">
            <v>0</v>
          </cell>
          <cell r="P2268" t="str">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cell>
          <cell r="M2269">
            <v>0.99990000000000001</v>
          </cell>
          <cell r="N2269">
            <v>-1E-4</v>
          </cell>
          <cell r="O2269">
            <v>0</v>
          </cell>
          <cell r="P2269" t="str">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cell>
          <cell r="M2270">
            <v>0.99960000000000004</v>
          </cell>
          <cell r="N2270">
            <v>-4.0000000000000002E-4</v>
          </cell>
          <cell r="O2270">
            <v>0</v>
          </cell>
          <cell r="P2270" t="str">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cell>
          <cell r="M2275">
            <v>0.99980000000000002</v>
          </cell>
          <cell r="N2275">
            <v>-2.0000000000000001E-4</v>
          </cell>
          <cell r="O2275">
            <v>0</v>
          </cell>
          <cell r="P2275" t="str">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cell>
          <cell r="M2276">
            <v>0.99980000000000002</v>
          </cell>
          <cell r="N2276">
            <v>-2.0000000000000001E-4</v>
          </cell>
          <cell r="O2276">
            <v>0</v>
          </cell>
          <cell r="P2276" t="str">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cell>
          <cell r="M2277">
            <v>0.99980000000000002</v>
          </cell>
          <cell r="N2277">
            <v>-2.0000000000000001E-4</v>
          </cell>
          <cell r="O2277">
            <v>0</v>
          </cell>
          <cell r="P2277" t="str">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cell>
          <cell r="M2278">
            <v>0.99980000000000002</v>
          </cell>
          <cell r="N2278">
            <v>-2.0000000000000001E-4</v>
          </cell>
          <cell r="O2278">
            <v>0</v>
          </cell>
          <cell r="P2278" t="str">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cell>
          <cell r="M2279">
            <v>0.99980000000000002</v>
          </cell>
          <cell r="N2279">
            <v>-2.0000000000000001E-4</v>
          </cell>
          <cell r="O2279">
            <v>0</v>
          </cell>
          <cell r="P2279" t="str">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cell>
          <cell r="M2280">
            <v>0.99980000000000002</v>
          </cell>
          <cell r="N2280">
            <v>-2.0000000000000001E-4</v>
          </cell>
          <cell r="O2280">
            <v>0</v>
          </cell>
          <cell r="P2280" t="str">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cell>
          <cell r="M2281">
            <v>0.99980000000000002</v>
          </cell>
          <cell r="N2281">
            <v>-2.0000000000000001E-4</v>
          </cell>
          <cell r="O2281">
            <v>0</v>
          </cell>
          <cell r="P2281" t="str">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cell>
          <cell r="M2282">
            <v>0.99939999999999996</v>
          </cell>
          <cell r="N2282">
            <v>-5.9999999999999995E-4</v>
          </cell>
          <cell r="O2282">
            <v>0</v>
          </cell>
          <cell r="P2282" t="str">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cell>
          <cell r="M2283">
            <v>0.99919999999999998</v>
          </cell>
          <cell r="N2283">
            <v>-8.0000000000000004E-4</v>
          </cell>
          <cell r="O2283">
            <v>0</v>
          </cell>
          <cell r="P2283" t="str">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cell>
          <cell r="M2284">
            <v>0.99970000000000003</v>
          </cell>
          <cell r="N2284">
            <v>-2.9999999999999997E-4</v>
          </cell>
          <cell r="O2284">
            <v>0</v>
          </cell>
          <cell r="P2284" t="str">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cell>
          <cell r="M2285">
            <v>0.99970000000000003</v>
          </cell>
          <cell r="N2285">
            <v>-2.9999999999999997E-4</v>
          </cell>
          <cell r="O2285">
            <v>0</v>
          </cell>
          <cell r="P2285" t="str">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cell>
          <cell r="M2286">
            <v>0.99939999999999996</v>
          </cell>
          <cell r="N2286">
            <v>-5.9999999999999995E-4</v>
          </cell>
          <cell r="O2286">
            <v>0</v>
          </cell>
          <cell r="P2286" t="str">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cell>
          <cell r="M2287">
            <v>1</v>
          </cell>
          <cell r="N2287">
            <v>0</v>
          </cell>
          <cell r="O2287">
            <v>0</v>
          </cell>
          <cell r="P2287" t="str">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cell>
          <cell r="M2290">
            <v>0.99980000000000002</v>
          </cell>
          <cell r="N2290">
            <v>-2.0000000000000001E-4</v>
          </cell>
          <cell r="O2290">
            <v>0</v>
          </cell>
          <cell r="P2290" t="str">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cell>
          <cell r="M2291">
            <v>0.99980000000000002</v>
          </cell>
          <cell r="N2291">
            <v>-2.0000000000000001E-4</v>
          </cell>
          <cell r="O2291">
            <v>0</v>
          </cell>
          <cell r="P2291" t="str">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cell>
          <cell r="M2296">
            <v>0.99929999999999997</v>
          </cell>
          <cell r="N2296">
            <v>-6.9999999999999999E-4</v>
          </cell>
          <cell r="O2296">
            <v>0</v>
          </cell>
          <cell r="P2296" t="str">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cell>
          <cell r="M2298">
            <v>0.99960000000000004</v>
          </cell>
          <cell r="N2298">
            <v>-4.0000000000000002E-4</v>
          </cell>
          <cell r="O2298">
            <v>0</v>
          </cell>
          <cell r="P2298" t="str">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cell>
          <cell r="M2299">
            <v>0.99960000000000004</v>
          </cell>
          <cell r="N2299">
            <v>-4.0000000000000002E-4</v>
          </cell>
          <cell r="O2299">
            <v>0</v>
          </cell>
          <cell r="P2299" t="str">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cell>
          <cell r="M2300">
            <v>0.99960000000000004</v>
          </cell>
          <cell r="N2300">
            <v>-4.0000000000000002E-4</v>
          </cell>
          <cell r="O2300">
            <v>0</v>
          </cell>
          <cell r="P2300" t="str">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cell>
          <cell r="M2301">
            <v>0.99960000000000004</v>
          </cell>
          <cell r="N2301">
            <v>-4.0000000000000002E-4</v>
          </cell>
          <cell r="O2301">
            <v>0</v>
          </cell>
          <cell r="P2301" t="str">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cell>
          <cell r="M2302">
            <v>0.99870000000000003</v>
          </cell>
          <cell r="N2302">
            <v>-1.2999999999999999E-3</v>
          </cell>
          <cell r="O2302">
            <v>0</v>
          </cell>
          <cell r="P2302" t="str">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cell>
          <cell r="M2304">
            <v>0.99739999999999995</v>
          </cell>
          <cell r="N2304">
            <v>-2.5999999999999999E-3</v>
          </cell>
          <cell r="O2304">
            <v>0</v>
          </cell>
          <cell r="P2304" t="str">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cell>
          <cell r="M2305">
            <v>0.99929999999999997</v>
          </cell>
          <cell r="N2305">
            <v>-6.9999999999999999E-4</v>
          </cell>
          <cell r="O2305">
            <v>0</v>
          </cell>
          <cell r="P2305" t="str">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cell>
          <cell r="M2306">
            <v>0.99229999999999996</v>
          </cell>
          <cell r="N2306">
            <v>-7.7000000000000002E-3</v>
          </cell>
          <cell r="O2306">
            <v>0</v>
          </cell>
          <cell r="P2306" t="str">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cell>
          <cell r="M2310">
            <v>0.99929999999999997</v>
          </cell>
          <cell r="N2310">
            <v>-6.9999999999999999E-4</v>
          </cell>
          <cell r="O2310">
            <v>0</v>
          </cell>
          <cell r="P2310" t="str">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cell>
          <cell r="M2320">
            <v>0.99750000000000005</v>
          </cell>
          <cell r="N2320">
            <v>-2.5000000000000001E-3</v>
          </cell>
          <cell r="O2320">
            <v>0</v>
          </cell>
          <cell r="P2320" t="str">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cell>
          <cell r="M2323">
            <v>0.99980000000000002</v>
          </cell>
          <cell r="N2323">
            <v>-2.0000000000000001E-4</v>
          </cell>
          <cell r="O2323">
            <v>0</v>
          </cell>
          <cell r="P2323" t="str">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cell>
          <cell r="M2324">
            <v>0.998</v>
          </cell>
          <cell r="N2324">
            <v>-2E-3</v>
          </cell>
          <cell r="O2324">
            <v>0</v>
          </cell>
          <cell r="P2324" t="str">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cell>
          <cell r="M2325">
            <v>0.99719999999999998</v>
          </cell>
          <cell r="N2325">
            <v>-2.8E-3</v>
          </cell>
          <cell r="O2325">
            <v>0</v>
          </cell>
          <cell r="P2325" t="str">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cell>
          <cell r="M2326">
            <v>0.99670000000000003</v>
          </cell>
          <cell r="N2326">
            <v>-3.3E-3</v>
          </cell>
          <cell r="O2326">
            <v>0</v>
          </cell>
          <cell r="P2326" t="str">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cell>
          <cell r="M2327">
            <v>0.99990000000000001</v>
          </cell>
          <cell r="N2327">
            <v>-1E-4</v>
          </cell>
          <cell r="O2327">
            <v>0</v>
          </cell>
          <cell r="P2327" t="str">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cell>
          <cell r="M2329">
            <v>0.99919999999999998</v>
          </cell>
          <cell r="N2329">
            <v>-8.0000000000000004E-4</v>
          </cell>
          <cell r="O2329">
            <v>0</v>
          </cell>
          <cell r="P2329" t="str">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cell>
          <cell r="M2330">
            <v>0.99950000000000006</v>
          </cell>
          <cell r="N2330">
            <v>-5.0000000000000001E-4</v>
          </cell>
          <cell r="O2330">
            <v>0</v>
          </cell>
          <cell r="P2330" t="str">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cell>
          <cell r="M2331">
            <v>0.997</v>
          </cell>
          <cell r="N2331">
            <v>-3.0000000000000001E-3</v>
          </cell>
          <cell r="O2331">
            <v>0</v>
          </cell>
          <cell r="P2331" t="str">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cell>
          <cell r="M2332">
            <v>0.99750000000000005</v>
          </cell>
          <cell r="N2332">
            <v>-2.5000000000000001E-3</v>
          </cell>
          <cell r="O2332">
            <v>0</v>
          </cell>
          <cell r="P2332" t="str">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cell>
          <cell r="M2333">
            <v>0.99919999999999998</v>
          </cell>
          <cell r="N2333">
            <v>-8.0000000000000004E-4</v>
          </cell>
          <cell r="O2333">
            <v>0</v>
          </cell>
          <cell r="P2333" t="str">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cell>
          <cell r="M2334">
            <v>0.99950000000000006</v>
          </cell>
          <cell r="N2334">
            <v>-5.0000000000000001E-4</v>
          </cell>
          <cell r="O2334">
            <v>0</v>
          </cell>
          <cell r="P2334" t="str">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cell>
          <cell r="M2337">
            <v>1</v>
          </cell>
          <cell r="N2337">
            <v>0</v>
          </cell>
          <cell r="O2337">
            <v>0</v>
          </cell>
          <cell r="P2337" t="str">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cell>
          <cell r="M2338">
            <v>1</v>
          </cell>
          <cell r="N2338">
            <v>0</v>
          </cell>
          <cell r="O2338">
            <v>0</v>
          </cell>
          <cell r="P2338" t="str">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cell>
          <cell r="M2339">
            <v>0.99639999999999995</v>
          </cell>
          <cell r="N2339">
            <v>-3.5999999999999999E-3</v>
          </cell>
          <cell r="O2339">
            <v>0</v>
          </cell>
          <cell r="P2339" t="str">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cell>
          <cell r="M2340">
            <v>0.99890000000000001</v>
          </cell>
          <cell r="N2340">
            <v>-1.1000000000000001E-3</v>
          </cell>
          <cell r="O2340">
            <v>0</v>
          </cell>
          <cell r="P2340" t="str">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cell>
          <cell r="M2341">
            <v>0.99719999999999998</v>
          </cell>
          <cell r="N2341">
            <v>-2.8E-3</v>
          </cell>
          <cell r="O2341">
            <v>0</v>
          </cell>
          <cell r="P2341" t="str">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cell>
          <cell r="M2342">
            <v>1</v>
          </cell>
          <cell r="N2342">
            <v>0</v>
          </cell>
          <cell r="O2342">
            <v>0</v>
          </cell>
          <cell r="P2342" t="str">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cell>
          <cell r="M2343">
            <v>0.99990000000000001</v>
          </cell>
          <cell r="N2343">
            <v>-1E-4</v>
          </cell>
          <cell r="O2343">
            <v>0</v>
          </cell>
          <cell r="P2343" t="str">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cell>
          <cell r="M2344">
            <v>0.99880000000000002</v>
          </cell>
          <cell r="N2344">
            <v>-1.1999999999999999E-3</v>
          </cell>
          <cell r="O2344">
            <v>0</v>
          </cell>
          <cell r="P2344" t="str">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cell>
          <cell r="M2345">
            <v>0.99880000000000002</v>
          </cell>
          <cell r="N2345">
            <v>-1.1999999999999999E-3</v>
          </cell>
          <cell r="O2345">
            <v>0</v>
          </cell>
          <cell r="P2345" t="str">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cell>
          <cell r="M2346">
            <v>0.99880000000000002</v>
          </cell>
          <cell r="N2346">
            <v>-1.1999999999999999E-3</v>
          </cell>
          <cell r="O2346">
            <v>0</v>
          </cell>
          <cell r="P2346" t="str">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cell>
          <cell r="M2347">
            <v>0.99880000000000002</v>
          </cell>
          <cell r="N2347">
            <v>-1.1999999999999999E-3</v>
          </cell>
          <cell r="O2347">
            <v>0</v>
          </cell>
          <cell r="P2347" t="str">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cell>
          <cell r="M2348">
            <v>1</v>
          </cell>
          <cell r="N2348">
            <v>0</v>
          </cell>
          <cell r="O2348">
            <v>0</v>
          </cell>
          <cell r="P2348" t="str">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cell>
          <cell r="M2349">
            <v>1</v>
          </cell>
          <cell r="N2349">
            <v>0</v>
          </cell>
          <cell r="O2349">
            <v>0</v>
          </cell>
          <cell r="P2349" t="str">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cell>
          <cell r="M2350">
            <v>1</v>
          </cell>
          <cell r="N2350">
            <v>0</v>
          </cell>
          <cell r="O2350">
            <v>0</v>
          </cell>
          <cell r="P2350" t="str">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cell>
          <cell r="M2351">
            <v>1</v>
          </cell>
          <cell r="N2351">
            <v>0</v>
          </cell>
          <cell r="O2351">
            <v>0</v>
          </cell>
          <cell r="P2351" t="str">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cell>
          <cell r="M2352">
            <v>0.99919999999999998</v>
          </cell>
          <cell r="N2352">
            <v>-8.0000000000000004E-4</v>
          </cell>
          <cell r="O2352">
            <v>0</v>
          </cell>
          <cell r="P2352" t="str">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cell>
          <cell r="M2353">
            <v>0.99919999999999998</v>
          </cell>
          <cell r="N2353">
            <v>-8.0000000000000004E-4</v>
          </cell>
          <cell r="O2353">
            <v>0</v>
          </cell>
          <cell r="P2353" t="str">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cell>
          <cell r="M2354">
            <v>0.99919999999999998</v>
          </cell>
          <cell r="N2354">
            <v>-8.0000000000000004E-4</v>
          </cell>
          <cell r="O2354">
            <v>0</v>
          </cell>
          <cell r="P2354" t="str">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cell>
          <cell r="M2355">
            <v>0.99919999999999998</v>
          </cell>
          <cell r="N2355">
            <v>-8.0000000000000004E-4</v>
          </cell>
          <cell r="O2355">
            <v>0</v>
          </cell>
          <cell r="P2355" t="str">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cell>
          <cell r="M2356">
            <v>0.99950000000000006</v>
          </cell>
          <cell r="N2356">
            <v>-5.0000000000000001E-4</v>
          </cell>
          <cell r="O2356">
            <v>0</v>
          </cell>
          <cell r="P2356" t="str">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cell>
          <cell r="M2358">
            <v>0.99739999999999995</v>
          </cell>
          <cell r="N2358">
            <v>-2.5999999999999999E-3</v>
          </cell>
          <cell r="O2358">
            <v>0</v>
          </cell>
          <cell r="P2358" t="str">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cell>
          <cell r="M2359">
            <v>0.99750000000000005</v>
          </cell>
          <cell r="N2359">
            <v>-2.5000000000000001E-3</v>
          </cell>
          <cell r="O2359">
            <v>0</v>
          </cell>
          <cell r="P2359" t="str">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cell>
          <cell r="M2360">
            <v>0.99750000000000005</v>
          </cell>
          <cell r="N2360">
            <v>-2.5000000000000001E-3</v>
          </cell>
          <cell r="O2360">
            <v>0</v>
          </cell>
          <cell r="P2360" t="str">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cell>
          <cell r="M2361">
            <v>0.99750000000000005</v>
          </cell>
          <cell r="N2361">
            <v>-2.5000000000000001E-3</v>
          </cell>
          <cell r="O2361">
            <v>0</v>
          </cell>
          <cell r="P2361" t="str">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cell>
          <cell r="M2363">
            <v>0.99970000000000003</v>
          </cell>
          <cell r="N2363">
            <v>-2.9999999999999997E-4</v>
          </cell>
          <cell r="O2363">
            <v>0</v>
          </cell>
          <cell r="P2363" t="str">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cell>
          <cell r="M2370">
            <v>0.99870000000000003</v>
          </cell>
          <cell r="N2370">
            <v>-1.2999999999999999E-3</v>
          </cell>
          <cell r="O2370">
            <v>0</v>
          </cell>
          <cell r="P2370" t="str">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cell>
          <cell r="M2374">
            <v>0.99919999999999998</v>
          </cell>
          <cell r="N2374">
            <v>-8.0000000000000004E-4</v>
          </cell>
          <cell r="O2374">
            <v>0</v>
          </cell>
          <cell r="P2374" t="str">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cell>
          <cell r="M2376">
            <v>0.99919999999999998</v>
          </cell>
          <cell r="N2376">
            <v>-8.0000000000000004E-4</v>
          </cell>
          <cell r="O2376">
            <v>0</v>
          </cell>
          <cell r="P2376" t="str">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cell>
          <cell r="M2377">
            <v>0.99919999999999998</v>
          </cell>
          <cell r="N2377">
            <v>-8.0000000000000004E-4</v>
          </cell>
          <cell r="O2377">
            <v>0</v>
          </cell>
          <cell r="P2377" t="str">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cell>
          <cell r="M2378">
            <v>0.999</v>
          </cell>
          <cell r="N2378">
            <v>-1E-3</v>
          </cell>
          <cell r="O2378">
            <v>0</v>
          </cell>
          <cell r="P2378" t="str">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cell>
          <cell r="M2379">
            <v>0.99970000000000003</v>
          </cell>
          <cell r="N2379">
            <v>-2.9999999999999997E-4</v>
          </cell>
          <cell r="O2379">
            <v>0</v>
          </cell>
          <cell r="P2379" t="str">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cell>
          <cell r="M2380">
            <v>0.99970000000000003</v>
          </cell>
          <cell r="N2380">
            <v>-2.9999999999999997E-4</v>
          </cell>
          <cell r="O2380">
            <v>0</v>
          </cell>
          <cell r="P2380" t="str">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cell>
          <cell r="M2381">
            <v>0.99990000000000001</v>
          </cell>
          <cell r="N2381">
            <v>-1E-4</v>
          </cell>
          <cell r="O2381">
            <v>0</v>
          </cell>
          <cell r="P2381" t="str">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cell>
          <cell r="M2384">
            <v>0.99760000000000004</v>
          </cell>
          <cell r="N2384">
            <v>-2.3999999999999998E-3</v>
          </cell>
          <cell r="O2384">
            <v>0</v>
          </cell>
          <cell r="P2384" t="str">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cell>
          <cell r="M2385">
            <v>0.99760000000000004</v>
          </cell>
          <cell r="N2385">
            <v>-2.3999999999999998E-3</v>
          </cell>
          <cell r="O2385">
            <v>0</v>
          </cell>
          <cell r="P2385" t="str">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cell>
          <cell r="M2386">
            <v>0.99980000000000002</v>
          </cell>
          <cell r="N2386">
            <v>-2.0000000000000001E-4</v>
          </cell>
          <cell r="O2386">
            <v>0</v>
          </cell>
          <cell r="P2386" t="str">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cell>
          <cell r="M2387">
            <v>1</v>
          </cell>
          <cell r="N2387">
            <v>0</v>
          </cell>
          <cell r="O2387">
            <v>0</v>
          </cell>
          <cell r="P2387" t="str">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cell>
          <cell r="M2388">
            <v>0.99990000000000001</v>
          </cell>
          <cell r="N2388">
            <v>-1E-4</v>
          </cell>
          <cell r="O2388">
            <v>0</v>
          </cell>
          <cell r="P2388" t="str">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cell>
          <cell r="M2390">
            <v>0.99770000000000003</v>
          </cell>
          <cell r="N2390">
            <v>-2.3E-3</v>
          </cell>
          <cell r="O2390">
            <v>0</v>
          </cell>
          <cell r="P2390" t="str">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cell>
          <cell r="M2395">
            <v>0.99870000000000003</v>
          </cell>
          <cell r="N2395">
            <v>-1.2999999999999999E-3</v>
          </cell>
          <cell r="O2395">
            <v>0</v>
          </cell>
          <cell r="P2395" t="str">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cell>
          <cell r="M2396">
            <v>0.999</v>
          </cell>
          <cell r="N2396">
            <v>-1E-3</v>
          </cell>
          <cell r="O2396">
            <v>0</v>
          </cell>
          <cell r="P2396" t="str">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cell>
          <cell r="M2397">
            <v>0.99970000000000003</v>
          </cell>
          <cell r="N2397">
            <v>-2.9999999999999997E-4</v>
          </cell>
          <cell r="O2397">
            <v>0</v>
          </cell>
          <cell r="P2397" t="str">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cell>
          <cell r="M2398">
            <v>0.99850000000000005</v>
          </cell>
          <cell r="N2398">
            <v>-1.5E-3</v>
          </cell>
          <cell r="O2398">
            <v>0</v>
          </cell>
          <cell r="P2398" t="str">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cell>
          <cell r="M2400">
            <v>0.99780000000000002</v>
          </cell>
          <cell r="N2400">
            <v>-2.2000000000000001E-3</v>
          </cell>
          <cell r="O2400">
            <v>0</v>
          </cell>
          <cell r="P2400" t="str">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cell>
          <cell r="M2401">
            <v>0.99809999999999999</v>
          </cell>
          <cell r="N2401">
            <v>-1.9E-3</v>
          </cell>
          <cell r="O2401">
            <v>0</v>
          </cell>
          <cell r="P2401" t="str">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cell>
          <cell r="M2402">
            <v>0.99790000000000001</v>
          </cell>
          <cell r="N2402">
            <v>-2.0999999999999999E-3</v>
          </cell>
          <cell r="O2402">
            <v>0</v>
          </cell>
          <cell r="P2402" t="str">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cell>
          <cell r="M2403">
            <v>0.99790000000000001</v>
          </cell>
          <cell r="N2403">
            <v>-2.0999999999999999E-3</v>
          </cell>
          <cell r="O2403">
            <v>0</v>
          </cell>
          <cell r="P2403" t="str">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cell>
          <cell r="M2404">
            <v>0.998</v>
          </cell>
          <cell r="N2404">
            <v>-2E-3</v>
          </cell>
          <cell r="O2404">
            <v>0</v>
          </cell>
          <cell r="P2404" t="str">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cell>
          <cell r="M2405">
            <v>0.99829999999999997</v>
          </cell>
          <cell r="N2405">
            <v>-1.6999999999999999E-3</v>
          </cell>
          <cell r="O2405">
            <v>0</v>
          </cell>
          <cell r="P2405" t="str">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cell>
          <cell r="M2406">
            <v>0.99829999999999997</v>
          </cell>
          <cell r="N2406">
            <v>-1.6999999999999999E-3</v>
          </cell>
          <cell r="O2406">
            <v>0</v>
          </cell>
          <cell r="P2406" t="str">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cell>
          <cell r="M2407">
            <v>0.99890000000000001</v>
          </cell>
          <cell r="N2407">
            <v>-1.1000000000000001E-3</v>
          </cell>
          <cell r="O2407">
            <v>0</v>
          </cell>
          <cell r="P2407" t="str">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cell>
          <cell r="M2408">
            <v>0.99760000000000004</v>
          </cell>
          <cell r="N2408">
            <v>-2.3999999999999998E-3</v>
          </cell>
          <cell r="O2408">
            <v>0</v>
          </cell>
          <cell r="P2408" t="str">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cell>
          <cell r="M2409">
            <v>0.99890000000000001</v>
          </cell>
          <cell r="N2409">
            <v>-1.1000000000000001E-3</v>
          </cell>
          <cell r="O2409">
            <v>0</v>
          </cell>
          <cell r="P2409" t="str">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cell>
          <cell r="M2410">
            <v>0.99890000000000001</v>
          </cell>
          <cell r="N2410">
            <v>-1.1000000000000001E-3</v>
          </cell>
          <cell r="O2410">
            <v>0</v>
          </cell>
          <cell r="P2410" t="str">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cell>
          <cell r="M2412">
            <v>0.99970000000000003</v>
          </cell>
          <cell r="N2412">
            <v>-2.9999999999999997E-4</v>
          </cell>
          <cell r="O2412">
            <v>0</v>
          </cell>
          <cell r="P2412" t="str">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cell>
          <cell r="M2413">
            <v>0.99970000000000003</v>
          </cell>
          <cell r="N2413">
            <v>-2.9999999999999997E-4</v>
          </cell>
          <cell r="O2413">
            <v>0</v>
          </cell>
          <cell r="P2413" t="str">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cell>
          <cell r="M2416">
            <v>0.99929999999999997</v>
          </cell>
          <cell r="N2416">
            <v>-6.9999999999999999E-4</v>
          </cell>
          <cell r="O2416">
            <v>0</v>
          </cell>
          <cell r="P2416" t="str">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cell>
          <cell r="M2417">
            <v>0.99909999999999999</v>
          </cell>
          <cell r="N2417">
            <v>-8.9999999999999998E-4</v>
          </cell>
          <cell r="O2417">
            <v>0</v>
          </cell>
          <cell r="P2417" t="str">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cell>
          <cell r="M2418">
            <v>0.99939999999999996</v>
          </cell>
          <cell r="N2418">
            <v>-5.9999999999999995E-4</v>
          </cell>
          <cell r="O2418">
            <v>0</v>
          </cell>
          <cell r="P2418" t="str">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cell>
          <cell r="M2419">
            <v>0.99980000000000002</v>
          </cell>
          <cell r="N2419">
            <v>-2.0000000000000001E-4</v>
          </cell>
          <cell r="O2419">
            <v>0</v>
          </cell>
          <cell r="P2419" t="str">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cell>
          <cell r="M2420">
            <v>0.99960000000000004</v>
          </cell>
          <cell r="N2420">
            <v>-4.0000000000000002E-4</v>
          </cell>
          <cell r="O2420">
            <v>0</v>
          </cell>
          <cell r="P2420" t="str">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cell>
          <cell r="M2421">
            <v>0.99960000000000004</v>
          </cell>
          <cell r="N2421">
            <v>-4.0000000000000002E-4</v>
          </cell>
          <cell r="O2421">
            <v>0</v>
          </cell>
          <cell r="P2421" t="str">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cell>
          <cell r="M2422">
            <v>0.99980000000000002</v>
          </cell>
          <cell r="N2422">
            <v>-2.0000000000000001E-4</v>
          </cell>
          <cell r="O2422">
            <v>0</v>
          </cell>
          <cell r="P2422" t="str">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cell>
          <cell r="M2423">
            <v>0.99819999999999998</v>
          </cell>
          <cell r="N2423">
            <v>-1.8E-3</v>
          </cell>
          <cell r="O2423">
            <v>0</v>
          </cell>
          <cell r="P2423" t="str">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cell>
          <cell r="M2424">
            <v>0.99819999999999998</v>
          </cell>
          <cell r="N2424">
            <v>-1.8E-3</v>
          </cell>
          <cell r="O2424">
            <v>0</v>
          </cell>
          <cell r="P2424" t="str">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cell>
          <cell r="M2425">
            <v>0.99780000000000002</v>
          </cell>
          <cell r="N2425">
            <v>-2.2000000000000001E-3</v>
          </cell>
          <cell r="O2425">
            <v>0</v>
          </cell>
          <cell r="P2425" t="str">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cell>
          <cell r="M2426">
            <v>1</v>
          </cell>
          <cell r="N2426">
            <v>0</v>
          </cell>
          <cell r="O2426">
            <v>0</v>
          </cell>
          <cell r="P2426" t="str">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cell>
          <cell r="M2428">
            <v>0.99760000000000004</v>
          </cell>
          <cell r="N2428">
            <v>-2.3999999999999998E-3</v>
          </cell>
          <cell r="O2428">
            <v>0</v>
          </cell>
          <cell r="P2428" t="str">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cell>
          <cell r="M2429">
            <v>0.99350000000000005</v>
          </cell>
          <cell r="N2429">
            <v>-6.4999999999999997E-3</v>
          </cell>
          <cell r="O2429">
            <v>0</v>
          </cell>
          <cell r="P2429" t="str">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cell>
          <cell r="M2432">
            <v>0.99809999999999999</v>
          </cell>
          <cell r="N2432">
            <v>-1.9E-3</v>
          </cell>
          <cell r="O2432">
            <v>0</v>
          </cell>
          <cell r="P2432" t="str">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cell>
          <cell r="M2433">
            <v>0.99760000000000004</v>
          </cell>
          <cell r="N2433">
            <v>-2.3999999999999998E-3</v>
          </cell>
          <cell r="O2433">
            <v>0</v>
          </cell>
          <cell r="P2433" t="str">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cell>
          <cell r="M2434">
            <v>0.99950000000000006</v>
          </cell>
          <cell r="N2434">
            <v>-5.0000000000000001E-4</v>
          </cell>
          <cell r="O2434">
            <v>0</v>
          </cell>
          <cell r="P2434" t="str">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cell>
          <cell r="M2435">
            <v>0.99950000000000006</v>
          </cell>
          <cell r="N2435">
            <v>-5.0000000000000001E-4</v>
          </cell>
          <cell r="O2435">
            <v>0</v>
          </cell>
          <cell r="P2435" t="str">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cell>
          <cell r="M2438">
            <v>1</v>
          </cell>
          <cell r="N2438">
            <v>0</v>
          </cell>
          <cell r="O2438">
            <v>0</v>
          </cell>
          <cell r="P2438" t="str">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cell>
          <cell r="M2439">
            <v>0.99639999999999995</v>
          </cell>
          <cell r="N2439">
            <v>-3.5999999999999999E-3</v>
          </cell>
          <cell r="O2439">
            <v>0</v>
          </cell>
          <cell r="P2439" t="str">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cell>
          <cell r="M2440">
            <v>0.99639999999999995</v>
          </cell>
          <cell r="N2440">
            <v>-3.5999999999999999E-3</v>
          </cell>
          <cell r="O2440">
            <v>0</v>
          </cell>
          <cell r="P2440" t="str">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cell>
          <cell r="M2441">
            <v>0.99639999999999995</v>
          </cell>
          <cell r="N2441">
            <v>-3.5999999999999999E-3</v>
          </cell>
          <cell r="O2441">
            <v>0</v>
          </cell>
          <cell r="P2441" t="str">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cell>
          <cell r="M2442">
            <v>0.99890000000000001</v>
          </cell>
          <cell r="N2442">
            <v>-1.1000000000000001E-3</v>
          </cell>
          <cell r="O2442">
            <v>0</v>
          </cell>
          <cell r="P2442" t="str">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cell>
          <cell r="M2443">
            <v>0.99890000000000001</v>
          </cell>
          <cell r="N2443">
            <v>-1.1000000000000001E-3</v>
          </cell>
          <cell r="O2443">
            <v>0</v>
          </cell>
          <cell r="P2443" t="str">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cell>
          <cell r="M2444">
            <v>0.99890000000000001</v>
          </cell>
          <cell r="N2444">
            <v>-1.1000000000000001E-3</v>
          </cell>
          <cell r="O2444">
            <v>0</v>
          </cell>
          <cell r="P2444" t="str">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cell>
          <cell r="M2445">
            <v>0.99929999999999997</v>
          </cell>
          <cell r="N2445">
            <v>-6.9999999999999999E-4</v>
          </cell>
          <cell r="O2445">
            <v>0</v>
          </cell>
          <cell r="P2445" t="str">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cell>
          <cell r="M2446">
            <v>0.99950000000000006</v>
          </cell>
          <cell r="N2446">
            <v>-5.0000000000000001E-4</v>
          </cell>
          <cell r="O2446">
            <v>0</v>
          </cell>
          <cell r="P2446" t="str">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cell>
          <cell r="M2447">
            <v>1</v>
          </cell>
          <cell r="N2447">
            <v>0</v>
          </cell>
          <cell r="O2447">
            <v>0</v>
          </cell>
          <cell r="P2447" t="str">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cell>
          <cell r="M2448">
            <v>1</v>
          </cell>
          <cell r="N2448">
            <v>0</v>
          </cell>
          <cell r="O2448">
            <v>0</v>
          </cell>
          <cell r="P2448" t="str">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cell>
          <cell r="M2449">
            <v>1</v>
          </cell>
          <cell r="N2449">
            <v>0</v>
          </cell>
          <cell r="O2449">
            <v>0</v>
          </cell>
          <cell r="P2449" t="str">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cell>
          <cell r="M2450">
            <v>1</v>
          </cell>
          <cell r="N2450">
            <v>0</v>
          </cell>
          <cell r="O2450">
            <v>0</v>
          </cell>
          <cell r="P2450" t="str">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cell>
          <cell r="M2451">
            <v>1</v>
          </cell>
          <cell r="N2451">
            <v>0</v>
          </cell>
          <cell r="O2451">
            <v>0</v>
          </cell>
          <cell r="P2451" t="str">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cell>
          <cell r="M2452">
            <v>1</v>
          </cell>
          <cell r="N2452">
            <v>0</v>
          </cell>
          <cell r="O2452">
            <v>0</v>
          </cell>
          <cell r="P2452" t="str">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cell>
          <cell r="M2453">
            <v>1</v>
          </cell>
          <cell r="N2453">
            <v>0</v>
          </cell>
          <cell r="O2453">
            <v>0</v>
          </cell>
          <cell r="P2453" t="str">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cell>
          <cell r="M2454">
            <v>1</v>
          </cell>
          <cell r="N2454">
            <v>0</v>
          </cell>
          <cell r="O2454">
            <v>0</v>
          </cell>
          <cell r="P2454" t="str">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cell>
          <cell r="M2462">
            <v>0.99539999999999995</v>
          </cell>
          <cell r="N2462">
            <v>-4.5999999999999999E-3</v>
          </cell>
          <cell r="O2462">
            <v>0</v>
          </cell>
          <cell r="P2462" t="str">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cell>
          <cell r="M2463">
            <v>0.99539999999999995</v>
          </cell>
          <cell r="N2463">
            <v>-4.5999999999999999E-3</v>
          </cell>
          <cell r="O2463">
            <v>0</v>
          </cell>
          <cell r="P2463" t="str">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cell>
          <cell r="M2464">
            <v>0.99539999999999995</v>
          </cell>
          <cell r="N2464">
            <v>-4.5999999999999999E-3</v>
          </cell>
          <cell r="O2464">
            <v>0</v>
          </cell>
          <cell r="P2464" t="str">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cell>
          <cell r="M2465">
            <v>0.99539999999999995</v>
          </cell>
          <cell r="N2465">
            <v>-4.5999999999999999E-3</v>
          </cell>
          <cell r="O2465">
            <v>0</v>
          </cell>
          <cell r="P2465" t="str">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cell>
          <cell r="M2466">
            <v>0.99539999999999995</v>
          </cell>
          <cell r="N2466">
            <v>-4.5999999999999999E-3</v>
          </cell>
          <cell r="O2466">
            <v>0</v>
          </cell>
          <cell r="P2466" t="str">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cell>
          <cell r="M2467">
            <v>0.99539999999999995</v>
          </cell>
          <cell r="N2467">
            <v>-4.5999999999999999E-3</v>
          </cell>
          <cell r="O2467">
            <v>0</v>
          </cell>
          <cell r="P2467" t="str">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cell>
          <cell r="M2468">
            <v>0.99539999999999995</v>
          </cell>
          <cell r="N2468">
            <v>-4.5999999999999999E-3</v>
          </cell>
          <cell r="O2468">
            <v>0</v>
          </cell>
          <cell r="P2468" t="str">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cell>
          <cell r="M2469">
            <v>0.999</v>
          </cell>
          <cell r="N2469">
            <v>-1E-3</v>
          </cell>
          <cell r="O2469">
            <v>0</v>
          </cell>
          <cell r="P2469" t="str">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cell>
          <cell r="M2478">
            <v>0.99739999999999995</v>
          </cell>
          <cell r="N2478">
            <v>-2.5999999999999999E-3</v>
          </cell>
          <cell r="O2478">
            <v>0</v>
          </cell>
          <cell r="P2478" t="str">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cell>
          <cell r="M2479">
            <v>1</v>
          </cell>
          <cell r="N2479">
            <v>0</v>
          </cell>
          <cell r="O2479">
            <v>0</v>
          </cell>
          <cell r="P2479" t="str">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cell>
          <cell r="M2480">
            <v>1</v>
          </cell>
          <cell r="N2480">
            <v>0</v>
          </cell>
          <cell r="O2480">
            <v>0</v>
          </cell>
          <cell r="P2480" t="str">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cell>
          <cell r="M2481">
            <v>1</v>
          </cell>
          <cell r="N2481">
            <v>0</v>
          </cell>
          <cell r="O2481">
            <v>0</v>
          </cell>
          <cell r="P2481" t="str">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cell>
          <cell r="M2482">
            <v>1</v>
          </cell>
          <cell r="N2482">
            <v>0</v>
          </cell>
          <cell r="O2482">
            <v>0</v>
          </cell>
          <cell r="P2482" t="str">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cell>
          <cell r="M2483">
            <v>1</v>
          </cell>
          <cell r="N2483">
            <v>0</v>
          </cell>
          <cell r="O2483">
            <v>0</v>
          </cell>
          <cell r="P2483" t="str">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cell>
          <cell r="M2484">
            <v>1</v>
          </cell>
          <cell r="N2484">
            <v>0</v>
          </cell>
          <cell r="O2484">
            <v>0</v>
          </cell>
          <cell r="P2484" t="str">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cell>
          <cell r="M2485">
            <v>0.99409999999999998</v>
          </cell>
          <cell r="N2485">
            <v>-5.8999999999999999E-3</v>
          </cell>
          <cell r="O2485">
            <v>0</v>
          </cell>
          <cell r="P2485" t="str">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cell>
          <cell r="M2486">
            <v>0.99409999999999998</v>
          </cell>
          <cell r="N2486">
            <v>-5.8999999999999999E-3</v>
          </cell>
          <cell r="O2486">
            <v>0</v>
          </cell>
          <cell r="P2486" t="str">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cell>
          <cell r="M2487">
            <v>0.99409999999999998</v>
          </cell>
          <cell r="N2487">
            <v>-5.8999999999999999E-3</v>
          </cell>
          <cell r="O2487">
            <v>0</v>
          </cell>
          <cell r="P2487" t="str">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cell>
          <cell r="M2488">
            <v>0.99970000000000003</v>
          </cell>
          <cell r="N2488">
            <v>-2.9999999999999997E-4</v>
          </cell>
          <cell r="O2488">
            <v>0</v>
          </cell>
          <cell r="P2488" t="str">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cell>
          <cell r="M2489">
            <v>0.99860000000000004</v>
          </cell>
          <cell r="N2489">
            <v>-1.4E-3</v>
          </cell>
          <cell r="O2489">
            <v>0</v>
          </cell>
          <cell r="P2489" t="str">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cell>
          <cell r="M2490">
            <v>0.99980000000000002</v>
          </cell>
          <cell r="N2490">
            <v>-2.0000000000000001E-4</v>
          </cell>
          <cell r="O2490">
            <v>0</v>
          </cell>
          <cell r="P2490" t="str">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cell>
          <cell r="M2491">
            <v>0.1217</v>
          </cell>
          <cell r="N2491">
            <v>-0.87829999999999997</v>
          </cell>
          <cell r="O2491">
            <v>0</v>
          </cell>
          <cell r="P2491" t="str">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cell>
          <cell r="M2492">
            <v>0.1298</v>
          </cell>
          <cell r="N2492">
            <v>-0.87019999999999997</v>
          </cell>
          <cell r="O2492">
            <v>0</v>
          </cell>
          <cell r="P2492" t="str">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cell>
          <cell r="M2493">
            <v>0.13969999999999999</v>
          </cell>
          <cell r="N2493">
            <v>-0.86029999999999995</v>
          </cell>
          <cell r="O2493">
            <v>0</v>
          </cell>
          <cell r="P2493" t="str">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cell>
          <cell r="M2494">
            <v>5.4699999999999999E-2</v>
          </cell>
          <cell r="N2494">
            <v>-0.94530000000000003</v>
          </cell>
          <cell r="O2494">
            <v>0</v>
          </cell>
          <cell r="P2494" t="str">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cell>
          <cell r="M2495">
            <v>0.1249</v>
          </cell>
          <cell r="N2495">
            <v>-0.87509999999999999</v>
          </cell>
          <cell r="O2495">
            <v>0</v>
          </cell>
          <cell r="P2495" t="str">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cell>
          <cell r="M2496">
            <v>0.1249</v>
          </cell>
          <cell r="N2496">
            <v>-0.87509999999999999</v>
          </cell>
          <cell r="O2496">
            <v>0</v>
          </cell>
          <cell r="P2496" t="str">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cell>
          <cell r="M2497">
            <v>0.1249</v>
          </cell>
          <cell r="N2497">
            <v>-0.87509999999999999</v>
          </cell>
          <cell r="O2497">
            <v>0</v>
          </cell>
          <cell r="P2497" t="str">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cell>
          <cell r="M2498">
            <v>0.17549999999999999</v>
          </cell>
          <cell r="N2498">
            <v>-0.82450000000000001</v>
          </cell>
          <cell r="O2498">
            <v>0</v>
          </cell>
          <cell r="P2498" t="str">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cell>
          <cell r="M2499">
            <v>0.1532</v>
          </cell>
          <cell r="N2499">
            <v>-0.8468</v>
          </cell>
          <cell r="O2499">
            <v>0</v>
          </cell>
          <cell r="P2499" t="str">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cell>
          <cell r="M2500">
            <v>0.1052</v>
          </cell>
          <cell r="N2500">
            <v>-0.89480000000000004</v>
          </cell>
          <cell r="O2500">
            <v>0</v>
          </cell>
          <cell r="P2500" t="str">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cell>
          <cell r="M2501">
            <v>0.22259999999999999</v>
          </cell>
          <cell r="N2501">
            <v>-0.77739999999999998</v>
          </cell>
          <cell r="O2501">
            <v>0</v>
          </cell>
          <cell r="P2501" t="str">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cell>
          <cell r="M2502">
            <v>0.20880000000000001</v>
          </cell>
          <cell r="N2502">
            <v>-0.79120000000000001</v>
          </cell>
          <cell r="O2502">
            <v>0</v>
          </cell>
          <cell r="P2502" t="str">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cell>
          <cell r="M2503">
            <v>0.1827</v>
          </cell>
          <cell r="N2503">
            <v>-0.81730000000000003</v>
          </cell>
          <cell r="O2503">
            <v>0</v>
          </cell>
          <cell r="P2503" t="str">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cell>
          <cell r="M2505">
            <v>0.99850000000000005</v>
          </cell>
          <cell r="N2505">
            <v>-1.5E-3</v>
          </cell>
          <cell r="O2505">
            <v>0</v>
          </cell>
          <cell r="P2505" t="str">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cell>
          <cell r="M2508">
            <v>0.99909999999999999</v>
          </cell>
          <cell r="N2508">
            <v>-8.9999999999999998E-4</v>
          </cell>
          <cell r="O2508">
            <v>0</v>
          </cell>
          <cell r="P2508" t="str">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cell>
          <cell r="M2511">
            <v>0.99709999999999999</v>
          </cell>
          <cell r="N2511">
            <v>-2.8999999999999998E-3</v>
          </cell>
          <cell r="O2511">
            <v>0</v>
          </cell>
          <cell r="P2511" t="str">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cell>
          <cell r="M2514">
            <v>0.99760000000000004</v>
          </cell>
          <cell r="N2514">
            <v>-2.3999999999999998E-3</v>
          </cell>
          <cell r="O2514">
            <v>0</v>
          </cell>
          <cell r="P2514" t="str">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cell>
          <cell r="M2515">
            <v>0.99960000000000004</v>
          </cell>
          <cell r="N2515">
            <v>-4.0000000000000002E-4</v>
          </cell>
          <cell r="O2515">
            <v>0</v>
          </cell>
          <cell r="P2515" t="str">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cell>
          <cell r="M2516">
            <v>0.99990000000000001</v>
          </cell>
          <cell r="N2516">
            <v>-1E-4</v>
          </cell>
          <cell r="O2516">
            <v>0</v>
          </cell>
          <cell r="P2516" t="str">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cell>
          <cell r="M2521">
            <v>0.99960000000000004</v>
          </cell>
          <cell r="N2521">
            <v>-4.0000000000000002E-4</v>
          </cell>
          <cell r="O2521">
            <v>0</v>
          </cell>
          <cell r="P2521" t="str">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cell>
          <cell r="M2522">
            <v>0.99960000000000004</v>
          </cell>
          <cell r="N2522">
            <v>-4.0000000000000002E-4</v>
          </cell>
          <cell r="O2522">
            <v>0</v>
          </cell>
          <cell r="P2522" t="str">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cell>
          <cell r="M2523">
            <v>0.99950000000000006</v>
          </cell>
          <cell r="N2523">
            <v>-5.0000000000000001E-4</v>
          </cell>
          <cell r="O2523">
            <v>0</v>
          </cell>
          <cell r="P2523" t="str">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cell>
          <cell r="M2524">
            <v>0.99829999999999997</v>
          </cell>
          <cell r="N2524">
            <v>-1.6999999999999999E-3</v>
          </cell>
          <cell r="O2524">
            <v>0</v>
          </cell>
          <cell r="P2524" t="str">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cell>
          <cell r="M2525">
            <v>0.99829999999999997</v>
          </cell>
          <cell r="N2525">
            <v>-1.6999999999999999E-3</v>
          </cell>
          <cell r="O2525">
            <v>0</v>
          </cell>
          <cell r="P2525" t="str">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cell>
          <cell r="M2526">
            <v>0.99829999999999997</v>
          </cell>
          <cell r="N2526">
            <v>-1.6999999999999999E-3</v>
          </cell>
          <cell r="O2526">
            <v>0</v>
          </cell>
          <cell r="P2526" t="str">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cell>
          <cell r="M2527">
            <v>0.99829999999999997</v>
          </cell>
          <cell r="N2527">
            <v>-1.6999999999999999E-3</v>
          </cell>
          <cell r="O2527">
            <v>0</v>
          </cell>
          <cell r="P2527" t="str">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cell>
          <cell r="M2529">
            <v>1</v>
          </cell>
          <cell r="N2529">
            <v>0</v>
          </cell>
          <cell r="O2529">
            <v>0</v>
          </cell>
          <cell r="P2529" t="str">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cell>
          <cell r="M2530">
            <v>1</v>
          </cell>
          <cell r="N2530">
            <v>0</v>
          </cell>
          <cell r="O2530">
            <v>0</v>
          </cell>
          <cell r="P2530" t="str">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cell>
          <cell r="M2531">
            <v>1</v>
          </cell>
          <cell r="N2531">
            <v>0</v>
          </cell>
          <cell r="O2531">
            <v>0</v>
          </cell>
          <cell r="P2531" t="str">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cell>
          <cell r="M2532">
            <v>1</v>
          </cell>
          <cell r="N2532">
            <v>0</v>
          </cell>
          <cell r="O2532">
            <v>0</v>
          </cell>
          <cell r="P2532" t="str">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cell>
          <cell r="M2533">
            <v>1</v>
          </cell>
          <cell r="N2533">
            <v>0</v>
          </cell>
          <cell r="O2533">
            <v>0</v>
          </cell>
          <cell r="P2533" t="str">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cell>
          <cell r="M2534">
            <v>1</v>
          </cell>
          <cell r="N2534">
            <v>0</v>
          </cell>
          <cell r="O2534">
            <v>0</v>
          </cell>
          <cell r="P2534" t="str">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cell>
          <cell r="M2535">
            <v>1</v>
          </cell>
          <cell r="N2535">
            <v>0</v>
          </cell>
          <cell r="O2535">
            <v>0</v>
          </cell>
          <cell r="P2535" t="str">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cell>
          <cell r="M2536">
            <v>1</v>
          </cell>
          <cell r="N2536">
            <v>0</v>
          </cell>
          <cell r="O2536">
            <v>0</v>
          </cell>
          <cell r="P2536" t="str">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cell>
          <cell r="M2537">
            <v>1</v>
          </cell>
          <cell r="N2537">
            <v>0</v>
          </cell>
          <cell r="O2537">
            <v>0</v>
          </cell>
          <cell r="P2537" t="str">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cell>
          <cell r="M2538">
            <v>1</v>
          </cell>
          <cell r="N2538">
            <v>0</v>
          </cell>
          <cell r="O2538">
            <v>0</v>
          </cell>
          <cell r="P2538" t="str">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cell>
          <cell r="M2539">
            <v>1</v>
          </cell>
          <cell r="N2539">
            <v>0</v>
          </cell>
          <cell r="O2539">
            <v>0</v>
          </cell>
          <cell r="P2539" t="str">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cell>
          <cell r="M2540">
            <v>1</v>
          </cell>
          <cell r="N2540">
            <v>0</v>
          </cell>
          <cell r="O2540">
            <v>0</v>
          </cell>
          <cell r="P2540" t="str">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cell>
          <cell r="M2541">
            <v>1</v>
          </cell>
          <cell r="N2541">
            <v>0</v>
          </cell>
          <cell r="O2541">
            <v>0</v>
          </cell>
          <cell r="P2541" t="str">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cell>
          <cell r="M2542">
            <v>1</v>
          </cell>
          <cell r="N2542">
            <v>0</v>
          </cell>
          <cell r="O2542">
            <v>0</v>
          </cell>
          <cell r="P2542" t="str">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cell>
          <cell r="M2543">
            <v>1</v>
          </cell>
          <cell r="N2543">
            <v>0</v>
          </cell>
          <cell r="O2543">
            <v>0</v>
          </cell>
          <cell r="P2543" t="str">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cell>
          <cell r="M2544">
            <v>1</v>
          </cell>
          <cell r="N2544">
            <v>0</v>
          </cell>
          <cell r="O2544">
            <v>0</v>
          </cell>
          <cell r="P2544" t="str">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cell>
          <cell r="M2545">
            <v>1</v>
          </cell>
          <cell r="N2545">
            <v>0</v>
          </cell>
          <cell r="O2545">
            <v>0</v>
          </cell>
          <cell r="P2545" t="str">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cell>
          <cell r="M2546">
            <v>1</v>
          </cell>
          <cell r="N2546">
            <v>0</v>
          </cell>
          <cell r="O2546">
            <v>0</v>
          </cell>
          <cell r="P2546" t="str">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cell>
          <cell r="M2547">
            <v>1</v>
          </cell>
          <cell r="N2547">
            <v>0</v>
          </cell>
          <cell r="O2547">
            <v>0</v>
          </cell>
          <cell r="P2547" t="str">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cell>
          <cell r="M2548">
            <v>1</v>
          </cell>
          <cell r="N2548">
            <v>0</v>
          </cell>
          <cell r="O2548">
            <v>0</v>
          </cell>
          <cell r="P2548" t="str">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cell>
          <cell r="M2549">
            <v>1</v>
          </cell>
          <cell r="N2549">
            <v>0</v>
          </cell>
          <cell r="O2549">
            <v>0</v>
          </cell>
          <cell r="P2549" t="str">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cell>
          <cell r="M2550">
            <v>1</v>
          </cell>
          <cell r="N2550">
            <v>0</v>
          </cell>
          <cell r="O2550">
            <v>0</v>
          </cell>
          <cell r="P2550" t="str">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cell>
          <cell r="M2551">
            <v>1</v>
          </cell>
          <cell r="N2551">
            <v>0</v>
          </cell>
          <cell r="O2551">
            <v>0</v>
          </cell>
          <cell r="P2551" t="str">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cell>
          <cell r="M2552">
            <v>1</v>
          </cell>
          <cell r="N2552">
            <v>0</v>
          </cell>
          <cell r="O2552">
            <v>0</v>
          </cell>
          <cell r="P2552" t="str">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cell>
          <cell r="M2553">
            <v>1</v>
          </cell>
          <cell r="N2553">
            <v>0</v>
          </cell>
          <cell r="O2553">
            <v>0</v>
          </cell>
          <cell r="P2553" t="str">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cell>
          <cell r="M2554">
            <v>1</v>
          </cell>
          <cell r="N2554">
            <v>0</v>
          </cell>
          <cell r="O2554">
            <v>0</v>
          </cell>
          <cell r="P2554" t="str">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cell>
          <cell r="M2555">
            <v>1</v>
          </cell>
          <cell r="N2555">
            <v>0</v>
          </cell>
          <cell r="O2555">
            <v>0</v>
          </cell>
          <cell r="P2555" t="str">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cell>
          <cell r="M2556">
            <v>1</v>
          </cell>
          <cell r="N2556">
            <v>0</v>
          </cell>
          <cell r="O2556">
            <v>0</v>
          </cell>
          <cell r="P2556" t="str">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cell>
          <cell r="M2557">
            <v>1</v>
          </cell>
          <cell r="N2557">
            <v>0</v>
          </cell>
          <cell r="O2557">
            <v>0</v>
          </cell>
          <cell r="P2557" t="str">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cell>
          <cell r="M2558">
            <v>1</v>
          </cell>
          <cell r="N2558">
            <v>0</v>
          </cell>
          <cell r="O2558">
            <v>0</v>
          </cell>
          <cell r="P2558" t="str">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cell>
          <cell r="M2559">
            <v>1</v>
          </cell>
          <cell r="N2559">
            <v>0</v>
          </cell>
          <cell r="O2559">
            <v>0</v>
          </cell>
          <cell r="P2559" t="str">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cell>
          <cell r="M2560">
            <v>1</v>
          </cell>
          <cell r="N2560">
            <v>0</v>
          </cell>
          <cell r="O2560">
            <v>0</v>
          </cell>
          <cell r="P2560" t="str">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cell>
          <cell r="M2561">
            <v>1</v>
          </cell>
          <cell r="N2561">
            <v>0</v>
          </cell>
          <cell r="O2561">
            <v>0</v>
          </cell>
          <cell r="P2561" t="str">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cell>
          <cell r="M2562">
            <v>1</v>
          </cell>
          <cell r="N2562">
            <v>0</v>
          </cell>
          <cell r="O2562">
            <v>0</v>
          </cell>
          <cell r="P2562" t="str">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cell>
          <cell r="M2563">
            <v>1</v>
          </cell>
          <cell r="N2563">
            <v>0</v>
          </cell>
          <cell r="O2563">
            <v>0</v>
          </cell>
          <cell r="P2563" t="str">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cell>
          <cell r="M2564">
            <v>1</v>
          </cell>
          <cell r="N2564">
            <v>0</v>
          </cell>
          <cell r="O2564">
            <v>0</v>
          </cell>
          <cell r="P2564" t="str">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cell>
          <cell r="M2565">
            <v>1</v>
          </cell>
          <cell r="N2565">
            <v>0</v>
          </cell>
          <cell r="O2565">
            <v>0</v>
          </cell>
          <cell r="P2565" t="str">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cell>
          <cell r="M2566">
            <v>1</v>
          </cell>
          <cell r="N2566">
            <v>0</v>
          </cell>
          <cell r="O2566">
            <v>0</v>
          </cell>
          <cell r="P2566" t="str">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cell>
          <cell r="M2567">
            <v>1</v>
          </cell>
          <cell r="N2567">
            <v>0</v>
          </cell>
          <cell r="O2567">
            <v>0</v>
          </cell>
          <cell r="P2567" t="str">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cell>
          <cell r="M2568">
            <v>1</v>
          </cell>
          <cell r="N2568">
            <v>0</v>
          </cell>
          <cell r="O2568">
            <v>0</v>
          </cell>
          <cell r="P2568" t="str">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cell>
          <cell r="M2569">
            <v>1</v>
          </cell>
          <cell r="N2569">
            <v>0</v>
          </cell>
          <cell r="O2569">
            <v>0</v>
          </cell>
          <cell r="P2569" t="str">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cell>
          <cell r="M2570">
            <v>1</v>
          </cell>
          <cell r="N2570">
            <v>0</v>
          </cell>
          <cell r="O2570">
            <v>0</v>
          </cell>
          <cell r="P2570" t="str">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cell>
          <cell r="M2571">
            <v>1</v>
          </cell>
          <cell r="N2571">
            <v>0</v>
          </cell>
          <cell r="O2571">
            <v>0</v>
          </cell>
          <cell r="P2571" t="str">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cell>
          <cell r="M2572">
            <v>1</v>
          </cell>
          <cell r="N2572">
            <v>0</v>
          </cell>
          <cell r="O2572">
            <v>0</v>
          </cell>
          <cell r="P2572" t="str">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cell>
          <cell r="M2573">
            <v>1</v>
          </cell>
          <cell r="N2573">
            <v>0</v>
          </cell>
          <cell r="O2573">
            <v>0</v>
          </cell>
          <cell r="P2573" t="str">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cell>
          <cell r="M2574">
            <v>1</v>
          </cell>
          <cell r="N2574">
            <v>0</v>
          </cell>
          <cell r="O2574">
            <v>0</v>
          </cell>
          <cell r="P2574" t="str">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cell>
          <cell r="M2575">
            <v>1</v>
          </cell>
          <cell r="N2575">
            <v>0</v>
          </cell>
          <cell r="O2575">
            <v>0</v>
          </cell>
          <cell r="P2575" t="str">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cell>
          <cell r="M2576">
            <v>1</v>
          </cell>
          <cell r="N2576">
            <v>0</v>
          </cell>
          <cell r="O2576">
            <v>0</v>
          </cell>
          <cell r="P2576" t="str">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cell>
          <cell r="M2577">
            <v>1</v>
          </cell>
          <cell r="N2577">
            <v>0</v>
          </cell>
          <cell r="O2577">
            <v>0</v>
          </cell>
          <cell r="P2577" t="str">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cell>
          <cell r="M2578">
            <v>1</v>
          </cell>
          <cell r="N2578">
            <v>0</v>
          </cell>
          <cell r="O2578">
            <v>0</v>
          </cell>
          <cell r="P2578" t="str">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cell>
          <cell r="M2579">
            <v>1</v>
          </cell>
          <cell r="N2579">
            <v>0</v>
          </cell>
          <cell r="O2579">
            <v>0</v>
          </cell>
          <cell r="P2579" t="str">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cell>
          <cell r="M2580">
            <v>1</v>
          </cell>
          <cell r="N2580">
            <v>0</v>
          </cell>
          <cell r="O2580">
            <v>0</v>
          </cell>
          <cell r="P2580" t="str">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cell>
          <cell r="M2581">
            <v>0.99819999999999998</v>
          </cell>
          <cell r="N2581">
            <v>-1.8E-3</v>
          </cell>
          <cell r="O2581">
            <v>0</v>
          </cell>
          <cell r="P2581" t="str">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cell>
          <cell r="M2582">
            <v>1</v>
          </cell>
          <cell r="N2582">
            <v>0</v>
          </cell>
          <cell r="O2582">
            <v>0</v>
          </cell>
          <cell r="P2582" t="str">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cell>
          <cell r="M2583">
            <v>1</v>
          </cell>
          <cell r="N2583">
            <v>0</v>
          </cell>
          <cell r="O2583">
            <v>0</v>
          </cell>
          <cell r="P2583" t="str">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cell>
          <cell r="M2584">
            <v>1</v>
          </cell>
          <cell r="N2584">
            <v>0</v>
          </cell>
          <cell r="O2584">
            <v>0</v>
          </cell>
          <cell r="P2584" t="str">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cell>
          <cell r="M2585">
            <v>1</v>
          </cell>
          <cell r="N2585">
            <v>0</v>
          </cell>
          <cell r="O2585">
            <v>0</v>
          </cell>
          <cell r="P2585" t="str">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cell>
          <cell r="M2586">
            <v>1</v>
          </cell>
          <cell r="N2586">
            <v>0</v>
          </cell>
          <cell r="O2586">
            <v>0</v>
          </cell>
          <cell r="P2586" t="str">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cell>
          <cell r="M2587">
            <v>1</v>
          </cell>
          <cell r="N2587">
            <v>0</v>
          </cell>
          <cell r="O2587">
            <v>0</v>
          </cell>
          <cell r="P2587" t="str">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cell>
          <cell r="M2588">
            <v>1</v>
          </cell>
          <cell r="N2588">
            <v>0</v>
          </cell>
          <cell r="O2588">
            <v>0</v>
          </cell>
          <cell r="P2588" t="str">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cell>
          <cell r="M2595">
            <v>0.99729999999999996</v>
          </cell>
          <cell r="N2595">
            <v>-2.7000000000000001E-3</v>
          </cell>
          <cell r="O2595">
            <v>0</v>
          </cell>
          <cell r="P2595" t="str">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cell>
          <cell r="M2596">
            <v>0.99729999999999996</v>
          </cell>
          <cell r="N2596">
            <v>-2.7000000000000001E-3</v>
          </cell>
          <cell r="O2596">
            <v>0</v>
          </cell>
          <cell r="P2596" t="str">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cell>
          <cell r="M2597">
            <v>0.99729999999999996</v>
          </cell>
          <cell r="N2597">
            <v>-2.7000000000000001E-3</v>
          </cell>
          <cell r="O2597">
            <v>0</v>
          </cell>
          <cell r="P2597" t="str">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cell>
          <cell r="M2598">
            <v>0.99729999999999996</v>
          </cell>
          <cell r="N2598">
            <v>-2.7000000000000001E-3</v>
          </cell>
          <cell r="O2598">
            <v>0</v>
          </cell>
          <cell r="P2598" t="str">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cell>
          <cell r="M2599">
            <v>0.99729999999999996</v>
          </cell>
          <cell r="N2599">
            <v>-2.7000000000000001E-3</v>
          </cell>
          <cell r="O2599">
            <v>0</v>
          </cell>
          <cell r="P2599" t="str">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cell>
          <cell r="M2602">
            <v>0.99880000000000002</v>
          </cell>
          <cell r="N2602">
            <v>-1.1999999999999999E-3</v>
          </cell>
          <cell r="O2602">
            <v>0</v>
          </cell>
          <cell r="P2602" t="str">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cell>
          <cell r="M2603">
            <v>0.99880000000000002</v>
          </cell>
          <cell r="N2603">
            <v>-1.1999999999999999E-3</v>
          </cell>
          <cell r="O2603">
            <v>0</v>
          </cell>
          <cell r="P2603" t="str">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cell>
          <cell r="M2604">
            <v>0.99880000000000002</v>
          </cell>
          <cell r="N2604">
            <v>-1.1999999999999999E-3</v>
          </cell>
          <cell r="O2604">
            <v>0</v>
          </cell>
          <cell r="P2604" t="str">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cell>
          <cell r="M2605">
            <v>1</v>
          </cell>
          <cell r="N2605">
            <v>0</v>
          </cell>
          <cell r="O2605">
            <v>0</v>
          </cell>
          <cell r="P2605" t="str">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cell>
          <cell r="M2606">
            <v>1</v>
          </cell>
          <cell r="N2606">
            <v>0</v>
          </cell>
          <cell r="O2606">
            <v>0</v>
          </cell>
          <cell r="P2606" t="str">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cell>
          <cell r="M2607">
            <v>1</v>
          </cell>
          <cell r="N2607">
            <v>0</v>
          </cell>
          <cell r="O2607">
            <v>0</v>
          </cell>
          <cell r="P2607" t="str">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cell>
          <cell r="M2608">
            <v>1</v>
          </cell>
          <cell r="N2608">
            <v>0</v>
          </cell>
          <cell r="O2608">
            <v>0</v>
          </cell>
          <cell r="P2608" t="str">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cell>
          <cell r="M2609">
            <v>1</v>
          </cell>
          <cell r="N2609">
            <v>0</v>
          </cell>
          <cell r="O2609">
            <v>0</v>
          </cell>
          <cell r="P2609" t="str">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cell>
          <cell r="M2610">
            <v>1</v>
          </cell>
          <cell r="N2610">
            <v>0</v>
          </cell>
          <cell r="O2610">
            <v>0</v>
          </cell>
          <cell r="P2610" t="str">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cell>
          <cell r="M2611">
            <v>1</v>
          </cell>
          <cell r="N2611">
            <v>0</v>
          </cell>
          <cell r="O2611">
            <v>0</v>
          </cell>
          <cell r="P2611" t="str">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cell>
          <cell r="M2612">
            <v>1</v>
          </cell>
          <cell r="N2612">
            <v>0</v>
          </cell>
          <cell r="O2612">
            <v>0</v>
          </cell>
          <cell r="P2612" t="str">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cell>
          <cell r="M2613">
            <v>1</v>
          </cell>
          <cell r="N2613">
            <v>0</v>
          </cell>
          <cell r="O2613">
            <v>0</v>
          </cell>
          <cell r="P2613" t="str">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cell>
          <cell r="M2614">
            <v>1</v>
          </cell>
          <cell r="N2614">
            <v>0</v>
          </cell>
          <cell r="O2614">
            <v>0</v>
          </cell>
          <cell r="P2614" t="str">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cell>
          <cell r="M2615">
            <v>1</v>
          </cell>
          <cell r="N2615">
            <v>0</v>
          </cell>
          <cell r="O2615">
            <v>0</v>
          </cell>
          <cell r="P2615" t="str">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cell>
          <cell r="M2616">
            <v>1</v>
          </cell>
          <cell r="N2616">
            <v>0</v>
          </cell>
          <cell r="O2616">
            <v>0</v>
          </cell>
          <cell r="P2616" t="str">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cell>
          <cell r="M2617">
            <v>1</v>
          </cell>
          <cell r="N2617">
            <v>0</v>
          </cell>
          <cell r="O2617">
            <v>0</v>
          </cell>
          <cell r="P2617" t="str">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cell>
          <cell r="M2618">
            <v>1</v>
          </cell>
          <cell r="N2618">
            <v>0</v>
          </cell>
          <cell r="O2618">
            <v>0</v>
          </cell>
          <cell r="P2618" t="str">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cell>
          <cell r="M2619">
            <v>1</v>
          </cell>
          <cell r="N2619">
            <v>0</v>
          </cell>
          <cell r="O2619">
            <v>0</v>
          </cell>
          <cell r="P2619" t="str">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cell>
          <cell r="M2620">
            <v>1</v>
          </cell>
          <cell r="N2620">
            <v>0</v>
          </cell>
          <cell r="O2620">
            <v>0</v>
          </cell>
          <cell r="P2620" t="str">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cell>
          <cell r="M2621">
            <v>1</v>
          </cell>
          <cell r="N2621">
            <v>0</v>
          </cell>
          <cell r="O2621">
            <v>0</v>
          </cell>
          <cell r="P2621" t="str">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cell>
          <cell r="M2622">
            <v>1</v>
          </cell>
          <cell r="N2622">
            <v>0</v>
          </cell>
          <cell r="O2622">
            <v>0</v>
          </cell>
          <cell r="P2622" t="str">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cell>
          <cell r="M2623">
            <v>1</v>
          </cell>
          <cell r="N2623">
            <v>0</v>
          </cell>
          <cell r="O2623">
            <v>0</v>
          </cell>
          <cell r="P2623" t="str">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cell>
          <cell r="M2624">
            <v>1</v>
          </cell>
          <cell r="N2624">
            <v>0</v>
          </cell>
          <cell r="O2624">
            <v>0</v>
          </cell>
          <cell r="P2624" t="str">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cell>
          <cell r="M2625">
            <v>1</v>
          </cell>
          <cell r="N2625">
            <v>0</v>
          </cell>
          <cell r="O2625">
            <v>0</v>
          </cell>
          <cell r="P2625" t="str">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cell>
          <cell r="M2626">
            <v>1</v>
          </cell>
          <cell r="N2626">
            <v>0</v>
          </cell>
          <cell r="O2626">
            <v>0</v>
          </cell>
          <cell r="P2626" t="str">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cell>
          <cell r="M2627">
            <v>1</v>
          </cell>
          <cell r="N2627">
            <v>0</v>
          </cell>
          <cell r="O2627">
            <v>0</v>
          </cell>
          <cell r="P2627" t="str">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cell>
          <cell r="M2628">
            <v>1</v>
          </cell>
          <cell r="N2628">
            <v>0</v>
          </cell>
          <cell r="O2628">
            <v>0</v>
          </cell>
          <cell r="P2628" t="str">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cell>
          <cell r="M2629">
            <v>0.99970000000000003</v>
          </cell>
          <cell r="N2629">
            <v>-2.9999999999999997E-4</v>
          </cell>
          <cell r="O2629">
            <v>0</v>
          </cell>
          <cell r="P2629" t="str">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cell>
          <cell r="M2630">
            <v>0.99970000000000003</v>
          </cell>
          <cell r="N2630">
            <v>-2.9999999999999997E-4</v>
          </cell>
          <cell r="O2630">
            <v>0</v>
          </cell>
          <cell r="P2630" t="str">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cell>
          <cell r="M2631">
            <v>0.99970000000000003</v>
          </cell>
          <cell r="N2631">
            <v>-2.9999999999999997E-4</v>
          </cell>
          <cell r="O2631">
            <v>0</v>
          </cell>
          <cell r="P2631" t="str">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cell>
          <cell r="M2632">
            <v>0.99970000000000003</v>
          </cell>
          <cell r="N2632">
            <v>-2.9999999999999997E-4</v>
          </cell>
          <cell r="O2632">
            <v>0</v>
          </cell>
          <cell r="P2632" t="str">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cell>
          <cell r="M2633">
            <v>0.99970000000000003</v>
          </cell>
          <cell r="N2633">
            <v>-2.9999999999999997E-4</v>
          </cell>
          <cell r="O2633">
            <v>0</v>
          </cell>
          <cell r="P2633" t="str">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cell>
          <cell r="M2634">
            <v>0.99970000000000003</v>
          </cell>
          <cell r="N2634">
            <v>-2.9999999999999997E-4</v>
          </cell>
          <cell r="O2634">
            <v>0</v>
          </cell>
          <cell r="P2634" t="str">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cell>
          <cell r="M2635">
            <v>0.99970000000000003</v>
          </cell>
          <cell r="N2635">
            <v>-2.9999999999999997E-4</v>
          </cell>
          <cell r="O2635">
            <v>0</v>
          </cell>
          <cell r="P2635" t="str">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cell>
          <cell r="M2636">
            <v>0.99970000000000003</v>
          </cell>
          <cell r="N2636">
            <v>-2.9999999999999997E-4</v>
          </cell>
          <cell r="O2636">
            <v>0</v>
          </cell>
          <cell r="P2636" t="str">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cell>
          <cell r="M2637">
            <v>0.99970000000000003</v>
          </cell>
          <cell r="N2637">
            <v>-2.9999999999999997E-4</v>
          </cell>
          <cell r="O2637">
            <v>0</v>
          </cell>
          <cell r="P2637" t="str">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cell>
          <cell r="M2638">
            <v>0.99970000000000003</v>
          </cell>
          <cell r="N2638">
            <v>-2.9999999999999997E-4</v>
          </cell>
          <cell r="O2638">
            <v>0</v>
          </cell>
          <cell r="P2638" t="str">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cell>
          <cell r="M2639">
            <v>0.99970000000000003</v>
          </cell>
          <cell r="N2639">
            <v>-2.9999999999999997E-4</v>
          </cell>
          <cell r="O2639">
            <v>0</v>
          </cell>
          <cell r="P2639" t="str">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cell>
          <cell r="M2640">
            <v>0.99970000000000003</v>
          </cell>
          <cell r="N2640">
            <v>-2.9999999999999997E-4</v>
          </cell>
          <cell r="O2640">
            <v>0</v>
          </cell>
          <cell r="P2640" t="str">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cell>
          <cell r="M2641">
            <v>0.99970000000000003</v>
          </cell>
          <cell r="N2641">
            <v>-2.9999999999999997E-4</v>
          </cell>
          <cell r="O2641">
            <v>0</v>
          </cell>
          <cell r="P2641" t="str">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cell>
          <cell r="M2645">
            <v>1</v>
          </cell>
          <cell r="N2645">
            <v>0</v>
          </cell>
          <cell r="O2645">
            <v>0</v>
          </cell>
          <cell r="P2645" t="str">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cell>
          <cell r="M2646">
            <v>1</v>
          </cell>
          <cell r="N2646">
            <v>0</v>
          </cell>
          <cell r="O2646">
            <v>0</v>
          </cell>
          <cell r="P2646" t="str">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cell>
          <cell r="M2647">
            <v>1</v>
          </cell>
          <cell r="N2647">
            <v>0</v>
          </cell>
          <cell r="O2647">
            <v>0</v>
          </cell>
          <cell r="P2647" t="str">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cell>
          <cell r="M2648">
            <v>1</v>
          </cell>
          <cell r="N2648">
            <v>0</v>
          </cell>
          <cell r="O2648">
            <v>0</v>
          </cell>
          <cell r="P2648" t="str">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cell>
          <cell r="M2649">
            <v>1</v>
          </cell>
          <cell r="N2649">
            <v>0</v>
          </cell>
          <cell r="O2649">
            <v>0</v>
          </cell>
          <cell r="P2649" t="str">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cell>
          <cell r="M2650">
            <v>1</v>
          </cell>
          <cell r="N2650">
            <v>0</v>
          </cell>
          <cell r="O2650">
            <v>0</v>
          </cell>
          <cell r="P2650" t="str">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cell>
          <cell r="M2651">
            <v>1</v>
          </cell>
          <cell r="N2651">
            <v>0</v>
          </cell>
          <cell r="O2651">
            <v>0</v>
          </cell>
          <cell r="P2651" t="str">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cell>
          <cell r="M2652">
            <v>1</v>
          </cell>
          <cell r="N2652">
            <v>0</v>
          </cell>
          <cell r="O2652">
            <v>0</v>
          </cell>
          <cell r="P2652" t="str">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cell>
          <cell r="M2653">
            <v>1</v>
          </cell>
          <cell r="N2653">
            <v>0</v>
          </cell>
          <cell r="O2653">
            <v>0</v>
          </cell>
          <cell r="P2653" t="str">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cell>
          <cell r="M2654">
            <v>1</v>
          </cell>
          <cell r="N2654">
            <v>0</v>
          </cell>
          <cell r="O2654">
            <v>0</v>
          </cell>
          <cell r="P2654" t="str">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cell>
          <cell r="M2655">
            <v>1</v>
          </cell>
          <cell r="N2655">
            <v>0</v>
          </cell>
          <cell r="O2655">
            <v>0</v>
          </cell>
          <cell r="P2655" t="str">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cell>
          <cell r="M2656">
            <v>1</v>
          </cell>
          <cell r="N2656">
            <v>0</v>
          </cell>
          <cell r="O2656">
            <v>0</v>
          </cell>
          <cell r="P2656" t="str">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cell>
          <cell r="M2657">
            <v>1</v>
          </cell>
          <cell r="N2657">
            <v>0</v>
          </cell>
          <cell r="O2657">
            <v>0</v>
          </cell>
          <cell r="P2657" t="str">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cell>
          <cell r="M2658">
            <v>1</v>
          </cell>
          <cell r="N2658">
            <v>0</v>
          </cell>
          <cell r="O2658">
            <v>0</v>
          </cell>
          <cell r="P2658" t="str">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cell>
          <cell r="M2659">
            <v>1</v>
          </cell>
          <cell r="N2659">
            <v>0</v>
          </cell>
          <cell r="O2659">
            <v>0</v>
          </cell>
          <cell r="P2659" t="str">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cell>
          <cell r="M2660">
            <v>1</v>
          </cell>
          <cell r="N2660">
            <v>0</v>
          </cell>
          <cell r="O2660">
            <v>0</v>
          </cell>
          <cell r="P2660" t="str">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cell>
          <cell r="M2661">
            <v>1</v>
          </cell>
          <cell r="N2661">
            <v>0</v>
          </cell>
          <cell r="O2661">
            <v>0</v>
          </cell>
          <cell r="P2661" t="str">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cell>
          <cell r="M2662">
            <v>1</v>
          </cell>
          <cell r="N2662">
            <v>0</v>
          </cell>
          <cell r="O2662">
            <v>0</v>
          </cell>
          <cell r="P2662" t="str">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cell>
          <cell r="M2663">
            <v>1</v>
          </cell>
          <cell r="N2663">
            <v>0</v>
          </cell>
          <cell r="O2663">
            <v>0</v>
          </cell>
          <cell r="P2663" t="str">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cell>
          <cell r="M2664">
            <v>1</v>
          </cell>
          <cell r="N2664">
            <v>0</v>
          </cell>
          <cell r="O2664">
            <v>0</v>
          </cell>
          <cell r="P2664" t="str">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cell>
          <cell r="M2665">
            <v>1</v>
          </cell>
          <cell r="N2665">
            <v>0</v>
          </cell>
          <cell r="O2665">
            <v>0</v>
          </cell>
          <cell r="P2665" t="str">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cell>
          <cell r="M2708">
            <v>0.99960000000000004</v>
          </cell>
          <cell r="N2708">
            <v>-4.0000000000000002E-4</v>
          </cell>
          <cell r="O2708">
            <v>0</v>
          </cell>
          <cell r="P2708" t="str">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cell>
          <cell r="M2709">
            <v>0.99960000000000004</v>
          </cell>
          <cell r="N2709">
            <v>-4.0000000000000002E-4</v>
          </cell>
          <cell r="O2709">
            <v>0</v>
          </cell>
          <cell r="P2709" t="str">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cell>
          <cell r="M2710">
            <v>0.99960000000000004</v>
          </cell>
          <cell r="N2710">
            <v>-4.0000000000000002E-4</v>
          </cell>
          <cell r="O2710">
            <v>0</v>
          </cell>
          <cell r="P2710" t="str">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cell>
          <cell r="M2711">
            <v>0.99960000000000004</v>
          </cell>
          <cell r="N2711">
            <v>-4.0000000000000002E-4</v>
          </cell>
          <cell r="O2711">
            <v>0</v>
          </cell>
          <cell r="P2711" t="str">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cell>
          <cell r="M2712">
            <v>0.99960000000000004</v>
          </cell>
          <cell r="N2712">
            <v>-4.0000000000000002E-4</v>
          </cell>
          <cell r="O2712">
            <v>0</v>
          </cell>
          <cell r="P2712" t="str">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cell>
          <cell r="M2713">
            <v>0.99960000000000004</v>
          </cell>
          <cell r="N2713">
            <v>-4.0000000000000002E-4</v>
          </cell>
          <cell r="O2713">
            <v>0</v>
          </cell>
          <cell r="P2713" t="str">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cell>
          <cell r="M2714">
            <v>0.99960000000000004</v>
          </cell>
          <cell r="N2714">
            <v>-4.0000000000000002E-4</v>
          </cell>
          <cell r="O2714">
            <v>0</v>
          </cell>
          <cell r="P2714" t="str">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cell>
          <cell r="M2715">
            <v>0.99960000000000004</v>
          </cell>
          <cell r="N2715">
            <v>-4.0000000000000002E-4</v>
          </cell>
          <cell r="O2715">
            <v>0</v>
          </cell>
          <cell r="P2715" t="str">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cell>
          <cell r="M2716">
            <v>0.99960000000000004</v>
          </cell>
          <cell r="N2716">
            <v>-4.0000000000000002E-4</v>
          </cell>
          <cell r="O2716">
            <v>0</v>
          </cell>
          <cell r="P2716" t="str">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cell>
          <cell r="M2717">
            <v>0.99960000000000004</v>
          </cell>
          <cell r="N2717">
            <v>-4.0000000000000002E-4</v>
          </cell>
          <cell r="O2717">
            <v>0</v>
          </cell>
          <cell r="P2717" t="str">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cell>
          <cell r="M2718">
            <v>0.99960000000000004</v>
          </cell>
          <cell r="N2718">
            <v>-4.0000000000000002E-4</v>
          </cell>
          <cell r="O2718">
            <v>0</v>
          </cell>
          <cell r="P2718" t="str">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cell>
          <cell r="M2719">
            <v>0.99960000000000004</v>
          </cell>
          <cell r="N2719">
            <v>-4.0000000000000002E-4</v>
          </cell>
          <cell r="O2719">
            <v>0</v>
          </cell>
          <cell r="P2719" t="str">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cell>
          <cell r="M2720">
            <v>0.99960000000000004</v>
          </cell>
          <cell r="N2720">
            <v>-4.0000000000000002E-4</v>
          </cell>
          <cell r="O2720">
            <v>0</v>
          </cell>
          <cell r="P2720" t="str">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cell>
          <cell r="M2721">
            <v>0.99960000000000004</v>
          </cell>
          <cell r="N2721">
            <v>-4.0000000000000002E-4</v>
          </cell>
          <cell r="O2721">
            <v>0</v>
          </cell>
          <cell r="P2721" t="str">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cell>
          <cell r="M2722">
            <v>0.99960000000000004</v>
          </cell>
          <cell r="N2722">
            <v>-4.0000000000000002E-4</v>
          </cell>
          <cell r="O2722">
            <v>0</v>
          </cell>
          <cell r="P2722" t="str">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cell>
          <cell r="M2723">
            <v>0.99960000000000004</v>
          </cell>
          <cell r="N2723">
            <v>-4.0000000000000002E-4</v>
          </cell>
          <cell r="O2723">
            <v>0</v>
          </cell>
          <cell r="P2723" t="str">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cell>
          <cell r="M2724">
            <v>0.99929999999999997</v>
          </cell>
          <cell r="N2724">
            <v>-6.9999999999999999E-4</v>
          </cell>
          <cell r="O2724">
            <v>0</v>
          </cell>
          <cell r="P2724" t="str">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cell>
          <cell r="M2725">
            <v>0.99929999999999997</v>
          </cell>
          <cell r="N2725">
            <v>-6.9999999999999999E-4</v>
          </cell>
          <cell r="O2725">
            <v>0</v>
          </cell>
          <cell r="P2725" t="str">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cell>
          <cell r="M2726">
            <v>0.99929999999999997</v>
          </cell>
          <cell r="N2726">
            <v>-6.9999999999999999E-4</v>
          </cell>
          <cell r="O2726">
            <v>0</v>
          </cell>
          <cell r="P2726" t="str">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cell>
          <cell r="M2727">
            <v>0.99929999999999997</v>
          </cell>
          <cell r="N2727">
            <v>-6.9999999999999999E-4</v>
          </cell>
          <cell r="O2727">
            <v>0</v>
          </cell>
          <cell r="P2727" t="str">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cell>
          <cell r="M2728">
            <v>0.99929999999999997</v>
          </cell>
          <cell r="N2728">
            <v>-6.9999999999999999E-4</v>
          </cell>
          <cell r="O2728">
            <v>0</v>
          </cell>
          <cell r="P2728" t="str">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cell>
          <cell r="M2729">
            <v>0.99929999999999997</v>
          </cell>
          <cell r="N2729">
            <v>-6.9999999999999999E-4</v>
          </cell>
          <cell r="O2729">
            <v>0</v>
          </cell>
          <cell r="P2729" t="str">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cell>
          <cell r="M2730">
            <v>0.99929999999999997</v>
          </cell>
          <cell r="N2730">
            <v>-6.9999999999999999E-4</v>
          </cell>
          <cell r="O2730">
            <v>0</v>
          </cell>
          <cell r="P2730" t="str">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cell>
          <cell r="M2731">
            <v>0.99929999999999997</v>
          </cell>
          <cell r="N2731">
            <v>-6.9999999999999999E-4</v>
          </cell>
          <cell r="O2731">
            <v>0</v>
          </cell>
          <cell r="P2731" t="str">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cell>
          <cell r="M2732">
            <v>0.99990000000000001</v>
          </cell>
          <cell r="N2732">
            <v>-1E-4</v>
          </cell>
          <cell r="O2732">
            <v>0</v>
          </cell>
          <cell r="P2732" t="str">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cell>
          <cell r="M2733">
            <v>0.99990000000000001</v>
          </cell>
          <cell r="N2733">
            <v>-1E-4</v>
          </cell>
          <cell r="O2733">
            <v>0</v>
          </cell>
          <cell r="P2733" t="str">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cell>
          <cell r="M2734">
            <v>0.99990000000000001</v>
          </cell>
          <cell r="N2734">
            <v>-1E-4</v>
          </cell>
          <cell r="O2734">
            <v>0</v>
          </cell>
          <cell r="P2734" t="str">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cell>
          <cell r="M2735">
            <v>0.99990000000000001</v>
          </cell>
          <cell r="N2735">
            <v>-1E-4</v>
          </cell>
          <cell r="O2735">
            <v>0</v>
          </cell>
          <cell r="P2735" t="str">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cell>
          <cell r="M2736">
            <v>0.99990000000000001</v>
          </cell>
          <cell r="N2736">
            <v>-1E-4</v>
          </cell>
          <cell r="O2736">
            <v>0</v>
          </cell>
          <cell r="P2736" t="str">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cell>
          <cell r="M2737">
            <v>0.99990000000000001</v>
          </cell>
          <cell r="N2737">
            <v>-1E-4</v>
          </cell>
          <cell r="O2737">
            <v>0</v>
          </cell>
          <cell r="P2737" t="str">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cell>
          <cell r="M2738">
            <v>0.99990000000000001</v>
          </cell>
          <cell r="N2738">
            <v>-1E-4</v>
          </cell>
          <cell r="O2738">
            <v>0</v>
          </cell>
          <cell r="P2738" t="str">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cell>
          <cell r="M2739">
            <v>0.99990000000000001</v>
          </cell>
          <cell r="N2739">
            <v>-1E-4</v>
          </cell>
          <cell r="O2739">
            <v>0</v>
          </cell>
          <cell r="P2739" t="str">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cell>
          <cell r="M2740">
            <v>0.99990000000000001</v>
          </cell>
          <cell r="N2740">
            <v>-1E-4</v>
          </cell>
          <cell r="O2740">
            <v>0</v>
          </cell>
          <cell r="P2740" t="str">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cell>
          <cell r="M2741">
            <v>0.99990000000000001</v>
          </cell>
          <cell r="N2741">
            <v>-1E-4</v>
          </cell>
          <cell r="O2741">
            <v>0</v>
          </cell>
          <cell r="P2741" t="str">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cell>
          <cell r="M2742">
            <v>0.99990000000000001</v>
          </cell>
          <cell r="N2742">
            <v>-1E-4</v>
          </cell>
          <cell r="O2742">
            <v>0</v>
          </cell>
          <cell r="P2742" t="str">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cell>
          <cell r="M2743">
            <v>0.99990000000000001</v>
          </cell>
          <cell r="N2743">
            <v>-1E-4</v>
          </cell>
          <cell r="O2743">
            <v>0</v>
          </cell>
          <cell r="P2743" t="str">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cell>
          <cell r="M2744">
            <v>0.99990000000000001</v>
          </cell>
          <cell r="N2744">
            <v>-1E-4</v>
          </cell>
          <cell r="O2744">
            <v>0</v>
          </cell>
          <cell r="P2744" t="str">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cell>
          <cell r="M2745">
            <v>0.99990000000000001</v>
          </cell>
          <cell r="N2745">
            <v>-1E-4</v>
          </cell>
          <cell r="O2745">
            <v>0</v>
          </cell>
          <cell r="P2745" t="str">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cell>
          <cell r="M2746">
            <v>0.99990000000000001</v>
          </cell>
          <cell r="N2746">
            <v>-1E-4</v>
          </cell>
          <cell r="O2746">
            <v>0</v>
          </cell>
          <cell r="P2746" t="str">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cell>
          <cell r="M2747">
            <v>0.99990000000000001</v>
          </cell>
          <cell r="N2747">
            <v>-1E-4</v>
          </cell>
          <cell r="O2747">
            <v>0</v>
          </cell>
          <cell r="P2747" t="str">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cell>
          <cell r="M2748">
            <v>0.99960000000000004</v>
          </cell>
          <cell r="N2748">
            <v>-4.0000000000000002E-4</v>
          </cell>
          <cell r="O2748">
            <v>0</v>
          </cell>
          <cell r="P2748" t="str">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cell>
          <cell r="M2749">
            <v>0.99960000000000004</v>
          </cell>
          <cell r="N2749">
            <v>-4.0000000000000002E-4</v>
          </cell>
          <cell r="O2749">
            <v>0</v>
          </cell>
          <cell r="P2749" t="str">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cell>
          <cell r="M2750">
            <v>0.99960000000000004</v>
          </cell>
          <cell r="N2750">
            <v>-4.0000000000000002E-4</v>
          </cell>
          <cell r="O2750">
            <v>0</v>
          </cell>
          <cell r="P2750" t="str">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cell>
          <cell r="M2751">
            <v>0.99960000000000004</v>
          </cell>
          <cell r="N2751">
            <v>-4.0000000000000002E-4</v>
          </cell>
          <cell r="O2751">
            <v>0</v>
          </cell>
          <cell r="P2751" t="str">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cell>
          <cell r="M2752">
            <v>0.99960000000000004</v>
          </cell>
          <cell r="N2752">
            <v>-4.0000000000000002E-4</v>
          </cell>
          <cell r="O2752">
            <v>0</v>
          </cell>
          <cell r="P2752" t="str">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cell>
          <cell r="M2753">
            <v>0.99960000000000004</v>
          </cell>
          <cell r="N2753">
            <v>-4.0000000000000002E-4</v>
          </cell>
          <cell r="O2753">
            <v>0</v>
          </cell>
          <cell r="P2753" t="str">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cell>
          <cell r="M2754">
            <v>0.99960000000000004</v>
          </cell>
          <cell r="N2754">
            <v>-4.0000000000000002E-4</v>
          </cell>
          <cell r="O2754">
            <v>0</v>
          </cell>
          <cell r="P2754" t="str">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cell>
          <cell r="M2755">
            <v>0.99960000000000004</v>
          </cell>
          <cell r="N2755">
            <v>-4.0000000000000002E-4</v>
          </cell>
          <cell r="O2755">
            <v>0</v>
          </cell>
          <cell r="P2755" t="str">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cell>
          <cell r="M2756">
            <v>0.99839999999999995</v>
          </cell>
          <cell r="N2756">
            <v>-1.6000000000000001E-3</v>
          </cell>
          <cell r="O2756">
            <v>0</v>
          </cell>
          <cell r="P2756" t="str">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cell>
          <cell r="M2757">
            <v>1</v>
          </cell>
          <cell r="N2757">
            <v>0</v>
          </cell>
          <cell r="O2757">
            <v>0</v>
          </cell>
          <cell r="P2757" t="str">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cell>
          <cell r="M2758">
            <v>1</v>
          </cell>
          <cell r="N2758">
            <v>0</v>
          </cell>
          <cell r="O2758">
            <v>0</v>
          </cell>
          <cell r="P2758" t="str">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cell>
          <cell r="M2759">
            <v>1</v>
          </cell>
          <cell r="N2759">
            <v>0</v>
          </cell>
          <cell r="O2759">
            <v>0</v>
          </cell>
          <cell r="P2759" t="str">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cell>
          <cell r="M2760">
            <v>1</v>
          </cell>
          <cell r="N2760">
            <v>0</v>
          </cell>
          <cell r="O2760">
            <v>0</v>
          </cell>
          <cell r="P2760" t="str">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cell>
          <cell r="M2761">
            <v>1</v>
          </cell>
          <cell r="N2761">
            <v>0</v>
          </cell>
          <cell r="O2761">
            <v>0</v>
          </cell>
          <cell r="P2761" t="str">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cell>
          <cell r="M2762">
            <v>1</v>
          </cell>
          <cell r="N2762">
            <v>0</v>
          </cell>
          <cell r="O2762">
            <v>0</v>
          </cell>
          <cell r="P2762" t="str">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cell>
          <cell r="M2763">
            <v>1</v>
          </cell>
          <cell r="N2763">
            <v>0</v>
          </cell>
          <cell r="O2763">
            <v>0</v>
          </cell>
          <cell r="P2763" t="str">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cell>
          <cell r="M2764">
            <v>1</v>
          </cell>
          <cell r="N2764">
            <v>0</v>
          </cell>
          <cell r="O2764">
            <v>0</v>
          </cell>
          <cell r="P2764" t="str">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cell>
          <cell r="M2765">
            <v>1</v>
          </cell>
          <cell r="N2765">
            <v>0</v>
          </cell>
          <cell r="O2765">
            <v>0</v>
          </cell>
          <cell r="P2765" t="str">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cell>
          <cell r="M2766">
            <v>1</v>
          </cell>
          <cell r="N2766">
            <v>0</v>
          </cell>
          <cell r="O2766">
            <v>0</v>
          </cell>
          <cell r="P2766" t="str">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cell>
          <cell r="M2767">
            <v>1</v>
          </cell>
          <cell r="N2767">
            <v>0</v>
          </cell>
          <cell r="O2767">
            <v>0</v>
          </cell>
          <cell r="P2767" t="str">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cell>
          <cell r="M2768">
            <v>1</v>
          </cell>
          <cell r="N2768">
            <v>0</v>
          </cell>
          <cell r="O2768">
            <v>0</v>
          </cell>
          <cell r="P2768" t="str">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cell>
          <cell r="M2769">
            <v>1</v>
          </cell>
          <cell r="N2769">
            <v>0</v>
          </cell>
          <cell r="O2769">
            <v>0</v>
          </cell>
          <cell r="P2769" t="str">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cell>
          <cell r="M2770">
            <v>1</v>
          </cell>
          <cell r="N2770">
            <v>0</v>
          </cell>
          <cell r="O2770">
            <v>0</v>
          </cell>
          <cell r="P2770" t="str">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cell>
          <cell r="M2771">
            <v>1</v>
          </cell>
          <cell r="N2771">
            <v>0</v>
          </cell>
          <cell r="O2771">
            <v>0</v>
          </cell>
          <cell r="P2771" t="str">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cell>
          <cell r="M2772">
            <v>1</v>
          </cell>
          <cell r="N2772">
            <v>0</v>
          </cell>
          <cell r="O2772">
            <v>0</v>
          </cell>
          <cell r="P2772" t="str">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cell>
          <cell r="M2773">
            <v>1</v>
          </cell>
          <cell r="N2773">
            <v>0</v>
          </cell>
          <cell r="O2773">
            <v>0</v>
          </cell>
          <cell r="P2773" t="str">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cell>
          <cell r="M2774">
            <v>1</v>
          </cell>
          <cell r="N2774">
            <v>0</v>
          </cell>
          <cell r="O2774">
            <v>0</v>
          </cell>
          <cell r="P2774" t="str">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cell>
          <cell r="M2775">
            <v>1</v>
          </cell>
          <cell r="N2775">
            <v>0</v>
          </cell>
          <cell r="O2775">
            <v>0</v>
          </cell>
          <cell r="P2775" t="str">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cell>
          <cell r="M2776">
            <v>1</v>
          </cell>
          <cell r="N2776">
            <v>0</v>
          </cell>
          <cell r="O2776">
            <v>0</v>
          </cell>
          <cell r="P2776" t="str">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cell>
          <cell r="M2777">
            <v>1</v>
          </cell>
          <cell r="N2777">
            <v>0</v>
          </cell>
          <cell r="O2777">
            <v>0</v>
          </cell>
          <cell r="P2777" t="str">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cell>
          <cell r="M2778">
            <v>1</v>
          </cell>
          <cell r="N2778">
            <v>0</v>
          </cell>
          <cell r="O2778">
            <v>0</v>
          </cell>
          <cell r="P2778" t="str">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cell>
          <cell r="M2779">
            <v>1</v>
          </cell>
          <cell r="N2779">
            <v>0</v>
          </cell>
          <cell r="O2779">
            <v>0</v>
          </cell>
          <cell r="P2779" t="str">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cell>
          <cell r="M2780">
            <v>1</v>
          </cell>
          <cell r="N2780">
            <v>0</v>
          </cell>
          <cell r="O2780">
            <v>0</v>
          </cell>
          <cell r="P2780" t="str">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cell>
          <cell r="M2781">
            <v>1</v>
          </cell>
          <cell r="N2781">
            <v>0</v>
          </cell>
          <cell r="O2781">
            <v>0</v>
          </cell>
          <cell r="P2781" t="str">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cell>
          <cell r="M2782">
            <v>1</v>
          </cell>
          <cell r="N2782">
            <v>0</v>
          </cell>
          <cell r="O2782">
            <v>0</v>
          </cell>
          <cell r="P2782" t="str">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cell>
          <cell r="M2783">
            <v>1</v>
          </cell>
          <cell r="N2783">
            <v>0</v>
          </cell>
          <cell r="O2783">
            <v>0</v>
          </cell>
          <cell r="P2783" t="str">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cell>
          <cell r="M2784">
            <v>1</v>
          </cell>
          <cell r="N2784">
            <v>0</v>
          </cell>
          <cell r="O2784">
            <v>0</v>
          </cell>
          <cell r="P2784" t="str">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cell>
          <cell r="M2785">
            <v>1</v>
          </cell>
          <cell r="N2785">
            <v>0</v>
          </cell>
          <cell r="O2785">
            <v>0</v>
          </cell>
          <cell r="P2785" t="str">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cell>
          <cell r="M2786">
            <v>1</v>
          </cell>
          <cell r="N2786">
            <v>0</v>
          </cell>
          <cell r="O2786">
            <v>0</v>
          </cell>
          <cell r="P2786" t="str">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cell>
          <cell r="M2787">
            <v>1</v>
          </cell>
          <cell r="N2787">
            <v>0</v>
          </cell>
          <cell r="O2787">
            <v>0</v>
          </cell>
          <cell r="P2787" t="str">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cell>
          <cell r="M2788">
            <v>1</v>
          </cell>
          <cell r="N2788">
            <v>0</v>
          </cell>
          <cell r="O2788">
            <v>0</v>
          </cell>
          <cell r="P2788" t="str">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cell>
          <cell r="M2789">
            <v>1</v>
          </cell>
          <cell r="N2789">
            <v>0</v>
          </cell>
          <cell r="O2789">
            <v>0</v>
          </cell>
          <cell r="P2789" t="str">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cell>
          <cell r="M2790">
            <v>1</v>
          </cell>
          <cell r="N2790">
            <v>0</v>
          </cell>
          <cell r="O2790">
            <v>0</v>
          </cell>
          <cell r="P2790" t="str">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cell>
          <cell r="M2791">
            <v>1</v>
          </cell>
          <cell r="N2791">
            <v>0</v>
          </cell>
          <cell r="O2791">
            <v>0</v>
          </cell>
          <cell r="P2791" t="str">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cell>
          <cell r="M2792">
            <v>1</v>
          </cell>
          <cell r="N2792">
            <v>0</v>
          </cell>
          <cell r="O2792">
            <v>0</v>
          </cell>
          <cell r="P2792" t="str">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cell>
          <cell r="M2793">
            <v>1</v>
          </cell>
          <cell r="N2793">
            <v>0</v>
          </cell>
          <cell r="O2793">
            <v>0</v>
          </cell>
          <cell r="P2793" t="str">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cell>
          <cell r="M2794">
            <v>1</v>
          </cell>
          <cell r="N2794">
            <v>0</v>
          </cell>
          <cell r="O2794">
            <v>0</v>
          </cell>
          <cell r="P2794" t="str">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cell>
          <cell r="M2795">
            <v>1</v>
          </cell>
          <cell r="N2795">
            <v>0</v>
          </cell>
          <cell r="O2795">
            <v>0</v>
          </cell>
          <cell r="P2795" t="str">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cell>
          <cell r="M2796">
            <v>1</v>
          </cell>
          <cell r="N2796">
            <v>0</v>
          </cell>
          <cell r="O2796">
            <v>0</v>
          </cell>
          <cell r="P2796" t="str">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cell>
          <cell r="M2797">
            <v>1</v>
          </cell>
          <cell r="N2797">
            <v>0</v>
          </cell>
          <cell r="O2797">
            <v>0</v>
          </cell>
          <cell r="P2797" t="str">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cell>
          <cell r="M2798">
            <v>1</v>
          </cell>
          <cell r="N2798">
            <v>0</v>
          </cell>
          <cell r="O2798">
            <v>0</v>
          </cell>
          <cell r="P2798" t="str">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cell>
          <cell r="M2799">
            <v>1</v>
          </cell>
          <cell r="N2799">
            <v>0</v>
          </cell>
          <cell r="O2799">
            <v>0</v>
          </cell>
          <cell r="P2799" t="str">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cell>
          <cell r="M2800">
            <v>1</v>
          </cell>
          <cell r="N2800">
            <v>0</v>
          </cell>
          <cell r="O2800">
            <v>0</v>
          </cell>
          <cell r="P2800" t="str">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cell>
          <cell r="M2801">
            <v>1</v>
          </cell>
          <cell r="N2801">
            <v>0</v>
          </cell>
          <cell r="O2801">
            <v>0</v>
          </cell>
          <cell r="P2801" t="str">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cell>
          <cell r="M2802">
            <v>1</v>
          </cell>
          <cell r="N2802">
            <v>0</v>
          </cell>
          <cell r="O2802">
            <v>0</v>
          </cell>
          <cell r="P2802" t="str">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cell>
          <cell r="M2803">
            <v>1</v>
          </cell>
          <cell r="N2803">
            <v>0</v>
          </cell>
          <cell r="O2803">
            <v>0</v>
          </cell>
          <cell r="P2803" t="str">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cell>
          <cell r="M2804">
            <v>1</v>
          </cell>
          <cell r="N2804">
            <v>0</v>
          </cell>
          <cell r="O2804">
            <v>0</v>
          </cell>
          <cell r="P2804" t="str">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cell>
          <cell r="M2805">
            <v>1</v>
          </cell>
          <cell r="N2805">
            <v>0</v>
          </cell>
          <cell r="O2805">
            <v>0</v>
          </cell>
          <cell r="P2805" t="str">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cell>
          <cell r="M2806">
            <v>1</v>
          </cell>
          <cell r="N2806">
            <v>0</v>
          </cell>
          <cell r="O2806">
            <v>0</v>
          </cell>
          <cell r="P2806" t="str">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cell>
          <cell r="M2807">
            <v>1</v>
          </cell>
          <cell r="N2807">
            <v>0</v>
          </cell>
          <cell r="O2807">
            <v>0</v>
          </cell>
          <cell r="P2807" t="str">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cell>
          <cell r="M2808">
            <v>1</v>
          </cell>
          <cell r="N2808">
            <v>0</v>
          </cell>
          <cell r="O2808">
            <v>0</v>
          </cell>
          <cell r="P2808" t="str">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cell>
          <cell r="M2809">
            <v>1</v>
          </cell>
          <cell r="N2809">
            <v>0</v>
          </cell>
          <cell r="O2809">
            <v>0</v>
          </cell>
          <cell r="P2809" t="str">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cell>
          <cell r="M2810">
            <v>1</v>
          </cell>
          <cell r="N2810">
            <v>0</v>
          </cell>
          <cell r="O2810">
            <v>0</v>
          </cell>
          <cell r="P2810" t="str">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cell>
          <cell r="M2811">
            <v>1</v>
          </cell>
          <cell r="N2811">
            <v>0</v>
          </cell>
          <cell r="O2811">
            <v>0</v>
          </cell>
          <cell r="P2811" t="str">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cell>
          <cell r="M2812">
            <v>1</v>
          </cell>
          <cell r="N2812">
            <v>0</v>
          </cell>
          <cell r="O2812">
            <v>0</v>
          </cell>
          <cell r="P2812" t="str">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cell>
          <cell r="M2813">
            <v>1</v>
          </cell>
          <cell r="N2813">
            <v>0</v>
          </cell>
          <cell r="O2813">
            <v>0</v>
          </cell>
          <cell r="P2813" t="str">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cell>
          <cell r="M2814">
            <v>1</v>
          </cell>
          <cell r="N2814">
            <v>0</v>
          </cell>
          <cell r="O2814">
            <v>0</v>
          </cell>
          <cell r="P2814" t="str">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cell>
          <cell r="M2815">
            <v>1</v>
          </cell>
          <cell r="N2815">
            <v>0</v>
          </cell>
          <cell r="O2815">
            <v>0</v>
          </cell>
          <cell r="P2815" t="str">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cell>
          <cell r="M2816">
            <v>1</v>
          </cell>
          <cell r="N2816">
            <v>0</v>
          </cell>
          <cell r="O2816">
            <v>0</v>
          </cell>
          <cell r="P2816" t="str">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cell>
          <cell r="M2817">
            <v>1</v>
          </cell>
          <cell r="N2817">
            <v>0</v>
          </cell>
          <cell r="O2817">
            <v>0</v>
          </cell>
          <cell r="P2817" t="str">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cell>
          <cell r="M2818">
            <v>1</v>
          </cell>
          <cell r="N2818">
            <v>0</v>
          </cell>
          <cell r="O2818">
            <v>0</v>
          </cell>
          <cell r="P2818" t="str">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cell>
          <cell r="M2823">
            <v>0.99960000000000004</v>
          </cell>
          <cell r="N2823">
            <v>-4.0000000000000002E-4</v>
          </cell>
          <cell r="O2823">
            <v>0</v>
          </cell>
          <cell r="P2823" t="str">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cell>
          <cell r="M2824">
            <v>0.99960000000000004</v>
          </cell>
          <cell r="N2824">
            <v>-4.0000000000000002E-4</v>
          </cell>
          <cell r="O2824">
            <v>0</v>
          </cell>
          <cell r="P2824" t="str">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cell>
          <cell r="M2825">
            <v>0.99960000000000004</v>
          </cell>
          <cell r="N2825">
            <v>-4.0000000000000002E-4</v>
          </cell>
          <cell r="O2825">
            <v>0</v>
          </cell>
          <cell r="P2825" t="str">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cell>
          <cell r="M2827">
            <v>1</v>
          </cell>
          <cell r="N2827">
            <v>0</v>
          </cell>
          <cell r="O2827">
            <v>0</v>
          </cell>
          <cell r="P2827" t="str">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cell>
          <cell r="M2828">
            <v>1</v>
          </cell>
          <cell r="N2828">
            <v>0</v>
          </cell>
          <cell r="O2828">
            <v>0</v>
          </cell>
          <cell r="P2828" t="str">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cell>
          <cell r="M2829">
            <v>1</v>
          </cell>
          <cell r="N2829">
            <v>0</v>
          </cell>
          <cell r="O2829">
            <v>0</v>
          </cell>
          <cell r="P2829" t="str">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cell>
          <cell r="M2830">
            <v>1</v>
          </cell>
          <cell r="N2830">
            <v>0</v>
          </cell>
          <cell r="O2830">
            <v>0</v>
          </cell>
          <cell r="P2830" t="str">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cell>
          <cell r="M2831">
            <v>1</v>
          </cell>
          <cell r="N2831">
            <v>0</v>
          </cell>
          <cell r="O2831">
            <v>0</v>
          </cell>
          <cell r="P2831" t="str">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cell>
          <cell r="M2832">
            <v>1</v>
          </cell>
          <cell r="N2832">
            <v>0</v>
          </cell>
          <cell r="O2832">
            <v>0</v>
          </cell>
          <cell r="P2832" t="str">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cell>
          <cell r="M2833">
            <v>1</v>
          </cell>
          <cell r="N2833">
            <v>0</v>
          </cell>
          <cell r="O2833">
            <v>0</v>
          </cell>
          <cell r="P2833" t="str">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cell>
          <cell r="M2834">
            <v>1</v>
          </cell>
          <cell r="N2834">
            <v>0</v>
          </cell>
          <cell r="O2834">
            <v>0</v>
          </cell>
          <cell r="P2834" t="str">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cell>
          <cell r="M2835">
            <v>1</v>
          </cell>
          <cell r="N2835">
            <v>0</v>
          </cell>
          <cell r="O2835">
            <v>0</v>
          </cell>
          <cell r="P2835" t="str">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cell>
          <cell r="M2836">
            <v>1</v>
          </cell>
          <cell r="N2836">
            <v>0</v>
          </cell>
          <cell r="O2836">
            <v>0</v>
          </cell>
          <cell r="P2836" t="str">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cell>
          <cell r="M2837">
            <v>1</v>
          </cell>
          <cell r="N2837">
            <v>0</v>
          </cell>
          <cell r="O2837">
            <v>0</v>
          </cell>
          <cell r="P2837" t="str">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cell>
          <cell r="M2838">
            <v>1</v>
          </cell>
          <cell r="N2838">
            <v>0</v>
          </cell>
          <cell r="O2838">
            <v>0</v>
          </cell>
          <cell r="P2838" t="str">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cell>
          <cell r="M2839">
            <v>1</v>
          </cell>
          <cell r="N2839">
            <v>0</v>
          </cell>
          <cell r="O2839">
            <v>0</v>
          </cell>
          <cell r="P2839" t="str">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cell>
          <cell r="M2840">
            <v>1</v>
          </cell>
          <cell r="N2840">
            <v>0</v>
          </cell>
          <cell r="O2840">
            <v>0</v>
          </cell>
          <cell r="P2840" t="str">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cell>
          <cell r="M2841">
            <v>1</v>
          </cell>
          <cell r="N2841">
            <v>0</v>
          </cell>
          <cell r="O2841">
            <v>0</v>
          </cell>
          <cell r="P2841" t="str">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cell>
          <cell r="M2842">
            <v>1</v>
          </cell>
          <cell r="N2842">
            <v>0</v>
          </cell>
          <cell r="O2842">
            <v>0</v>
          </cell>
          <cell r="P2842" t="str">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cell>
          <cell r="M2843">
            <v>1</v>
          </cell>
          <cell r="N2843">
            <v>0</v>
          </cell>
          <cell r="O2843">
            <v>0</v>
          </cell>
          <cell r="P2843" t="str">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cell>
          <cell r="M2844">
            <v>1</v>
          </cell>
          <cell r="N2844">
            <v>0</v>
          </cell>
          <cell r="O2844">
            <v>0</v>
          </cell>
          <cell r="P2844" t="str">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cell>
          <cell r="M2845">
            <v>1</v>
          </cell>
          <cell r="N2845">
            <v>0</v>
          </cell>
          <cell r="O2845">
            <v>0</v>
          </cell>
          <cell r="P2845" t="str">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cell>
          <cell r="M2846">
            <v>1</v>
          </cell>
          <cell r="N2846">
            <v>0</v>
          </cell>
          <cell r="O2846">
            <v>0</v>
          </cell>
          <cell r="P2846" t="str">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cell>
          <cell r="M2847">
            <v>1</v>
          </cell>
          <cell r="N2847">
            <v>0</v>
          </cell>
          <cell r="O2847">
            <v>0</v>
          </cell>
          <cell r="P2847" t="str">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cell>
          <cell r="M2848">
            <v>1</v>
          </cell>
          <cell r="N2848">
            <v>0</v>
          </cell>
          <cell r="O2848">
            <v>0</v>
          </cell>
          <cell r="P2848" t="str">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cell>
          <cell r="M2849">
            <v>1</v>
          </cell>
          <cell r="N2849">
            <v>0</v>
          </cell>
          <cell r="O2849">
            <v>0</v>
          </cell>
          <cell r="P2849" t="str">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cell>
          <cell r="M2850">
            <v>1</v>
          </cell>
          <cell r="N2850">
            <v>0</v>
          </cell>
          <cell r="O2850">
            <v>0</v>
          </cell>
          <cell r="P2850" t="str">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cell>
          <cell r="M2851">
            <v>1</v>
          </cell>
          <cell r="N2851">
            <v>0</v>
          </cell>
          <cell r="O2851">
            <v>0</v>
          </cell>
          <cell r="P2851" t="str">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cell>
          <cell r="M2852">
            <v>1</v>
          </cell>
          <cell r="N2852">
            <v>0</v>
          </cell>
          <cell r="O2852">
            <v>0</v>
          </cell>
          <cell r="P2852" t="str">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cell>
          <cell r="M2853">
            <v>1</v>
          </cell>
          <cell r="N2853">
            <v>0</v>
          </cell>
          <cell r="O2853">
            <v>0</v>
          </cell>
          <cell r="P2853" t="str">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cell>
          <cell r="M2854">
            <v>1</v>
          </cell>
          <cell r="N2854">
            <v>0</v>
          </cell>
          <cell r="O2854">
            <v>0</v>
          </cell>
          <cell r="P2854" t="str">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cell>
          <cell r="M2855">
            <v>1</v>
          </cell>
          <cell r="N2855">
            <v>0</v>
          </cell>
          <cell r="O2855">
            <v>0</v>
          </cell>
          <cell r="P2855" t="str">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cell>
          <cell r="M2856">
            <v>1</v>
          </cell>
          <cell r="N2856">
            <v>0</v>
          </cell>
          <cell r="O2856">
            <v>0</v>
          </cell>
          <cell r="P2856" t="str">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cell>
          <cell r="M2857">
            <v>1</v>
          </cell>
          <cell r="N2857">
            <v>0</v>
          </cell>
          <cell r="O2857">
            <v>0</v>
          </cell>
          <cell r="P2857" t="str">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cell>
          <cell r="M2858">
            <v>1</v>
          </cell>
          <cell r="N2858">
            <v>0</v>
          </cell>
          <cell r="O2858">
            <v>0</v>
          </cell>
          <cell r="P2858" t="str">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cell>
          <cell r="M2859">
            <v>1</v>
          </cell>
          <cell r="N2859">
            <v>0</v>
          </cell>
          <cell r="O2859">
            <v>0</v>
          </cell>
          <cell r="P2859" t="str">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cell>
          <cell r="M2860">
            <v>1</v>
          </cell>
          <cell r="N2860">
            <v>0</v>
          </cell>
          <cell r="O2860">
            <v>0</v>
          </cell>
          <cell r="P2860" t="str">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cell>
          <cell r="M2861">
            <v>1</v>
          </cell>
          <cell r="N2861">
            <v>0</v>
          </cell>
          <cell r="O2861">
            <v>0</v>
          </cell>
          <cell r="P2861" t="str">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cell>
          <cell r="M2862">
            <v>1</v>
          </cell>
          <cell r="N2862">
            <v>0</v>
          </cell>
          <cell r="O2862">
            <v>0</v>
          </cell>
          <cell r="P2862" t="str">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cell>
          <cell r="M2863">
            <v>1</v>
          </cell>
          <cell r="N2863">
            <v>0</v>
          </cell>
          <cell r="O2863">
            <v>0</v>
          </cell>
          <cell r="P2863" t="str">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cell>
          <cell r="M2864">
            <v>1</v>
          </cell>
          <cell r="N2864">
            <v>0</v>
          </cell>
          <cell r="O2864">
            <v>0</v>
          </cell>
          <cell r="P2864" t="str">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cell>
          <cell r="M2865">
            <v>1</v>
          </cell>
          <cell r="N2865">
            <v>0</v>
          </cell>
          <cell r="O2865">
            <v>0</v>
          </cell>
          <cell r="P2865" t="str">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cell>
          <cell r="M2866">
            <v>1</v>
          </cell>
          <cell r="N2866">
            <v>0</v>
          </cell>
          <cell r="O2866">
            <v>0</v>
          </cell>
          <cell r="P2866" t="str">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cell>
          <cell r="M2867">
            <v>1</v>
          </cell>
          <cell r="N2867">
            <v>0</v>
          </cell>
          <cell r="O2867">
            <v>0</v>
          </cell>
          <cell r="P2867" t="str">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cell>
          <cell r="M2868">
            <v>1</v>
          </cell>
          <cell r="N2868">
            <v>0</v>
          </cell>
          <cell r="O2868">
            <v>0</v>
          </cell>
          <cell r="P2868" t="str">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cell>
          <cell r="M2869">
            <v>1</v>
          </cell>
          <cell r="N2869">
            <v>0</v>
          </cell>
          <cell r="O2869">
            <v>0</v>
          </cell>
          <cell r="P2869" t="str">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cell>
          <cell r="M2870">
            <v>1</v>
          </cell>
          <cell r="N2870">
            <v>0</v>
          </cell>
          <cell r="O2870">
            <v>0</v>
          </cell>
          <cell r="P2870" t="str">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cell>
          <cell r="M2871">
            <v>1</v>
          </cell>
          <cell r="N2871">
            <v>0</v>
          </cell>
          <cell r="O2871">
            <v>0</v>
          </cell>
          <cell r="P2871" t="str">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cell>
          <cell r="M2872">
            <v>1</v>
          </cell>
          <cell r="N2872">
            <v>0</v>
          </cell>
          <cell r="O2872">
            <v>0</v>
          </cell>
          <cell r="P2872" t="str">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cell>
          <cell r="M2873">
            <v>1</v>
          </cell>
          <cell r="N2873">
            <v>0</v>
          </cell>
          <cell r="O2873">
            <v>0</v>
          </cell>
          <cell r="P2873" t="str">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cell>
          <cell r="M2874">
            <v>1</v>
          </cell>
          <cell r="N2874">
            <v>0</v>
          </cell>
          <cell r="O2874">
            <v>0</v>
          </cell>
          <cell r="P2874" t="str">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cell>
          <cell r="M2875">
            <v>1</v>
          </cell>
          <cell r="N2875">
            <v>0</v>
          </cell>
          <cell r="O2875">
            <v>0</v>
          </cell>
          <cell r="P2875" t="str">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cell>
          <cell r="M2876">
            <v>1</v>
          </cell>
          <cell r="N2876">
            <v>0</v>
          </cell>
          <cell r="O2876">
            <v>0</v>
          </cell>
          <cell r="P2876" t="str">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cell>
          <cell r="M2877">
            <v>1</v>
          </cell>
          <cell r="N2877">
            <v>0</v>
          </cell>
          <cell r="O2877">
            <v>0</v>
          </cell>
          <cell r="P2877" t="str">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cell>
          <cell r="M2878">
            <v>1</v>
          </cell>
          <cell r="N2878">
            <v>0</v>
          </cell>
          <cell r="O2878">
            <v>0</v>
          </cell>
          <cell r="P2878" t="str">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cell>
          <cell r="M2879">
            <v>1</v>
          </cell>
          <cell r="N2879">
            <v>0</v>
          </cell>
          <cell r="O2879">
            <v>0</v>
          </cell>
          <cell r="P2879" t="str">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cell>
          <cell r="M2880">
            <v>1</v>
          </cell>
          <cell r="N2880">
            <v>0</v>
          </cell>
          <cell r="O2880">
            <v>0</v>
          </cell>
          <cell r="P2880" t="str">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cell>
          <cell r="M2881">
            <v>1</v>
          </cell>
          <cell r="N2881">
            <v>0</v>
          </cell>
          <cell r="O2881">
            <v>0</v>
          </cell>
          <cell r="P2881" t="str">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cell>
          <cell r="M2882">
            <v>1</v>
          </cell>
          <cell r="N2882">
            <v>0</v>
          </cell>
          <cell r="O2882">
            <v>0</v>
          </cell>
          <cell r="P2882" t="str">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cell>
          <cell r="M2883">
            <v>1</v>
          </cell>
          <cell r="N2883">
            <v>0</v>
          </cell>
          <cell r="O2883">
            <v>0</v>
          </cell>
          <cell r="P2883" t="str">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cell>
          <cell r="M2884">
            <v>1</v>
          </cell>
          <cell r="N2884">
            <v>0</v>
          </cell>
          <cell r="O2884">
            <v>0</v>
          </cell>
          <cell r="P2884" t="str">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cell>
          <cell r="M2885">
            <v>1</v>
          </cell>
          <cell r="N2885">
            <v>0</v>
          </cell>
          <cell r="O2885">
            <v>0</v>
          </cell>
          <cell r="P2885" t="str">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cell>
          <cell r="M2886">
            <v>1</v>
          </cell>
          <cell r="N2886">
            <v>0</v>
          </cell>
          <cell r="O2886">
            <v>0</v>
          </cell>
          <cell r="P2886" t="str">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cell>
          <cell r="M2887">
            <v>1</v>
          </cell>
          <cell r="N2887">
            <v>0</v>
          </cell>
          <cell r="O2887">
            <v>0</v>
          </cell>
          <cell r="P2887" t="str">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cell>
          <cell r="M2888">
            <v>1</v>
          </cell>
          <cell r="N2888">
            <v>0</v>
          </cell>
          <cell r="O2888">
            <v>0</v>
          </cell>
          <cell r="P2888" t="str">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cell>
          <cell r="M2889">
            <v>1</v>
          </cell>
          <cell r="N2889">
            <v>0</v>
          </cell>
          <cell r="O2889">
            <v>0</v>
          </cell>
          <cell r="P2889" t="str">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cell>
          <cell r="M2890">
            <v>1</v>
          </cell>
          <cell r="N2890">
            <v>0</v>
          </cell>
          <cell r="O2890">
            <v>0</v>
          </cell>
          <cell r="P2890" t="str">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cell>
          <cell r="M2891">
            <v>1</v>
          </cell>
          <cell r="N2891">
            <v>0</v>
          </cell>
          <cell r="O2891">
            <v>0</v>
          </cell>
          <cell r="P2891" t="str">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cell>
          <cell r="M2892">
            <v>1</v>
          </cell>
          <cell r="N2892">
            <v>0</v>
          </cell>
          <cell r="O2892">
            <v>0</v>
          </cell>
          <cell r="P2892" t="str">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cell>
          <cell r="M2893">
            <v>1</v>
          </cell>
          <cell r="N2893">
            <v>0</v>
          </cell>
          <cell r="O2893">
            <v>0</v>
          </cell>
          <cell r="P2893" t="str">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cell>
          <cell r="M2894">
            <v>1</v>
          </cell>
          <cell r="N2894">
            <v>0</v>
          </cell>
          <cell r="O2894">
            <v>0</v>
          </cell>
          <cell r="P2894" t="str">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cell>
          <cell r="M2895">
            <v>1</v>
          </cell>
          <cell r="N2895">
            <v>0</v>
          </cell>
          <cell r="O2895">
            <v>0</v>
          </cell>
          <cell r="P2895" t="str">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cell>
          <cell r="M2896">
            <v>1</v>
          </cell>
          <cell r="N2896">
            <v>0</v>
          </cell>
          <cell r="O2896">
            <v>0</v>
          </cell>
          <cell r="P2896" t="str">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cell>
          <cell r="M2897">
            <v>1</v>
          </cell>
          <cell r="N2897">
            <v>0</v>
          </cell>
          <cell r="O2897">
            <v>0</v>
          </cell>
          <cell r="P2897" t="str">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cell>
          <cell r="M2898">
            <v>1</v>
          </cell>
          <cell r="N2898">
            <v>0</v>
          </cell>
          <cell r="O2898">
            <v>0</v>
          </cell>
          <cell r="P2898" t="str">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cell>
          <cell r="M2899">
            <v>1</v>
          </cell>
          <cell r="N2899">
            <v>0</v>
          </cell>
          <cell r="O2899">
            <v>0</v>
          </cell>
          <cell r="P2899" t="str">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cell>
          <cell r="M2900">
            <v>1</v>
          </cell>
          <cell r="N2900">
            <v>0</v>
          </cell>
          <cell r="O2900">
            <v>0</v>
          </cell>
          <cell r="P2900" t="str">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cell>
          <cell r="M2901">
            <v>0.99939999999999996</v>
          </cell>
          <cell r="N2901">
            <v>-5.9999999999999995E-4</v>
          </cell>
          <cell r="O2901">
            <v>0</v>
          </cell>
          <cell r="P2901" t="str">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cell>
          <cell r="M2902">
            <v>0.99939999999999996</v>
          </cell>
          <cell r="N2902">
            <v>-5.9999999999999995E-4</v>
          </cell>
          <cell r="O2902">
            <v>0</v>
          </cell>
          <cell r="P2902" t="str">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cell>
          <cell r="M2903">
            <v>0.99939999999999996</v>
          </cell>
          <cell r="N2903">
            <v>-5.9999999999999995E-4</v>
          </cell>
          <cell r="O2903">
            <v>0</v>
          </cell>
          <cell r="P2903" t="str">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cell>
          <cell r="M2904">
            <v>1</v>
          </cell>
          <cell r="N2904">
            <v>0</v>
          </cell>
          <cell r="O2904">
            <v>0</v>
          </cell>
          <cell r="P2904" t="str">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cell>
          <cell r="M2905">
            <v>1</v>
          </cell>
          <cell r="N2905">
            <v>0</v>
          </cell>
          <cell r="O2905">
            <v>0</v>
          </cell>
          <cell r="P2905" t="str">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cell>
          <cell r="M2906">
            <v>1</v>
          </cell>
          <cell r="N2906">
            <v>0</v>
          </cell>
          <cell r="O2906">
            <v>0</v>
          </cell>
          <cell r="P2906" t="str">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cell>
          <cell r="M2907">
            <v>1</v>
          </cell>
          <cell r="N2907">
            <v>0</v>
          </cell>
          <cell r="O2907">
            <v>0</v>
          </cell>
          <cell r="P2907" t="str">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cell>
          <cell r="M2908">
            <v>1</v>
          </cell>
          <cell r="N2908">
            <v>0</v>
          </cell>
          <cell r="O2908">
            <v>0</v>
          </cell>
          <cell r="P2908" t="str">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cell>
          <cell r="M2909">
            <v>1</v>
          </cell>
          <cell r="N2909">
            <v>0</v>
          </cell>
          <cell r="O2909">
            <v>0</v>
          </cell>
          <cell r="P2909" t="str">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cell>
          <cell r="M2910">
            <v>1</v>
          </cell>
          <cell r="N2910">
            <v>0</v>
          </cell>
          <cell r="O2910">
            <v>0</v>
          </cell>
          <cell r="P2910" t="str">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cell>
          <cell r="M2911">
            <v>1</v>
          </cell>
          <cell r="N2911">
            <v>0</v>
          </cell>
          <cell r="O2911">
            <v>0</v>
          </cell>
          <cell r="P2911" t="str">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cell>
          <cell r="M2912">
            <v>1</v>
          </cell>
          <cell r="N2912">
            <v>0</v>
          </cell>
          <cell r="O2912">
            <v>0</v>
          </cell>
          <cell r="P2912" t="str">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cell>
          <cell r="M2913">
            <v>1</v>
          </cell>
          <cell r="N2913">
            <v>0</v>
          </cell>
          <cell r="O2913">
            <v>0</v>
          </cell>
          <cell r="P2913" t="str">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cell>
          <cell r="M2914">
            <v>1</v>
          </cell>
          <cell r="N2914">
            <v>0</v>
          </cell>
          <cell r="O2914">
            <v>0</v>
          </cell>
          <cell r="P2914" t="str">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cell>
          <cell r="M2915">
            <v>1</v>
          </cell>
          <cell r="N2915">
            <v>0</v>
          </cell>
          <cell r="O2915">
            <v>0</v>
          </cell>
          <cell r="P2915" t="str">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cell>
          <cell r="M2916">
            <v>1</v>
          </cell>
          <cell r="N2916">
            <v>0</v>
          </cell>
          <cell r="O2916">
            <v>0</v>
          </cell>
          <cell r="P2916" t="str">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cell>
          <cell r="M2917">
            <v>1</v>
          </cell>
          <cell r="N2917">
            <v>0</v>
          </cell>
          <cell r="O2917">
            <v>0</v>
          </cell>
          <cell r="P2917" t="str">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cell>
          <cell r="M2918">
            <v>1</v>
          </cell>
          <cell r="N2918">
            <v>0</v>
          </cell>
          <cell r="O2918">
            <v>0</v>
          </cell>
          <cell r="P2918" t="str">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cell>
          <cell r="M2919">
            <v>1</v>
          </cell>
          <cell r="N2919">
            <v>0</v>
          </cell>
          <cell r="O2919">
            <v>0</v>
          </cell>
          <cell r="P2919" t="str">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cell>
          <cell r="M2920">
            <v>1</v>
          </cell>
          <cell r="N2920">
            <v>0</v>
          </cell>
          <cell r="O2920">
            <v>0</v>
          </cell>
          <cell r="P2920" t="str">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cell>
          <cell r="M2921">
            <v>1</v>
          </cell>
          <cell r="N2921">
            <v>0</v>
          </cell>
          <cell r="O2921">
            <v>0</v>
          </cell>
          <cell r="P2921" t="str">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cell>
          <cell r="M2922">
            <v>1</v>
          </cell>
          <cell r="N2922">
            <v>0</v>
          </cell>
          <cell r="O2922">
            <v>0</v>
          </cell>
          <cell r="P2922" t="str">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cell>
          <cell r="M2923">
            <v>1</v>
          </cell>
          <cell r="N2923">
            <v>0</v>
          </cell>
          <cell r="O2923">
            <v>0</v>
          </cell>
          <cell r="P2923" t="str">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cell>
          <cell r="M2924">
            <v>1</v>
          </cell>
          <cell r="N2924">
            <v>0</v>
          </cell>
          <cell r="O2924">
            <v>0</v>
          </cell>
          <cell r="P2924" t="str">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cell>
          <cell r="M2925">
            <v>1</v>
          </cell>
          <cell r="N2925">
            <v>0</v>
          </cell>
          <cell r="O2925">
            <v>0</v>
          </cell>
          <cell r="P2925" t="str">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cell>
          <cell r="M2926">
            <v>1</v>
          </cell>
          <cell r="N2926">
            <v>0</v>
          </cell>
          <cell r="O2926">
            <v>0</v>
          </cell>
          <cell r="P2926" t="str">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cell>
          <cell r="M2927">
            <v>1</v>
          </cell>
          <cell r="N2927">
            <v>0</v>
          </cell>
          <cell r="O2927">
            <v>0</v>
          </cell>
          <cell r="P2927" t="str">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cell>
          <cell r="M2928">
            <v>1</v>
          </cell>
          <cell r="N2928">
            <v>0</v>
          </cell>
          <cell r="O2928">
            <v>0</v>
          </cell>
          <cell r="P2928" t="str">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cell>
          <cell r="M2929">
            <v>1</v>
          </cell>
          <cell r="N2929">
            <v>0</v>
          </cell>
          <cell r="O2929">
            <v>0</v>
          </cell>
          <cell r="P2929" t="str">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cell>
          <cell r="M2930">
            <v>1</v>
          </cell>
          <cell r="N2930">
            <v>0</v>
          </cell>
          <cell r="O2930">
            <v>0</v>
          </cell>
          <cell r="P2930" t="str">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cell>
          <cell r="M2931">
            <v>1</v>
          </cell>
          <cell r="N2931">
            <v>0</v>
          </cell>
          <cell r="O2931">
            <v>0</v>
          </cell>
          <cell r="P2931" t="str">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cell>
          <cell r="M2932">
            <v>1</v>
          </cell>
          <cell r="N2932">
            <v>0</v>
          </cell>
          <cell r="O2932">
            <v>0</v>
          </cell>
          <cell r="P2932" t="str">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cell>
          <cell r="M2933">
            <v>0.99790000000000001</v>
          </cell>
          <cell r="N2933">
            <v>-2.0999999999999999E-3</v>
          </cell>
          <cell r="O2933">
            <v>0</v>
          </cell>
          <cell r="P2933" t="str">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cell>
          <cell r="M2934">
            <v>0.99529999999999996</v>
          </cell>
          <cell r="N2934">
            <v>-4.7000000000000002E-3</v>
          </cell>
          <cell r="O2934">
            <v>0</v>
          </cell>
          <cell r="P2934" t="str">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cell>
          <cell r="M2935">
            <v>0.99529999999999996</v>
          </cell>
          <cell r="N2935">
            <v>-4.7000000000000002E-3</v>
          </cell>
          <cell r="O2935">
            <v>0</v>
          </cell>
          <cell r="P2935" t="str">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cell>
          <cell r="M2936">
            <v>0.99529999999999996</v>
          </cell>
          <cell r="N2936">
            <v>-4.7000000000000002E-3</v>
          </cell>
          <cell r="O2936">
            <v>0</v>
          </cell>
          <cell r="P2936" t="str">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cell>
          <cell r="M2937">
            <v>0.99529999999999996</v>
          </cell>
          <cell r="N2937">
            <v>-4.7000000000000002E-3</v>
          </cell>
          <cell r="O2937">
            <v>0</v>
          </cell>
          <cell r="P2937" t="str">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cell>
          <cell r="M2938">
            <v>0.99529999999999996</v>
          </cell>
          <cell r="N2938">
            <v>-4.7000000000000002E-3</v>
          </cell>
          <cell r="O2938">
            <v>0</v>
          </cell>
          <cell r="P2938" t="str">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cell>
          <cell r="M2939">
            <v>0.99529999999999996</v>
          </cell>
          <cell r="N2939">
            <v>-4.7000000000000002E-3</v>
          </cell>
          <cell r="O2939">
            <v>0</v>
          </cell>
          <cell r="P2939" t="str">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cell>
          <cell r="M2940">
            <v>0.99529999999999996</v>
          </cell>
          <cell r="N2940">
            <v>-4.7000000000000002E-3</v>
          </cell>
          <cell r="O2940">
            <v>0</v>
          </cell>
          <cell r="P2940" t="str">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cell>
          <cell r="M2941">
            <v>0.99529999999999996</v>
          </cell>
          <cell r="N2941">
            <v>-4.7000000000000002E-3</v>
          </cell>
          <cell r="O2941">
            <v>0</v>
          </cell>
          <cell r="P2941" t="str">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cell>
          <cell r="M2942">
            <v>0.99529999999999996</v>
          </cell>
          <cell r="N2942">
            <v>-4.7000000000000002E-3</v>
          </cell>
          <cell r="O2942">
            <v>0</v>
          </cell>
          <cell r="P2942" t="str">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cell>
          <cell r="M2943">
            <v>0.99529999999999996</v>
          </cell>
          <cell r="N2943">
            <v>-4.7000000000000002E-3</v>
          </cell>
          <cell r="O2943">
            <v>0</v>
          </cell>
          <cell r="P2943" t="str">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cell>
          <cell r="M2944">
            <v>0.99529999999999996</v>
          </cell>
          <cell r="N2944">
            <v>-4.7000000000000002E-3</v>
          </cell>
          <cell r="O2944">
            <v>0</v>
          </cell>
          <cell r="P2944" t="str">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cell>
          <cell r="M2945">
            <v>0.99529999999999996</v>
          </cell>
          <cell r="N2945">
            <v>-4.7000000000000002E-3</v>
          </cell>
          <cell r="O2945">
            <v>0</v>
          </cell>
          <cell r="P2945" t="str">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cell>
          <cell r="M2946">
            <v>0.99529999999999996</v>
          </cell>
          <cell r="N2946">
            <v>-4.7000000000000002E-3</v>
          </cell>
          <cell r="O2946">
            <v>0</v>
          </cell>
          <cell r="P2946" t="str">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cell>
          <cell r="M2947">
            <v>0.99529999999999996</v>
          </cell>
          <cell r="N2947">
            <v>-4.7000000000000002E-3</v>
          </cell>
          <cell r="O2947">
            <v>0</v>
          </cell>
          <cell r="P2947" t="str">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cell>
          <cell r="M2948">
            <v>0.99529999999999996</v>
          </cell>
          <cell r="N2948">
            <v>-4.7000000000000002E-3</v>
          </cell>
          <cell r="O2948">
            <v>0</v>
          </cell>
          <cell r="P2948" t="str">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cell>
          <cell r="M2949">
            <v>0.99529999999999996</v>
          </cell>
          <cell r="N2949">
            <v>-4.7000000000000002E-3</v>
          </cell>
          <cell r="O2949">
            <v>0</v>
          </cell>
          <cell r="P2949" t="str">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cell>
          <cell r="M2950">
            <v>0.99529999999999996</v>
          </cell>
          <cell r="N2950">
            <v>-4.7000000000000002E-3</v>
          </cell>
          <cell r="O2950">
            <v>0</v>
          </cell>
          <cell r="P2950" t="str">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cell>
          <cell r="M2951">
            <v>0.99529999999999996</v>
          </cell>
          <cell r="N2951">
            <v>-4.7000000000000002E-3</v>
          </cell>
          <cell r="O2951">
            <v>0</v>
          </cell>
          <cell r="P2951" t="str">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cell>
          <cell r="M2952">
            <v>0.99529999999999996</v>
          </cell>
          <cell r="N2952">
            <v>-4.7000000000000002E-3</v>
          </cell>
          <cell r="O2952">
            <v>0</v>
          </cell>
          <cell r="P2952" t="str">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cell>
          <cell r="M2953">
            <v>0.99529999999999996</v>
          </cell>
          <cell r="N2953">
            <v>-4.7000000000000002E-3</v>
          </cell>
          <cell r="O2953">
            <v>0</v>
          </cell>
          <cell r="P2953" t="str">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cell>
          <cell r="M2954">
            <v>0.99929999999999997</v>
          </cell>
          <cell r="N2954">
            <v>-6.9999999999999999E-4</v>
          </cell>
          <cell r="O2954">
            <v>0</v>
          </cell>
          <cell r="P2954" t="str">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cell>
          <cell r="M2955">
            <v>0.99929999999999997</v>
          </cell>
          <cell r="N2955">
            <v>-6.9999999999999999E-4</v>
          </cell>
          <cell r="O2955">
            <v>0</v>
          </cell>
          <cell r="P2955" t="str">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cell>
          <cell r="M2956">
            <v>0.99929999999999997</v>
          </cell>
          <cell r="N2956">
            <v>-6.9999999999999999E-4</v>
          </cell>
          <cell r="O2956">
            <v>0</v>
          </cell>
          <cell r="P2956" t="str">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cell>
          <cell r="M2957">
            <v>0.99929999999999997</v>
          </cell>
          <cell r="N2957">
            <v>-6.9999999999999999E-4</v>
          </cell>
          <cell r="O2957">
            <v>0</v>
          </cell>
          <cell r="P2957" t="str">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cell>
          <cell r="M2958">
            <v>0.99929999999999997</v>
          </cell>
          <cell r="N2958">
            <v>-6.9999999999999999E-4</v>
          </cell>
          <cell r="O2958">
            <v>0</v>
          </cell>
          <cell r="P2958" t="str">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cell>
          <cell r="M2959">
            <v>0.99929999999999997</v>
          </cell>
          <cell r="N2959">
            <v>-6.9999999999999999E-4</v>
          </cell>
          <cell r="O2959">
            <v>0</v>
          </cell>
          <cell r="P2959" t="str">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cell>
          <cell r="M2960">
            <v>0.99929999999999997</v>
          </cell>
          <cell r="N2960">
            <v>-6.9999999999999999E-4</v>
          </cell>
          <cell r="O2960">
            <v>0</v>
          </cell>
          <cell r="P2960" t="str">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cell>
          <cell r="M2961">
            <v>0.99929999999999997</v>
          </cell>
          <cell r="N2961">
            <v>-6.9999999999999999E-4</v>
          </cell>
          <cell r="O2961">
            <v>0</v>
          </cell>
          <cell r="P2961" t="str">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cell>
          <cell r="M2962">
            <v>0.99929999999999997</v>
          </cell>
          <cell r="N2962">
            <v>-6.9999999999999999E-4</v>
          </cell>
          <cell r="O2962">
            <v>0</v>
          </cell>
          <cell r="P2962" t="str">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cell>
          <cell r="M2963">
            <v>0.99929999999999997</v>
          </cell>
          <cell r="N2963">
            <v>-6.9999999999999999E-4</v>
          </cell>
          <cell r="O2963">
            <v>0</v>
          </cell>
          <cell r="P2963" t="str">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cell>
          <cell r="M2964">
            <v>0.99929999999999997</v>
          </cell>
          <cell r="N2964">
            <v>-6.9999999999999999E-4</v>
          </cell>
          <cell r="O2964">
            <v>0</v>
          </cell>
          <cell r="P2964" t="str">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cell>
          <cell r="M2965">
            <v>0.99929999999999997</v>
          </cell>
          <cell r="N2965">
            <v>-6.9999999999999999E-4</v>
          </cell>
          <cell r="O2965">
            <v>0</v>
          </cell>
          <cell r="P2965" t="str">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cell>
          <cell r="M2966">
            <v>0.99929999999999997</v>
          </cell>
          <cell r="N2966">
            <v>-6.9999999999999999E-4</v>
          </cell>
          <cell r="O2966">
            <v>0</v>
          </cell>
          <cell r="P2966" t="str">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cell>
          <cell r="M2967">
            <v>0.99929999999999997</v>
          </cell>
          <cell r="N2967">
            <v>-6.9999999999999999E-4</v>
          </cell>
          <cell r="O2967">
            <v>0</v>
          </cell>
          <cell r="P2967" t="str">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cell>
          <cell r="M2968">
            <v>0.99929999999999997</v>
          </cell>
          <cell r="N2968">
            <v>-6.9999999999999999E-4</v>
          </cell>
          <cell r="O2968">
            <v>0</v>
          </cell>
          <cell r="P2968" t="str">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cell>
          <cell r="M2969">
            <v>0.99929999999999997</v>
          </cell>
          <cell r="N2969">
            <v>-6.9999999999999999E-4</v>
          </cell>
          <cell r="O2969">
            <v>0</v>
          </cell>
          <cell r="P2969" t="str">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cell>
          <cell r="M2970">
            <v>0.99929999999999997</v>
          </cell>
          <cell r="N2970">
            <v>-6.9999999999999999E-4</v>
          </cell>
          <cell r="O2970">
            <v>0</v>
          </cell>
          <cell r="P2970" t="str">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cell>
          <cell r="M2971">
            <v>0.99929999999999997</v>
          </cell>
          <cell r="N2971">
            <v>-6.9999999999999999E-4</v>
          </cell>
          <cell r="O2971">
            <v>0</v>
          </cell>
          <cell r="P2971" t="str">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cell>
          <cell r="M2972">
            <v>0.99929999999999997</v>
          </cell>
          <cell r="N2972">
            <v>-6.9999999999999999E-4</v>
          </cell>
          <cell r="O2972">
            <v>0</v>
          </cell>
          <cell r="P2972" t="str">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cell>
          <cell r="M2973">
            <v>0.99929999999999997</v>
          </cell>
          <cell r="N2973">
            <v>-6.9999999999999999E-4</v>
          </cell>
          <cell r="O2973">
            <v>0</v>
          </cell>
          <cell r="P2973" t="str">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cell>
          <cell r="M2995">
            <v>0.98799999999999999</v>
          </cell>
          <cell r="N2995">
            <v>-1.2E-2</v>
          </cell>
          <cell r="O2995">
            <v>0</v>
          </cell>
          <cell r="P2995" t="str">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cell>
          <cell r="M2996">
            <v>0.98799999999999999</v>
          </cell>
          <cell r="N2996">
            <v>-1.2E-2</v>
          </cell>
          <cell r="O2996">
            <v>0</v>
          </cell>
          <cell r="P2996" t="str">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cell>
          <cell r="M2997">
            <v>0.98799999999999999</v>
          </cell>
          <cell r="N2997">
            <v>-1.2E-2</v>
          </cell>
          <cell r="O2997">
            <v>0</v>
          </cell>
          <cell r="P2997" t="str">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cell>
          <cell r="M2998">
            <v>0.99739999999999995</v>
          </cell>
          <cell r="N2998">
            <v>-2.5999999999999999E-3</v>
          </cell>
          <cell r="O2998">
            <v>0</v>
          </cell>
          <cell r="P2998" t="str">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cell>
          <cell r="M2999">
            <v>0.99739999999999995</v>
          </cell>
          <cell r="N2999">
            <v>-2.5999999999999999E-3</v>
          </cell>
          <cell r="O2999">
            <v>0</v>
          </cell>
          <cell r="P2999" t="str">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cell>
          <cell r="M3001">
            <v>0.99950000000000006</v>
          </cell>
          <cell r="N3001">
            <v>-5.0000000000000001E-4</v>
          </cell>
          <cell r="O3001">
            <v>0</v>
          </cell>
          <cell r="P3001" t="str">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cell>
          <cell r="M3002">
            <v>0.99950000000000006</v>
          </cell>
          <cell r="N3002">
            <v>-5.0000000000000001E-4</v>
          </cell>
          <cell r="O3002">
            <v>0</v>
          </cell>
          <cell r="P3002" t="str">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cell>
          <cell r="M3003">
            <v>0.99950000000000006</v>
          </cell>
          <cell r="N3003">
            <v>-5.0000000000000001E-4</v>
          </cell>
          <cell r="O3003">
            <v>0</v>
          </cell>
          <cell r="P3003" t="str">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cell>
          <cell r="M3004">
            <v>0.99950000000000006</v>
          </cell>
          <cell r="N3004">
            <v>-5.0000000000000001E-4</v>
          </cell>
          <cell r="O3004">
            <v>0</v>
          </cell>
          <cell r="P3004" t="str">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cell>
          <cell r="M3005">
            <v>0.99950000000000006</v>
          </cell>
          <cell r="N3005">
            <v>-5.0000000000000001E-4</v>
          </cell>
          <cell r="O3005">
            <v>0</v>
          </cell>
          <cell r="P3005" t="str">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cell>
          <cell r="M3006">
            <v>0.99950000000000006</v>
          </cell>
          <cell r="N3006">
            <v>-5.0000000000000001E-4</v>
          </cell>
          <cell r="O3006">
            <v>0</v>
          </cell>
          <cell r="P3006" t="str">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cell>
          <cell r="M3007">
            <v>0.99950000000000006</v>
          </cell>
          <cell r="N3007">
            <v>-5.0000000000000001E-4</v>
          </cell>
          <cell r="O3007">
            <v>0</v>
          </cell>
          <cell r="P3007" t="str">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cell>
          <cell r="M3008">
            <v>0.99939999999999996</v>
          </cell>
          <cell r="N3008">
            <v>-5.9999999999999995E-4</v>
          </cell>
          <cell r="O3008">
            <v>0</v>
          </cell>
          <cell r="P3008" t="str">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cell>
          <cell r="M3009">
            <v>0.99939999999999996</v>
          </cell>
          <cell r="N3009">
            <v>-5.9999999999999995E-4</v>
          </cell>
          <cell r="O3009">
            <v>0</v>
          </cell>
          <cell r="P3009" t="str">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cell>
          <cell r="M3010">
            <v>0.99939999999999996</v>
          </cell>
          <cell r="N3010">
            <v>-5.9999999999999995E-4</v>
          </cell>
          <cell r="O3010">
            <v>0</v>
          </cell>
          <cell r="P3010" t="str">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cell>
          <cell r="M3011">
            <v>0.99939999999999996</v>
          </cell>
          <cell r="N3011">
            <v>-5.9999999999999995E-4</v>
          </cell>
          <cell r="O3011">
            <v>0</v>
          </cell>
          <cell r="P3011" t="str">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cell>
          <cell r="M3012">
            <v>0.99590000000000001</v>
          </cell>
          <cell r="N3012">
            <v>-4.1000000000000003E-3</v>
          </cell>
          <cell r="O3012">
            <v>0</v>
          </cell>
          <cell r="P3012" t="str">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cell>
          <cell r="M3013">
            <v>0.99590000000000001</v>
          </cell>
          <cell r="N3013">
            <v>-4.1000000000000003E-3</v>
          </cell>
          <cell r="O3013">
            <v>0</v>
          </cell>
          <cell r="P3013" t="str">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cell>
          <cell r="M3014">
            <v>0.99590000000000001</v>
          </cell>
          <cell r="N3014">
            <v>-4.1000000000000003E-3</v>
          </cell>
          <cell r="O3014">
            <v>0</v>
          </cell>
          <cell r="P3014" t="str">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cell>
          <cell r="M3015">
            <v>0.99590000000000001</v>
          </cell>
          <cell r="N3015">
            <v>-4.1000000000000003E-3</v>
          </cell>
          <cell r="O3015">
            <v>0</v>
          </cell>
          <cell r="P3015" t="str">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cell>
          <cell r="M3016">
            <v>0.99590000000000001</v>
          </cell>
          <cell r="N3016">
            <v>-4.1000000000000003E-3</v>
          </cell>
          <cell r="O3016">
            <v>0</v>
          </cell>
          <cell r="P3016" t="str">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cell>
          <cell r="M3017">
            <v>0.99590000000000001</v>
          </cell>
          <cell r="N3017">
            <v>-4.1000000000000003E-3</v>
          </cell>
          <cell r="O3017">
            <v>0</v>
          </cell>
          <cell r="P3017" t="str">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cell>
          <cell r="M3018">
            <v>0.99950000000000006</v>
          </cell>
          <cell r="N3018">
            <v>-5.0000000000000001E-4</v>
          </cell>
          <cell r="O3018">
            <v>0</v>
          </cell>
          <cell r="P3018" t="str">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cell>
          <cell r="M3019">
            <v>0.99950000000000006</v>
          </cell>
          <cell r="N3019">
            <v>-5.0000000000000001E-4</v>
          </cell>
          <cell r="O3019">
            <v>0</v>
          </cell>
          <cell r="P3019" t="str">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cell>
          <cell r="M3020">
            <v>0.99950000000000006</v>
          </cell>
          <cell r="N3020">
            <v>-5.0000000000000001E-4</v>
          </cell>
          <cell r="O3020">
            <v>0</v>
          </cell>
          <cell r="P3020" t="str">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cell>
          <cell r="M3021">
            <v>0.99950000000000006</v>
          </cell>
          <cell r="N3021">
            <v>-5.0000000000000001E-4</v>
          </cell>
          <cell r="O3021">
            <v>0</v>
          </cell>
          <cell r="P3021" t="str">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cell>
          <cell r="M3022">
            <v>0.99950000000000006</v>
          </cell>
          <cell r="N3022">
            <v>-5.0000000000000001E-4</v>
          </cell>
          <cell r="O3022">
            <v>0</v>
          </cell>
          <cell r="P3022" t="str">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cell>
          <cell r="M3023">
            <v>0.99950000000000006</v>
          </cell>
          <cell r="N3023">
            <v>-5.0000000000000001E-4</v>
          </cell>
          <cell r="O3023">
            <v>0</v>
          </cell>
          <cell r="P3023" t="str">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cell>
          <cell r="M3024">
            <v>0.99590000000000001</v>
          </cell>
          <cell r="N3024">
            <v>-4.1000000000000003E-3</v>
          </cell>
          <cell r="O3024">
            <v>0</v>
          </cell>
          <cell r="P3024" t="str">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cell>
          <cell r="M3025">
            <v>0.99950000000000006</v>
          </cell>
          <cell r="N3025">
            <v>-5.0000000000000001E-4</v>
          </cell>
          <cell r="O3025">
            <v>0</v>
          </cell>
          <cell r="P3025" t="str">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cell>
          <cell r="M3026">
            <v>0.99950000000000006</v>
          </cell>
          <cell r="N3026">
            <v>-5.0000000000000001E-4</v>
          </cell>
          <cell r="O3026">
            <v>0</v>
          </cell>
          <cell r="P3026" t="str">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cell>
          <cell r="M3027">
            <v>0.99950000000000006</v>
          </cell>
          <cell r="N3027">
            <v>-5.0000000000000001E-4</v>
          </cell>
          <cell r="O3027">
            <v>0</v>
          </cell>
          <cell r="P3027" t="str">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cell>
          <cell r="M3028">
            <v>0.99990000000000001</v>
          </cell>
          <cell r="N3028">
            <v>-1E-4</v>
          </cell>
          <cell r="O3028">
            <v>0</v>
          </cell>
          <cell r="P3028" t="str">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cell>
          <cell r="M3029">
            <v>0.99370000000000003</v>
          </cell>
          <cell r="N3029">
            <v>-6.3E-3</v>
          </cell>
          <cell r="O3029">
            <v>0</v>
          </cell>
          <cell r="P3029" t="str">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cell>
          <cell r="M3030">
            <v>0.99370000000000003</v>
          </cell>
          <cell r="N3030">
            <v>-6.3E-3</v>
          </cell>
          <cell r="O3030">
            <v>0</v>
          </cell>
          <cell r="P3030" t="str">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cell>
          <cell r="M3031">
            <v>0.99370000000000003</v>
          </cell>
          <cell r="N3031">
            <v>-6.3E-3</v>
          </cell>
          <cell r="O3031">
            <v>0</v>
          </cell>
          <cell r="P3031" t="str">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cell>
          <cell r="M3032">
            <v>0.99960000000000004</v>
          </cell>
          <cell r="N3032">
            <v>-4.0000000000000002E-4</v>
          </cell>
          <cell r="O3032">
            <v>0</v>
          </cell>
          <cell r="P3032" t="str">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cell>
          <cell r="M3033">
            <v>0.99960000000000004</v>
          </cell>
          <cell r="N3033">
            <v>-4.0000000000000002E-4</v>
          </cell>
          <cell r="O3033">
            <v>0</v>
          </cell>
          <cell r="P3033" t="str">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cell>
          <cell r="M3034">
            <v>0.99960000000000004</v>
          </cell>
          <cell r="N3034">
            <v>-4.0000000000000002E-4</v>
          </cell>
          <cell r="O3034">
            <v>0</v>
          </cell>
          <cell r="P3034" t="str">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cell>
          <cell r="M3036">
            <v>0.99429999999999996</v>
          </cell>
          <cell r="N3036">
            <v>-5.7000000000000002E-3</v>
          </cell>
          <cell r="O3036">
            <v>0</v>
          </cell>
          <cell r="P3036" t="str">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cell>
          <cell r="M3037">
            <v>0.99429999999999996</v>
          </cell>
          <cell r="N3037">
            <v>-5.7000000000000002E-3</v>
          </cell>
          <cell r="O3037">
            <v>0</v>
          </cell>
          <cell r="P3037" t="str">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cell>
          <cell r="M3038">
            <v>0.99429999999999996</v>
          </cell>
          <cell r="N3038">
            <v>-5.7000000000000002E-3</v>
          </cell>
          <cell r="O3038">
            <v>0</v>
          </cell>
          <cell r="P3038" t="str">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cell>
          <cell r="M3039">
            <v>0.99429999999999996</v>
          </cell>
          <cell r="N3039">
            <v>-5.7000000000000002E-3</v>
          </cell>
          <cell r="O3039">
            <v>0</v>
          </cell>
          <cell r="P3039" t="str">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cell>
          <cell r="M3040">
            <v>0.99429999999999996</v>
          </cell>
          <cell r="N3040">
            <v>-5.7000000000000002E-3</v>
          </cell>
          <cell r="O3040">
            <v>0</v>
          </cell>
          <cell r="P3040" t="str">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cell>
          <cell r="M3041">
            <v>0.99429999999999996</v>
          </cell>
          <cell r="N3041">
            <v>-5.7000000000000002E-3</v>
          </cell>
          <cell r="O3041">
            <v>0</v>
          </cell>
          <cell r="P3041" t="str">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cell>
          <cell r="M3042">
            <v>0.99429999999999996</v>
          </cell>
          <cell r="N3042">
            <v>-5.7000000000000002E-3</v>
          </cell>
          <cell r="O3042">
            <v>0</v>
          </cell>
          <cell r="P3042" t="str">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cell>
          <cell r="M3043">
            <v>0.99429999999999996</v>
          </cell>
          <cell r="N3043">
            <v>-5.7000000000000002E-3</v>
          </cell>
          <cell r="O3043">
            <v>0</v>
          </cell>
          <cell r="P3043" t="str">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cell>
          <cell r="M3044">
            <v>0.99429999999999996</v>
          </cell>
          <cell r="N3044">
            <v>-5.7000000000000002E-3</v>
          </cell>
          <cell r="O3044">
            <v>0</v>
          </cell>
          <cell r="P3044" t="str">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cell>
          <cell r="M3045">
            <v>0.99429999999999996</v>
          </cell>
          <cell r="N3045">
            <v>-5.7000000000000002E-3</v>
          </cell>
          <cell r="O3045">
            <v>0</v>
          </cell>
          <cell r="P3045" t="str">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cell>
          <cell r="M3046">
            <v>0.99429999999999996</v>
          </cell>
          <cell r="N3046">
            <v>-5.7000000000000002E-3</v>
          </cell>
          <cell r="O3046">
            <v>0</v>
          </cell>
          <cell r="P3046" t="str">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cell>
          <cell r="M3047">
            <v>0.99429999999999996</v>
          </cell>
          <cell r="N3047">
            <v>-5.7000000000000002E-3</v>
          </cell>
          <cell r="O3047">
            <v>0</v>
          </cell>
          <cell r="P3047" t="str">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cell>
          <cell r="M3048">
            <v>0.99429999999999996</v>
          </cell>
          <cell r="N3048">
            <v>-5.7000000000000002E-3</v>
          </cell>
          <cell r="O3048">
            <v>0</v>
          </cell>
          <cell r="P3048" t="str">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cell>
          <cell r="M3049">
            <v>0.99429999999999996</v>
          </cell>
          <cell r="N3049">
            <v>-5.7000000000000002E-3</v>
          </cell>
          <cell r="O3049">
            <v>0</v>
          </cell>
          <cell r="P3049" t="str">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cell>
          <cell r="M3050">
            <v>0.99429999999999996</v>
          </cell>
          <cell r="N3050">
            <v>-5.7000000000000002E-3</v>
          </cell>
          <cell r="O3050">
            <v>0</v>
          </cell>
          <cell r="P3050" t="str">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cell>
          <cell r="M3051">
            <v>0.99429999999999996</v>
          </cell>
          <cell r="N3051">
            <v>-5.7000000000000002E-3</v>
          </cell>
          <cell r="O3051">
            <v>0</v>
          </cell>
          <cell r="P3051" t="str">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cell>
          <cell r="M3052">
            <v>0.99429999999999996</v>
          </cell>
          <cell r="N3052">
            <v>-5.7000000000000002E-3</v>
          </cell>
          <cell r="O3052">
            <v>0</v>
          </cell>
          <cell r="P3052" t="str">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cell>
          <cell r="M3053">
            <v>0.99429999999999996</v>
          </cell>
          <cell r="N3053">
            <v>-5.7000000000000002E-3</v>
          </cell>
          <cell r="O3053">
            <v>0</v>
          </cell>
          <cell r="P3053" t="str">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cell>
          <cell r="M3054">
            <v>0.99429999999999996</v>
          </cell>
          <cell r="N3054">
            <v>-5.7000000000000002E-3</v>
          </cell>
          <cell r="O3054">
            <v>0</v>
          </cell>
          <cell r="P3054" t="str">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cell>
          <cell r="M3055">
            <v>0.99429999999999996</v>
          </cell>
          <cell r="N3055">
            <v>-5.7000000000000002E-3</v>
          </cell>
          <cell r="O3055">
            <v>0</v>
          </cell>
          <cell r="P3055" t="str">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cell>
          <cell r="M3056">
            <v>0.99429999999999996</v>
          </cell>
          <cell r="N3056">
            <v>-5.7000000000000002E-3</v>
          </cell>
          <cell r="O3056">
            <v>0</v>
          </cell>
          <cell r="P3056" t="str">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cell>
          <cell r="M3057">
            <v>0.99829999999999997</v>
          </cell>
          <cell r="N3057">
            <v>-1.6999999999999999E-3</v>
          </cell>
          <cell r="O3057">
            <v>0</v>
          </cell>
          <cell r="P3057" t="str">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cell>
          <cell r="M3058">
            <v>0.99829999999999997</v>
          </cell>
          <cell r="N3058">
            <v>-1.6999999999999999E-3</v>
          </cell>
          <cell r="O3058">
            <v>0</v>
          </cell>
          <cell r="P3058" t="str">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cell>
          <cell r="M3059">
            <v>0.99829999999999997</v>
          </cell>
          <cell r="N3059">
            <v>-1.6999999999999999E-3</v>
          </cell>
          <cell r="O3059">
            <v>0</v>
          </cell>
          <cell r="P3059" t="str">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cell>
          <cell r="M3060">
            <v>0.99829999999999997</v>
          </cell>
          <cell r="N3060">
            <v>-1.6999999999999999E-3</v>
          </cell>
          <cell r="O3060">
            <v>0</v>
          </cell>
          <cell r="P3060" t="str">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cell>
          <cell r="M3061">
            <v>0.99829999999999997</v>
          </cell>
          <cell r="N3061">
            <v>-1.6999999999999999E-3</v>
          </cell>
          <cell r="O3061">
            <v>0</v>
          </cell>
          <cell r="P3061" t="str">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cell>
          <cell r="M3062">
            <v>0.99829999999999997</v>
          </cell>
          <cell r="N3062">
            <v>-1.6999999999999999E-3</v>
          </cell>
          <cell r="O3062">
            <v>0</v>
          </cell>
          <cell r="P3062" t="str">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cell>
          <cell r="M3063">
            <v>1</v>
          </cell>
          <cell r="N3063">
            <v>0</v>
          </cell>
          <cell r="O3063">
            <v>0</v>
          </cell>
          <cell r="P3063" t="str">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cell>
          <cell r="M3064">
            <v>1</v>
          </cell>
          <cell r="N3064">
            <v>0</v>
          </cell>
          <cell r="O3064">
            <v>0</v>
          </cell>
          <cell r="P3064" t="str">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cell>
          <cell r="M3065">
            <v>1</v>
          </cell>
          <cell r="N3065">
            <v>0</v>
          </cell>
          <cell r="O3065">
            <v>0</v>
          </cell>
          <cell r="P3065" t="str">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cell>
          <cell r="M3066">
            <v>1</v>
          </cell>
          <cell r="N3066">
            <v>0</v>
          </cell>
          <cell r="O3066">
            <v>0</v>
          </cell>
          <cell r="P3066" t="str">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cell>
          <cell r="M3067">
            <v>1</v>
          </cell>
          <cell r="N3067">
            <v>0</v>
          </cell>
          <cell r="O3067">
            <v>0</v>
          </cell>
          <cell r="P3067" t="str">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cell>
          <cell r="M3068">
            <v>1</v>
          </cell>
          <cell r="N3068">
            <v>0</v>
          </cell>
          <cell r="O3068">
            <v>0</v>
          </cell>
          <cell r="P3068" t="str">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cell>
          <cell r="M3069">
            <v>1</v>
          </cell>
          <cell r="N3069">
            <v>0</v>
          </cell>
          <cell r="O3069">
            <v>0</v>
          </cell>
          <cell r="P3069" t="str">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cell>
          <cell r="M3070">
            <v>1</v>
          </cell>
          <cell r="N3070">
            <v>0</v>
          </cell>
          <cell r="O3070">
            <v>0</v>
          </cell>
          <cell r="P3070" t="str">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cell>
          <cell r="M3071">
            <v>1</v>
          </cell>
          <cell r="N3071">
            <v>0</v>
          </cell>
          <cell r="O3071">
            <v>0</v>
          </cell>
          <cell r="P3071" t="str">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cell>
          <cell r="M3072">
            <v>1</v>
          </cell>
          <cell r="N3072">
            <v>0</v>
          </cell>
          <cell r="O3072">
            <v>0</v>
          </cell>
          <cell r="P3072" t="str">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cell>
          <cell r="M3073">
            <v>1</v>
          </cell>
          <cell r="N3073">
            <v>0</v>
          </cell>
          <cell r="O3073">
            <v>0</v>
          </cell>
          <cell r="P3073" t="str">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cell>
          <cell r="M3074">
            <v>1</v>
          </cell>
          <cell r="N3074">
            <v>0</v>
          </cell>
          <cell r="O3074">
            <v>0</v>
          </cell>
          <cell r="P3074" t="str">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cell>
          <cell r="M3075">
            <v>1</v>
          </cell>
          <cell r="N3075">
            <v>0</v>
          </cell>
          <cell r="O3075">
            <v>0</v>
          </cell>
          <cell r="P3075" t="str">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cell>
          <cell r="M3076">
            <v>1</v>
          </cell>
          <cell r="N3076">
            <v>0</v>
          </cell>
          <cell r="O3076">
            <v>0</v>
          </cell>
          <cell r="P3076" t="str">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cell>
          <cell r="M3077">
            <v>1</v>
          </cell>
          <cell r="N3077">
            <v>0</v>
          </cell>
          <cell r="O3077">
            <v>0</v>
          </cell>
          <cell r="P3077" t="str">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cell>
          <cell r="M3078">
            <v>1</v>
          </cell>
          <cell r="N3078">
            <v>0</v>
          </cell>
          <cell r="O3078">
            <v>0</v>
          </cell>
          <cell r="P3078" t="str">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cell>
          <cell r="M3079">
            <v>1</v>
          </cell>
          <cell r="N3079">
            <v>0</v>
          </cell>
          <cell r="O3079">
            <v>0</v>
          </cell>
          <cell r="P3079" t="str">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cell>
          <cell r="M3080">
            <v>1</v>
          </cell>
          <cell r="N3080">
            <v>0</v>
          </cell>
          <cell r="O3080">
            <v>0</v>
          </cell>
          <cell r="P3080" t="str">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cell>
          <cell r="M3081">
            <v>1</v>
          </cell>
          <cell r="N3081">
            <v>0</v>
          </cell>
          <cell r="O3081">
            <v>0</v>
          </cell>
          <cell r="P3081" t="str">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cell>
          <cell r="M3082">
            <v>1</v>
          </cell>
          <cell r="N3082">
            <v>0</v>
          </cell>
          <cell r="O3082">
            <v>0</v>
          </cell>
          <cell r="P3082" t="str">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cell>
          <cell r="M3083">
            <v>1</v>
          </cell>
          <cell r="N3083">
            <v>0</v>
          </cell>
          <cell r="O3083">
            <v>0</v>
          </cell>
          <cell r="P3083" t="str">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cell>
          <cell r="M3084">
            <v>0.99809999999999999</v>
          </cell>
          <cell r="N3084">
            <v>-1.9E-3</v>
          </cell>
          <cell r="O3084">
            <v>0</v>
          </cell>
          <cell r="P3084" t="str">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cell>
          <cell r="M3085">
            <v>0.99809999999999999</v>
          </cell>
          <cell r="N3085">
            <v>-1.9E-3</v>
          </cell>
          <cell r="O3085">
            <v>0</v>
          </cell>
          <cell r="P3085" t="str">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cell>
          <cell r="M3086">
            <v>0.99809999999999999</v>
          </cell>
          <cell r="N3086">
            <v>-1.9E-3</v>
          </cell>
          <cell r="O3086">
            <v>0</v>
          </cell>
          <cell r="P3086" t="str">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cell>
          <cell r="M3087">
            <v>0.99809999999999999</v>
          </cell>
          <cell r="N3087">
            <v>-1.9E-3</v>
          </cell>
          <cell r="O3087">
            <v>0</v>
          </cell>
          <cell r="P3087" t="str">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cell>
          <cell r="M3092">
            <v>1</v>
          </cell>
          <cell r="N3092">
            <v>0</v>
          </cell>
          <cell r="O3092">
            <v>0</v>
          </cell>
          <cell r="P3092" t="str">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cell>
          <cell r="M3093">
            <v>0.99990000000000001</v>
          </cell>
          <cell r="N3093">
            <v>-1E-4</v>
          </cell>
          <cell r="O3093">
            <v>0</v>
          </cell>
          <cell r="P3093" t="str">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cell>
          <cell r="M3094">
            <v>0.99970000000000003</v>
          </cell>
          <cell r="N3094">
            <v>-2.9999999999999997E-4</v>
          </cell>
          <cell r="O3094">
            <v>0</v>
          </cell>
          <cell r="P3094" t="str">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cell>
          <cell r="M3095">
            <v>0.99880000000000002</v>
          </cell>
          <cell r="N3095">
            <v>-1.1999999999999999E-3</v>
          </cell>
          <cell r="O3095">
            <v>0</v>
          </cell>
          <cell r="P3095" t="str">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cell>
          <cell r="M3096">
            <v>0.99990000000000001</v>
          </cell>
          <cell r="N3096">
            <v>-1E-4</v>
          </cell>
          <cell r="O3096">
            <v>0</v>
          </cell>
          <cell r="P3096" t="str">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cell>
          <cell r="M3097">
            <v>0.99990000000000001</v>
          </cell>
          <cell r="N3097">
            <v>-1E-4</v>
          </cell>
          <cell r="O3097">
            <v>0</v>
          </cell>
          <cell r="P3097" t="str">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cell>
          <cell r="M3098">
            <v>0.99990000000000001</v>
          </cell>
          <cell r="N3098">
            <v>-1E-4</v>
          </cell>
          <cell r="O3098">
            <v>0</v>
          </cell>
          <cell r="P3098" t="str">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cell>
          <cell r="M3099">
            <v>1</v>
          </cell>
          <cell r="N3099">
            <v>0</v>
          </cell>
          <cell r="O3099">
            <v>0</v>
          </cell>
          <cell r="P3099" t="str">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cell>
          <cell r="M3100">
            <v>1</v>
          </cell>
          <cell r="N3100">
            <v>0</v>
          </cell>
          <cell r="O3100">
            <v>0</v>
          </cell>
          <cell r="P3100" t="str">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cell>
          <cell r="M3101">
            <v>1</v>
          </cell>
          <cell r="N3101">
            <v>0</v>
          </cell>
          <cell r="O3101">
            <v>0</v>
          </cell>
          <cell r="P3101" t="str">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cell>
          <cell r="M3102">
            <v>1</v>
          </cell>
          <cell r="N3102">
            <v>0</v>
          </cell>
          <cell r="O3102">
            <v>0</v>
          </cell>
          <cell r="P3102" t="str">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cell>
          <cell r="M3103">
            <v>1</v>
          </cell>
          <cell r="N3103">
            <v>0</v>
          </cell>
          <cell r="O3103">
            <v>0</v>
          </cell>
          <cell r="P3103" t="str">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cell>
          <cell r="M3104">
            <v>1</v>
          </cell>
          <cell r="N3104">
            <v>0</v>
          </cell>
          <cell r="O3104">
            <v>0</v>
          </cell>
          <cell r="P3104" t="str">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cell>
          <cell r="M3105">
            <v>1</v>
          </cell>
          <cell r="N3105">
            <v>0</v>
          </cell>
          <cell r="O3105">
            <v>0</v>
          </cell>
          <cell r="P3105" t="str">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cell>
          <cell r="M3106">
            <v>1</v>
          </cell>
          <cell r="N3106">
            <v>0</v>
          </cell>
          <cell r="O3106">
            <v>0</v>
          </cell>
          <cell r="P3106" t="str">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cell>
          <cell r="M3107">
            <v>1</v>
          </cell>
          <cell r="N3107">
            <v>0</v>
          </cell>
          <cell r="O3107">
            <v>0</v>
          </cell>
          <cell r="P3107" t="str">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cell>
          <cell r="M3108">
            <v>1</v>
          </cell>
          <cell r="N3108">
            <v>0</v>
          </cell>
          <cell r="O3108">
            <v>0</v>
          </cell>
          <cell r="P3108" t="str">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cell>
          <cell r="M3109">
            <v>1</v>
          </cell>
          <cell r="N3109">
            <v>0</v>
          </cell>
          <cell r="O3109">
            <v>0</v>
          </cell>
          <cell r="P3109" t="str">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cell>
          <cell r="M3113">
            <v>0.99939999999999996</v>
          </cell>
          <cell r="N3113">
            <v>-5.9999999999999995E-4</v>
          </cell>
          <cell r="O3113">
            <v>0</v>
          </cell>
          <cell r="P3113" t="str">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cell>
          <cell r="M3114">
            <v>0.99939999999999996</v>
          </cell>
          <cell r="N3114">
            <v>-5.9999999999999995E-4</v>
          </cell>
          <cell r="O3114">
            <v>0</v>
          </cell>
          <cell r="P3114" t="str">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cell>
          <cell r="M3115">
            <v>0.99939999999999996</v>
          </cell>
          <cell r="N3115">
            <v>-5.9999999999999995E-4</v>
          </cell>
          <cell r="O3115">
            <v>0</v>
          </cell>
          <cell r="P3115" t="str">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cell>
          <cell r="M3116">
            <v>0.99939999999999996</v>
          </cell>
          <cell r="N3116">
            <v>-5.9999999999999995E-4</v>
          </cell>
          <cell r="O3116">
            <v>0</v>
          </cell>
          <cell r="P3116" t="str">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cell>
          <cell r="M3117">
            <v>0.99939999999999996</v>
          </cell>
          <cell r="N3117">
            <v>-5.9999999999999995E-4</v>
          </cell>
          <cell r="O3117">
            <v>0</v>
          </cell>
          <cell r="P3117" t="str">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cell>
          <cell r="M3118">
            <v>0.99939999999999996</v>
          </cell>
          <cell r="N3118">
            <v>-5.9999999999999995E-4</v>
          </cell>
          <cell r="O3118">
            <v>0</v>
          </cell>
          <cell r="P3118" t="str">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cell>
          <cell r="M3119">
            <v>0.99990000000000001</v>
          </cell>
          <cell r="N3119">
            <v>-1E-4</v>
          </cell>
          <cell r="O3119">
            <v>0</v>
          </cell>
          <cell r="P3119" t="str">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cell>
          <cell r="M3120">
            <v>0.99990000000000001</v>
          </cell>
          <cell r="N3120">
            <v>-1E-4</v>
          </cell>
          <cell r="O3120">
            <v>0</v>
          </cell>
          <cell r="P3120" t="str">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cell>
          <cell r="M3121">
            <v>0.99990000000000001</v>
          </cell>
          <cell r="N3121">
            <v>-1E-4</v>
          </cell>
          <cell r="O3121">
            <v>0</v>
          </cell>
          <cell r="P3121" t="str">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cell>
          <cell r="M3122">
            <v>0.99990000000000001</v>
          </cell>
          <cell r="N3122">
            <v>-1E-4</v>
          </cell>
          <cell r="O3122">
            <v>0</v>
          </cell>
          <cell r="P3122" t="str">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cell>
          <cell r="M3123">
            <v>0.99990000000000001</v>
          </cell>
          <cell r="N3123">
            <v>-1E-4</v>
          </cell>
          <cell r="O3123">
            <v>0</v>
          </cell>
          <cell r="P3123" t="str">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cell>
          <cell r="M3124">
            <v>0.99990000000000001</v>
          </cell>
          <cell r="N3124">
            <v>-1E-4</v>
          </cell>
          <cell r="O3124">
            <v>0</v>
          </cell>
          <cell r="P3124" t="str">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cell>
          <cell r="M3125">
            <v>0.99990000000000001</v>
          </cell>
          <cell r="N3125">
            <v>-1E-4</v>
          </cell>
          <cell r="O3125">
            <v>0</v>
          </cell>
          <cell r="P3125" t="str">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cell>
          <cell r="M3126">
            <v>0.99990000000000001</v>
          </cell>
          <cell r="N3126">
            <v>-1E-4</v>
          </cell>
          <cell r="O3126">
            <v>0</v>
          </cell>
          <cell r="P3126" t="str">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cell>
          <cell r="M3127">
            <v>0.99990000000000001</v>
          </cell>
          <cell r="N3127">
            <v>-1E-4</v>
          </cell>
          <cell r="O3127">
            <v>0</v>
          </cell>
          <cell r="P3127" t="str">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cell>
          <cell r="M3128">
            <v>0.99990000000000001</v>
          </cell>
          <cell r="N3128">
            <v>-1E-4</v>
          </cell>
          <cell r="O3128">
            <v>0</v>
          </cell>
          <cell r="P3128" t="str">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cell>
          <cell r="M3129">
            <v>0.99990000000000001</v>
          </cell>
          <cell r="N3129">
            <v>-1E-4</v>
          </cell>
          <cell r="O3129">
            <v>0</v>
          </cell>
          <cell r="P3129" t="str">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cell>
          <cell r="M3130">
            <v>1</v>
          </cell>
          <cell r="N3130">
            <v>0</v>
          </cell>
          <cell r="O3130">
            <v>0</v>
          </cell>
          <cell r="P3130" t="str">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cell>
          <cell r="M3131">
            <v>1</v>
          </cell>
          <cell r="N3131">
            <v>0</v>
          </cell>
          <cell r="O3131">
            <v>0</v>
          </cell>
          <cell r="P3131" t="str">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cell>
          <cell r="M3132">
            <v>1</v>
          </cell>
          <cell r="N3132">
            <v>0</v>
          </cell>
          <cell r="O3132">
            <v>0</v>
          </cell>
          <cell r="P3132" t="str">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cell>
          <cell r="M3133">
            <v>1</v>
          </cell>
          <cell r="N3133">
            <v>0</v>
          </cell>
          <cell r="O3133">
            <v>0</v>
          </cell>
          <cell r="P3133" t="str">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cell>
          <cell r="M3134">
            <v>1</v>
          </cell>
          <cell r="N3134">
            <v>0</v>
          </cell>
          <cell r="O3134">
            <v>0</v>
          </cell>
          <cell r="P3134" t="str">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cell>
          <cell r="M3135">
            <v>1</v>
          </cell>
          <cell r="N3135">
            <v>0</v>
          </cell>
          <cell r="O3135">
            <v>0</v>
          </cell>
          <cell r="P3135" t="str">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cell>
          <cell r="M3136">
            <v>1</v>
          </cell>
          <cell r="N3136">
            <v>0</v>
          </cell>
          <cell r="O3136">
            <v>0</v>
          </cell>
          <cell r="P3136" t="str">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cell>
          <cell r="M3137">
            <v>1</v>
          </cell>
          <cell r="N3137">
            <v>0</v>
          </cell>
          <cell r="O3137">
            <v>0</v>
          </cell>
          <cell r="P3137" t="str">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cell>
          <cell r="M3138">
            <v>0.99939999999999996</v>
          </cell>
          <cell r="N3138">
            <v>-5.9999999999999995E-4</v>
          </cell>
          <cell r="O3138">
            <v>0</v>
          </cell>
          <cell r="P3138" t="str">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cell>
          <cell r="M3139">
            <v>0.99939999999999996</v>
          </cell>
          <cell r="N3139">
            <v>-5.9999999999999995E-4</v>
          </cell>
          <cell r="O3139">
            <v>0</v>
          </cell>
          <cell r="P3139" t="str">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cell>
          <cell r="M3140">
            <v>0.99939999999999996</v>
          </cell>
          <cell r="N3140">
            <v>-5.9999999999999995E-4</v>
          </cell>
          <cell r="O3140">
            <v>0</v>
          </cell>
          <cell r="P3140" t="str">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cell>
          <cell r="M3141">
            <v>0.99939999999999996</v>
          </cell>
          <cell r="N3141">
            <v>-5.9999999999999995E-4</v>
          </cell>
          <cell r="O3141">
            <v>0</v>
          </cell>
          <cell r="P3141" t="str">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cell>
          <cell r="M3142">
            <v>0.99939999999999996</v>
          </cell>
          <cell r="N3142">
            <v>-5.9999999999999995E-4</v>
          </cell>
          <cell r="O3142">
            <v>0</v>
          </cell>
          <cell r="P3142" t="str">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cell>
          <cell r="M3143">
            <v>0.99939999999999996</v>
          </cell>
          <cell r="N3143">
            <v>-5.9999999999999995E-4</v>
          </cell>
          <cell r="O3143">
            <v>0</v>
          </cell>
          <cell r="P3143" t="str">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cell>
          <cell r="M3144">
            <v>0.99939999999999996</v>
          </cell>
          <cell r="N3144">
            <v>-5.9999999999999995E-4</v>
          </cell>
          <cell r="O3144">
            <v>0</v>
          </cell>
          <cell r="P3144" t="str">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cell>
          <cell r="M3145">
            <v>0.99990000000000001</v>
          </cell>
          <cell r="N3145">
            <v>-1E-4</v>
          </cell>
          <cell r="O3145">
            <v>0</v>
          </cell>
          <cell r="P3145" t="str">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cell>
          <cell r="M3146">
            <v>0.99990000000000001</v>
          </cell>
          <cell r="N3146">
            <v>-1E-4</v>
          </cell>
          <cell r="O3146">
            <v>0</v>
          </cell>
          <cell r="P3146" t="str">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cell>
          <cell r="M3147">
            <v>0.99990000000000001</v>
          </cell>
          <cell r="N3147">
            <v>-1E-4</v>
          </cell>
          <cell r="O3147">
            <v>0</v>
          </cell>
          <cell r="P3147" t="str">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cell>
          <cell r="M3148">
            <v>0.99990000000000001</v>
          </cell>
          <cell r="N3148">
            <v>-1E-4</v>
          </cell>
          <cell r="O3148">
            <v>0</v>
          </cell>
          <cell r="P3148" t="str">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cell>
          <cell r="M3149">
            <v>0.99990000000000001</v>
          </cell>
          <cell r="N3149">
            <v>-1E-4</v>
          </cell>
          <cell r="O3149">
            <v>0</v>
          </cell>
          <cell r="P3149" t="str">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cell>
          <cell r="M3150">
            <v>0.99990000000000001</v>
          </cell>
          <cell r="N3150">
            <v>-1E-4</v>
          </cell>
          <cell r="O3150">
            <v>0</v>
          </cell>
          <cell r="P3150" t="str">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cell>
          <cell r="M3151">
            <v>1</v>
          </cell>
          <cell r="N3151">
            <v>0</v>
          </cell>
          <cell r="O3151">
            <v>0</v>
          </cell>
          <cell r="P3151" t="str">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cell>
          <cell r="M3152">
            <v>1</v>
          </cell>
          <cell r="N3152">
            <v>0</v>
          </cell>
          <cell r="O3152">
            <v>0</v>
          </cell>
          <cell r="P3152" t="str">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cell>
          <cell r="M3153">
            <v>1</v>
          </cell>
          <cell r="N3153">
            <v>0</v>
          </cell>
          <cell r="O3153">
            <v>0</v>
          </cell>
          <cell r="P3153" t="str">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cell>
          <cell r="M3154">
            <v>1</v>
          </cell>
          <cell r="N3154">
            <v>0</v>
          </cell>
          <cell r="O3154">
            <v>0</v>
          </cell>
          <cell r="P3154" t="str">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cell>
          <cell r="M3155">
            <v>1</v>
          </cell>
          <cell r="N3155">
            <v>0</v>
          </cell>
          <cell r="O3155">
            <v>0</v>
          </cell>
          <cell r="P3155" t="str">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cell>
          <cell r="M3156">
            <v>1</v>
          </cell>
          <cell r="N3156">
            <v>0</v>
          </cell>
          <cell r="O3156">
            <v>0</v>
          </cell>
          <cell r="P3156" t="str">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cell>
          <cell r="M3157">
            <v>0.99960000000000004</v>
          </cell>
          <cell r="N3157">
            <v>-4.0000000000000002E-4</v>
          </cell>
          <cell r="O3157">
            <v>0</v>
          </cell>
          <cell r="P3157" t="str">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cell>
          <cell r="M3158">
            <v>0.99960000000000004</v>
          </cell>
          <cell r="N3158">
            <v>-4.0000000000000002E-4</v>
          </cell>
          <cell r="O3158">
            <v>0</v>
          </cell>
          <cell r="P3158" t="str">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cell>
          <cell r="M3159">
            <v>0.99960000000000004</v>
          </cell>
          <cell r="N3159">
            <v>-4.0000000000000002E-4</v>
          </cell>
          <cell r="O3159">
            <v>0</v>
          </cell>
          <cell r="P3159" t="str">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cell>
          <cell r="M3160">
            <v>0.99960000000000004</v>
          </cell>
          <cell r="N3160">
            <v>-4.0000000000000002E-4</v>
          </cell>
          <cell r="O3160">
            <v>0</v>
          </cell>
          <cell r="P3160" t="str">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cell>
          <cell r="M3161">
            <v>0.99960000000000004</v>
          </cell>
          <cell r="N3161">
            <v>-4.0000000000000002E-4</v>
          </cell>
          <cell r="O3161">
            <v>0</v>
          </cell>
          <cell r="P3161" t="str">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cell>
          <cell r="M3162">
            <v>0.99960000000000004</v>
          </cell>
          <cell r="N3162">
            <v>-4.0000000000000002E-4</v>
          </cell>
          <cell r="O3162">
            <v>0</v>
          </cell>
          <cell r="P3162" t="str">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cell>
          <cell r="M3163">
            <v>1</v>
          </cell>
          <cell r="N3163">
            <v>0</v>
          </cell>
          <cell r="O3163">
            <v>0</v>
          </cell>
          <cell r="P3163" t="str">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cell>
          <cell r="M3164">
            <v>1</v>
          </cell>
          <cell r="N3164">
            <v>0</v>
          </cell>
          <cell r="O3164">
            <v>0</v>
          </cell>
          <cell r="P3164" t="str">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cell>
          <cell r="M3165">
            <v>1</v>
          </cell>
          <cell r="N3165">
            <v>0</v>
          </cell>
          <cell r="O3165">
            <v>0</v>
          </cell>
          <cell r="P3165" t="str">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cell>
          <cell r="M3166">
            <v>1</v>
          </cell>
          <cell r="N3166">
            <v>0</v>
          </cell>
          <cell r="O3166">
            <v>0</v>
          </cell>
          <cell r="P3166" t="str">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cell>
          <cell r="M3167">
            <v>1</v>
          </cell>
          <cell r="N3167">
            <v>0</v>
          </cell>
          <cell r="O3167">
            <v>0</v>
          </cell>
          <cell r="P3167" t="str">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cell>
          <cell r="M3168">
            <v>1</v>
          </cell>
          <cell r="N3168">
            <v>0</v>
          </cell>
          <cell r="O3168">
            <v>0</v>
          </cell>
          <cell r="P3168" t="str">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cell>
          <cell r="M3169">
            <v>1</v>
          </cell>
          <cell r="N3169">
            <v>0</v>
          </cell>
          <cell r="O3169">
            <v>0</v>
          </cell>
          <cell r="P3169" t="str">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cell>
          <cell r="M3170">
            <v>1</v>
          </cell>
          <cell r="N3170">
            <v>0</v>
          </cell>
          <cell r="O3170">
            <v>0</v>
          </cell>
          <cell r="P3170" t="str">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cell>
          <cell r="M3171">
            <v>1</v>
          </cell>
          <cell r="N3171">
            <v>0</v>
          </cell>
          <cell r="O3171">
            <v>0</v>
          </cell>
          <cell r="P3171" t="str">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cell>
          <cell r="M3172">
            <v>1</v>
          </cell>
          <cell r="N3172">
            <v>0</v>
          </cell>
          <cell r="O3172">
            <v>0</v>
          </cell>
          <cell r="P3172" t="str">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cell>
          <cell r="M3173">
            <v>1</v>
          </cell>
          <cell r="N3173">
            <v>0</v>
          </cell>
          <cell r="O3173">
            <v>0</v>
          </cell>
          <cell r="P3173" t="str">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cell>
          <cell r="M3174">
            <v>1</v>
          </cell>
          <cell r="N3174">
            <v>0</v>
          </cell>
          <cell r="O3174">
            <v>0</v>
          </cell>
          <cell r="P3174" t="str">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cell>
          <cell r="M3175">
            <v>1</v>
          </cell>
          <cell r="N3175">
            <v>0</v>
          </cell>
          <cell r="O3175">
            <v>0</v>
          </cell>
          <cell r="P3175" t="str">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cell>
          <cell r="M3176">
            <v>1</v>
          </cell>
          <cell r="N3176">
            <v>0</v>
          </cell>
          <cell r="O3176">
            <v>0</v>
          </cell>
          <cell r="P3176" t="str">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cell>
          <cell r="M3177">
            <v>1</v>
          </cell>
          <cell r="N3177">
            <v>0</v>
          </cell>
          <cell r="O3177">
            <v>0</v>
          </cell>
          <cell r="P3177" t="str">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cell>
          <cell r="M3178">
            <v>1</v>
          </cell>
          <cell r="N3178">
            <v>0</v>
          </cell>
          <cell r="O3178">
            <v>0</v>
          </cell>
          <cell r="P3178" t="str">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cell>
          <cell r="M3179">
            <v>1</v>
          </cell>
          <cell r="N3179">
            <v>0</v>
          </cell>
          <cell r="O3179">
            <v>0</v>
          </cell>
          <cell r="P3179" t="str">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cell>
          <cell r="M3180">
            <v>1</v>
          </cell>
          <cell r="N3180">
            <v>0</v>
          </cell>
          <cell r="O3180">
            <v>0</v>
          </cell>
          <cell r="P3180" t="str">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cell>
          <cell r="M3181">
            <v>1</v>
          </cell>
          <cell r="N3181">
            <v>0</v>
          </cell>
          <cell r="O3181">
            <v>0</v>
          </cell>
          <cell r="P3181" t="str">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cell>
          <cell r="M3182">
            <v>0.99929999999999997</v>
          </cell>
          <cell r="N3182">
            <v>-6.9999999999999999E-4</v>
          </cell>
          <cell r="O3182">
            <v>0</v>
          </cell>
          <cell r="P3182" t="str">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cell>
          <cell r="M3183">
            <v>0.99929999999999997</v>
          </cell>
          <cell r="N3183">
            <v>-6.9999999999999999E-4</v>
          </cell>
          <cell r="O3183">
            <v>0</v>
          </cell>
          <cell r="P3183" t="str">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cell>
          <cell r="M3184">
            <v>0.99929999999999997</v>
          </cell>
          <cell r="N3184">
            <v>-6.9999999999999999E-4</v>
          </cell>
          <cell r="O3184">
            <v>0</v>
          </cell>
          <cell r="P3184" t="str">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cell>
          <cell r="M3185">
            <v>0.99929999999999997</v>
          </cell>
          <cell r="N3185">
            <v>-6.9999999999999999E-4</v>
          </cell>
          <cell r="O3185">
            <v>0</v>
          </cell>
          <cell r="P3185" t="str">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cell>
          <cell r="M3186">
            <v>0.99929999999999997</v>
          </cell>
          <cell r="N3186">
            <v>-6.9999999999999999E-4</v>
          </cell>
          <cell r="O3186">
            <v>0</v>
          </cell>
          <cell r="P3186" t="str">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cell>
          <cell r="M3187">
            <v>0.99929999999999997</v>
          </cell>
          <cell r="N3187">
            <v>-6.9999999999999999E-4</v>
          </cell>
          <cell r="O3187">
            <v>0</v>
          </cell>
          <cell r="P3187" t="str">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cell>
          <cell r="M3188">
            <v>0.99929999999999997</v>
          </cell>
          <cell r="N3188">
            <v>-6.9999999999999999E-4</v>
          </cell>
          <cell r="O3188">
            <v>0</v>
          </cell>
          <cell r="P3188" t="str">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cell>
          <cell r="M3189">
            <v>0.99929999999999997</v>
          </cell>
          <cell r="N3189">
            <v>-6.9999999999999999E-4</v>
          </cell>
          <cell r="O3189">
            <v>0</v>
          </cell>
          <cell r="P3189" t="str">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cell>
          <cell r="M3198">
            <v>0.996</v>
          </cell>
          <cell r="N3198">
            <v>-4.0000000000000001E-3</v>
          </cell>
          <cell r="O3198">
            <v>0</v>
          </cell>
          <cell r="P3198" t="str">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cell>
          <cell r="M3199">
            <v>0.996</v>
          </cell>
          <cell r="N3199">
            <v>-4.0000000000000001E-3</v>
          </cell>
          <cell r="O3199">
            <v>0</v>
          </cell>
          <cell r="P3199" t="str">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cell>
          <cell r="M3200">
            <v>0.996</v>
          </cell>
          <cell r="N3200">
            <v>-4.0000000000000001E-3</v>
          </cell>
          <cell r="O3200">
            <v>0</v>
          </cell>
          <cell r="P3200" t="str">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cell>
          <cell r="M3201">
            <v>0.996</v>
          </cell>
          <cell r="N3201">
            <v>-4.0000000000000001E-3</v>
          </cell>
          <cell r="O3201">
            <v>0</v>
          </cell>
          <cell r="P3201" t="str">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cell>
          <cell r="M3202">
            <v>0.996</v>
          </cell>
          <cell r="N3202">
            <v>-4.0000000000000001E-3</v>
          </cell>
          <cell r="O3202">
            <v>0</v>
          </cell>
          <cell r="P3202" t="str">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cell>
          <cell r="M3203">
            <v>0.996</v>
          </cell>
          <cell r="N3203">
            <v>-4.0000000000000001E-3</v>
          </cell>
          <cell r="O3203">
            <v>0</v>
          </cell>
          <cell r="P3203" t="str">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cell>
          <cell r="M3204">
            <v>0.996</v>
          </cell>
          <cell r="N3204">
            <v>-4.0000000000000001E-3</v>
          </cell>
          <cell r="O3204">
            <v>0</v>
          </cell>
          <cell r="P3204" t="str">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cell>
          <cell r="M3205">
            <v>0.996</v>
          </cell>
          <cell r="N3205">
            <v>-4.0000000000000001E-3</v>
          </cell>
          <cell r="O3205">
            <v>0</v>
          </cell>
          <cell r="P3205" t="str">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cell>
          <cell r="M3206">
            <v>0.99990000000000001</v>
          </cell>
          <cell r="N3206">
            <v>-1E-4</v>
          </cell>
          <cell r="O3206">
            <v>0</v>
          </cell>
          <cell r="P3206" t="str">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cell>
          <cell r="M3207">
            <v>1</v>
          </cell>
          <cell r="N3207">
            <v>0</v>
          </cell>
          <cell r="O3207">
            <v>0</v>
          </cell>
          <cell r="P3207" t="str">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cell>
          <cell r="M3208">
            <v>1</v>
          </cell>
          <cell r="N3208">
            <v>0</v>
          </cell>
          <cell r="O3208">
            <v>0</v>
          </cell>
          <cell r="P3208" t="str">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cell>
          <cell r="M3209">
            <v>1</v>
          </cell>
          <cell r="N3209">
            <v>0</v>
          </cell>
          <cell r="O3209">
            <v>0</v>
          </cell>
          <cell r="P3209" t="str">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cell>
          <cell r="M3210">
            <v>1</v>
          </cell>
          <cell r="N3210">
            <v>0</v>
          </cell>
          <cell r="O3210">
            <v>0</v>
          </cell>
          <cell r="P3210" t="str">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cell>
          <cell r="M3211">
            <v>1</v>
          </cell>
          <cell r="N3211">
            <v>0</v>
          </cell>
          <cell r="O3211">
            <v>0</v>
          </cell>
          <cell r="P3211" t="str">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cell>
          <cell r="M3212">
            <v>1</v>
          </cell>
          <cell r="N3212">
            <v>0</v>
          </cell>
          <cell r="O3212">
            <v>0</v>
          </cell>
          <cell r="P3212" t="str">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cell>
          <cell r="M3213">
            <v>1</v>
          </cell>
          <cell r="N3213">
            <v>0</v>
          </cell>
          <cell r="O3213">
            <v>0</v>
          </cell>
          <cell r="P3213" t="str">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cell>
          <cell r="M3214">
            <v>1</v>
          </cell>
          <cell r="N3214">
            <v>0</v>
          </cell>
          <cell r="O3214">
            <v>0</v>
          </cell>
          <cell r="P3214" t="str">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cell>
          <cell r="M3215">
            <v>1</v>
          </cell>
          <cell r="N3215">
            <v>0</v>
          </cell>
          <cell r="O3215">
            <v>0</v>
          </cell>
          <cell r="P3215" t="str">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cell>
          <cell r="M3222">
            <v>1</v>
          </cell>
          <cell r="N3222">
            <v>0</v>
          </cell>
          <cell r="O3222">
            <v>0</v>
          </cell>
          <cell r="P3222" t="str">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cell>
          <cell r="M3223">
            <v>1</v>
          </cell>
          <cell r="N3223">
            <v>0</v>
          </cell>
          <cell r="O3223">
            <v>0</v>
          </cell>
          <cell r="P3223" t="str">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cell>
          <cell r="M3224">
            <v>1</v>
          </cell>
          <cell r="N3224">
            <v>0</v>
          </cell>
          <cell r="O3224">
            <v>0</v>
          </cell>
          <cell r="P3224" t="str">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cell>
          <cell r="M3225">
            <v>1</v>
          </cell>
          <cell r="N3225">
            <v>0</v>
          </cell>
          <cell r="O3225">
            <v>0</v>
          </cell>
          <cell r="P3225" t="str">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cell>
          <cell r="M3226">
            <v>1</v>
          </cell>
          <cell r="N3226">
            <v>0</v>
          </cell>
          <cell r="O3226">
            <v>0</v>
          </cell>
          <cell r="P3226" t="str">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cell>
          <cell r="M3227">
            <v>1</v>
          </cell>
          <cell r="N3227">
            <v>0</v>
          </cell>
          <cell r="O3227">
            <v>0</v>
          </cell>
          <cell r="P3227" t="str">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cell>
          <cell r="M3234">
            <v>1</v>
          </cell>
          <cell r="N3234">
            <v>0</v>
          </cell>
          <cell r="O3234">
            <v>0</v>
          </cell>
          <cell r="P3234" t="str">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cell>
          <cell r="M3235">
            <v>1</v>
          </cell>
          <cell r="N3235">
            <v>0</v>
          </cell>
          <cell r="O3235">
            <v>0</v>
          </cell>
          <cell r="P3235" t="str">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cell>
          <cell r="M3236">
            <v>1</v>
          </cell>
          <cell r="N3236">
            <v>0</v>
          </cell>
          <cell r="O3236">
            <v>0</v>
          </cell>
          <cell r="P3236" t="str">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cell>
          <cell r="M3237">
            <v>1</v>
          </cell>
          <cell r="N3237">
            <v>0</v>
          </cell>
          <cell r="O3237">
            <v>0</v>
          </cell>
          <cell r="P3237" t="str">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cell>
          <cell r="M3240">
            <v>1</v>
          </cell>
          <cell r="N3240">
            <v>0</v>
          </cell>
          <cell r="O3240">
            <v>0</v>
          </cell>
          <cell r="P3240" t="str">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cell>
          <cell r="M3241">
            <v>1</v>
          </cell>
          <cell r="N3241">
            <v>0</v>
          </cell>
          <cell r="O3241">
            <v>0</v>
          </cell>
          <cell r="P3241" t="str">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cell>
          <cell r="M3242">
            <v>1</v>
          </cell>
          <cell r="N3242">
            <v>0</v>
          </cell>
          <cell r="O3242">
            <v>0</v>
          </cell>
          <cell r="P3242" t="str">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cell>
          <cell r="M3246">
            <v>1</v>
          </cell>
          <cell r="N3246">
            <v>0</v>
          </cell>
          <cell r="O3246">
            <v>0</v>
          </cell>
          <cell r="P3246" t="str">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cell>
          <cell r="M3247">
            <v>1</v>
          </cell>
          <cell r="N3247">
            <v>0</v>
          </cell>
          <cell r="O3247">
            <v>0</v>
          </cell>
          <cell r="P3247" t="str">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cell>
          <cell r="M3248">
            <v>1</v>
          </cell>
          <cell r="N3248">
            <v>0</v>
          </cell>
          <cell r="O3248">
            <v>0</v>
          </cell>
          <cell r="P3248" t="str">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cell>
          <cell r="M3249">
            <v>1</v>
          </cell>
          <cell r="N3249">
            <v>0</v>
          </cell>
          <cell r="O3249">
            <v>0</v>
          </cell>
          <cell r="P3249" t="str">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cell>
          <cell r="M3250">
            <v>1</v>
          </cell>
          <cell r="N3250">
            <v>0</v>
          </cell>
          <cell r="O3250">
            <v>0</v>
          </cell>
          <cell r="P3250" t="str">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cell>
          <cell r="M3251">
            <v>1</v>
          </cell>
          <cell r="N3251">
            <v>0</v>
          </cell>
          <cell r="O3251">
            <v>0</v>
          </cell>
          <cell r="P3251" t="str">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cell>
          <cell r="M3252">
            <v>1</v>
          </cell>
          <cell r="N3252">
            <v>0</v>
          </cell>
          <cell r="O3252">
            <v>0</v>
          </cell>
          <cell r="P3252" t="str">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cell>
          <cell r="M3253">
            <v>1</v>
          </cell>
          <cell r="N3253">
            <v>0</v>
          </cell>
          <cell r="O3253">
            <v>0</v>
          </cell>
          <cell r="P3253" t="str">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cell>
          <cell r="M3254">
            <v>1</v>
          </cell>
          <cell r="N3254">
            <v>0</v>
          </cell>
          <cell r="O3254">
            <v>0</v>
          </cell>
          <cell r="P3254" t="str">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cell>
          <cell r="M3269">
            <v>0.99570000000000003</v>
          </cell>
          <cell r="N3269">
            <v>-4.3E-3</v>
          </cell>
          <cell r="O3269">
            <v>0</v>
          </cell>
          <cell r="P3269" t="str">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cell>
          <cell r="M3270">
            <v>0.99570000000000003</v>
          </cell>
          <cell r="N3270">
            <v>-4.3E-3</v>
          </cell>
          <cell r="O3270">
            <v>0</v>
          </cell>
          <cell r="P3270" t="str">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cell>
          <cell r="M3271">
            <v>0.99570000000000003</v>
          </cell>
          <cell r="N3271">
            <v>-4.3E-3</v>
          </cell>
          <cell r="O3271">
            <v>0</v>
          </cell>
          <cell r="P3271" t="str">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cell>
          <cell r="M3272">
            <v>0.99570000000000003</v>
          </cell>
          <cell r="N3272">
            <v>-4.3E-3</v>
          </cell>
          <cell r="O3272">
            <v>0</v>
          </cell>
          <cell r="P3272" t="str">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cell>
          <cell r="M3273">
            <v>0.99570000000000003</v>
          </cell>
          <cell r="N3273">
            <v>-4.3E-3</v>
          </cell>
          <cell r="O3273">
            <v>0</v>
          </cell>
          <cell r="P3273" t="str">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cell>
          <cell r="M3274">
            <v>0.99570000000000003</v>
          </cell>
          <cell r="N3274">
            <v>-4.3E-3</v>
          </cell>
          <cell r="O3274">
            <v>0</v>
          </cell>
          <cell r="P3274" t="str">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cell>
          <cell r="M3275">
            <v>0.99570000000000003</v>
          </cell>
          <cell r="N3275">
            <v>-4.3E-3</v>
          </cell>
          <cell r="O3275">
            <v>0</v>
          </cell>
          <cell r="P3275" t="str">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cell>
          <cell r="M3276">
            <v>1</v>
          </cell>
          <cell r="N3276">
            <v>0</v>
          </cell>
          <cell r="O3276">
            <v>0</v>
          </cell>
          <cell r="P3276" t="str">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cell>
          <cell r="M3277">
            <v>1</v>
          </cell>
          <cell r="N3277">
            <v>0</v>
          </cell>
          <cell r="O3277">
            <v>0</v>
          </cell>
          <cell r="P3277" t="str">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cell>
          <cell r="M3278">
            <v>1</v>
          </cell>
          <cell r="N3278">
            <v>0</v>
          </cell>
          <cell r="O3278">
            <v>0</v>
          </cell>
          <cell r="P3278" t="str">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cell>
          <cell r="M3279">
            <v>1</v>
          </cell>
          <cell r="N3279">
            <v>0</v>
          </cell>
          <cell r="O3279">
            <v>0</v>
          </cell>
          <cell r="P3279" t="str">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cell>
          <cell r="M3280">
            <v>1</v>
          </cell>
          <cell r="N3280">
            <v>0</v>
          </cell>
          <cell r="O3280">
            <v>0</v>
          </cell>
          <cell r="P3280" t="str">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cell>
          <cell r="M3281">
            <v>1</v>
          </cell>
          <cell r="N3281">
            <v>0</v>
          </cell>
          <cell r="O3281">
            <v>0</v>
          </cell>
          <cell r="P3281" t="str">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cell>
          <cell r="M3282">
            <v>1</v>
          </cell>
          <cell r="N3282">
            <v>0</v>
          </cell>
          <cell r="O3282">
            <v>0</v>
          </cell>
          <cell r="P3282" t="str">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cell>
          <cell r="M3283">
            <v>1</v>
          </cell>
          <cell r="N3283">
            <v>0</v>
          </cell>
          <cell r="O3283">
            <v>0</v>
          </cell>
          <cell r="P3283" t="str">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cell>
          <cell r="M3305">
            <v>1</v>
          </cell>
          <cell r="N3305">
            <v>0</v>
          </cell>
          <cell r="O3305">
            <v>0</v>
          </cell>
          <cell r="P3305" t="str">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cell>
          <cell r="M3306">
            <v>1</v>
          </cell>
          <cell r="N3306">
            <v>0</v>
          </cell>
          <cell r="O3306">
            <v>0</v>
          </cell>
          <cell r="P3306" t="str">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cell>
          <cell r="M3307">
            <v>1</v>
          </cell>
          <cell r="N3307">
            <v>0</v>
          </cell>
          <cell r="O3307">
            <v>0</v>
          </cell>
          <cell r="P3307" t="str">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cell>
          <cell r="M3319">
            <v>1</v>
          </cell>
          <cell r="N3319">
            <v>0</v>
          </cell>
          <cell r="O3319">
            <v>0</v>
          </cell>
          <cell r="P3319" t="str">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cell>
          <cell r="M3320">
            <v>1</v>
          </cell>
          <cell r="N3320">
            <v>0</v>
          </cell>
          <cell r="O3320">
            <v>0</v>
          </cell>
          <cell r="P3320" t="str">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cell>
          <cell r="M3321">
            <v>1</v>
          </cell>
          <cell r="N3321">
            <v>0</v>
          </cell>
          <cell r="O3321">
            <v>0</v>
          </cell>
          <cell r="P3321" t="str">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cell>
          <cell r="M3322">
            <v>1</v>
          </cell>
          <cell r="N3322">
            <v>0</v>
          </cell>
          <cell r="O3322">
            <v>0</v>
          </cell>
          <cell r="P3322" t="str">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cell>
          <cell r="M3323">
            <v>1</v>
          </cell>
          <cell r="N3323">
            <v>0</v>
          </cell>
          <cell r="O3323">
            <v>0</v>
          </cell>
          <cell r="P3323" t="str">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cell>
          <cell r="M3324">
            <v>1</v>
          </cell>
          <cell r="N3324">
            <v>0</v>
          </cell>
          <cell r="O3324">
            <v>0</v>
          </cell>
          <cell r="P3324" t="str">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cell>
          <cell r="M3325">
            <v>1</v>
          </cell>
          <cell r="N3325">
            <v>0</v>
          </cell>
          <cell r="O3325">
            <v>0</v>
          </cell>
          <cell r="P3325" t="str">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cell>
          <cell r="M3326">
            <v>1</v>
          </cell>
          <cell r="N3326">
            <v>0</v>
          </cell>
          <cell r="O3326">
            <v>0</v>
          </cell>
          <cell r="P3326" t="str">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cell>
          <cell r="M3327">
            <v>1</v>
          </cell>
          <cell r="N3327">
            <v>0</v>
          </cell>
          <cell r="O3327">
            <v>0</v>
          </cell>
          <cell r="P3327" t="str">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cell>
          <cell r="M3328">
            <v>1</v>
          </cell>
          <cell r="N3328">
            <v>0</v>
          </cell>
          <cell r="O3328">
            <v>0</v>
          </cell>
          <cell r="P3328" t="str">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cell>
          <cell r="M3329">
            <v>1</v>
          </cell>
          <cell r="N3329">
            <v>0</v>
          </cell>
          <cell r="O3329">
            <v>0</v>
          </cell>
          <cell r="P3329" t="str">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cell>
          <cell r="M3330">
            <v>1</v>
          </cell>
          <cell r="N3330">
            <v>0</v>
          </cell>
          <cell r="O3330">
            <v>0</v>
          </cell>
          <cell r="P3330" t="str">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cell>
          <cell r="M3331">
            <v>1</v>
          </cell>
          <cell r="N3331">
            <v>0</v>
          </cell>
          <cell r="O3331">
            <v>0</v>
          </cell>
          <cell r="P3331" t="str">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cell>
          <cell r="M3332">
            <v>1</v>
          </cell>
          <cell r="N3332">
            <v>0</v>
          </cell>
          <cell r="O3332">
            <v>0</v>
          </cell>
          <cell r="P3332" t="str">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cell>
          <cell r="M3333">
            <v>1</v>
          </cell>
          <cell r="N3333">
            <v>0</v>
          </cell>
          <cell r="O3333">
            <v>0</v>
          </cell>
          <cell r="P3333" t="str">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cell>
          <cell r="M3334">
            <v>1</v>
          </cell>
          <cell r="N3334">
            <v>0</v>
          </cell>
          <cell r="O3334">
            <v>0</v>
          </cell>
          <cell r="P3334" t="str">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cell>
          <cell r="M3335">
            <v>1</v>
          </cell>
          <cell r="N3335">
            <v>0</v>
          </cell>
          <cell r="O3335">
            <v>0</v>
          </cell>
          <cell r="P3335" t="str">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cell>
          <cell r="M3336">
            <v>0.99850000000000005</v>
          </cell>
          <cell r="N3336">
            <v>-1.5E-3</v>
          </cell>
          <cell r="O3336">
            <v>0</v>
          </cell>
          <cell r="P3336" t="str">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cell>
          <cell r="M3337">
            <v>0.99850000000000005</v>
          </cell>
          <cell r="N3337">
            <v>-1.5E-3</v>
          </cell>
          <cell r="O3337">
            <v>0</v>
          </cell>
          <cell r="P3337" t="str">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cell>
          <cell r="M3338">
            <v>0.99850000000000005</v>
          </cell>
          <cell r="N3338">
            <v>-1.5E-3</v>
          </cell>
          <cell r="O3338">
            <v>0</v>
          </cell>
          <cell r="P3338" t="str">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cell>
          <cell r="M3339">
            <v>0.99939999999999996</v>
          </cell>
          <cell r="N3339">
            <v>-5.9999999999999995E-4</v>
          </cell>
          <cell r="O3339">
            <v>0</v>
          </cell>
          <cell r="P3339" t="str">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cell>
          <cell r="M3340">
            <v>0.99939999999999996</v>
          </cell>
          <cell r="N3340">
            <v>-5.9999999999999995E-4</v>
          </cell>
          <cell r="O3340">
            <v>0</v>
          </cell>
          <cell r="P3340" t="str">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cell>
          <cell r="M3341">
            <v>0.99939999999999996</v>
          </cell>
          <cell r="N3341">
            <v>-5.9999999999999995E-4</v>
          </cell>
          <cell r="O3341">
            <v>0</v>
          </cell>
          <cell r="P3341" t="str">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cell>
          <cell r="M3342">
            <v>0.99939999999999996</v>
          </cell>
          <cell r="N3342">
            <v>-5.9999999999999995E-4</v>
          </cell>
          <cell r="O3342">
            <v>0</v>
          </cell>
          <cell r="P3342" t="str">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cell>
          <cell r="M3343">
            <v>0.99939999999999996</v>
          </cell>
          <cell r="N3343">
            <v>-5.9999999999999995E-4</v>
          </cell>
          <cell r="O3343">
            <v>0</v>
          </cell>
          <cell r="P3343" t="str">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cell>
          <cell r="M3344">
            <v>0.99939999999999996</v>
          </cell>
          <cell r="N3344">
            <v>-5.9999999999999995E-4</v>
          </cell>
          <cell r="O3344">
            <v>0</v>
          </cell>
          <cell r="P3344" t="str">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cell>
          <cell r="M3345">
            <v>0.99939999999999996</v>
          </cell>
          <cell r="N3345">
            <v>-5.9999999999999995E-4</v>
          </cell>
          <cell r="O3345">
            <v>0</v>
          </cell>
          <cell r="P3345" t="str">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cell>
          <cell r="M3346">
            <v>0.99939999999999996</v>
          </cell>
          <cell r="N3346">
            <v>-5.9999999999999995E-4</v>
          </cell>
          <cell r="O3346">
            <v>0</v>
          </cell>
          <cell r="P3346" t="str">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cell>
          <cell r="M3347">
            <v>0.99939999999999996</v>
          </cell>
          <cell r="N3347">
            <v>-5.9999999999999995E-4</v>
          </cell>
          <cell r="O3347">
            <v>0</v>
          </cell>
          <cell r="P3347" t="str">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cell>
          <cell r="M3348">
            <v>0.99939999999999996</v>
          </cell>
          <cell r="N3348">
            <v>-5.9999999999999995E-4</v>
          </cell>
          <cell r="O3348">
            <v>0</v>
          </cell>
          <cell r="P3348" t="str">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cell>
          <cell r="M3349">
            <v>0.99939999999999996</v>
          </cell>
          <cell r="N3349">
            <v>-5.9999999999999995E-4</v>
          </cell>
          <cell r="O3349">
            <v>0</v>
          </cell>
          <cell r="P3349" t="str">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cell>
          <cell r="M3350">
            <v>0.99939999999999996</v>
          </cell>
          <cell r="N3350">
            <v>-5.9999999999999995E-4</v>
          </cell>
          <cell r="O3350">
            <v>0</v>
          </cell>
          <cell r="P3350" t="str">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cell>
          <cell r="M3351">
            <v>0.99939999999999996</v>
          </cell>
          <cell r="N3351">
            <v>-5.9999999999999995E-4</v>
          </cell>
          <cell r="O3351">
            <v>0</v>
          </cell>
          <cell r="P3351" t="str">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cell>
          <cell r="M3352">
            <v>0.99939999999999996</v>
          </cell>
          <cell r="N3352">
            <v>-5.9999999999999995E-4</v>
          </cell>
          <cell r="O3352">
            <v>0</v>
          </cell>
          <cell r="P3352" t="str">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cell>
          <cell r="M3353">
            <v>0.99939999999999996</v>
          </cell>
          <cell r="N3353">
            <v>-5.9999999999999995E-4</v>
          </cell>
          <cell r="O3353">
            <v>0</v>
          </cell>
          <cell r="P3353" t="str">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cell>
          <cell r="M3354">
            <v>0.99939999999999996</v>
          </cell>
          <cell r="N3354">
            <v>-5.9999999999999995E-4</v>
          </cell>
          <cell r="O3354">
            <v>0</v>
          </cell>
          <cell r="P3354" t="str">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cell>
          <cell r="M3355">
            <v>0.99939999999999996</v>
          </cell>
          <cell r="N3355">
            <v>-5.9999999999999995E-4</v>
          </cell>
          <cell r="O3355">
            <v>0</v>
          </cell>
          <cell r="P3355" t="str">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cell>
          <cell r="M3356">
            <v>0.99939999999999996</v>
          </cell>
          <cell r="N3356">
            <v>-5.9999999999999995E-4</v>
          </cell>
          <cell r="O3356">
            <v>0</v>
          </cell>
          <cell r="P3356" t="str">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cell>
          <cell r="M3357">
            <v>0.99099999999999999</v>
          </cell>
          <cell r="N3357">
            <v>-8.9999999999999993E-3</v>
          </cell>
          <cell r="O3357">
            <v>0</v>
          </cell>
          <cell r="P3357" t="str">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cell>
          <cell r="M3358">
            <v>0.99099999999999999</v>
          </cell>
          <cell r="N3358">
            <v>-8.9999999999999993E-3</v>
          </cell>
          <cell r="O3358">
            <v>0</v>
          </cell>
          <cell r="P3358" t="str">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cell>
          <cell r="M3359">
            <v>0.99099999999999999</v>
          </cell>
          <cell r="N3359">
            <v>-8.9999999999999993E-3</v>
          </cell>
          <cell r="O3359">
            <v>0</v>
          </cell>
          <cell r="P3359" t="str">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cell>
          <cell r="M3360">
            <v>0.99099999999999999</v>
          </cell>
          <cell r="N3360">
            <v>-8.9999999999999993E-3</v>
          </cell>
          <cell r="O3360">
            <v>0</v>
          </cell>
          <cell r="P3360" t="str">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cell>
          <cell r="M3361">
            <v>0.99099999999999999</v>
          </cell>
          <cell r="N3361">
            <v>-8.9999999999999993E-3</v>
          </cell>
          <cell r="O3361">
            <v>0</v>
          </cell>
          <cell r="P3361" t="str">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cell>
          <cell r="M3362">
            <v>0.99099999999999999</v>
          </cell>
          <cell r="N3362">
            <v>-8.9999999999999993E-3</v>
          </cell>
          <cell r="O3362">
            <v>0</v>
          </cell>
          <cell r="P3362" t="str">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cell>
          <cell r="M3363">
            <v>0.99099999999999999</v>
          </cell>
          <cell r="N3363">
            <v>-8.9999999999999993E-3</v>
          </cell>
          <cell r="O3363">
            <v>0</v>
          </cell>
          <cell r="P3363" t="str">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cell>
          <cell r="M3364">
            <v>0.99099999999999999</v>
          </cell>
          <cell r="N3364">
            <v>-8.9999999999999993E-3</v>
          </cell>
          <cell r="O3364">
            <v>0</v>
          </cell>
          <cell r="P3364" t="str">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cell>
          <cell r="M3365">
            <v>0.99099999999999999</v>
          </cell>
          <cell r="N3365">
            <v>-8.9999999999999993E-3</v>
          </cell>
          <cell r="O3365">
            <v>0</v>
          </cell>
          <cell r="P3365" t="str">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cell>
          <cell r="M3366">
            <v>0.99099999999999999</v>
          </cell>
          <cell r="N3366">
            <v>-8.9999999999999993E-3</v>
          </cell>
          <cell r="O3366">
            <v>0</v>
          </cell>
          <cell r="P3366" t="str">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cell>
          <cell r="M3367">
            <v>0.99099999999999999</v>
          </cell>
          <cell r="N3367">
            <v>-8.9999999999999993E-3</v>
          </cell>
          <cell r="O3367">
            <v>0</v>
          </cell>
          <cell r="P3367" t="str">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cell>
          <cell r="M3368">
            <v>0.99099999999999999</v>
          </cell>
          <cell r="N3368">
            <v>-8.9999999999999993E-3</v>
          </cell>
          <cell r="O3368">
            <v>0</v>
          </cell>
          <cell r="P3368" t="str">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cell>
          <cell r="M3369">
            <v>0.99099999999999999</v>
          </cell>
          <cell r="N3369">
            <v>-8.9999999999999993E-3</v>
          </cell>
          <cell r="O3369">
            <v>0</v>
          </cell>
          <cell r="P3369" t="str">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cell>
          <cell r="M3370">
            <v>0.99099999999999999</v>
          </cell>
          <cell r="N3370">
            <v>-8.9999999999999993E-3</v>
          </cell>
          <cell r="O3370">
            <v>0</v>
          </cell>
          <cell r="P3370" t="str">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cell>
          <cell r="M3371">
            <v>0.99099999999999999</v>
          </cell>
          <cell r="N3371">
            <v>-8.9999999999999993E-3</v>
          </cell>
          <cell r="O3371">
            <v>0</v>
          </cell>
          <cell r="P3371" t="str">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cell>
          <cell r="M3372">
            <v>0.99099999999999999</v>
          </cell>
          <cell r="N3372">
            <v>-8.9999999999999993E-3</v>
          </cell>
          <cell r="O3372">
            <v>0</v>
          </cell>
          <cell r="P3372" t="str">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cell>
          <cell r="M3373">
            <v>0.99099999999999999</v>
          </cell>
          <cell r="N3373">
            <v>-8.9999999999999993E-3</v>
          </cell>
          <cell r="O3373">
            <v>0</v>
          </cell>
          <cell r="P3373" t="str">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cell>
          <cell r="M3374">
            <v>0.99099999999999999</v>
          </cell>
          <cell r="N3374">
            <v>-8.9999999999999993E-3</v>
          </cell>
          <cell r="O3374">
            <v>0</v>
          </cell>
          <cell r="P3374" t="str">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cell>
          <cell r="M3375">
            <v>0.99099999999999999</v>
          </cell>
          <cell r="N3375">
            <v>-8.9999999999999993E-3</v>
          </cell>
          <cell r="O3375">
            <v>0</v>
          </cell>
          <cell r="P3375" t="str">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cell>
          <cell r="M3376">
            <v>0.99099999999999999</v>
          </cell>
          <cell r="N3376">
            <v>-8.9999999999999993E-3</v>
          </cell>
          <cell r="O3376">
            <v>0</v>
          </cell>
          <cell r="P3376" t="str">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cell>
          <cell r="M3377">
            <v>0.99099999999999999</v>
          </cell>
          <cell r="N3377">
            <v>-8.9999999999999993E-3</v>
          </cell>
          <cell r="O3377">
            <v>0</v>
          </cell>
          <cell r="P3377" t="str">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cell>
          <cell r="M3378">
            <v>0.99099999999999999</v>
          </cell>
          <cell r="N3378">
            <v>-8.9999999999999993E-3</v>
          </cell>
          <cell r="O3378">
            <v>0</v>
          </cell>
          <cell r="P3378" t="str">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cell>
          <cell r="M3379">
            <v>0.99099999999999999</v>
          </cell>
          <cell r="N3379">
            <v>-8.9999999999999993E-3</v>
          </cell>
          <cell r="O3379">
            <v>0</v>
          </cell>
          <cell r="P3379" t="str">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cell>
          <cell r="M3380">
            <v>0.99099999999999999</v>
          </cell>
          <cell r="N3380">
            <v>-8.9999999999999993E-3</v>
          </cell>
          <cell r="O3380">
            <v>0</v>
          </cell>
          <cell r="P3380" t="str">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cell>
          <cell r="M3381">
            <v>0.99099999999999999</v>
          </cell>
          <cell r="N3381">
            <v>-8.9999999999999993E-3</v>
          </cell>
          <cell r="O3381">
            <v>0</v>
          </cell>
          <cell r="P3381" t="str">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cell>
          <cell r="M3382">
            <v>0.99099999999999999</v>
          </cell>
          <cell r="N3382">
            <v>-8.9999999999999993E-3</v>
          </cell>
          <cell r="O3382">
            <v>0</v>
          </cell>
          <cell r="P3382" t="str">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cell>
          <cell r="M3383">
            <v>0.99709999999999999</v>
          </cell>
          <cell r="N3383">
            <v>-2.8999999999999998E-3</v>
          </cell>
          <cell r="O3383">
            <v>0</v>
          </cell>
          <cell r="P3383" t="str">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cell>
          <cell r="M3384">
            <v>0.99709999999999999</v>
          </cell>
          <cell r="N3384">
            <v>-2.8999999999999998E-3</v>
          </cell>
          <cell r="O3384">
            <v>0</v>
          </cell>
          <cell r="P3384" t="str">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cell>
          <cell r="M3385">
            <v>0.99709999999999999</v>
          </cell>
          <cell r="N3385">
            <v>-2.8999999999999998E-3</v>
          </cell>
          <cell r="O3385">
            <v>0</v>
          </cell>
          <cell r="P3385" t="str">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cell>
          <cell r="M3386">
            <v>0.9879</v>
          </cell>
          <cell r="N3386">
            <v>-1.21E-2</v>
          </cell>
          <cell r="O3386">
            <v>0</v>
          </cell>
          <cell r="P3386" t="str">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cell>
          <cell r="M3387">
            <v>0.9879</v>
          </cell>
          <cell r="N3387">
            <v>-1.21E-2</v>
          </cell>
          <cell r="O3387">
            <v>0</v>
          </cell>
          <cell r="P3387" t="str">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cell>
          <cell r="M3388">
            <v>0.9879</v>
          </cell>
          <cell r="N3388">
            <v>-1.21E-2</v>
          </cell>
          <cell r="O3388">
            <v>0</v>
          </cell>
          <cell r="P3388" t="str">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cell>
          <cell r="M3389">
            <v>0.9879</v>
          </cell>
          <cell r="N3389">
            <v>-1.21E-2</v>
          </cell>
          <cell r="O3389">
            <v>0</v>
          </cell>
          <cell r="P3389" t="str">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cell>
          <cell r="M3390">
            <v>0.9879</v>
          </cell>
          <cell r="N3390">
            <v>-1.21E-2</v>
          </cell>
          <cell r="O3390">
            <v>0</v>
          </cell>
          <cell r="P3390" t="str">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cell>
          <cell r="M3391">
            <v>0.9879</v>
          </cell>
          <cell r="N3391">
            <v>-1.21E-2</v>
          </cell>
          <cell r="O3391">
            <v>0</v>
          </cell>
          <cell r="P3391" t="str">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cell>
          <cell r="M3392">
            <v>0.9879</v>
          </cell>
          <cell r="N3392">
            <v>-1.21E-2</v>
          </cell>
          <cell r="O3392">
            <v>0</v>
          </cell>
          <cell r="P3392" t="str">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cell>
          <cell r="M3393">
            <v>0.9879</v>
          </cell>
          <cell r="N3393">
            <v>-1.21E-2</v>
          </cell>
          <cell r="O3393">
            <v>0</v>
          </cell>
          <cell r="P3393" t="str">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cell>
          <cell r="M3394">
            <v>0.9879</v>
          </cell>
          <cell r="N3394">
            <v>-1.21E-2</v>
          </cell>
          <cell r="O3394">
            <v>0</v>
          </cell>
          <cell r="P3394" t="str">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cell>
          <cell r="M3399">
            <v>0.99880000000000002</v>
          </cell>
          <cell r="N3399">
            <v>-1.1999999999999999E-3</v>
          </cell>
          <cell r="O3399">
            <v>0</v>
          </cell>
          <cell r="P3399" t="str">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cell>
          <cell r="M3400">
            <v>0.99880000000000002</v>
          </cell>
          <cell r="N3400">
            <v>-1.1999999999999999E-3</v>
          </cell>
          <cell r="O3400">
            <v>0</v>
          </cell>
          <cell r="P3400" t="str">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cell>
          <cell r="M3401">
            <v>0.99880000000000002</v>
          </cell>
          <cell r="N3401">
            <v>-1.1999999999999999E-3</v>
          </cell>
          <cell r="O3401">
            <v>0</v>
          </cell>
          <cell r="P3401" t="str">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cell>
          <cell r="M3402">
            <v>0.99880000000000002</v>
          </cell>
          <cell r="N3402">
            <v>-1.1999999999999999E-3</v>
          </cell>
          <cell r="O3402">
            <v>0</v>
          </cell>
          <cell r="P3402" t="str">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cell>
          <cell r="M3403">
            <v>0.99880000000000002</v>
          </cell>
          <cell r="N3403">
            <v>-1.1999999999999999E-3</v>
          </cell>
          <cell r="O3403">
            <v>0</v>
          </cell>
          <cell r="P3403" t="str">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cell>
          <cell r="M3404">
            <v>0.99880000000000002</v>
          </cell>
          <cell r="N3404">
            <v>-1.1999999999999999E-3</v>
          </cell>
          <cell r="O3404">
            <v>0</v>
          </cell>
          <cell r="P3404" t="str">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cell>
          <cell r="M3405">
            <v>0.99880000000000002</v>
          </cell>
          <cell r="N3405">
            <v>-1.1999999999999999E-3</v>
          </cell>
          <cell r="O3405">
            <v>0</v>
          </cell>
          <cell r="P3405" t="str">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cell>
          <cell r="M3406">
            <v>0.99880000000000002</v>
          </cell>
          <cell r="N3406">
            <v>-1.1999999999999999E-3</v>
          </cell>
          <cell r="O3406">
            <v>0</v>
          </cell>
          <cell r="P3406" t="str">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cell>
          <cell r="M3407">
            <v>0.99880000000000002</v>
          </cell>
          <cell r="N3407">
            <v>-1.1999999999999999E-3</v>
          </cell>
          <cell r="O3407">
            <v>0</v>
          </cell>
          <cell r="P3407" t="str">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cell>
          <cell r="M3408">
            <v>0.99880000000000002</v>
          </cell>
          <cell r="N3408">
            <v>-1.1999999999999999E-3</v>
          </cell>
          <cell r="O3408">
            <v>0</v>
          </cell>
          <cell r="P3408" t="str">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cell>
          <cell r="M3409">
            <v>0.99880000000000002</v>
          </cell>
          <cell r="N3409">
            <v>-1.1999999999999999E-3</v>
          </cell>
          <cell r="O3409">
            <v>0</v>
          </cell>
          <cell r="P3409" t="str">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cell>
          <cell r="M3410">
            <v>0.99880000000000002</v>
          </cell>
          <cell r="N3410">
            <v>-1.1999999999999999E-3</v>
          </cell>
          <cell r="O3410">
            <v>0</v>
          </cell>
          <cell r="P3410" t="str">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cell>
          <cell r="M3411">
            <v>0.99880000000000002</v>
          </cell>
          <cell r="N3411">
            <v>-1.1999999999999999E-3</v>
          </cell>
          <cell r="O3411">
            <v>0</v>
          </cell>
          <cell r="P3411" t="str">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cell>
          <cell r="M3412">
            <v>0.99880000000000002</v>
          </cell>
          <cell r="N3412">
            <v>-1.1999999999999999E-3</v>
          </cell>
          <cell r="O3412">
            <v>0</v>
          </cell>
          <cell r="P3412" t="str">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cell>
          <cell r="M3424">
            <v>0.99880000000000002</v>
          </cell>
          <cell r="N3424">
            <v>-1.1999999999999999E-3</v>
          </cell>
          <cell r="O3424">
            <v>0</v>
          </cell>
          <cell r="P3424" t="str">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cell>
          <cell r="M3425">
            <v>0.99880000000000002</v>
          </cell>
          <cell r="N3425">
            <v>-1.1999999999999999E-3</v>
          </cell>
          <cell r="O3425">
            <v>0</v>
          </cell>
          <cell r="P3425" t="str">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cell>
          <cell r="M3426">
            <v>0.99880000000000002</v>
          </cell>
          <cell r="N3426">
            <v>-1.1999999999999999E-3</v>
          </cell>
          <cell r="O3426">
            <v>0</v>
          </cell>
          <cell r="P3426" t="str">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cell>
          <cell r="M3427">
            <v>0.99880000000000002</v>
          </cell>
          <cell r="N3427">
            <v>-1.1999999999999999E-3</v>
          </cell>
          <cell r="O3427">
            <v>0</v>
          </cell>
          <cell r="P3427" t="str">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cell>
          <cell r="M3428">
            <v>0.99880000000000002</v>
          </cell>
          <cell r="N3428">
            <v>-1.1999999999999999E-3</v>
          </cell>
          <cell r="O3428">
            <v>0</v>
          </cell>
          <cell r="P3428" t="str">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cell>
          <cell r="M3429">
            <v>0.99880000000000002</v>
          </cell>
          <cell r="N3429">
            <v>-1.1999999999999999E-3</v>
          </cell>
          <cell r="O3429">
            <v>0</v>
          </cell>
          <cell r="P3429" t="str">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cell>
          <cell r="M3430">
            <v>0.99880000000000002</v>
          </cell>
          <cell r="N3430">
            <v>-1.1999999999999999E-3</v>
          </cell>
          <cell r="O3430">
            <v>0</v>
          </cell>
          <cell r="P3430" t="str">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cell>
          <cell r="M3431">
            <v>0.99880000000000002</v>
          </cell>
          <cell r="N3431">
            <v>-1.1999999999999999E-3</v>
          </cell>
          <cell r="O3431">
            <v>0</v>
          </cell>
          <cell r="P3431" t="str">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cell>
          <cell r="M3432">
            <v>0.99880000000000002</v>
          </cell>
          <cell r="N3432">
            <v>-1.1999999999999999E-3</v>
          </cell>
          <cell r="O3432">
            <v>0</v>
          </cell>
          <cell r="P3432" t="str">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cell>
          <cell r="M3433">
            <v>0.99880000000000002</v>
          </cell>
          <cell r="N3433">
            <v>-1.1999999999999999E-3</v>
          </cell>
          <cell r="O3433">
            <v>0</v>
          </cell>
          <cell r="P3433" t="str">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cell>
          <cell r="M3434">
            <v>0.99880000000000002</v>
          </cell>
          <cell r="N3434">
            <v>-1.1999999999999999E-3</v>
          </cell>
          <cell r="O3434">
            <v>0</v>
          </cell>
          <cell r="P3434" t="str">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cell>
          <cell r="M3435">
            <v>0.99880000000000002</v>
          </cell>
          <cell r="N3435">
            <v>-1.1999999999999999E-3</v>
          </cell>
          <cell r="O3435">
            <v>0</v>
          </cell>
          <cell r="P3435" t="str">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cell>
          <cell r="M3436">
            <v>0.99880000000000002</v>
          </cell>
          <cell r="N3436">
            <v>-1.1999999999999999E-3</v>
          </cell>
          <cell r="O3436">
            <v>0</v>
          </cell>
          <cell r="P3436" t="str">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cell>
          <cell r="M3437">
            <v>0.99880000000000002</v>
          </cell>
          <cell r="N3437">
            <v>-1.1999999999999999E-3</v>
          </cell>
          <cell r="O3437">
            <v>0</v>
          </cell>
          <cell r="P3437" t="str">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cell>
          <cell r="M3438">
            <v>0.99880000000000002</v>
          </cell>
          <cell r="N3438">
            <v>-1.1999999999999999E-3</v>
          </cell>
          <cell r="O3438">
            <v>0</v>
          </cell>
          <cell r="P3438" t="str">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cell>
          <cell r="M3439">
            <v>0.99880000000000002</v>
          </cell>
          <cell r="N3439">
            <v>-1.1999999999999999E-3</v>
          </cell>
          <cell r="O3439">
            <v>0</v>
          </cell>
          <cell r="P3439" t="str">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cell>
          <cell r="M3440">
            <v>0.99880000000000002</v>
          </cell>
          <cell r="N3440">
            <v>-1.1999999999999999E-3</v>
          </cell>
          <cell r="O3440">
            <v>0</v>
          </cell>
          <cell r="P3440" t="str">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cell>
          <cell r="M3441">
            <v>0.99880000000000002</v>
          </cell>
          <cell r="N3441">
            <v>-1.1999999999999999E-3</v>
          </cell>
          <cell r="O3441">
            <v>0</v>
          </cell>
          <cell r="P3441" t="str">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cell>
          <cell r="M3442">
            <v>0.99880000000000002</v>
          </cell>
          <cell r="N3442">
            <v>-1.1999999999999999E-3</v>
          </cell>
          <cell r="O3442">
            <v>0</v>
          </cell>
          <cell r="P3442" t="str">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cell>
          <cell r="M3443">
            <v>0.99880000000000002</v>
          </cell>
          <cell r="N3443">
            <v>-1.1999999999999999E-3</v>
          </cell>
          <cell r="O3443">
            <v>0</v>
          </cell>
          <cell r="P3443" t="str">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cell>
          <cell r="M3444">
            <v>0.99880000000000002</v>
          </cell>
          <cell r="N3444">
            <v>-1.1999999999999999E-3</v>
          </cell>
          <cell r="O3444">
            <v>0</v>
          </cell>
          <cell r="P3444" t="str">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cell>
          <cell r="M3459">
            <v>0.99880000000000002</v>
          </cell>
          <cell r="N3459">
            <v>-1.1999999999999999E-3</v>
          </cell>
          <cell r="O3459">
            <v>0</v>
          </cell>
          <cell r="P3459" t="str">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cell>
          <cell r="M3460">
            <v>0.99880000000000002</v>
          </cell>
          <cell r="N3460">
            <v>-1.1999999999999999E-3</v>
          </cell>
          <cell r="O3460">
            <v>0</v>
          </cell>
          <cell r="P3460" t="str">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cell>
          <cell r="M3461">
            <v>0.99880000000000002</v>
          </cell>
          <cell r="N3461">
            <v>-1.1999999999999999E-3</v>
          </cell>
          <cell r="O3461">
            <v>0</v>
          </cell>
          <cell r="P3461" t="str">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cell>
          <cell r="M3462">
            <v>0.99880000000000002</v>
          </cell>
          <cell r="N3462">
            <v>-1.1999999999999999E-3</v>
          </cell>
          <cell r="O3462">
            <v>0</v>
          </cell>
          <cell r="P3462" t="str">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cell>
          <cell r="M3463">
            <v>0.99880000000000002</v>
          </cell>
          <cell r="N3463">
            <v>-1.1999999999999999E-3</v>
          </cell>
          <cell r="O3463">
            <v>0</v>
          </cell>
          <cell r="P3463" t="str">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cell>
          <cell r="M3464">
            <v>0.99880000000000002</v>
          </cell>
          <cell r="N3464">
            <v>-1.1999999999999999E-3</v>
          </cell>
          <cell r="O3464">
            <v>0</v>
          </cell>
          <cell r="P3464" t="str">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cell>
          <cell r="M3465">
            <v>0.99880000000000002</v>
          </cell>
          <cell r="N3465">
            <v>-1.1999999999999999E-3</v>
          </cell>
          <cell r="O3465">
            <v>0</v>
          </cell>
          <cell r="P3465" t="str">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cell>
          <cell r="M3466">
            <v>0.99880000000000002</v>
          </cell>
          <cell r="N3466">
            <v>-1.1999999999999999E-3</v>
          </cell>
          <cell r="O3466">
            <v>0</v>
          </cell>
          <cell r="P3466" t="str">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cell>
          <cell r="M3467">
            <v>0.99880000000000002</v>
          </cell>
          <cell r="N3467">
            <v>-1.1999999999999999E-3</v>
          </cell>
          <cell r="O3467">
            <v>0</v>
          </cell>
          <cell r="P3467" t="str">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cell>
          <cell r="M3468">
            <v>0.99880000000000002</v>
          </cell>
          <cell r="N3468">
            <v>-1.1999999999999999E-3</v>
          </cell>
          <cell r="O3468">
            <v>0</v>
          </cell>
          <cell r="P3468" t="str">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cell>
          <cell r="M3469">
            <v>0.99880000000000002</v>
          </cell>
          <cell r="N3469">
            <v>-1.1999999999999999E-3</v>
          </cell>
          <cell r="O3469">
            <v>0</v>
          </cell>
          <cell r="P3469" t="str">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cell>
          <cell r="M3470">
            <v>0.99880000000000002</v>
          </cell>
          <cell r="N3470">
            <v>-1.1999999999999999E-3</v>
          </cell>
          <cell r="O3470">
            <v>0</v>
          </cell>
          <cell r="P3470" t="str">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cell>
          <cell r="M3471">
            <v>0.99880000000000002</v>
          </cell>
          <cell r="N3471">
            <v>-1.1999999999999999E-3</v>
          </cell>
          <cell r="O3471">
            <v>0</v>
          </cell>
          <cell r="P3471" t="str">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cell>
          <cell r="M3472">
            <v>0.99880000000000002</v>
          </cell>
          <cell r="N3472">
            <v>-1.1999999999999999E-3</v>
          </cell>
          <cell r="O3472">
            <v>0</v>
          </cell>
          <cell r="P3472" t="str">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cell>
          <cell r="M3473">
            <v>0.99760000000000004</v>
          </cell>
          <cell r="N3473">
            <v>-2.3999999999999998E-3</v>
          </cell>
          <cell r="O3473">
            <v>0</v>
          </cell>
          <cell r="P3473" t="str">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cell>
          <cell r="M3474">
            <v>0.99760000000000004</v>
          </cell>
          <cell r="N3474">
            <v>-2.3999999999999998E-3</v>
          </cell>
          <cell r="O3474">
            <v>0</v>
          </cell>
          <cell r="P3474" t="str">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cell>
          <cell r="M3475">
            <v>0.99760000000000004</v>
          </cell>
          <cell r="N3475">
            <v>-2.3999999999999998E-3</v>
          </cell>
          <cell r="O3475">
            <v>0</v>
          </cell>
          <cell r="P3475" t="str">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cell>
          <cell r="M3476">
            <v>0.99760000000000004</v>
          </cell>
          <cell r="N3476">
            <v>-2.3999999999999998E-3</v>
          </cell>
          <cell r="O3476">
            <v>0</v>
          </cell>
          <cell r="P3476" t="str">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cell>
          <cell r="M3477">
            <v>0.99760000000000004</v>
          </cell>
          <cell r="N3477">
            <v>-2.3999999999999998E-3</v>
          </cell>
          <cell r="O3477">
            <v>0</v>
          </cell>
          <cell r="P3477" t="str">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cell>
          <cell r="M3478">
            <v>0.99760000000000004</v>
          </cell>
          <cell r="N3478">
            <v>-2.3999999999999998E-3</v>
          </cell>
          <cell r="O3478">
            <v>0</v>
          </cell>
          <cell r="P3478" t="str">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cell>
          <cell r="M3479">
            <v>0.99760000000000004</v>
          </cell>
          <cell r="N3479">
            <v>-2.3999999999999998E-3</v>
          </cell>
          <cell r="O3479">
            <v>0</v>
          </cell>
          <cell r="P3479" t="str">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cell>
          <cell r="M3480">
            <v>0.99760000000000004</v>
          </cell>
          <cell r="N3480">
            <v>-2.3999999999999998E-3</v>
          </cell>
          <cell r="O3480">
            <v>0</v>
          </cell>
          <cell r="P3480" t="str">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cell>
          <cell r="M3481">
            <v>0.99880000000000002</v>
          </cell>
          <cell r="N3481">
            <v>-1.1999999999999999E-3</v>
          </cell>
          <cell r="O3481">
            <v>0</v>
          </cell>
          <cell r="P3481" t="str">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cell>
          <cell r="M3482">
            <v>0.99880000000000002</v>
          </cell>
          <cell r="N3482">
            <v>-1.1999999999999999E-3</v>
          </cell>
          <cell r="O3482">
            <v>0</v>
          </cell>
          <cell r="P3482" t="str">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cell>
          <cell r="M3483">
            <v>0.99880000000000002</v>
          </cell>
          <cell r="N3483">
            <v>-1.1999999999999999E-3</v>
          </cell>
          <cell r="O3483">
            <v>0</v>
          </cell>
          <cell r="P3483" t="str">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cell>
          <cell r="M3484">
            <v>0.98760000000000003</v>
          </cell>
          <cell r="N3484">
            <v>-1.24E-2</v>
          </cell>
          <cell r="O3484">
            <v>0</v>
          </cell>
          <cell r="P3484" t="str">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cell>
          <cell r="M3485">
            <v>0.98760000000000003</v>
          </cell>
          <cell r="N3485">
            <v>-1.24E-2</v>
          </cell>
          <cell r="O3485">
            <v>0</v>
          </cell>
          <cell r="P3485" t="str">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cell>
          <cell r="M3486">
            <v>0.98760000000000003</v>
          </cell>
          <cell r="N3486">
            <v>-1.24E-2</v>
          </cell>
          <cell r="O3486">
            <v>0</v>
          </cell>
          <cell r="P3486" t="str">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cell>
          <cell r="M3487">
            <v>0.98760000000000003</v>
          </cell>
          <cell r="N3487">
            <v>-1.24E-2</v>
          </cell>
          <cell r="O3487">
            <v>0</v>
          </cell>
          <cell r="P3487" t="str">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cell>
          <cell r="M3488">
            <v>0.98760000000000003</v>
          </cell>
          <cell r="N3488">
            <v>-1.24E-2</v>
          </cell>
          <cell r="O3488">
            <v>0</v>
          </cell>
          <cell r="P3488" t="str">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cell>
          <cell r="M3489">
            <v>0.98760000000000003</v>
          </cell>
          <cell r="N3489">
            <v>-1.24E-2</v>
          </cell>
          <cell r="O3489">
            <v>0</v>
          </cell>
          <cell r="P3489" t="str">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cell>
          <cell r="M3491">
            <v>0.99760000000000004</v>
          </cell>
          <cell r="N3491">
            <v>-2.3999999999999998E-3</v>
          </cell>
          <cell r="O3491">
            <v>0</v>
          </cell>
          <cell r="P3491" t="str">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cell>
          <cell r="M3492">
            <v>0.99760000000000004</v>
          </cell>
          <cell r="N3492">
            <v>-2.3999999999999998E-3</v>
          </cell>
          <cell r="O3492">
            <v>0</v>
          </cell>
          <cell r="P3492" t="str">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cell>
          <cell r="M3500">
            <v>0.99760000000000004</v>
          </cell>
          <cell r="N3500">
            <v>-2.3999999999999998E-3</v>
          </cell>
          <cell r="O3500">
            <v>0</v>
          </cell>
          <cell r="P3500" t="str">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cell>
          <cell r="M3501">
            <v>0.99760000000000004</v>
          </cell>
          <cell r="N3501">
            <v>-2.3999999999999998E-3</v>
          </cell>
          <cell r="O3501">
            <v>0</v>
          </cell>
          <cell r="P3501" t="str">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cell>
          <cell r="M3502">
            <v>0.99760000000000004</v>
          </cell>
          <cell r="N3502">
            <v>-2.3999999999999998E-3</v>
          </cell>
          <cell r="O3502">
            <v>0</v>
          </cell>
          <cell r="P3502" t="str">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cell>
          <cell r="M3510">
            <v>0.99990000000000001</v>
          </cell>
          <cell r="N3510">
            <v>-1E-4</v>
          </cell>
          <cell r="O3510">
            <v>0</v>
          </cell>
          <cell r="P3510" t="str">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cell>
          <cell r="M3511">
            <v>0.99970000000000003</v>
          </cell>
          <cell r="N3511">
            <v>-2.9999999999999997E-4</v>
          </cell>
          <cell r="O3511">
            <v>0</v>
          </cell>
          <cell r="P3511" t="str">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cell>
          <cell r="M3512">
            <v>0.99880000000000002</v>
          </cell>
          <cell r="N3512">
            <v>-1.1999999999999999E-3</v>
          </cell>
          <cell r="O3512">
            <v>0</v>
          </cell>
          <cell r="P3512" t="str">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cell>
          <cell r="M3513">
            <v>0.99880000000000002</v>
          </cell>
          <cell r="N3513">
            <v>-1.1999999999999999E-3</v>
          </cell>
          <cell r="O3513">
            <v>0</v>
          </cell>
          <cell r="P3513" t="str">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cell>
          <cell r="M3514">
            <v>0.99760000000000004</v>
          </cell>
          <cell r="N3514">
            <v>-2.3999999999999998E-3</v>
          </cell>
          <cell r="O3514">
            <v>0</v>
          </cell>
          <cell r="P3514" t="str">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cell>
          <cell r="M3515">
            <v>0.99760000000000004</v>
          </cell>
          <cell r="N3515">
            <v>-2.3999999999999998E-3</v>
          </cell>
          <cell r="O3515">
            <v>0</v>
          </cell>
          <cell r="P3515" t="str">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cell>
          <cell r="M3516">
            <v>0.99760000000000004</v>
          </cell>
          <cell r="N3516">
            <v>-2.3999999999999998E-3</v>
          </cell>
          <cell r="O3516">
            <v>0</v>
          </cell>
          <cell r="P3516" t="str">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cell>
          <cell r="M3517">
            <v>0.99760000000000004</v>
          </cell>
          <cell r="N3517">
            <v>-2.3999999999999998E-3</v>
          </cell>
          <cell r="O3517">
            <v>0</v>
          </cell>
          <cell r="P3517" t="str">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cell>
          <cell r="M3518">
            <v>0.99760000000000004</v>
          </cell>
          <cell r="N3518">
            <v>-2.3999999999999998E-3</v>
          </cell>
          <cell r="O3518">
            <v>0</v>
          </cell>
          <cell r="P3518" t="str">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cell>
          <cell r="M3519">
            <v>0.99760000000000004</v>
          </cell>
          <cell r="N3519">
            <v>-2.3999999999999998E-3</v>
          </cell>
          <cell r="O3519">
            <v>0</v>
          </cell>
          <cell r="P3519" t="str">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cell>
          <cell r="M3520">
            <v>0.99760000000000004</v>
          </cell>
          <cell r="N3520">
            <v>-2.3999999999999998E-3</v>
          </cell>
          <cell r="O3520">
            <v>0</v>
          </cell>
          <cell r="P3520" t="str">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cell>
          <cell r="M3521">
            <v>0.99760000000000004</v>
          </cell>
          <cell r="N3521">
            <v>-2.3999999999999998E-3</v>
          </cell>
          <cell r="O3521">
            <v>0</v>
          </cell>
          <cell r="P3521" t="str">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cell>
          <cell r="M3522">
            <v>0.99929999999999997</v>
          </cell>
          <cell r="N3522">
            <v>-6.9999999999999999E-4</v>
          </cell>
          <cell r="O3522">
            <v>0</v>
          </cell>
          <cell r="P3522" t="str">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cell>
          <cell r="M3523">
            <v>0.99960000000000004</v>
          </cell>
          <cell r="N3523">
            <v>-4.0000000000000002E-4</v>
          </cell>
          <cell r="O3523">
            <v>0</v>
          </cell>
          <cell r="P3523" t="str">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cell>
          <cell r="M3524">
            <v>1</v>
          </cell>
          <cell r="N3524">
            <v>0</v>
          </cell>
          <cell r="O3524">
            <v>0</v>
          </cell>
          <cell r="P3524" t="str">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cell>
          <cell r="M3525">
            <v>0.99980000000000002</v>
          </cell>
          <cell r="N3525">
            <v>-2.0000000000000001E-4</v>
          </cell>
          <cell r="O3525">
            <v>0</v>
          </cell>
          <cell r="P3525" t="str">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cell>
          <cell r="M3526">
            <v>1</v>
          </cell>
          <cell r="N3526">
            <v>0</v>
          </cell>
          <cell r="O3526">
            <v>0</v>
          </cell>
          <cell r="P3526" t="str">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cell>
          <cell r="M3527">
            <v>0.99990000000000001</v>
          </cell>
          <cell r="N3527">
            <v>-1E-4</v>
          </cell>
          <cell r="O3527">
            <v>0</v>
          </cell>
          <cell r="P3527" t="str">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cell>
          <cell r="M3528">
            <v>0.99990000000000001</v>
          </cell>
          <cell r="N3528">
            <v>-1E-4</v>
          </cell>
          <cell r="O3528">
            <v>0</v>
          </cell>
          <cell r="P3528" t="str">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cell>
          <cell r="M3529">
            <v>0.99990000000000001</v>
          </cell>
          <cell r="N3529">
            <v>-1E-4</v>
          </cell>
          <cell r="O3529">
            <v>0</v>
          </cell>
          <cell r="P3529" t="str">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cell>
          <cell r="M3530">
            <v>0.99990000000000001</v>
          </cell>
          <cell r="N3530">
            <v>-1E-4</v>
          </cell>
          <cell r="O3530">
            <v>0</v>
          </cell>
          <cell r="P3530" t="str">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cell>
          <cell r="M3531">
            <v>0.99990000000000001</v>
          </cell>
          <cell r="N3531">
            <v>-1E-4</v>
          </cell>
          <cell r="O3531">
            <v>0</v>
          </cell>
          <cell r="P3531" t="str">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cell>
          <cell r="M3532">
            <v>0.99990000000000001</v>
          </cell>
          <cell r="N3532">
            <v>-1E-4</v>
          </cell>
          <cell r="O3532">
            <v>0</v>
          </cell>
          <cell r="P3532" t="str">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cell>
          <cell r="M3533">
            <v>1</v>
          </cell>
          <cell r="N3533">
            <v>0</v>
          </cell>
          <cell r="O3533">
            <v>0</v>
          </cell>
          <cell r="P3533" t="str">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cell>
          <cell r="M3534">
            <v>1</v>
          </cell>
          <cell r="N3534">
            <v>0</v>
          </cell>
          <cell r="O3534">
            <v>0</v>
          </cell>
          <cell r="P3534" t="str">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cell>
          <cell r="M3535">
            <v>1</v>
          </cell>
          <cell r="N3535">
            <v>0</v>
          </cell>
          <cell r="O3535">
            <v>0</v>
          </cell>
          <cell r="P3535" t="str">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cell>
          <cell r="M3536">
            <v>1</v>
          </cell>
          <cell r="N3536">
            <v>0</v>
          </cell>
          <cell r="O3536">
            <v>0</v>
          </cell>
          <cell r="P3536" t="str">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cell>
          <cell r="M3537">
            <v>1</v>
          </cell>
          <cell r="N3537">
            <v>0</v>
          </cell>
          <cell r="O3537">
            <v>0</v>
          </cell>
          <cell r="P3537" t="str">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cell>
          <cell r="M3538">
            <v>1</v>
          </cell>
          <cell r="N3538">
            <v>0</v>
          </cell>
          <cell r="O3538">
            <v>0</v>
          </cell>
          <cell r="P3538" t="str">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cell>
          <cell r="M3539">
            <v>0.99960000000000004</v>
          </cell>
          <cell r="N3539">
            <v>-4.0000000000000002E-4</v>
          </cell>
          <cell r="O3539">
            <v>0</v>
          </cell>
          <cell r="P3539" t="str">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cell>
          <cell r="M3540">
            <v>0.99960000000000004</v>
          </cell>
          <cell r="N3540">
            <v>-4.0000000000000002E-4</v>
          </cell>
          <cell r="O3540">
            <v>0</v>
          </cell>
          <cell r="P3540" t="str">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cell>
          <cell r="M3541">
            <v>0.99960000000000004</v>
          </cell>
          <cell r="N3541">
            <v>-4.0000000000000002E-4</v>
          </cell>
          <cell r="O3541">
            <v>0</v>
          </cell>
          <cell r="P3541" t="str">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cell>
          <cell r="M3542">
            <v>0.99960000000000004</v>
          </cell>
          <cell r="N3542">
            <v>-4.0000000000000002E-4</v>
          </cell>
          <cell r="O3542">
            <v>0</v>
          </cell>
          <cell r="P3542" t="str">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cell>
          <cell r="M3543">
            <v>0.99960000000000004</v>
          </cell>
          <cell r="N3543">
            <v>-4.0000000000000002E-4</v>
          </cell>
          <cell r="O3543">
            <v>0</v>
          </cell>
          <cell r="P3543" t="str">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cell>
          <cell r="M3544">
            <v>0.99960000000000004</v>
          </cell>
          <cell r="N3544">
            <v>-4.0000000000000002E-4</v>
          </cell>
          <cell r="O3544">
            <v>0</v>
          </cell>
          <cell r="P3544" t="str">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cell>
          <cell r="M3545">
            <v>0.99960000000000004</v>
          </cell>
          <cell r="N3545">
            <v>-4.0000000000000002E-4</v>
          </cell>
          <cell r="O3545">
            <v>0</v>
          </cell>
          <cell r="P3545" t="str">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cell>
          <cell r="M3546">
            <v>0.99880000000000002</v>
          </cell>
          <cell r="N3546">
            <v>-1.1999999999999999E-3</v>
          </cell>
          <cell r="O3546">
            <v>0</v>
          </cell>
          <cell r="P3546" t="str">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cell>
          <cell r="M3547">
            <v>0.99880000000000002</v>
          </cell>
          <cell r="N3547">
            <v>-1.1999999999999999E-3</v>
          </cell>
          <cell r="O3547">
            <v>0</v>
          </cell>
          <cell r="P3547" t="str">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cell>
          <cell r="M3548">
            <v>0.99880000000000002</v>
          </cell>
          <cell r="N3548">
            <v>-1.1999999999999999E-3</v>
          </cell>
          <cell r="O3548">
            <v>0</v>
          </cell>
          <cell r="P3548" t="str">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cell>
          <cell r="M3549">
            <v>0.99880000000000002</v>
          </cell>
          <cell r="N3549">
            <v>-1.1999999999999999E-3</v>
          </cell>
          <cell r="O3549">
            <v>0</v>
          </cell>
          <cell r="P3549" t="str">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cell>
          <cell r="M3550">
            <v>0.99880000000000002</v>
          </cell>
          <cell r="N3550">
            <v>-1.1999999999999999E-3</v>
          </cell>
          <cell r="O3550">
            <v>0</v>
          </cell>
          <cell r="P3550" t="str">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cell>
          <cell r="M3551">
            <v>0.99880000000000002</v>
          </cell>
          <cell r="N3551">
            <v>-1.1999999999999999E-3</v>
          </cell>
          <cell r="O3551">
            <v>0</v>
          </cell>
          <cell r="P3551" t="str">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cell>
          <cell r="M3552">
            <v>0.99880000000000002</v>
          </cell>
          <cell r="N3552">
            <v>-1.1999999999999999E-3</v>
          </cell>
          <cell r="O3552">
            <v>0</v>
          </cell>
          <cell r="P3552" t="str">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cell>
          <cell r="M3553">
            <v>0.99880000000000002</v>
          </cell>
          <cell r="N3553">
            <v>-1.1999999999999999E-3</v>
          </cell>
          <cell r="O3553">
            <v>0</v>
          </cell>
          <cell r="P3553" t="str">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cell>
          <cell r="M3554">
            <v>0.99819999999999998</v>
          </cell>
          <cell r="N3554">
            <v>-1.8E-3</v>
          </cell>
          <cell r="O3554">
            <v>0</v>
          </cell>
          <cell r="P3554" t="str">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cell>
          <cell r="M3555">
            <v>0.99819999999999998</v>
          </cell>
          <cell r="N3555">
            <v>-1.8E-3</v>
          </cell>
          <cell r="O3555">
            <v>0</v>
          </cell>
          <cell r="P3555" t="str">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cell>
          <cell r="M3556">
            <v>0.99819999999999998</v>
          </cell>
          <cell r="N3556">
            <v>-1.8E-3</v>
          </cell>
          <cell r="O3556">
            <v>0</v>
          </cell>
          <cell r="P3556" t="str">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cell>
          <cell r="M3557">
            <v>0.99819999999999998</v>
          </cell>
          <cell r="N3557">
            <v>-1.8E-3</v>
          </cell>
          <cell r="O3557">
            <v>0</v>
          </cell>
          <cell r="P3557" t="str">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cell>
          <cell r="M3558">
            <v>0.99819999999999998</v>
          </cell>
          <cell r="N3558">
            <v>-1.8E-3</v>
          </cell>
          <cell r="O3558">
            <v>0</v>
          </cell>
          <cell r="P3558" t="str">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cell>
          <cell r="M3559">
            <v>0.99819999999999998</v>
          </cell>
          <cell r="N3559">
            <v>-1.8E-3</v>
          </cell>
          <cell r="O3559">
            <v>0</v>
          </cell>
          <cell r="P3559" t="str">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cell>
          <cell r="M3560">
            <v>0.99819999999999998</v>
          </cell>
          <cell r="N3560">
            <v>-1.8E-3</v>
          </cell>
          <cell r="O3560">
            <v>0</v>
          </cell>
          <cell r="P3560" t="str">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cell>
          <cell r="M3561">
            <v>0.99819999999999998</v>
          </cell>
          <cell r="N3561">
            <v>-1.8E-3</v>
          </cell>
          <cell r="O3561">
            <v>0</v>
          </cell>
          <cell r="P3561" t="str">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cell>
          <cell r="M3562">
            <v>0.99909999999999999</v>
          </cell>
          <cell r="N3562">
            <v>-8.9999999999999998E-4</v>
          </cell>
          <cell r="O3562">
            <v>0</v>
          </cell>
          <cell r="P3562" t="str">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cell>
          <cell r="M3563">
            <v>0.99970000000000003</v>
          </cell>
          <cell r="N3563">
            <v>-2.9999999999999997E-4</v>
          </cell>
          <cell r="O3563">
            <v>0</v>
          </cell>
          <cell r="P3563" t="str">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cell>
          <cell r="M3564">
            <v>0.99970000000000003</v>
          </cell>
          <cell r="N3564">
            <v>-2.9999999999999997E-4</v>
          </cell>
          <cell r="O3564">
            <v>0</v>
          </cell>
          <cell r="P3564" t="str">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cell>
          <cell r="M3565">
            <v>0.99970000000000003</v>
          </cell>
          <cell r="N3565">
            <v>-2.9999999999999997E-4</v>
          </cell>
          <cell r="O3565">
            <v>0</v>
          </cell>
          <cell r="P3565" t="str">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cell>
          <cell r="M3566">
            <v>0.99970000000000003</v>
          </cell>
          <cell r="N3566">
            <v>-2.9999999999999997E-4</v>
          </cell>
          <cell r="O3566">
            <v>0</v>
          </cell>
          <cell r="P3566" t="str">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cell>
          <cell r="M3567">
            <v>0.99970000000000003</v>
          </cell>
          <cell r="N3567">
            <v>-2.9999999999999997E-4</v>
          </cell>
          <cell r="O3567">
            <v>0</v>
          </cell>
          <cell r="P3567" t="str">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cell>
          <cell r="M3568">
            <v>0.99970000000000003</v>
          </cell>
          <cell r="N3568">
            <v>-2.9999999999999997E-4</v>
          </cell>
          <cell r="O3568">
            <v>0</v>
          </cell>
          <cell r="P3568" t="str">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cell>
          <cell r="M3569">
            <v>0.99960000000000004</v>
          </cell>
          <cell r="N3569">
            <v>-4.0000000000000002E-4</v>
          </cell>
          <cell r="O3569">
            <v>0</v>
          </cell>
          <cell r="P3569" t="str">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cell>
          <cell r="M3570">
            <v>1</v>
          </cell>
          <cell r="N3570">
            <v>0</v>
          </cell>
          <cell r="O3570">
            <v>0</v>
          </cell>
          <cell r="P3570" t="str">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cell>
          <cell r="M3573">
            <v>0.99439999999999995</v>
          </cell>
          <cell r="N3573">
            <v>-5.5999999999999999E-3</v>
          </cell>
          <cell r="O3573">
            <v>0</v>
          </cell>
          <cell r="P3573" t="str">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cell>
          <cell r="M3574">
            <v>0.99439999999999995</v>
          </cell>
          <cell r="N3574">
            <v>-5.5999999999999999E-3</v>
          </cell>
          <cell r="O3574">
            <v>0</v>
          </cell>
          <cell r="P3574" t="str">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cell>
          <cell r="M3575">
            <v>0.99439999999999995</v>
          </cell>
          <cell r="N3575">
            <v>-5.5999999999999999E-3</v>
          </cell>
          <cell r="O3575">
            <v>0</v>
          </cell>
          <cell r="P3575" t="str">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cell>
          <cell r="M3576">
            <v>0.99439999999999995</v>
          </cell>
          <cell r="N3576">
            <v>-5.5999999999999999E-3</v>
          </cell>
          <cell r="O3576">
            <v>0</v>
          </cell>
          <cell r="P3576" t="str">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cell>
          <cell r="M3577">
            <v>0.99439999999999995</v>
          </cell>
          <cell r="N3577">
            <v>-5.5999999999999999E-3</v>
          </cell>
          <cell r="O3577">
            <v>0</v>
          </cell>
          <cell r="P3577" t="str">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cell>
          <cell r="M3578">
            <v>0.99439999999999995</v>
          </cell>
          <cell r="N3578">
            <v>-5.5999999999999999E-3</v>
          </cell>
          <cell r="O3578">
            <v>0</v>
          </cell>
          <cell r="P3578" t="str">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cell>
          <cell r="M3587">
            <v>0.99880000000000002</v>
          </cell>
          <cell r="N3587">
            <v>-1.1999999999999999E-3</v>
          </cell>
          <cell r="O3587">
            <v>0</v>
          </cell>
          <cell r="P3587" t="str">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cell>
          <cell r="M3588">
            <v>0.99760000000000004</v>
          </cell>
          <cell r="N3588">
            <v>-2.3999999999999998E-3</v>
          </cell>
          <cell r="O3588">
            <v>0</v>
          </cell>
          <cell r="P3588" t="str">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cell>
          <cell r="M3589">
            <v>0.99629999999999996</v>
          </cell>
          <cell r="N3589">
            <v>-3.7000000000000002E-3</v>
          </cell>
          <cell r="O3589">
            <v>0</v>
          </cell>
          <cell r="P3589" t="str">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cell>
          <cell r="M3590">
            <v>0.99629999999999996</v>
          </cell>
          <cell r="N3590">
            <v>-3.7000000000000002E-3</v>
          </cell>
          <cell r="O3590">
            <v>0</v>
          </cell>
          <cell r="P3590" t="str">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cell>
          <cell r="M3591">
            <v>0.99629999999999996</v>
          </cell>
          <cell r="N3591">
            <v>-3.7000000000000002E-3</v>
          </cell>
          <cell r="O3591">
            <v>0</v>
          </cell>
          <cell r="P3591" t="str">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cell>
          <cell r="M3592">
            <v>0.99629999999999996</v>
          </cell>
          <cell r="N3592">
            <v>-3.7000000000000002E-3</v>
          </cell>
          <cell r="O3592">
            <v>0</v>
          </cell>
          <cell r="P3592" t="str">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cell>
          <cell r="M3593">
            <v>0.99629999999999996</v>
          </cell>
          <cell r="N3593">
            <v>-3.7000000000000002E-3</v>
          </cell>
          <cell r="O3593">
            <v>0</v>
          </cell>
          <cell r="P3593" t="str">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cell>
          <cell r="M3594">
            <v>0.99629999999999996</v>
          </cell>
          <cell r="N3594">
            <v>-3.7000000000000002E-3</v>
          </cell>
          <cell r="O3594">
            <v>0</v>
          </cell>
          <cell r="P3594" t="str">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cell>
          <cell r="M3595">
            <v>0.99950000000000006</v>
          </cell>
          <cell r="N3595">
            <v>-5.0000000000000001E-4</v>
          </cell>
          <cell r="O3595">
            <v>0</v>
          </cell>
          <cell r="P3595" t="str">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cell>
          <cell r="M3596">
            <v>0.99119999999999997</v>
          </cell>
          <cell r="N3596">
            <v>-8.8000000000000005E-3</v>
          </cell>
          <cell r="O3596">
            <v>0</v>
          </cell>
          <cell r="P3596" t="str">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cell>
          <cell r="M3599">
            <v>0.99909999999999999</v>
          </cell>
          <cell r="N3599">
            <v>-8.9999999999999998E-4</v>
          </cell>
          <cell r="O3599">
            <v>0</v>
          </cell>
          <cell r="P3599" t="str">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cell>
          <cell r="M3600">
            <v>0.99119999999999997</v>
          </cell>
          <cell r="N3600">
            <v>-8.8000000000000005E-3</v>
          </cell>
          <cell r="O3600">
            <v>0</v>
          </cell>
          <cell r="P3600" t="str">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cell>
          <cell r="M3601">
            <v>0.97699999999999998</v>
          </cell>
          <cell r="N3601">
            <v>-2.3E-2</v>
          </cell>
          <cell r="O3601">
            <v>0</v>
          </cell>
          <cell r="P3601" t="str">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cell>
          <cell r="M3602">
            <v>0.98970000000000002</v>
          </cell>
          <cell r="N3602">
            <v>-1.03E-2</v>
          </cell>
          <cell r="O3602">
            <v>0</v>
          </cell>
          <cell r="P3602" t="str">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cell>
          <cell r="M3603">
            <v>1</v>
          </cell>
          <cell r="N3603">
            <v>0</v>
          </cell>
          <cell r="O3603">
            <v>0</v>
          </cell>
          <cell r="P3603" t="str">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cell>
          <cell r="M3604">
            <v>1</v>
          </cell>
          <cell r="N3604">
            <v>0</v>
          </cell>
          <cell r="O3604">
            <v>0</v>
          </cell>
          <cell r="P3604" t="str">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cell>
          <cell r="M3605">
            <v>1</v>
          </cell>
          <cell r="N3605">
            <v>0</v>
          </cell>
          <cell r="O3605">
            <v>0</v>
          </cell>
          <cell r="P3605" t="str">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cell>
          <cell r="M3606">
            <v>1</v>
          </cell>
          <cell r="N3606">
            <v>0</v>
          </cell>
          <cell r="O3606">
            <v>0</v>
          </cell>
          <cell r="P3606" t="str">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cell>
          <cell r="M3607">
            <v>1</v>
          </cell>
          <cell r="N3607">
            <v>0</v>
          </cell>
          <cell r="O3607">
            <v>0</v>
          </cell>
          <cell r="P3607" t="str">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cell>
          <cell r="M3608">
            <v>1</v>
          </cell>
          <cell r="N3608">
            <v>0</v>
          </cell>
          <cell r="O3608">
            <v>0</v>
          </cell>
          <cell r="P3608" t="str">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cell>
          <cell r="M3609">
            <v>0.97560000000000002</v>
          </cell>
          <cell r="N3609">
            <v>-2.4400000000000002E-2</v>
          </cell>
          <cell r="O3609">
            <v>0</v>
          </cell>
          <cell r="P3609" t="str">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cell>
          <cell r="M3610">
            <v>0.97560000000000002</v>
          </cell>
          <cell r="N3610">
            <v>-2.4400000000000002E-2</v>
          </cell>
          <cell r="O3610">
            <v>0</v>
          </cell>
          <cell r="P3610" t="str">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cell>
          <cell r="M3611">
            <v>0.97560000000000002</v>
          </cell>
          <cell r="N3611">
            <v>-2.4400000000000002E-2</v>
          </cell>
          <cell r="O3611">
            <v>0</v>
          </cell>
          <cell r="P3611" t="str">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cell>
          <cell r="M3612">
            <v>0.97560000000000002</v>
          </cell>
          <cell r="N3612">
            <v>-2.4400000000000002E-2</v>
          </cell>
          <cell r="O3612">
            <v>0</v>
          </cell>
          <cell r="P3612" t="str">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cell>
          <cell r="M3613">
            <v>0.97560000000000002</v>
          </cell>
          <cell r="N3613">
            <v>-2.4400000000000002E-2</v>
          </cell>
          <cell r="O3613">
            <v>0</v>
          </cell>
          <cell r="P3613" t="str">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cell>
          <cell r="M3614">
            <v>0.97560000000000002</v>
          </cell>
          <cell r="N3614">
            <v>-2.4400000000000002E-2</v>
          </cell>
          <cell r="O3614">
            <v>0</v>
          </cell>
          <cell r="P3614" t="str">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cell>
          <cell r="M3615">
            <v>0.97560000000000002</v>
          </cell>
          <cell r="N3615">
            <v>-2.4400000000000002E-2</v>
          </cell>
          <cell r="O3615">
            <v>0</v>
          </cell>
          <cell r="P3615" t="str">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cell>
          <cell r="M3616">
            <v>0.97560000000000002</v>
          </cell>
          <cell r="N3616">
            <v>-2.4400000000000002E-2</v>
          </cell>
          <cell r="O3616">
            <v>0</v>
          </cell>
          <cell r="P3616" t="str">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cell>
          <cell r="M3617">
            <v>0.97560000000000002</v>
          </cell>
          <cell r="N3617">
            <v>-2.4400000000000002E-2</v>
          </cell>
          <cell r="O3617">
            <v>0</v>
          </cell>
          <cell r="P3617" t="str">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cell>
          <cell r="M3618">
            <v>0.97560000000000002</v>
          </cell>
          <cell r="N3618">
            <v>-2.4400000000000002E-2</v>
          </cell>
          <cell r="O3618">
            <v>0</v>
          </cell>
          <cell r="P3618" t="str">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cell>
          <cell r="M3619">
            <v>0.97560000000000002</v>
          </cell>
          <cell r="N3619">
            <v>-2.4400000000000002E-2</v>
          </cell>
          <cell r="O3619">
            <v>0</v>
          </cell>
          <cell r="P3619" t="str">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cell>
          <cell r="M3620">
            <v>0.97560000000000002</v>
          </cell>
          <cell r="N3620">
            <v>-2.4400000000000002E-2</v>
          </cell>
          <cell r="O3620">
            <v>0</v>
          </cell>
          <cell r="P3620" t="str">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cell>
          <cell r="M3621">
            <v>0.97560000000000002</v>
          </cell>
          <cell r="N3621">
            <v>-2.4400000000000002E-2</v>
          </cell>
          <cell r="O3621">
            <v>0</v>
          </cell>
          <cell r="P3621" t="str">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cell>
          <cell r="M3622">
            <v>0.97560000000000002</v>
          </cell>
          <cell r="N3622">
            <v>-2.4400000000000002E-2</v>
          </cell>
          <cell r="O3622">
            <v>0</v>
          </cell>
          <cell r="P3622" t="str">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cell>
          <cell r="M3623">
            <v>0.97560000000000002</v>
          </cell>
          <cell r="N3623">
            <v>-2.4400000000000002E-2</v>
          </cell>
          <cell r="O3623">
            <v>0</v>
          </cell>
          <cell r="P3623" t="str">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cell>
          <cell r="M3624">
            <v>0.97560000000000002</v>
          </cell>
          <cell r="N3624">
            <v>-2.4400000000000002E-2</v>
          </cell>
          <cell r="O3624">
            <v>0</v>
          </cell>
          <cell r="P3624" t="str">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cell>
          <cell r="M3625">
            <v>0.97560000000000002</v>
          </cell>
          <cell r="N3625">
            <v>-2.4400000000000002E-2</v>
          </cell>
          <cell r="O3625">
            <v>0</v>
          </cell>
          <cell r="P3625" t="str">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cell>
          <cell r="M3626">
            <v>0.97560000000000002</v>
          </cell>
          <cell r="N3626">
            <v>-2.4400000000000002E-2</v>
          </cell>
          <cell r="O3626">
            <v>0</v>
          </cell>
          <cell r="P3626" t="str">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cell>
          <cell r="M3627">
            <v>0.97560000000000002</v>
          </cell>
          <cell r="N3627">
            <v>-2.4400000000000002E-2</v>
          </cell>
          <cell r="O3627">
            <v>0</v>
          </cell>
          <cell r="P3627" t="str">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cell>
          <cell r="M3628">
            <v>0.97560000000000002</v>
          </cell>
          <cell r="N3628">
            <v>-2.4400000000000002E-2</v>
          </cell>
          <cell r="O3628">
            <v>0</v>
          </cell>
          <cell r="P3628" t="str">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cell>
          <cell r="M3629">
            <v>0.97560000000000002</v>
          </cell>
          <cell r="N3629">
            <v>-2.4400000000000002E-2</v>
          </cell>
          <cell r="O3629">
            <v>0</v>
          </cell>
          <cell r="P3629" t="str">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cell>
          <cell r="M3630">
            <v>0.97560000000000002</v>
          </cell>
          <cell r="N3630">
            <v>-2.4400000000000002E-2</v>
          </cell>
          <cell r="O3630">
            <v>0</v>
          </cell>
          <cell r="P3630" t="str">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cell>
          <cell r="M3631">
            <v>0.97560000000000002</v>
          </cell>
          <cell r="N3631">
            <v>-2.4400000000000002E-2</v>
          </cell>
          <cell r="O3631">
            <v>0</v>
          </cell>
          <cell r="P3631" t="str">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cell>
          <cell r="M3632">
            <v>1</v>
          </cell>
          <cell r="N3632">
            <v>0</v>
          </cell>
          <cell r="O3632">
            <v>0</v>
          </cell>
          <cell r="P3632" t="str">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cell>
          <cell r="M3633">
            <v>1</v>
          </cell>
          <cell r="N3633">
            <v>0</v>
          </cell>
          <cell r="O3633">
            <v>0</v>
          </cell>
          <cell r="P3633" t="str">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cell>
          <cell r="M3672">
            <v>0.99650000000000005</v>
          </cell>
          <cell r="N3672">
            <v>-3.5000000000000001E-3</v>
          </cell>
          <cell r="O3672">
            <v>0</v>
          </cell>
          <cell r="P3672" t="str">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cell>
          <cell r="M3673">
            <v>0.99650000000000005</v>
          </cell>
          <cell r="N3673">
            <v>-3.5000000000000001E-3</v>
          </cell>
          <cell r="O3673">
            <v>0</v>
          </cell>
          <cell r="P3673" t="str">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cell>
          <cell r="M3674">
            <v>0.99650000000000005</v>
          </cell>
          <cell r="N3674">
            <v>-3.5000000000000001E-3</v>
          </cell>
          <cell r="O3674">
            <v>0</v>
          </cell>
          <cell r="P3674" t="str">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cell>
          <cell r="M3675">
            <v>0.99650000000000005</v>
          </cell>
          <cell r="N3675">
            <v>-3.5000000000000001E-3</v>
          </cell>
          <cell r="O3675">
            <v>0</v>
          </cell>
          <cell r="P3675" t="str">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cell>
          <cell r="M3676">
            <v>0.99829999999999997</v>
          </cell>
          <cell r="N3676">
            <v>-1.6999999999999999E-3</v>
          </cell>
          <cell r="O3676">
            <v>0</v>
          </cell>
          <cell r="P3676" t="str">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cell>
          <cell r="M3683">
            <v>0.99609999999999999</v>
          </cell>
          <cell r="N3683">
            <v>-3.8999999999999998E-3</v>
          </cell>
          <cell r="O3683">
            <v>0</v>
          </cell>
          <cell r="P3683" t="str">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cell>
          <cell r="M3684">
            <v>0.99609999999999999</v>
          </cell>
          <cell r="N3684">
            <v>-3.8999999999999998E-3</v>
          </cell>
          <cell r="O3684">
            <v>0</v>
          </cell>
          <cell r="P3684" t="str">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cell>
          <cell r="M3685">
            <v>0.99609999999999999</v>
          </cell>
          <cell r="N3685">
            <v>-3.8999999999999998E-3</v>
          </cell>
          <cell r="O3685">
            <v>0</v>
          </cell>
          <cell r="P3685" t="str">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cell>
          <cell r="M3686">
            <v>0.99609999999999999</v>
          </cell>
          <cell r="N3686">
            <v>-3.8999999999999998E-3</v>
          </cell>
          <cell r="O3686">
            <v>0</v>
          </cell>
          <cell r="P3686" t="str">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cell>
          <cell r="M3687">
            <v>0.99609999999999999</v>
          </cell>
          <cell r="N3687">
            <v>-3.8999999999999998E-3</v>
          </cell>
          <cell r="O3687">
            <v>0</v>
          </cell>
          <cell r="P3687" t="str">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cell>
          <cell r="M3688">
            <v>0.99609999999999999</v>
          </cell>
          <cell r="N3688">
            <v>-3.8999999999999998E-3</v>
          </cell>
          <cell r="O3688">
            <v>0</v>
          </cell>
          <cell r="P3688" t="str">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cell>
          <cell r="M3689">
            <v>0.99609999999999999</v>
          </cell>
          <cell r="N3689">
            <v>-3.8999999999999998E-3</v>
          </cell>
          <cell r="O3689">
            <v>0</v>
          </cell>
          <cell r="P3689" t="str">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cell>
          <cell r="M3690">
            <v>0.99609999999999999</v>
          </cell>
          <cell r="N3690">
            <v>-3.8999999999999998E-3</v>
          </cell>
          <cell r="O3690">
            <v>0</v>
          </cell>
          <cell r="P3690" t="str">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cell>
          <cell r="M3691">
            <v>0.99609999999999999</v>
          </cell>
          <cell r="N3691">
            <v>-3.8999999999999998E-3</v>
          </cell>
          <cell r="O3691">
            <v>0</v>
          </cell>
          <cell r="P3691" t="str">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cell>
          <cell r="M3692">
            <v>0.99609999999999999</v>
          </cell>
          <cell r="N3692">
            <v>-3.8999999999999998E-3</v>
          </cell>
          <cell r="O3692">
            <v>0</v>
          </cell>
          <cell r="P3692" t="str">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cell>
          <cell r="M3693">
            <v>0.99609999999999999</v>
          </cell>
          <cell r="N3693">
            <v>-3.8999999999999998E-3</v>
          </cell>
          <cell r="O3693">
            <v>0</v>
          </cell>
          <cell r="P3693" t="str">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cell>
          <cell r="M3694">
            <v>0.99609999999999999</v>
          </cell>
          <cell r="N3694">
            <v>-3.8999999999999998E-3</v>
          </cell>
          <cell r="O3694">
            <v>0</v>
          </cell>
          <cell r="P3694" t="str">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cell>
          <cell r="M3697">
            <v>1</v>
          </cell>
          <cell r="N3697">
            <v>0</v>
          </cell>
          <cell r="O3697">
            <v>0</v>
          </cell>
          <cell r="P3697" t="str">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cell>
          <cell r="M3698">
            <v>1</v>
          </cell>
          <cell r="N3698">
            <v>0</v>
          </cell>
          <cell r="O3698">
            <v>0</v>
          </cell>
          <cell r="P3698" t="str">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cell>
          <cell r="M3699">
            <v>1</v>
          </cell>
          <cell r="N3699">
            <v>0</v>
          </cell>
          <cell r="O3699">
            <v>0</v>
          </cell>
          <cell r="P3699" t="str">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cell>
          <cell r="M3700">
            <v>1</v>
          </cell>
          <cell r="N3700">
            <v>0</v>
          </cell>
          <cell r="O3700">
            <v>0</v>
          </cell>
          <cell r="P3700" t="str">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cell>
          <cell r="M3701">
            <v>1</v>
          </cell>
          <cell r="N3701">
            <v>0</v>
          </cell>
          <cell r="O3701">
            <v>0</v>
          </cell>
          <cell r="P3701" t="str">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cell>
          <cell r="M3702">
            <v>1</v>
          </cell>
          <cell r="N3702">
            <v>0</v>
          </cell>
          <cell r="O3702">
            <v>0</v>
          </cell>
          <cell r="P3702" t="str">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cell>
          <cell r="M3703">
            <v>1</v>
          </cell>
          <cell r="N3703">
            <v>0</v>
          </cell>
          <cell r="O3703">
            <v>0</v>
          </cell>
          <cell r="P3703" t="str">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cell>
          <cell r="M3704">
            <v>1</v>
          </cell>
          <cell r="N3704">
            <v>0</v>
          </cell>
          <cell r="O3704">
            <v>0</v>
          </cell>
          <cell r="P3704" t="str">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cell>
          <cell r="M3705">
            <v>1</v>
          </cell>
          <cell r="N3705">
            <v>0</v>
          </cell>
          <cell r="O3705">
            <v>0</v>
          </cell>
          <cell r="P3705" t="str">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cell>
          <cell r="M3706">
            <v>1</v>
          </cell>
          <cell r="N3706">
            <v>0</v>
          </cell>
          <cell r="O3706">
            <v>0</v>
          </cell>
          <cell r="P3706" t="str">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cell>
          <cell r="M3707">
            <v>1</v>
          </cell>
          <cell r="N3707">
            <v>0</v>
          </cell>
          <cell r="O3707">
            <v>0</v>
          </cell>
          <cell r="P3707" t="str">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cell>
          <cell r="M3708">
            <v>1</v>
          </cell>
          <cell r="N3708">
            <v>0</v>
          </cell>
          <cell r="O3708">
            <v>0</v>
          </cell>
          <cell r="P3708" t="str">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cell>
          <cell r="M3709">
            <v>1</v>
          </cell>
          <cell r="N3709">
            <v>0</v>
          </cell>
          <cell r="O3709">
            <v>0</v>
          </cell>
          <cell r="P3709" t="str">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cell>
          <cell r="M3710">
            <v>1</v>
          </cell>
          <cell r="N3710">
            <v>0</v>
          </cell>
          <cell r="O3710">
            <v>0</v>
          </cell>
          <cell r="P3710" t="str">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cell>
          <cell r="M3711">
            <v>1</v>
          </cell>
          <cell r="N3711">
            <v>0</v>
          </cell>
          <cell r="O3711">
            <v>0</v>
          </cell>
          <cell r="P3711" t="str">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cell>
          <cell r="M3712">
            <v>1</v>
          </cell>
          <cell r="N3712">
            <v>0</v>
          </cell>
          <cell r="O3712">
            <v>0</v>
          </cell>
          <cell r="P3712" t="str">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cell>
          <cell r="M3713">
            <v>1</v>
          </cell>
          <cell r="N3713">
            <v>0</v>
          </cell>
          <cell r="O3713">
            <v>0</v>
          </cell>
          <cell r="P3713" t="str">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cell>
          <cell r="M3714">
            <v>1</v>
          </cell>
          <cell r="N3714">
            <v>0</v>
          </cell>
          <cell r="O3714">
            <v>0</v>
          </cell>
          <cell r="P3714" t="str">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cell>
          <cell r="M3715">
            <v>1</v>
          </cell>
          <cell r="N3715">
            <v>0</v>
          </cell>
          <cell r="O3715">
            <v>0</v>
          </cell>
          <cell r="P3715" t="str">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cell>
          <cell r="M3716">
            <v>1</v>
          </cell>
          <cell r="N3716">
            <v>0</v>
          </cell>
          <cell r="O3716">
            <v>0</v>
          </cell>
          <cell r="P3716" t="str">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cell>
          <cell r="M3717">
            <v>1</v>
          </cell>
          <cell r="N3717">
            <v>0</v>
          </cell>
          <cell r="O3717">
            <v>0</v>
          </cell>
          <cell r="P3717" t="str">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cell>
          <cell r="M3718">
            <v>1</v>
          </cell>
          <cell r="N3718">
            <v>0</v>
          </cell>
          <cell r="O3718">
            <v>0</v>
          </cell>
          <cell r="P3718" t="str">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cell>
          <cell r="M3719">
            <v>1</v>
          </cell>
          <cell r="N3719">
            <v>0</v>
          </cell>
          <cell r="O3719">
            <v>0</v>
          </cell>
          <cell r="P3719" t="str">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cell>
          <cell r="M3720">
            <v>1</v>
          </cell>
          <cell r="N3720">
            <v>0</v>
          </cell>
          <cell r="O3720">
            <v>0</v>
          </cell>
          <cell r="P3720" t="str">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cell>
          <cell r="M3721">
            <v>1</v>
          </cell>
          <cell r="N3721">
            <v>0</v>
          </cell>
          <cell r="O3721">
            <v>0</v>
          </cell>
          <cell r="P3721" t="str">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cell>
          <cell r="M3722">
            <v>1</v>
          </cell>
          <cell r="N3722">
            <v>0</v>
          </cell>
          <cell r="O3722">
            <v>0</v>
          </cell>
          <cell r="P3722" t="str">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cell>
          <cell r="M3723">
            <v>1</v>
          </cell>
          <cell r="N3723">
            <v>0</v>
          </cell>
          <cell r="O3723">
            <v>0</v>
          </cell>
          <cell r="P3723" t="str">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cell>
          <cell r="M3724">
            <v>1</v>
          </cell>
          <cell r="N3724">
            <v>0</v>
          </cell>
          <cell r="O3724">
            <v>0</v>
          </cell>
          <cell r="P3724" t="str">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cell>
          <cell r="M3725">
            <v>1</v>
          </cell>
          <cell r="N3725">
            <v>0</v>
          </cell>
          <cell r="O3725">
            <v>0</v>
          </cell>
          <cell r="P3725" t="str">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cell>
          <cell r="M3726">
            <v>1</v>
          </cell>
          <cell r="N3726">
            <v>0</v>
          </cell>
          <cell r="O3726">
            <v>0</v>
          </cell>
          <cell r="P3726" t="str">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cell>
          <cell r="M3727">
            <v>1</v>
          </cell>
          <cell r="N3727">
            <v>0</v>
          </cell>
          <cell r="O3727">
            <v>0</v>
          </cell>
          <cell r="P3727" t="str">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cell>
          <cell r="M3728">
            <v>1</v>
          </cell>
          <cell r="N3728">
            <v>0</v>
          </cell>
          <cell r="O3728">
            <v>0</v>
          </cell>
          <cell r="P3728" t="str">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cell>
          <cell r="M3729">
            <v>1</v>
          </cell>
          <cell r="N3729">
            <v>0</v>
          </cell>
          <cell r="O3729">
            <v>0</v>
          </cell>
          <cell r="P3729" t="str">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cell>
          <cell r="M3730">
            <v>1</v>
          </cell>
          <cell r="N3730">
            <v>0</v>
          </cell>
          <cell r="O3730">
            <v>0</v>
          </cell>
          <cell r="P3730" t="str">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cell>
          <cell r="M3731">
            <v>1</v>
          </cell>
          <cell r="N3731">
            <v>0</v>
          </cell>
          <cell r="O3731">
            <v>0</v>
          </cell>
          <cell r="P3731" t="str">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cell>
          <cell r="M3732">
            <v>1</v>
          </cell>
          <cell r="N3732">
            <v>0</v>
          </cell>
          <cell r="O3732">
            <v>0</v>
          </cell>
          <cell r="P3732" t="str">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cell>
          <cell r="M3733">
            <v>1</v>
          </cell>
          <cell r="N3733">
            <v>0</v>
          </cell>
          <cell r="O3733">
            <v>0</v>
          </cell>
          <cell r="P3733" t="str">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cell>
          <cell r="M3734">
            <v>1</v>
          </cell>
          <cell r="N3734">
            <v>0</v>
          </cell>
          <cell r="O3734">
            <v>0</v>
          </cell>
          <cell r="P3734" t="str">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cell>
          <cell r="M3735">
            <v>1</v>
          </cell>
          <cell r="N3735">
            <v>0</v>
          </cell>
          <cell r="O3735">
            <v>0</v>
          </cell>
          <cell r="P3735" t="str">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cell>
          <cell r="M3736">
            <v>1</v>
          </cell>
          <cell r="N3736">
            <v>0</v>
          </cell>
          <cell r="O3736">
            <v>0</v>
          </cell>
          <cell r="P3736" t="str">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cell>
          <cell r="M3737">
            <v>1</v>
          </cell>
          <cell r="N3737">
            <v>0</v>
          </cell>
          <cell r="O3737">
            <v>0</v>
          </cell>
          <cell r="P3737" t="str">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cell>
          <cell r="M3738">
            <v>1</v>
          </cell>
          <cell r="N3738">
            <v>0</v>
          </cell>
          <cell r="O3738">
            <v>0</v>
          </cell>
          <cell r="P3738" t="str">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cell>
          <cell r="M3739">
            <v>1</v>
          </cell>
          <cell r="N3739">
            <v>0</v>
          </cell>
          <cell r="O3739">
            <v>0</v>
          </cell>
          <cell r="P3739" t="str">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cell>
          <cell r="M3740">
            <v>1</v>
          </cell>
          <cell r="N3740">
            <v>0</v>
          </cell>
          <cell r="O3740">
            <v>0</v>
          </cell>
          <cell r="P3740" t="str">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cell>
          <cell r="M3741">
            <v>1</v>
          </cell>
          <cell r="N3741">
            <v>0</v>
          </cell>
          <cell r="O3741">
            <v>0</v>
          </cell>
          <cell r="P3741" t="str">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cell>
          <cell r="M3742">
            <v>1</v>
          </cell>
          <cell r="N3742">
            <v>0</v>
          </cell>
          <cell r="O3742">
            <v>0</v>
          </cell>
          <cell r="P3742" t="str">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cell>
          <cell r="M3743">
            <v>1</v>
          </cell>
          <cell r="N3743">
            <v>0</v>
          </cell>
          <cell r="O3743">
            <v>0</v>
          </cell>
          <cell r="P3743" t="str">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cell>
          <cell r="M3744">
            <v>1</v>
          </cell>
          <cell r="N3744">
            <v>0</v>
          </cell>
          <cell r="O3744">
            <v>0</v>
          </cell>
          <cell r="P3744" t="str">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cell>
          <cell r="M3745">
            <v>1</v>
          </cell>
          <cell r="N3745">
            <v>0</v>
          </cell>
          <cell r="O3745">
            <v>0</v>
          </cell>
          <cell r="P3745" t="str">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cell>
          <cell r="M3771">
            <v>0.99609999999999999</v>
          </cell>
          <cell r="N3771">
            <v>-3.8999999999999998E-3</v>
          </cell>
          <cell r="O3771">
            <v>0</v>
          </cell>
          <cell r="P3771" t="str">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cell>
          <cell r="M3772">
            <v>0.99609999999999999</v>
          </cell>
          <cell r="N3772">
            <v>-3.8999999999999998E-3</v>
          </cell>
          <cell r="O3772">
            <v>0</v>
          </cell>
          <cell r="P3772" t="str">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cell>
          <cell r="M3773">
            <v>0.99609999999999999</v>
          </cell>
          <cell r="N3773">
            <v>-3.8999999999999998E-3</v>
          </cell>
          <cell r="O3773">
            <v>0</v>
          </cell>
          <cell r="P3773" t="str">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cell>
          <cell r="M3774">
            <v>0.99609999999999999</v>
          </cell>
          <cell r="N3774">
            <v>-3.8999999999999998E-3</v>
          </cell>
          <cell r="O3774">
            <v>0</v>
          </cell>
          <cell r="P3774" t="str">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cell>
          <cell r="M3775">
            <v>0.99609999999999999</v>
          </cell>
          <cell r="N3775">
            <v>-3.8999999999999998E-3</v>
          </cell>
          <cell r="O3775">
            <v>0</v>
          </cell>
          <cell r="P3775" t="str">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cell>
          <cell r="M3776">
            <v>0.99609999999999999</v>
          </cell>
          <cell r="N3776">
            <v>-3.8999999999999998E-3</v>
          </cell>
          <cell r="O3776">
            <v>0</v>
          </cell>
          <cell r="P3776" t="str">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cell>
          <cell r="M3777">
            <v>0.99609999999999999</v>
          </cell>
          <cell r="N3777">
            <v>-3.8999999999999998E-3</v>
          </cell>
          <cell r="O3777">
            <v>0</v>
          </cell>
          <cell r="P3777" t="str">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cell>
          <cell r="M3778">
            <v>0.99609999999999999</v>
          </cell>
          <cell r="N3778">
            <v>-3.8999999999999998E-3</v>
          </cell>
          <cell r="O3778">
            <v>0</v>
          </cell>
          <cell r="P3778" t="str">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cell>
          <cell r="M3779">
            <v>0.99609999999999999</v>
          </cell>
          <cell r="N3779">
            <v>-3.8999999999999998E-3</v>
          </cell>
          <cell r="O3779">
            <v>0</v>
          </cell>
          <cell r="P3779" t="str">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cell>
          <cell r="M3780">
            <v>0.99609999999999999</v>
          </cell>
          <cell r="N3780">
            <v>-3.8999999999999998E-3</v>
          </cell>
          <cell r="O3780">
            <v>0</v>
          </cell>
          <cell r="P3780" t="str">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cell>
          <cell r="M3781">
            <v>0.99609999999999999</v>
          </cell>
          <cell r="N3781">
            <v>-3.8999999999999998E-3</v>
          </cell>
          <cell r="O3781">
            <v>0</v>
          </cell>
          <cell r="P3781" t="str">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cell>
          <cell r="M3782">
            <v>0.99609999999999999</v>
          </cell>
          <cell r="N3782">
            <v>-3.8999999999999998E-3</v>
          </cell>
          <cell r="O3782">
            <v>0</v>
          </cell>
          <cell r="P3782" t="str">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cell>
          <cell r="M3783">
            <v>0.99609999999999999</v>
          </cell>
          <cell r="N3783">
            <v>-3.8999999999999998E-3</v>
          </cell>
          <cell r="O3783">
            <v>0</v>
          </cell>
          <cell r="P3783" t="str">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cell>
          <cell r="M3784">
            <v>0.99609999999999999</v>
          </cell>
          <cell r="N3784">
            <v>-3.8999999999999998E-3</v>
          </cell>
          <cell r="O3784">
            <v>0</v>
          </cell>
          <cell r="P3784" t="str">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cell>
          <cell r="M3785">
            <v>0.99609999999999999</v>
          </cell>
          <cell r="N3785">
            <v>-3.8999999999999998E-3</v>
          </cell>
          <cell r="O3785">
            <v>0</v>
          </cell>
          <cell r="P3785" t="str">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cell>
          <cell r="M3786">
            <v>0.99609999999999999</v>
          </cell>
          <cell r="N3786">
            <v>-3.8999999999999998E-3</v>
          </cell>
          <cell r="O3786">
            <v>0</v>
          </cell>
          <cell r="P3786" t="str">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cell>
          <cell r="M3793">
            <v>0.99709999999999999</v>
          </cell>
          <cell r="N3793">
            <v>-2.8999999999999998E-3</v>
          </cell>
          <cell r="O3793">
            <v>0</v>
          </cell>
          <cell r="P3793" t="str">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cell>
          <cell r="M3794">
            <v>0.99890000000000001</v>
          </cell>
          <cell r="N3794">
            <v>-1.1000000000000001E-3</v>
          </cell>
          <cell r="O3794">
            <v>0</v>
          </cell>
          <cell r="P3794" t="str">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cell>
          <cell r="M3795">
            <v>0.99890000000000001</v>
          </cell>
          <cell r="N3795">
            <v>-1.1000000000000001E-3</v>
          </cell>
          <cell r="O3795">
            <v>0</v>
          </cell>
          <cell r="P3795" t="str">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cell>
          <cell r="M3796">
            <v>0.99890000000000001</v>
          </cell>
          <cell r="N3796">
            <v>-1.1000000000000001E-3</v>
          </cell>
          <cell r="O3796">
            <v>0</v>
          </cell>
          <cell r="P3796" t="str">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cell>
          <cell r="M3797">
            <v>0.99890000000000001</v>
          </cell>
          <cell r="N3797">
            <v>-1.1000000000000001E-3</v>
          </cell>
          <cell r="O3797">
            <v>0</v>
          </cell>
          <cell r="P3797" t="str">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cell>
          <cell r="M3798">
            <v>0.99890000000000001</v>
          </cell>
          <cell r="N3798">
            <v>-1.1000000000000001E-3</v>
          </cell>
          <cell r="O3798">
            <v>0</v>
          </cell>
          <cell r="P3798" t="str">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cell>
          <cell r="M3799">
            <v>0.99890000000000001</v>
          </cell>
          <cell r="N3799">
            <v>-1.1000000000000001E-3</v>
          </cell>
          <cell r="O3799">
            <v>0</v>
          </cell>
          <cell r="P3799" t="str">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cell>
          <cell r="M3800">
            <v>0.99890000000000001</v>
          </cell>
          <cell r="N3800">
            <v>-1.1000000000000001E-3</v>
          </cell>
          <cell r="O3800">
            <v>0</v>
          </cell>
          <cell r="P3800" t="str">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cell>
          <cell r="M3801">
            <v>0.99890000000000001</v>
          </cell>
          <cell r="N3801">
            <v>-1.1000000000000001E-3</v>
          </cell>
          <cell r="O3801">
            <v>0</v>
          </cell>
          <cell r="P3801" t="str">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cell>
          <cell r="M3802">
            <v>0.99519999999999997</v>
          </cell>
          <cell r="N3802">
            <v>-4.7999999999999996E-3</v>
          </cell>
          <cell r="O3802">
            <v>0</v>
          </cell>
          <cell r="P3802" t="str">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cell>
          <cell r="M3803">
            <v>0.99519999999999997</v>
          </cell>
          <cell r="N3803">
            <v>-4.7999999999999996E-3</v>
          </cell>
          <cell r="O3803">
            <v>0</v>
          </cell>
          <cell r="P3803" t="str">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cell>
          <cell r="M3804">
            <v>0.99519999999999997</v>
          </cell>
          <cell r="N3804">
            <v>-4.7999999999999996E-3</v>
          </cell>
          <cell r="O3804">
            <v>0</v>
          </cell>
          <cell r="P3804" t="str">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cell>
          <cell r="M3805">
            <v>0.99519999999999997</v>
          </cell>
          <cell r="N3805">
            <v>-4.7999999999999996E-3</v>
          </cell>
          <cell r="O3805">
            <v>0</v>
          </cell>
          <cell r="P3805" t="str">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cell>
          <cell r="M3806">
            <v>0.99519999999999997</v>
          </cell>
          <cell r="N3806">
            <v>-4.7999999999999996E-3</v>
          </cell>
          <cell r="O3806">
            <v>0</v>
          </cell>
          <cell r="P3806" t="str">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cell>
          <cell r="M3807">
            <v>0.99519999999999997</v>
          </cell>
          <cell r="N3807">
            <v>-4.7999999999999996E-3</v>
          </cell>
          <cell r="O3807">
            <v>0</v>
          </cell>
          <cell r="P3807" t="str">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cell>
          <cell r="M3808">
            <v>0.99519999999999997</v>
          </cell>
          <cell r="N3808">
            <v>-4.7999999999999996E-3</v>
          </cell>
          <cell r="O3808">
            <v>0</v>
          </cell>
          <cell r="P3808" t="str">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cell>
          <cell r="M3809">
            <v>1</v>
          </cell>
          <cell r="N3809">
            <v>0</v>
          </cell>
          <cell r="O3809">
            <v>0</v>
          </cell>
          <cell r="P3809" t="str">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cell>
          <cell r="M3810">
            <v>1</v>
          </cell>
          <cell r="N3810">
            <v>0</v>
          </cell>
          <cell r="O3810">
            <v>0</v>
          </cell>
          <cell r="P3810" t="str">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cell>
          <cell r="M3811">
            <v>1</v>
          </cell>
          <cell r="N3811">
            <v>0</v>
          </cell>
          <cell r="O3811">
            <v>0</v>
          </cell>
          <cell r="P3811" t="str">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cell>
          <cell r="M3852">
            <v>0.99829999999999997</v>
          </cell>
          <cell r="N3852">
            <v>-1.6999999999999999E-3</v>
          </cell>
          <cell r="O3852">
            <v>0</v>
          </cell>
          <cell r="P3852" t="str">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cell>
          <cell r="M3863">
            <v>0.997</v>
          </cell>
          <cell r="N3863">
            <v>-3.0000000000000001E-3</v>
          </cell>
          <cell r="O3863">
            <v>0</v>
          </cell>
          <cell r="P3863" t="str">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cell>
          <cell r="M3864">
            <v>1</v>
          </cell>
          <cell r="N3864">
            <v>0</v>
          </cell>
          <cell r="O3864">
            <v>0</v>
          </cell>
          <cell r="P3864" t="str">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cell>
          <cell r="M3865">
            <v>1</v>
          </cell>
          <cell r="N3865">
            <v>0</v>
          </cell>
          <cell r="O3865">
            <v>0</v>
          </cell>
          <cell r="P3865" t="str">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cell>
          <cell r="M3866">
            <v>1</v>
          </cell>
          <cell r="N3866">
            <v>0</v>
          </cell>
          <cell r="O3866">
            <v>0</v>
          </cell>
          <cell r="P3866" t="str">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cell>
          <cell r="M3867">
            <v>1</v>
          </cell>
          <cell r="N3867">
            <v>0</v>
          </cell>
          <cell r="O3867">
            <v>0</v>
          </cell>
          <cell r="P3867" t="str">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cell>
          <cell r="M3868">
            <v>1</v>
          </cell>
          <cell r="N3868">
            <v>0</v>
          </cell>
          <cell r="O3868">
            <v>0</v>
          </cell>
          <cell r="P3868" t="str">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cell>
          <cell r="M3869">
            <v>1</v>
          </cell>
          <cell r="N3869">
            <v>0</v>
          </cell>
          <cell r="O3869">
            <v>0</v>
          </cell>
          <cell r="P3869" t="str">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cell>
          <cell r="M3870">
            <v>1</v>
          </cell>
          <cell r="N3870">
            <v>0</v>
          </cell>
          <cell r="O3870">
            <v>0</v>
          </cell>
          <cell r="P3870" t="str">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cell>
          <cell r="M3898">
            <v>0.99719999999999998</v>
          </cell>
          <cell r="N3898">
            <v>-2.8E-3</v>
          </cell>
          <cell r="O3898">
            <v>0</v>
          </cell>
          <cell r="P3898" t="str">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cell>
          <cell r="M3905">
            <v>0.99609999999999999</v>
          </cell>
          <cell r="N3905">
            <v>-3.8999999999999998E-3</v>
          </cell>
          <cell r="O3905">
            <v>0</v>
          </cell>
          <cell r="P3905" t="str">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cell>
          <cell r="M3907">
            <v>0.99680000000000002</v>
          </cell>
          <cell r="N3907">
            <v>-3.2000000000000002E-3</v>
          </cell>
          <cell r="O3907">
            <v>0</v>
          </cell>
          <cell r="P3907" t="str">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cell>
          <cell r="M3908">
            <v>0.99680000000000002</v>
          </cell>
          <cell r="N3908">
            <v>-3.2000000000000002E-3</v>
          </cell>
          <cell r="O3908">
            <v>0</v>
          </cell>
          <cell r="P3908" t="str">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cell>
          <cell r="M3909">
            <v>0.99680000000000002</v>
          </cell>
          <cell r="N3909">
            <v>-3.2000000000000002E-3</v>
          </cell>
          <cell r="O3909">
            <v>0</v>
          </cell>
          <cell r="P3909" t="str">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cell>
          <cell r="M3910">
            <v>0.99680000000000002</v>
          </cell>
          <cell r="N3910">
            <v>-3.2000000000000002E-3</v>
          </cell>
          <cell r="O3910">
            <v>0</v>
          </cell>
          <cell r="P3910" t="str">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cell>
          <cell r="M3911">
            <v>0.99680000000000002</v>
          </cell>
          <cell r="N3911">
            <v>-3.2000000000000002E-3</v>
          </cell>
          <cell r="O3911">
            <v>0</v>
          </cell>
          <cell r="P3911" t="str">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cell>
          <cell r="M3912">
            <v>0.99680000000000002</v>
          </cell>
          <cell r="N3912">
            <v>-3.2000000000000002E-3</v>
          </cell>
          <cell r="O3912">
            <v>0</v>
          </cell>
          <cell r="P3912" t="str">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cell>
          <cell r="M3913">
            <v>0.99680000000000002</v>
          </cell>
          <cell r="N3913">
            <v>-3.2000000000000002E-3</v>
          </cell>
          <cell r="O3913">
            <v>0</v>
          </cell>
          <cell r="P3913" t="str">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cell>
          <cell r="M3914">
            <v>0.99680000000000002</v>
          </cell>
          <cell r="N3914">
            <v>-3.2000000000000002E-3</v>
          </cell>
          <cell r="O3914">
            <v>0</v>
          </cell>
          <cell r="P3914" t="str">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cell>
          <cell r="M3915">
            <v>0.99990000000000001</v>
          </cell>
          <cell r="N3915">
            <v>-1E-4</v>
          </cell>
          <cell r="O3915">
            <v>0</v>
          </cell>
          <cell r="P3915" t="str">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cell>
          <cell r="M3916">
            <v>0.99990000000000001</v>
          </cell>
          <cell r="N3916">
            <v>-1E-4</v>
          </cell>
          <cell r="O3916">
            <v>0</v>
          </cell>
          <cell r="P3916" t="str">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cell>
          <cell r="M3917">
            <v>0.99990000000000001</v>
          </cell>
          <cell r="N3917">
            <v>-1E-4</v>
          </cell>
          <cell r="O3917">
            <v>0</v>
          </cell>
          <cell r="P3917" t="str">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cell>
          <cell r="M3918">
            <v>0.99990000000000001</v>
          </cell>
          <cell r="N3918">
            <v>-1E-4</v>
          </cell>
          <cell r="O3918">
            <v>0</v>
          </cell>
          <cell r="P3918" t="str">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cell>
          <cell r="M3919">
            <v>0.99990000000000001</v>
          </cell>
          <cell r="N3919">
            <v>-1E-4</v>
          </cell>
          <cell r="O3919">
            <v>0</v>
          </cell>
          <cell r="P3919" t="str">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cell>
          <cell r="M3920">
            <v>0.99990000000000001</v>
          </cell>
          <cell r="N3920">
            <v>-1E-4</v>
          </cell>
          <cell r="O3920">
            <v>0</v>
          </cell>
          <cell r="P3920" t="str">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cell>
          <cell r="M3921">
            <v>0.99990000000000001</v>
          </cell>
          <cell r="N3921">
            <v>-1E-4</v>
          </cell>
          <cell r="O3921">
            <v>0</v>
          </cell>
          <cell r="P3921" t="str">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cell>
          <cell r="M3922">
            <v>0.99990000000000001</v>
          </cell>
          <cell r="N3922">
            <v>-1E-4</v>
          </cell>
          <cell r="O3922">
            <v>0</v>
          </cell>
          <cell r="P3922" t="str">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cell>
          <cell r="M3923">
            <v>1</v>
          </cell>
          <cell r="N3923">
            <v>0</v>
          </cell>
          <cell r="O3923">
            <v>0</v>
          </cell>
          <cell r="P3923" t="str">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cell>
          <cell r="M3924">
            <v>1</v>
          </cell>
          <cell r="N3924">
            <v>0</v>
          </cell>
          <cell r="O3924">
            <v>0</v>
          </cell>
          <cell r="P3924" t="str">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cell>
          <cell r="M3925">
            <v>1</v>
          </cell>
          <cell r="N3925">
            <v>0</v>
          </cell>
          <cell r="O3925">
            <v>0</v>
          </cell>
          <cell r="P3925" t="str">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cell>
          <cell r="M3926">
            <v>1</v>
          </cell>
          <cell r="N3926">
            <v>0</v>
          </cell>
          <cell r="O3926">
            <v>0</v>
          </cell>
          <cell r="P3926" t="str">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cell>
          <cell r="M3927">
            <v>1</v>
          </cell>
          <cell r="N3927">
            <v>0</v>
          </cell>
          <cell r="O3927">
            <v>0</v>
          </cell>
          <cell r="P3927" t="str">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cell>
          <cell r="M3928">
            <v>1</v>
          </cell>
          <cell r="N3928">
            <v>0</v>
          </cell>
          <cell r="O3928">
            <v>0</v>
          </cell>
          <cell r="P3928" t="str">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cell>
          <cell r="M3929">
            <v>1</v>
          </cell>
          <cell r="N3929">
            <v>0</v>
          </cell>
          <cell r="O3929">
            <v>0</v>
          </cell>
          <cell r="P3929" t="str">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cell>
          <cell r="M3930">
            <v>1</v>
          </cell>
          <cell r="N3930">
            <v>0</v>
          </cell>
          <cell r="O3930">
            <v>0</v>
          </cell>
          <cell r="P3930" t="str">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cell>
          <cell r="M3934">
            <v>0.99960000000000004</v>
          </cell>
          <cell r="N3934">
            <v>-4.0000000000000002E-4</v>
          </cell>
          <cell r="O3934">
            <v>0</v>
          </cell>
          <cell r="P3934" t="str">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cell>
          <cell r="M3935">
            <v>0.99960000000000004</v>
          </cell>
          <cell r="N3935">
            <v>-4.0000000000000002E-4</v>
          </cell>
          <cell r="O3935">
            <v>0</v>
          </cell>
          <cell r="P3935" t="str">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cell>
          <cell r="M3936">
            <v>0.99960000000000004</v>
          </cell>
          <cell r="N3936">
            <v>-4.0000000000000002E-4</v>
          </cell>
          <cell r="O3936">
            <v>0</v>
          </cell>
          <cell r="P3936" t="str">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cell>
          <cell r="M3937">
            <v>0.99960000000000004</v>
          </cell>
          <cell r="N3937">
            <v>-4.0000000000000002E-4</v>
          </cell>
          <cell r="O3937">
            <v>0</v>
          </cell>
          <cell r="P3937" t="str">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cell>
          <cell r="M3938">
            <v>0.99960000000000004</v>
          </cell>
          <cell r="N3938">
            <v>-4.0000000000000002E-4</v>
          </cell>
          <cell r="O3938">
            <v>0</v>
          </cell>
          <cell r="P3938" t="str">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cell>
          <cell r="M3939">
            <v>0.99960000000000004</v>
          </cell>
          <cell r="N3939">
            <v>-4.0000000000000002E-4</v>
          </cell>
          <cell r="O3939">
            <v>0</v>
          </cell>
          <cell r="P3939" t="str">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cell>
          <cell r="M3940">
            <v>0.99960000000000004</v>
          </cell>
          <cell r="N3940">
            <v>-4.0000000000000002E-4</v>
          </cell>
          <cell r="O3940">
            <v>0</v>
          </cell>
          <cell r="P3940" t="str">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cell>
          <cell r="M3941">
            <v>0.99960000000000004</v>
          </cell>
          <cell r="N3941">
            <v>-4.0000000000000002E-4</v>
          </cell>
          <cell r="O3941">
            <v>0</v>
          </cell>
          <cell r="P3941" t="str">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cell>
          <cell r="M3942">
            <v>0.99960000000000004</v>
          </cell>
          <cell r="N3942">
            <v>-4.0000000000000002E-4</v>
          </cell>
          <cell r="O3942">
            <v>0</v>
          </cell>
          <cell r="P3942" t="str">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cell>
          <cell r="M3943">
            <v>0.99960000000000004</v>
          </cell>
          <cell r="N3943">
            <v>-4.0000000000000002E-4</v>
          </cell>
          <cell r="O3943">
            <v>0</v>
          </cell>
          <cell r="P3943" t="str">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cell>
          <cell r="M3944">
            <v>0.99960000000000004</v>
          </cell>
          <cell r="N3944">
            <v>-4.0000000000000002E-4</v>
          </cell>
          <cell r="O3944">
            <v>0</v>
          </cell>
          <cell r="P3944" t="str">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cell>
          <cell r="M3945">
            <v>0.99960000000000004</v>
          </cell>
          <cell r="N3945">
            <v>-4.0000000000000002E-4</v>
          </cell>
          <cell r="O3945">
            <v>0</v>
          </cell>
          <cell r="P3945" t="str">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cell>
          <cell r="M3946">
            <v>0.99960000000000004</v>
          </cell>
          <cell r="N3946">
            <v>-4.0000000000000002E-4</v>
          </cell>
          <cell r="O3946">
            <v>0</v>
          </cell>
          <cell r="P3946" t="str">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cell>
          <cell r="M3947">
            <v>0.99960000000000004</v>
          </cell>
          <cell r="N3947">
            <v>-4.0000000000000002E-4</v>
          </cell>
          <cell r="O3947">
            <v>0</v>
          </cell>
          <cell r="P3947" t="str">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cell>
          <cell r="M3948">
            <v>0.99960000000000004</v>
          </cell>
          <cell r="N3948">
            <v>-4.0000000000000002E-4</v>
          </cell>
          <cell r="O3948">
            <v>0</v>
          </cell>
          <cell r="P3948" t="str">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cell>
          <cell r="M3949">
            <v>0.99960000000000004</v>
          </cell>
          <cell r="N3949">
            <v>-4.0000000000000002E-4</v>
          </cell>
          <cell r="O3949">
            <v>0</v>
          </cell>
          <cell r="P3949" t="str">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cell>
          <cell r="M3950">
            <v>0.99960000000000004</v>
          </cell>
          <cell r="N3950">
            <v>-4.0000000000000002E-4</v>
          </cell>
          <cell r="O3950">
            <v>0</v>
          </cell>
          <cell r="P3950" t="str">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cell>
          <cell r="M3951">
            <v>0.99960000000000004</v>
          </cell>
          <cell r="N3951">
            <v>-4.0000000000000002E-4</v>
          </cell>
          <cell r="O3951">
            <v>0</v>
          </cell>
          <cell r="P3951" t="str">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cell>
          <cell r="M3952">
            <v>0.99960000000000004</v>
          </cell>
          <cell r="N3952">
            <v>-4.0000000000000002E-4</v>
          </cell>
          <cell r="O3952">
            <v>0</v>
          </cell>
          <cell r="P3952" t="str">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cell>
          <cell r="M3953">
            <v>0.99960000000000004</v>
          </cell>
          <cell r="N3953">
            <v>-4.0000000000000002E-4</v>
          </cell>
          <cell r="O3953">
            <v>0</v>
          </cell>
          <cell r="P3953" t="str">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cell>
          <cell r="M3954">
            <v>0.99960000000000004</v>
          </cell>
          <cell r="N3954">
            <v>-4.0000000000000002E-4</v>
          </cell>
          <cell r="O3954">
            <v>0</v>
          </cell>
          <cell r="P3954" t="str">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cell>
          <cell r="M3955">
            <v>0.99960000000000004</v>
          </cell>
          <cell r="N3955">
            <v>-4.0000000000000002E-4</v>
          </cell>
          <cell r="O3955">
            <v>0</v>
          </cell>
          <cell r="P3955" t="str">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cell>
          <cell r="M3956">
            <v>0.99960000000000004</v>
          </cell>
          <cell r="N3956">
            <v>-4.0000000000000002E-4</v>
          </cell>
          <cell r="O3956">
            <v>0</v>
          </cell>
          <cell r="P3956" t="str">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cell>
          <cell r="M3957">
            <v>0.99960000000000004</v>
          </cell>
          <cell r="N3957">
            <v>-4.0000000000000002E-4</v>
          </cell>
          <cell r="O3957">
            <v>0</v>
          </cell>
          <cell r="P3957" t="str">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cell>
          <cell r="M3958">
            <v>0.99880000000000002</v>
          </cell>
          <cell r="N3958">
            <v>-1.1999999999999999E-3</v>
          </cell>
          <cell r="O3958">
            <v>0</v>
          </cell>
          <cell r="P3958" t="str">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cell>
          <cell r="M3959">
            <v>0.99870000000000003</v>
          </cell>
          <cell r="N3959">
            <v>-1.2999999999999999E-3</v>
          </cell>
          <cell r="O3959">
            <v>0</v>
          </cell>
          <cell r="P3959" t="str">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cell>
          <cell r="M3960">
            <v>0.99870000000000003</v>
          </cell>
          <cell r="N3960">
            <v>-1.2999999999999999E-3</v>
          </cell>
          <cell r="O3960">
            <v>0</v>
          </cell>
          <cell r="P3960" t="str">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cell>
          <cell r="M3961">
            <v>0.99870000000000003</v>
          </cell>
          <cell r="N3961">
            <v>-1.2999999999999999E-3</v>
          </cell>
          <cell r="O3961">
            <v>0</v>
          </cell>
          <cell r="P3961" t="str">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cell>
          <cell r="M3962">
            <v>0.99870000000000003</v>
          </cell>
          <cell r="N3962">
            <v>-1.2999999999999999E-3</v>
          </cell>
          <cell r="O3962">
            <v>0</v>
          </cell>
          <cell r="P3962" t="str">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cell>
          <cell r="M3963">
            <v>0.99870000000000003</v>
          </cell>
          <cell r="N3963">
            <v>-1.2999999999999999E-3</v>
          </cell>
          <cell r="O3963">
            <v>0</v>
          </cell>
          <cell r="P3963" t="str">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cell>
          <cell r="M3964">
            <v>0.99870000000000003</v>
          </cell>
          <cell r="N3964">
            <v>-1.2999999999999999E-3</v>
          </cell>
          <cell r="O3964">
            <v>0</v>
          </cell>
          <cell r="P3964" t="str">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cell>
          <cell r="M3965">
            <v>0.99870000000000003</v>
          </cell>
          <cell r="N3965">
            <v>-1.2999999999999999E-3</v>
          </cell>
          <cell r="O3965">
            <v>0</v>
          </cell>
          <cell r="P3965" t="str">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cell>
          <cell r="M3966">
            <v>0.99870000000000003</v>
          </cell>
          <cell r="N3966">
            <v>-1.2999999999999999E-3</v>
          </cell>
          <cell r="O3966">
            <v>0</v>
          </cell>
          <cell r="P3966" t="str">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cell>
          <cell r="M3967">
            <v>0.99870000000000003</v>
          </cell>
          <cell r="N3967">
            <v>-1.2999999999999999E-3</v>
          </cell>
          <cell r="O3967">
            <v>0</v>
          </cell>
          <cell r="P3967" t="str">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cell>
          <cell r="M3968">
            <v>0.99870000000000003</v>
          </cell>
          <cell r="N3968">
            <v>-1.2999999999999999E-3</v>
          </cell>
          <cell r="O3968">
            <v>0</v>
          </cell>
          <cell r="P3968" t="str">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cell>
          <cell r="M3969">
            <v>0.99870000000000003</v>
          </cell>
          <cell r="N3969">
            <v>-1.2999999999999999E-3</v>
          </cell>
          <cell r="O3969">
            <v>0</v>
          </cell>
          <cell r="P3969" t="str">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cell>
          <cell r="M3970">
            <v>0.99870000000000003</v>
          </cell>
          <cell r="N3970">
            <v>-1.2999999999999999E-3</v>
          </cell>
          <cell r="O3970">
            <v>0</v>
          </cell>
          <cell r="P3970" t="str">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cell>
          <cell r="M3971">
            <v>0.99870000000000003</v>
          </cell>
          <cell r="N3971">
            <v>-1.2999999999999999E-3</v>
          </cell>
          <cell r="O3971">
            <v>0</v>
          </cell>
          <cell r="P3971" t="str">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cell>
          <cell r="M3972">
            <v>0.99870000000000003</v>
          </cell>
          <cell r="N3972">
            <v>-1.2999999999999999E-3</v>
          </cell>
          <cell r="O3972">
            <v>0</v>
          </cell>
          <cell r="P3972" t="str">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cell>
          <cell r="M3973">
            <v>0.99939999999999996</v>
          </cell>
          <cell r="N3973">
            <v>-5.9999999999999995E-4</v>
          </cell>
          <cell r="O3973">
            <v>0</v>
          </cell>
          <cell r="P3973" t="str">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cell>
          <cell r="M3974">
            <v>0.99939999999999996</v>
          </cell>
          <cell r="N3974">
            <v>-5.9999999999999995E-4</v>
          </cell>
          <cell r="O3974">
            <v>0</v>
          </cell>
          <cell r="P3974" t="str">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cell>
          <cell r="M3975">
            <v>0.99939999999999996</v>
          </cell>
          <cell r="N3975">
            <v>-5.9999999999999995E-4</v>
          </cell>
          <cell r="O3975">
            <v>0</v>
          </cell>
          <cell r="P3975" t="str">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cell>
          <cell r="M3976">
            <v>0.99939999999999996</v>
          </cell>
          <cell r="N3976">
            <v>-5.9999999999999995E-4</v>
          </cell>
          <cell r="O3976">
            <v>0</v>
          </cell>
          <cell r="P3976" t="str">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cell>
          <cell r="M3977">
            <v>0.99939999999999996</v>
          </cell>
          <cell r="N3977">
            <v>-5.9999999999999995E-4</v>
          </cell>
          <cell r="O3977">
            <v>0</v>
          </cell>
          <cell r="P3977" t="str">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cell>
          <cell r="M3978">
            <v>0.99939999999999996</v>
          </cell>
          <cell r="N3978">
            <v>-5.9999999999999995E-4</v>
          </cell>
          <cell r="O3978">
            <v>0</v>
          </cell>
          <cell r="P3978" t="str">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cell>
          <cell r="M3979">
            <v>0.99939999999999996</v>
          </cell>
          <cell r="N3979">
            <v>-5.9999999999999995E-4</v>
          </cell>
          <cell r="O3979">
            <v>0</v>
          </cell>
          <cell r="P3979" t="str">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cell>
          <cell r="M3980">
            <v>0.99939999999999996</v>
          </cell>
          <cell r="N3980">
            <v>-5.9999999999999995E-4</v>
          </cell>
          <cell r="O3980">
            <v>0</v>
          </cell>
          <cell r="P3980" t="str">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cell>
          <cell r="M3981">
            <v>0.99939999999999996</v>
          </cell>
          <cell r="N3981">
            <v>-5.9999999999999995E-4</v>
          </cell>
          <cell r="O3981">
            <v>0</v>
          </cell>
          <cell r="P3981" t="str">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cell>
          <cell r="M3982">
            <v>0.99939999999999996</v>
          </cell>
          <cell r="N3982">
            <v>-5.9999999999999995E-4</v>
          </cell>
          <cell r="O3982">
            <v>0</v>
          </cell>
          <cell r="P3982" t="str">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cell>
          <cell r="M3983">
            <v>0.99939999999999996</v>
          </cell>
          <cell r="N3983">
            <v>-5.9999999999999995E-4</v>
          </cell>
          <cell r="O3983">
            <v>0</v>
          </cell>
          <cell r="P3983" t="str">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cell>
          <cell r="M3984">
            <v>0.99939999999999996</v>
          </cell>
          <cell r="N3984">
            <v>-5.9999999999999995E-4</v>
          </cell>
          <cell r="O3984">
            <v>0</v>
          </cell>
          <cell r="P3984" t="str">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cell>
          <cell r="M4006">
            <v>0.99750000000000005</v>
          </cell>
          <cell r="N4006">
            <v>-2.5000000000000001E-3</v>
          </cell>
          <cell r="O4006">
            <v>0</v>
          </cell>
          <cell r="P4006" t="str">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cell>
          <cell r="M4007">
            <v>0.99750000000000005</v>
          </cell>
          <cell r="N4007">
            <v>-2.5000000000000001E-3</v>
          </cell>
          <cell r="O4007">
            <v>0</v>
          </cell>
          <cell r="P4007" t="str">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cell>
          <cell r="M4008">
            <v>0.99750000000000005</v>
          </cell>
          <cell r="N4008">
            <v>-2.5000000000000001E-3</v>
          </cell>
          <cell r="O4008">
            <v>0</v>
          </cell>
          <cell r="P4008" t="str">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cell>
          <cell r="M4009">
            <v>0.99750000000000005</v>
          </cell>
          <cell r="N4009">
            <v>-2.5000000000000001E-3</v>
          </cell>
          <cell r="O4009">
            <v>0</v>
          </cell>
          <cell r="P4009" t="str">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cell>
          <cell r="M4010">
            <v>0.99750000000000005</v>
          </cell>
          <cell r="N4010">
            <v>-2.5000000000000001E-3</v>
          </cell>
          <cell r="O4010">
            <v>0</v>
          </cell>
          <cell r="P4010" t="str">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cell>
          <cell r="M4011">
            <v>0.99750000000000005</v>
          </cell>
          <cell r="N4011">
            <v>-2.5000000000000001E-3</v>
          </cell>
          <cell r="O4011">
            <v>0</v>
          </cell>
          <cell r="P4011" t="str">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cell>
          <cell r="M4012">
            <v>0.99750000000000005</v>
          </cell>
          <cell r="N4012">
            <v>-2.5000000000000001E-3</v>
          </cell>
          <cell r="O4012">
            <v>0</v>
          </cell>
          <cell r="P4012" t="str">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cell>
          <cell r="M4013">
            <v>0.99750000000000005</v>
          </cell>
          <cell r="N4013">
            <v>-2.5000000000000001E-3</v>
          </cell>
          <cell r="O4013">
            <v>0</v>
          </cell>
          <cell r="P4013" t="str">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cell>
          <cell r="M4014">
            <v>0.99750000000000005</v>
          </cell>
          <cell r="N4014">
            <v>-2.5000000000000001E-3</v>
          </cell>
          <cell r="O4014">
            <v>0</v>
          </cell>
          <cell r="P4014" t="str">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cell>
          <cell r="M4015">
            <v>0.99750000000000005</v>
          </cell>
          <cell r="N4015">
            <v>-2.5000000000000001E-3</v>
          </cell>
          <cell r="O4015">
            <v>0</v>
          </cell>
          <cell r="P4015" t="str">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cell>
          <cell r="M4016">
            <v>0.99750000000000005</v>
          </cell>
          <cell r="N4016">
            <v>-2.5000000000000001E-3</v>
          </cell>
          <cell r="O4016">
            <v>0</v>
          </cell>
          <cell r="P4016" t="str">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cell>
          <cell r="M4017">
            <v>0.99860000000000004</v>
          </cell>
          <cell r="N4017">
            <v>-1.4E-3</v>
          </cell>
          <cell r="O4017">
            <v>0</v>
          </cell>
          <cell r="P4017" t="str">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cell>
          <cell r="M4018">
            <v>0.99860000000000004</v>
          </cell>
          <cell r="N4018">
            <v>-1.4E-3</v>
          </cell>
          <cell r="O4018">
            <v>0</v>
          </cell>
          <cell r="P4018" t="str">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cell>
          <cell r="M4019">
            <v>0.99860000000000004</v>
          </cell>
          <cell r="N4019">
            <v>-1.4E-3</v>
          </cell>
          <cell r="O4019">
            <v>0</v>
          </cell>
          <cell r="P4019" t="str">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cell>
          <cell r="M4020">
            <v>1</v>
          </cell>
          <cell r="N4020">
            <v>0</v>
          </cell>
          <cell r="O4020">
            <v>0</v>
          </cell>
          <cell r="P4020" t="str">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cell>
          <cell r="M4023">
            <v>0.98519999999999996</v>
          </cell>
          <cell r="N4023">
            <v>-1.4800000000000001E-2</v>
          </cell>
          <cell r="O4023">
            <v>0</v>
          </cell>
          <cell r="P4023" t="str">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cell>
          <cell r="M4024">
            <v>0.98519999999999996</v>
          </cell>
          <cell r="N4024">
            <v>-1.4800000000000001E-2</v>
          </cell>
          <cell r="O4024">
            <v>0</v>
          </cell>
          <cell r="P4024" t="str">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cell>
          <cell r="M4025">
            <v>0.99860000000000004</v>
          </cell>
          <cell r="N4025">
            <v>-1.4E-3</v>
          </cell>
          <cell r="O4025">
            <v>0</v>
          </cell>
          <cell r="P4025" t="str">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cell>
          <cell r="M4026">
            <v>0.99860000000000004</v>
          </cell>
          <cell r="N4026">
            <v>-1.4E-3</v>
          </cell>
          <cell r="O4026">
            <v>0</v>
          </cell>
          <cell r="P4026" t="str">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cell>
          <cell r="M4027">
            <v>0.99860000000000004</v>
          </cell>
          <cell r="N4027">
            <v>-1.4E-3</v>
          </cell>
          <cell r="O4027">
            <v>0</v>
          </cell>
          <cell r="P4027" t="str">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cell>
          <cell r="M4028">
            <v>0.99860000000000004</v>
          </cell>
          <cell r="N4028">
            <v>-1.4E-3</v>
          </cell>
          <cell r="O4028">
            <v>0</v>
          </cell>
          <cell r="P4028" t="str">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cell>
          <cell r="M4029">
            <v>0.99860000000000004</v>
          </cell>
          <cell r="N4029">
            <v>-1.4E-3</v>
          </cell>
          <cell r="O4029">
            <v>0</v>
          </cell>
          <cell r="P4029" t="str">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cell>
          <cell r="M4030">
            <v>0.99860000000000004</v>
          </cell>
          <cell r="N4030">
            <v>-1.4E-3</v>
          </cell>
          <cell r="O4030">
            <v>0</v>
          </cell>
          <cell r="P4030" t="str">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cell>
          <cell r="M4031">
            <v>0.99860000000000004</v>
          </cell>
          <cell r="N4031">
            <v>-1.4E-3</v>
          </cell>
          <cell r="O4031">
            <v>0</v>
          </cell>
          <cell r="P4031" t="str">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cell>
          <cell r="M4032">
            <v>0.99860000000000004</v>
          </cell>
          <cell r="N4032">
            <v>-1.4E-3</v>
          </cell>
          <cell r="O4032">
            <v>0</v>
          </cell>
          <cell r="P4032" t="str">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cell>
          <cell r="M4033">
            <v>0.99860000000000004</v>
          </cell>
          <cell r="N4033">
            <v>-1.4E-3</v>
          </cell>
          <cell r="O4033">
            <v>0</v>
          </cell>
          <cell r="P4033" t="str">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cell>
          <cell r="M4034">
            <v>0.99860000000000004</v>
          </cell>
          <cell r="N4034">
            <v>-1.4E-3</v>
          </cell>
          <cell r="O4034">
            <v>0</v>
          </cell>
          <cell r="P4034" t="str">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cell>
          <cell r="M4035">
            <v>0.99860000000000004</v>
          </cell>
          <cell r="N4035">
            <v>-1.4E-3</v>
          </cell>
          <cell r="O4035">
            <v>0</v>
          </cell>
          <cell r="P4035" t="str">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cell>
          <cell r="M4036">
            <v>0.99860000000000004</v>
          </cell>
          <cell r="N4036">
            <v>-1.4E-3</v>
          </cell>
          <cell r="O4036">
            <v>0</v>
          </cell>
          <cell r="P4036" t="str">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cell>
          <cell r="M4037">
            <v>0.99860000000000004</v>
          </cell>
          <cell r="N4037">
            <v>-1.4E-3</v>
          </cell>
          <cell r="O4037">
            <v>0</v>
          </cell>
          <cell r="P4037" t="str">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cell>
          <cell r="M4038">
            <v>0.99860000000000004</v>
          </cell>
          <cell r="N4038">
            <v>-1.4E-3</v>
          </cell>
          <cell r="O4038">
            <v>0</v>
          </cell>
          <cell r="P4038" t="str">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cell>
          <cell r="M4039">
            <v>0.99860000000000004</v>
          </cell>
          <cell r="N4039">
            <v>-1.4E-3</v>
          </cell>
          <cell r="O4039">
            <v>0</v>
          </cell>
          <cell r="P4039" t="str">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cell>
          <cell r="M4040">
            <v>0.99860000000000004</v>
          </cell>
          <cell r="N4040">
            <v>-1.4E-3</v>
          </cell>
          <cell r="O4040">
            <v>0</v>
          </cell>
          <cell r="P4040" t="str">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cell>
          <cell r="M4041">
            <v>0.99860000000000004</v>
          </cell>
          <cell r="N4041">
            <v>-1.4E-3</v>
          </cell>
          <cell r="O4041">
            <v>0</v>
          </cell>
          <cell r="P4041" t="str">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cell>
          <cell r="M4042">
            <v>0.99750000000000005</v>
          </cell>
          <cell r="N4042">
            <v>-2.5000000000000001E-3</v>
          </cell>
          <cell r="O4042">
            <v>0</v>
          </cell>
          <cell r="P4042" t="str">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cell>
          <cell r="M4043">
            <v>0.99750000000000005</v>
          </cell>
          <cell r="N4043">
            <v>-2.5000000000000001E-3</v>
          </cell>
          <cell r="O4043">
            <v>0</v>
          </cell>
          <cell r="P4043" t="str">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cell>
          <cell r="M4044">
            <v>0.99750000000000005</v>
          </cell>
          <cell r="N4044">
            <v>-2.5000000000000001E-3</v>
          </cell>
          <cell r="O4044">
            <v>0</v>
          </cell>
          <cell r="P4044" t="str">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cell>
          <cell r="M4045">
            <v>0.99750000000000005</v>
          </cell>
          <cell r="N4045">
            <v>-2.5000000000000001E-3</v>
          </cell>
          <cell r="O4045">
            <v>0</v>
          </cell>
          <cell r="P4045" t="str">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cell>
          <cell r="M4046">
            <v>0.99750000000000005</v>
          </cell>
          <cell r="N4046">
            <v>-2.5000000000000001E-3</v>
          </cell>
          <cell r="O4046">
            <v>0</v>
          </cell>
          <cell r="P4046" t="str">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cell>
          <cell r="M4047">
            <v>0.99750000000000005</v>
          </cell>
          <cell r="N4047">
            <v>-2.5000000000000001E-3</v>
          </cell>
          <cell r="O4047">
            <v>0</v>
          </cell>
          <cell r="P4047" t="str">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cell>
          <cell r="M4048">
            <v>0.99750000000000005</v>
          </cell>
          <cell r="N4048">
            <v>-2.5000000000000001E-3</v>
          </cell>
          <cell r="O4048">
            <v>0</v>
          </cell>
          <cell r="P4048" t="str">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cell>
          <cell r="M4049">
            <v>0.99750000000000005</v>
          </cell>
          <cell r="N4049">
            <v>-2.5000000000000001E-3</v>
          </cell>
          <cell r="O4049">
            <v>0</v>
          </cell>
          <cell r="P4049" t="str">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cell>
          <cell r="M4050">
            <v>0.99750000000000005</v>
          </cell>
          <cell r="N4050">
            <v>-2.5000000000000001E-3</v>
          </cell>
          <cell r="O4050">
            <v>0</v>
          </cell>
          <cell r="P4050" t="str">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cell>
          <cell r="M4051">
            <v>0.99750000000000005</v>
          </cell>
          <cell r="N4051">
            <v>-2.5000000000000001E-3</v>
          </cell>
          <cell r="O4051">
            <v>0</v>
          </cell>
          <cell r="P4051" t="str">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cell>
          <cell r="M4052">
            <v>0.99829999999999997</v>
          </cell>
          <cell r="N4052">
            <v>-1.6999999999999999E-3</v>
          </cell>
          <cell r="O4052">
            <v>0</v>
          </cell>
          <cell r="P4052" t="str">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cell>
          <cell r="M4053">
            <v>0.99829999999999997</v>
          </cell>
          <cell r="N4053">
            <v>-1.6999999999999999E-3</v>
          </cell>
          <cell r="O4053">
            <v>0</v>
          </cell>
          <cell r="P4053" t="str">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cell>
          <cell r="M4054">
            <v>0.99829999999999997</v>
          </cell>
          <cell r="N4054">
            <v>-1.6999999999999999E-3</v>
          </cell>
          <cell r="O4054">
            <v>0</v>
          </cell>
          <cell r="P4054" t="str">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cell>
          <cell r="M4055">
            <v>0.99829999999999997</v>
          </cell>
          <cell r="N4055">
            <v>-1.6999999999999999E-3</v>
          </cell>
          <cell r="O4055">
            <v>0</v>
          </cell>
          <cell r="P4055" t="str">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cell>
          <cell r="M4056">
            <v>0.99829999999999997</v>
          </cell>
          <cell r="N4056">
            <v>-1.6999999999999999E-3</v>
          </cell>
          <cell r="O4056">
            <v>0</v>
          </cell>
          <cell r="P4056" t="str">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cell>
          <cell r="M4057">
            <v>0.99829999999999997</v>
          </cell>
          <cell r="N4057">
            <v>-1.6999999999999999E-3</v>
          </cell>
          <cell r="O4057">
            <v>0</v>
          </cell>
          <cell r="P4057" t="str">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cell>
          <cell r="M4058">
            <v>0.99829999999999997</v>
          </cell>
          <cell r="N4058">
            <v>-1.6999999999999999E-3</v>
          </cell>
          <cell r="O4058">
            <v>0</v>
          </cell>
          <cell r="P4058" t="str">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cell>
          <cell r="M4059">
            <v>0.99829999999999997</v>
          </cell>
          <cell r="N4059">
            <v>-1.6999999999999999E-3</v>
          </cell>
          <cell r="O4059">
            <v>0</v>
          </cell>
          <cell r="P4059" t="str">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cell>
          <cell r="M4060">
            <v>0.99829999999999997</v>
          </cell>
          <cell r="N4060">
            <v>-1.6999999999999999E-3</v>
          </cell>
          <cell r="O4060">
            <v>0</v>
          </cell>
          <cell r="P4060" t="str">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cell>
          <cell r="M4061">
            <v>0.99829999999999997</v>
          </cell>
          <cell r="N4061">
            <v>-1.6999999999999999E-3</v>
          </cell>
          <cell r="O4061">
            <v>0</v>
          </cell>
          <cell r="P4061" t="str">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cell>
          <cell r="M4062">
            <v>0.99829999999999997</v>
          </cell>
          <cell r="N4062">
            <v>-1.6999999999999999E-3</v>
          </cell>
          <cell r="O4062">
            <v>0</v>
          </cell>
          <cell r="P4062" t="str">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cell>
          <cell r="M4063">
            <v>0.99829999999999997</v>
          </cell>
          <cell r="N4063">
            <v>-1.6999999999999999E-3</v>
          </cell>
          <cell r="O4063">
            <v>0</v>
          </cell>
          <cell r="P4063" t="str">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cell>
          <cell r="M4064">
            <v>0.99829999999999997</v>
          </cell>
          <cell r="N4064">
            <v>-1.6999999999999999E-3</v>
          </cell>
          <cell r="O4064">
            <v>0</v>
          </cell>
          <cell r="P4064" t="str">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cell>
          <cell r="M4065">
            <v>0.99829999999999997</v>
          </cell>
          <cell r="N4065">
            <v>-1.6999999999999999E-3</v>
          </cell>
          <cell r="O4065">
            <v>0</v>
          </cell>
          <cell r="P4065" t="str">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cell>
          <cell r="M4066">
            <v>0.99829999999999997</v>
          </cell>
          <cell r="N4066">
            <v>-1.6999999999999999E-3</v>
          </cell>
          <cell r="O4066">
            <v>0</v>
          </cell>
          <cell r="P4066" t="str">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cell>
          <cell r="M4067">
            <v>0.99829999999999997</v>
          </cell>
          <cell r="N4067">
            <v>-1.6999999999999999E-3</v>
          </cell>
          <cell r="O4067">
            <v>0</v>
          </cell>
          <cell r="P4067" t="str">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cell>
          <cell r="M4068">
            <v>0.99829999999999997</v>
          </cell>
          <cell r="N4068">
            <v>-1.6999999999999999E-3</v>
          </cell>
          <cell r="O4068">
            <v>0</v>
          </cell>
          <cell r="P4068" t="str">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cell>
          <cell r="M4069">
            <v>0.99829999999999997</v>
          </cell>
          <cell r="N4069">
            <v>-1.6999999999999999E-3</v>
          </cell>
          <cell r="O4069">
            <v>0</v>
          </cell>
          <cell r="P4069" t="str">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cell>
          <cell r="M4070">
            <v>0.99829999999999997</v>
          </cell>
          <cell r="N4070">
            <v>-1.6999999999999999E-3</v>
          </cell>
          <cell r="O4070">
            <v>0</v>
          </cell>
          <cell r="P4070" t="str">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cell>
          <cell r="M4071">
            <v>0.99829999999999997</v>
          </cell>
          <cell r="N4071">
            <v>-1.6999999999999999E-3</v>
          </cell>
          <cell r="O4071">
            <v>0</v>
          </cell>
          <cell r="P4071" t="str">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cell>
          <cell r="M4072">
            <v>0.99829999999999997</v>
          </cell>
          <cell r="N4072">
            <v>-1.6999999999999999E-3</v>
          </cell>
          <cell r="O4072">
            <v>0</v>
          </cell>
          <cell r="P4072" t="str">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cell>
          <cell r="M4073">
            <v>0.99829999999999997</v>
          </cell>
          <cell r="N4073">
            <v>-1.6999999999999999E-3</v>
          </cell>
          <cell r="O4073">
            <v>0</v>
          </cell>
          <cell r="P4073" t="str">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cell>
          <cell r="M4074">
            <v>0.99829999999999997</v>
          </cell>
          <cell r="N4074">
            <v>-1.6999999999999999E-3</v>
          </cell>
          <cell r="O4074">
            <v>0</v>
          </cell>
          <cell r="P4074" t="str">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cell>
          <cell r="M4075">
            <v>0.99829999999999997</v>
          </cell>
          <cell r="N4075">
            <v>-1.6999999999999999E-3</v>
          </cell>
          <cell r="O4075">
            <v>0</v>
          </cell>
          <cell r="P4075" t="str">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cell>
          <cell r="M4076">
            <v>0.99829999999999997</v>
          </cell>
          <cell r="N4076">
            <v>-1.6999999999999999E-3</v>
          </cell>
          <cell r="O4076">
            <v>0</v>
          </cell>
          <cell r="P4076" t="str">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cell>
          <cell r="M4077">
            <v>0.99829999999999997</v>
          </cell>
          <cell r="N4077">
            <v>-1.6999999999999999E-3</v>
          </cell>
          <cell r="O4077">
            <v>0</v>
          </cell>
          <cell r="P4077" t="str">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cell>
          <cell r="M4078">
            <v>0.99829999999999997</v>
          </cell>
          <cell r="N4078">
            <v>-1.6999999999999999E-3</v>
          </cell>
          <cell r="O4078">
            <v>0</v>
          </cell>
          <cell r="P4078" t="str">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cell>
          <cell r="M4079">
            <v>0.99829999999999997</v>
          </cell>
          <cell r="N4079">
            <v>-1.6999999999999999E-3</v>
          </cell>
          <cell r="O4079">
            <v>0</v>
          </cell>
          <cell r="P4079" t="str">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cell>
          <cell r="M4080">
            <v>0.99829999999999997</v>
          </cell>
          <cell r="N4080">
            <v>-1.6999999999999999E-3</v>
          </cell>
          <cell r="O4080">
            <v>0</v>
          </cell>
          <cell r="P4080" t="str">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cell>
          <cell r="M4081">
            <v>0.99829999999999997</v>
          </cell>
          <cell r="N4081">
            <v>-1.6999999999999999E-3</v>
          </cell>
          <cell r="O4081">
            <v>0</v>
          </cell>
          <cell r="P4081" t="str">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cell>
          <cell r="M4082">
            <v>0.99829999999999997</v>
          </cell>
          <cell r="N4082">
            <v>-1.6999999999999999E-3</v>
          </cell>
          <cell r="O4082">
            <v>0</v>
          </cell>
          <cell r="P4082" t="str">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cell>
          <cell r="M4090">
            <v>0.99990000000000001</v>
          </cell>
          <cell r="N4090">
            <v>-1E-4</v>
          </cell>
          <cell r="O4090">
            <v>0</v>
          </cell>
          <cell r="P4090" t="str">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cell>
          <cell r="M4104">
            <v>0.99770000000000003</v>
          </cell>
          <cell r="N4104">
            <v>-2.3E-3</v>
          </cell>
          <cell r="O4104">
            <v>0</v>
          </cell>
          <cell r="P4104" t="str">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cell>
          <cell r="M4105">
            <v>0.99770000000000003</v>
          </cell>
          <cell r="N4105">
            <v>-2.3E-3</v>
          </cell>
          <cell r="O4105">
            <v>0</v>
          </cell>
          <cell r="P4105" t="str">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cell>
          <cell r="M4106">
            <v>0.99770000000000003</v>
          </cell>
          <cell r="N4106">
            <v>-2.3E-3</v>
          </cell>
          <cell r="O4106">
            <v>0</v>
          </cell>
          <cell r="P4106" t="str">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cell>
          <cell r="M4107">
            <v>0.99770000000000003</v>
          </cell>
          <cell r="N4107">
            <v>-2.3E-3</v>
          </cell>
          <cell r="O4107">
            <v>0</v>
          </cell>
          <cell r="P4107" t="str">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cell>
          <cell r="M4108">
            <v>0.99770000000000003</v>
          </cell>
          <cell r="N4108">
            <v>-2.3E-3</v>
          </cell>
          <cell r="O4108">
            <v>0</v>
          </cell>
          <cell r="P4108" t="str">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cell>
          <cell r="M4109">
            <v>0.99770000000000003</v>
          </cell>
          <cell r="N4109">
            <v>-2.3E-3</v>
          </cell>
          <cell r="O4109">
            <v>0</v>
          </cell>
          <cell r="P4109" t="str">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cell>
          <cell r="M4110">
            <v>0.99770000000000003</v>
          </cell>
          <cell r="N4110">
            <v>-2.3E-3</v>
          </cell>
          <cell r="O4110">
            <v>0</v>
          </cell>
          <cell r="P4110" t="str">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cell>
          <cell r="M4111">
            <v>0.99770000000000003</v>
          </cell>
          <cell r="N4111">
            <v>-2.3E-3</v>
          </cell>
          <cell r="O4111">
            <v>0</v>
          </cell>
          <cell r="P4111" t="str">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cell>
          <cell r="M4114">
            <v>0.99950000000000006</v>
          </cell>
          <cell r="N4114">
            <v>-5.0000000000000001E-4</v>
          </cell>
          <cell r="O4114">
            <v>0</v>
          </cell>
          <cell r="P4114" t="str">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cell>
          <cell r="M4115">
            <v>0.99709999999999999</v>
          </cell>
          <cell r="N4115">
            <v>-2.8999999999999998E-3</v>
          </cell>
          <cell r="O4115">
            <v>0</v>
          </cell>
          <cell r="P4115" t="str">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cell>
          <cell r="M4116">
            <v>0.99709999999999999</v>
          </cell>
          <cell r="N4116">
            <v>-2.8999999999999998E-3</v>
          </cell>
          <cell r="O4116">
            <v>0</v>
          </cell>
          <cell r="P4116" t="str">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cell>
          <cell r="M4117">
            <v>0.99860000000000004</v>
          </cell>
          <cell r="N4117">
            <v>-1.4E-3</v>
          </cell>
          <cell r="O4117">
            <v>0</v>
          </cell>
          <cell r="P4117" t="str">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cell>
          <cell r="M4118">
            <v>1</v>
          </cell>
          <cell r="N4118">
            <v>0</v>
          </cell>
          <cell r="O4118">
            <v>0</v>
          </cell>
          <cell r="P4118" t="str">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cell>
          <cell r="M4119">
            <v>1</v>
          </cell>
          <cell r="N4119">
            <v>0</v>
          </cell>
          <cell r="O4119">
            <v>0</v>
          </cell>
          <cell r="P4119" t="str">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cell>
          <cell r="M4120">
            <v>0.99939999999999996</v>
          </cell>
          <cell r="N4120">
            <v>-5.9999999999999995E-4</v>
          </cell>
          <cell r="O4120">
            <v>0</v>
          </cell>
          <cell r="P4120" t="str">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cell>
          <cell r="M4121">
            <v>0.998</v>
          </cell>
          <cell r="N4121">
            <v>-2E-3</v>
          </cell>
          <cell r="O4121">
            <v>0</v>
          </cell>
          <cell r="P4121" t="str">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cell>
          <cell r="M4123">
            <v>0.99770000000000003</v>
          </cell>
          <cell r="N4123">
            <v>-2.3E-3</v>
          </cell>
          <cell r="O4123">
            <v>0</v>
          </cell>
          <cell r="P4123" t="str">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RESUMO"/>
      <sheetName val="FÍSICO -FINANCEIRO"/>
      <sheetName val="BDI SERVIÇOS"/>
      <sheetName val="BDI MATERIAIS"/>
    </sheetNames>
    <sheetDataSet>
      <sheetData sheetId="0">
        <row r="8">
          <cell r="H8" t="str">
            <v>DATA:</v>
          </cell>
        </row>
      </sheetData>
      <sheetData sheetId="1"/>
      <sheetData sheetId="2"/>
      <sheetData sheetId="3"/>
      <sheetData sheetId="4"/>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vmlDrawing" Target="../drawings/vmlDrawing2.vml"/><Relationship Id="rId7" Type="http://schemas.openxmlformats.org/officeDocument/2006/relationships/oleObject" Target="../embeddings/oleObject2.bin"/><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image" Target="../media/image5.emf"/><Relationship Id="rId5" Type="http://schemas.openxmlformats.org/officeDocument/2006/relationships/oleObject" Target="../embeddings/oleObject1.bin"/><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825B5-E163-49DD-A64F-AE395CAFC583}">
  <sheetPr>
    <pageSetUpPr fitToPage="1"/>
  </sheetPr>
  <dimension ref="A1:I124"/>
  <sheetViews>
    <sheetView workbookViewId="0">
      <selection sqref="A1:G1"/>
    </sheetView>
  </sheetViews>
  <sheetFormatPr defaultColWidth="9.140625" defaultRowHeight="15.75"/>
  <cols>
    <col min="1" max="1" width="7.28515625" style="84" customWidth="1"/>
    <col min="2" max="2" width="10.85546875" style="77" customWidth="1"/>
    <col min="3" max="3" width="12.5703125" style="90" bestFit="1" customWidth="1"/>
    <col min="4" max="4" width="89.140625" style="83" customWidth="1"/>
    <col min="5" max="5" width="12" style="77" customWidth="1"/>
    <col min="6" max="6" width="10.85546875" style="95" customWidth="1"/>
    <col min="7" max="7" width="64.85546875" style="85" customWidth="1"/>
    <col min="8" max="8" width="12.140625" style="77" customWidth="1"/>
    <col min="9" max="16384" width="9.140625" style="77"/>
  </cols>
  <sheetData>
    <row r="1" spans="1:8" ht="17.25">
      <c r="A1" s="329" t="s">
        <v>6214</v>
      </c>
      <c r="B1" s="330"/>
      <c r="C1" s="330"/>
      <c r="D1" s="330"/>
      <c r="E1" s="330"/>
      <c r="F1" s="330"/>
      <c r="G1" s="331"/>
    </row>
    <row r="2" spans="1:8" ht="16.5" customHeight="1">
      <c r="A2" s="117" t="s">
        <v>6213</v>
      </c>
      <c r="B2" s="334" t="s">
        <v>6202</v>
      </c>
      <c r="C2" s="334"/>
      <c r="D2" s="334"/>
      <c r="E2" s="334"/>
      <c r="F2" s="334"/>
      <c r="G2" s="335"/>
    </row>
    <row r="3" spans="1:8" ht="16.5" customHeight="1">
      <c r="A3" s="117" t="s">
        <v>6215</v>
      </c>
      <c r="B3" s="116"/>
      <c r="C3" s="115"/>
      <c r="D3" s="336"/>
      <c r="E3" s="336"/>
      <c r="F3" s="336"/>
      <c r="G3" s="337"/>
    </row>
    <row r="4" spans="1:8" ht="16.5" customHeight="1">
      <c r="A4" s="118" t="s">
        <v>6203</v>
      </c>
      <c r="B4" s="111" t="s">
        <v>6204</v>
      </c>
      <c r="C4" s="129" t="s">
        <v>6205</v>
      </c>
      <c r="D4" s="112" t="s">
        <v>6206</v>
      </c>
      <c r="E4" s="111" t="s">
        <v>2</v>
      </c>
      <c r="F4" s="113" t="s">
        <v>6208</v>
      </c>
      <c r="G4" s="332" t="s">
        <v>6201</v>
      </c>
      <c r="H4" s="86"/>
    </row>
    <row r="5" spans="1:8" ht="15.75" customHeight="1">
      <c r="A5" s="119"/>
      <c r="B5" s="97"/>
      <c r="C5" s="102"/>
      <c r="D5" s="98"/>
      <c r="E5" s="96"/>
      <c r="F5" s="114"/>
      <c r="G5" s="333"/>
    </row>
    <row r="6" spans="1:8" ht="16.5">
      <c r="A6" s="120">
        <v>1</v>
      </c>
      <c r="B6" s="75"/>
      <c r="C6" s="103"/>
      <c r="D6" s="79" t="s">
        <v>6181</v>
      </c>
      <c r="E6" s="76"/>
      <c r="F6" s="93"/>
      <c r="G6" s="132"/>
    </row>
    <row r="7" spans="1:8" ht="31.5">
      <c r="A7" s="121" t="s">
        <v>3117</v>
      </c>
      <c r="B7" s="80">
        <v>4813</v>
      </c>
      <c r="C7" s="104" t="s">
        <v>3206</v>
      </c>
      <c r="D7" s="81" t="str">
        <f>VLOOKUP(B7,'REF. CUSTO'!A:D,2,)</f>
        <v>PLACA DE OBRA (PARA CONSTRUCAO CIVIL) EM CHAPA GALVANIZADA *N. 22*, ADESIVADA, DE *2,4 X 1,2* M (SEM POSTES PARA FIXACAO)</v>
      </c>
      <c r="E7" s="78" t="str">
        <f>VLOOKUP(B7,'REF. CUSTO'!A:D,3,)</f>
        <v>M2</v>
      </c>
      <c r="F7" s="92">
        <v>4.5</v>
      </c>
      <c r="G7" s="133"/>
    </row>
    <row r="8" spans="1:8" ht="47.25">
      <c r="A8" s="121" t="s">
        <v>3118</v>
      </c>
      <c r="B8" s="80" t="s">
        <v>6177</v>
      </c>
      <c r="C8" s="104" t="s">
        <v>2609</v>
      </c>
      <c r="D8" s="81" t="str">
        <f>VLOOKUP(B8,'REF. CUSTO'!A:D,2,)</f>
        <v>LOCAÇÃO DE OBRA COM GABARITO DE TÁBUAS CORRIDAS PONTALETADAS A CADA 2,00M, REAPROVEITAMENTO (2X), INCLUSIVE ACOMPANHAMENTO DE EQUIPE TOPOGRÁFICA PARA MARCAÇÃO DE PONTO TOPOGRÁFICO</v>
      </c>
      <c r="E8" s="78" t="str">
        <f>VLOOKUP(B8,'REF. CUSTO'!A:D,3,)</f>
        <v>m</v>
      </c>
      <c r="F8" s="92">
        <v>48.25</v>
      </c>
      <c r="G8" s="134" t="s">
        <v>6218</v>
      </c>
    </row>
    <row r="9" spans="1:8">
      <c r="A9" s="120">
        <v>2</v>
      </c>
      <c r="B9" s="75"/>
      <c r="C9" s="103"/>
      <c r="D9" s="79" t="s">
        <v>6194</v>
      </c>
      <c r="E9" s="76"/>
      <c r="F9" s="93"/>
      <c r="G9" s="135"/>
    </row>
    <row r="10" spans="1:8" ht="31.5">
      <c r="A10" s="121" t="s">
        <v>3119</v>
      </c>
      <c r="B10" s="80" t="s">
        <v>2579</v>
      </c>
      <c r="C10" s="104" t="s">
        <v>2609</v>
      </c>
      <c r="D10" s="81" t="str">
        <f>VLOOKUP(B10,'REF. CUSTO'!A:D,2,)</f>
        <v>ESCAVAÇÃO MANUAL DE VALA COM PROFUNDIDADE MENOR OU IGUAL A 1,5M, INCLUSIVE DESCARGA LATERAL</v>
      </c>
      <c r="E10" s="78" t="str">
        <f>VLOOKUP(B10,'REF. CUSTO'!A:D,3,)</f>
        <v>m3</v>
      </c>
      <c r="F10" s="92">
        <v>16.010000000000002</v>
      </c>
      <c r="G10" s="136" t="s">
        <v>6219</v>
      </c>
    </row>
    <row r="11" spans="1:8" ht="28.5">
      <c r="A11" s="121" t="s">
        <v>3120</v>
      </c>
      <c r="B11" s="80" t="s">
        <v>2580</v>
      </c>
      <c r="C11" s="104" t="s">
        <v>2609</v>
      </c>
      <c r="D11" s="81" t="str">
        <f>VLOOKUP(B11,'REF. CUSTO'!A:D,2,)</f>
        <v>APILOAMENTO MANUAL EM FUNDO DE VALA COM SOQUETE, EXCLUSIVE ESCAVAÇÃO</v>
      </c>
      <c r="E11" s="78" t="str">
        <f>VLOOKUP(B11,'REF. CUSTO'!A:D,3,)</f>
        <v>m2</v>
      </c>
      <c r="F11" s="92">
        <v>26.97</v>
      </c>
      <c r="G11" s="136" t="s">
        <v>6220</v>
      </c>
    </row>
    <row r="12" spans="1:8" ht="51.75" customHeight="1">
      <c r="A12" s="121" t="s">
        <v>3121</v>
      </c>
      <c r="B12" s="80" t="s">
        <v>2581</v>
      </c>
      <c r="C12" s="104" t="s">
        <v>2609</v>
      </c>
      <c r="D12" s="81" t="str">
        <f>VLOOKUP(B12,'REF. CUSTO'!A:D,2,)</f>
        <v>REATERRO MANUAL DE VALA, INCLUSIVE ESPALHAMENTO E COMPACTAÇÃO MANUAL COM SOQUETE</v>
      </c>
      <c r="E12" s="78" t="str">
        <f>VLOOKUP(B12,'REF. CUSTO'!A:D,3,)</f>
        <v>m3</v>
      </c>
      <c r="F12" s="92">
        <v>12.37</v>
      </c>
      <c r="G12" s="137" t="s">
        <v>6221</v>
      </c>
    </row>
    <row r="13" spans="1:8" ht="39.75" customHeight="1">
      <c r="A13" s="121" t="s">
        <v>3122</v>
      </c>
      <c r="B13" s="80" t="s">
        <v>2582</v>
      </c>
      <c r="C13" s="104" t="s">
        <v>2609</v>
      </c>
      <c r="D13" s="81" t="str">
        <f>VLOOKUP(B13,'REF. CUSTO'!A:D,2,)</f>
        <v>FÔRMA E DESFORMA PARA VIGA-CINTA/BLOCO COM COMPENSADO PLASTIFICADO, ESP. 12MM, REAPROVEITAMENTO (3X) (FUNDAÇÃO)</v>
      </c>
      <c r="E13" s="78" t="str">
        <f>VLOOKUP(B13,'REF. CUSTO'!A:D,3,)</f>
        <v>m2</v>
      </c>
      <c r="F13" s="92">
        <v>39.869999999999997</v>
      </c>
      <c r="G13" s="136" t="s">
        <v>6222</v>
      </c>
    </row>
    <row r="14" spans="1:8" ht="37.5" customHeight="1">
      <c r="A14" s="121" t="s">
        <v>3123</v>
      </c>
      <c r="B14" s="80" t="s">
        <v>2583</v>
      </c>
      <c r="C14" s="104" t="s">
        <v>2609</v>
      </c>
      <c r="D14" s="81" t="str">
        <f>VLOOKUP(B14,'REF. CUSTO'!A:D,2,)</f>
        <v>LASTRO DE BRITA COM PEDRA BRITADA NÚMERO 2 E 3, INCLUSIVE ADENSAMENTO E APILOAMENTO MANUAL</v>
      </c>
      <c r="E14" s="78" t="str">
        <f>VLOOKUP(B14,'REF. CUSTO'!A:D,3,)</f>
        <v>m3</v>
      </c>
      <c r="F14" s="92">
        <v>1.35</v>
      </c>
      <c r="G14" s="136" t="s">
        <v>6217</v>
      </c>
    </row>
    <row r="15" spans="1:8" ht="42" customHeight="1">
      <c r="A15" s="121" t="s">
        <v>3124</v>
      </c>
      <c r="B15" s="80" t="s">
        <v>2592</v>
      </c>
      <c r="C15" s="104" t="s">
        <v>2609</v>
      </c>
      <c r="D15" s="81" t="str">
        <f>VLOOKUP(B15,'REF. CUSTO'!A:D,2,)</f>
        <v>APLICAÇÃO DE LONA PRETA, ESP. 150 MICRAS, INCLUSIVE FORNECIMENTO</v>
      </c>
      <c r="E15" s="78" t="str">
        <f>VLOOKUP(B15,'REF. CUSTO'!A:D,3,)</f>
        <v>m2</v>
      </c>
      <c r="F15" s="92">
        <v>81.75</v>
      </c>
      <c r="G15" s="137" t="s">
        <v>6223</v>
      </c>
    </row>
    <row r="16" spans="1:8" ht="57">
      <c r="A16" s="121" t="s">
        <v>3125</v>
      </c>
      <c r="B16" s="80" t="s">
        <v>2723</v>
      </c>
      <c r="C16" s="104" t="s">
        <v>3206</v>
      </c>
      <c r="D16" s="81" t="e">
        <f>VLOOKUP(B16,'REF. CUSTO'!A:D,2,)</f>
        <v>#N/A</v>
      </c>
      <c r="E16" s="78" t="e">
        <f>VLOOKUP(B16,'REF. CUSTO'!A:D,3,)</f>
        <v>#N/A</v>
      </c>
      <c r="F16" s="92">
        <v>490.62</v>
      </c>
      <c r="G16" s="136" t="s">
        <v>6224</v>
      </c>
    </row>
    <row r="17" spans="1:8" ht="57">
      <c r="A17" s="121" t="s">
        <v>3126</v>
      </c>
      <c r="B17" s="80" t="s">
        <v>2722</v>
      </c>
      <c r="C17" s="104" t="s">
        <v>3206</v>
      </c>
      <c r="D17" s="81" t="e">
        <f>VLOOKUP(B17,'REF. CUSTO'!A:D,2,)</f>
        <v>#N/A</v>
      </c>
      <c r="E17" s="78" t="e">
        <f>VLOOKUP(B17,'REF. CUSTO'!A:D,3,)</f>
        <v>#N/A</v>
      </c>
      <c r="F17" s="92">
        <v>280.51</v>
      </c>
      <c r="G17" s="136" t="s">
        <v>6225</v>
      </c>
    </row>
    <row r="18" spans="1:8" ht="57">
      <c r="A18" s="121" t="s">
        <v>6178</v>
      </c>
      <c r="B18" s="80" t="e">
        <f>'REF. CUSTO'!#REF!</f>
        <v>#REF!</v>
      </c>
      <c r="C18" s="104" t="s">
        <v>2609</v>
      </c>
      <c r="D18" s="81" t="e">
        <f>VLOOKUP(B18,'REF. CUSTO'!A:D,2,)</f>
        <v>#REF!</v>
      </c>
      <c r="E18" s="78" t="e">
        <f>VLOOKUP(B18,'REF. CUSTO'!A:D,3,)</f>
        <v>#REF!</v>
      </c>
      <c r="F18" s="92">
        <v>15.4</v>
      </c>
      <c r="G18" s="136" t="s">
        <v>6226</v>
      </c>
    </row>
    <row r="19" spans="1:8" ht="36.75" customHeight="1">
      <c r="A19" s="121" t="s">
        <v>6180</v>
      </c>
      <c r="B19" s="80" t="s">
        <v>2578</v>
      </c>
      <c r="C19" s="104" t="s">
        <v>2609</v>
      </c>
      <c r="D19" s="81" t="str">
        <f>VLOOKUP(B19,'REF. CUSTO'!A:D,2,)</f>
        <v>ESCAVAÇÃO MECÂNICA EM MATERIAL DE 1ª CATEGORIA, INCLUSIVE CARGA EM CAMINHÃO, EXCLUSIVE TRANSPORTE E DESCARGA</v>
      </c>
      <c r="E19" s="78" t="str">
        <f>VLOOKUP(B19,'REF. CUSTO'!A:D,3,)</f>
        <v>m3</v>
      </c>
      <c r="F19" s="92">
        <v>153.16</v>
      </c>
      <c r="G19" s="136" t="s">
        <v>6227</v>
      </c>
    </row>
    <row r="20" spans="1:8" ht="37.5" customHeight="1">
      <c r="A20" s="121" t="s">
        <v>6197</v>
      </c>
      <c r="B20" s="84" t="s">
        <v>2816</v>
      </c>
      <c r="C20" s="104" t="s">
        <v>6179</v>
      </c>
      <c r="D20" s="81" t="e">
        <f>VLOOKUP(B20,'REF. CUSTO'!A:D,2,)</f>
        <v>#N/A</v>
      </c>
      <c r="E20" s="78" t="e">
        <f>VLOOKUP(B20,'REF. CUSTO'!A:D,3,)</f>
        <v>#N/A</v>
      </c>
      <c r="F20" s="92">
        <v>1015.45</v>
      </c>
      <c r="G20" s="136" t="s">
        <v>6228</v>
      </c>
    </row>
    <row r="21" spans="1:8">
      <c r="A21" s="120">
        <v>3</v>
      </c>
      <c r="B21" s="75"/>
      <c r="C21" s="103"/>
      <c r="D21" s="79" t="s">
        <v>6195</v>
      </c>
      <c r="E21" s="76"/>
      <c r="F21" s="93"/>
      <c r="G21" s="135"/>
    </row>
    <row r="22" spans="1:8" ht="71.25">
      <c r="A22" s="121" t="s">
        <v>3127</v>
      </c>
      <c r="B22" s="80" t="s">
        <v>2584</v>
      </c>
      <c r="C22" s="104" t="s">
        <v>2609</v>
      </c>
      <c r="D22" s="81" t="str">
        <f>VLOOKUP(B22,'REF. CUSTO'!A:D,2,)</f>
        <v>ALVENARIA DE VEDAÇÃO COM TIJOLO CERÂMICO LAMINADO, 18 FUROS, ESP. 11CM, COM ACABAMENTO APARENTE, INCLUSIVE ARGAMASSA PARA ASSENTAMENTO</v>
      </c>
      <c r="E22" s="78" t="str">
        <f>VLOOKUP(B22,'REF. CUSTO'!A:D,3,)</f>
        <v>m2</v>
      </c>
      <c r="F22" s="92">
        <v>167.79</v>
      </c>
      <c r="G22" s="136" t="s">
        <v>6229</v>
      </c>
    </row>
    <row r="23" spans="1:8" ht="95.25" customHeight="1">
      <c r="A23" s="121" t="s">
        <v>3128</v>
      </c>
      <c r="B23" s="80" t="s">
        <v>2594</v>
      </c>
      <c r="C23" s="104" t="s">
        <v>2609</v>
      </c>
      <c r="D23" s="81" t="str">
        <f>VLOOKUP(B23,'REF. CUSTO'!A:D,2,)</f>
        <v>CHAPISCO COM ARGAMASSA, TRAÇO 1:3 (CIMENTO E AREIA), ESP. 5MM, APLICADO EM ALVENARIA/ESTRUTURA DE CONCRETO COM COLHER, INCLUSIVE ARGAMASSA COM PREPARO MECANIZADO</v>
      </c>
      <c r="E23" s="78" t="str">
        <f>VLOOKUP(B23,'REF. CUSTO'!A:D,3,)</f>
        <v>m2</v>
      </c>
      <c r="F23" s="92">
        <v>335.58</v>
      </c>
      <c r="G23" s="136" t="s">
        <v>6230</v>
      </c>
    </row>
    <row r="24" spans="1:8" ht="108.75" customHeight="1">
      <c r="A24" s="121"/>
      <c r="B24" s="84" t="s">
        <v>2883</v>
      </c>
      <c r="C24" s="104" t="s">
        <v>2609</v>
      </c>
      <c r="D24" s="81" t="e">
        <f>VLOOKUP(B24,'REF. CUSTO'!A:D,2,)</f>
        <v>#N/A</v>
      </c>
      <c r="E24" s="78" t="e">
        <f>VLOOKUP(B24,'REF. CUSTO'!A:D,3,)</f>
        <v>#N/A</v>
      </c>
      <c r="F24" s="92">
        <v>335.58</v>
      </c>
      <c r="G24" s="136" t="s">
        <v>6231</v>
      </c>
    </row>
    <row r="25" spans="1:8" ht="225" customHeight="1">
      <c r="A25" s="121" t="s">
        <v>3129</v>
      </c>
      <c r="B25" s="80" t="s">
        <v>2595</v>
      </c>
      <c r="C25" s="104" t="s">
        <v>2609</v>
      </c>
      <c r="D25" s="81" t="str">
        <f>VLOOKUP(B25,'REF. CUSTO'!A:D,2,)</f>
        <v>REBOCO COM ARGAMASSA, TRAÇO 1:2:8 (CIMENTO, CAL E AREIA), ESP. 20MM, APLICAÇÃO MANUAL, INCLUSIVE ARGAMASSA COM PREPARO MECANIZADO, EXCLUSIVE CHAPISCO</v>
      </c>
      <c r="E25" s="78" t="str">
        <f>VLOOKUP(B25,'REF. CUSTO'!A:D,3,)</f>
        <v>m2</v>
      </c>
      <c r="F25" s="92">
        <v>264.22000000000003</v>
      </c>
      <c r="G25" s="136" t="s">
        <v>6232</v>
      </c>
      <c r="H25" s="88"/>
    </row>
    <row r="26" spans="1:8" ht="99.75">
      <c r="A26" s="121" t="s">
        <v>3130</v>
      </c>
      <c r="B26" s="80" t="e">
        <f>'REF. CUSTO'!#REF!</f>
        <v>#REF!</v>
      </c>
      <c r="C26" s="104" t="s">
        <v>3206</v>
      </c>
      <c r="D26" s="81" t="e">
        <f>VLOOKUP(B26,'REF. CUSTO'!A:D,2,)</f>
        <v>#REF!</v>
      </c>
      <c r="E26" s="78" t="e">
        <f>VLOOKUP(B26,'REF. CUSTO'!A:D,3,)</f>
        <v>#REF!</v>
      </c>
      <c r="F26" s="92">
        <v>32.06</v>
      </c>
      <c r="G26" s="136" t="s">
        <v>6233</v>
      </c>
      <c r="H26" s="89"/>
    </row>
    <row r="27" spans="1:8" ht="54" customHeight="1">
      <c r="A27" s="121" t="s">
        <v>3131</v>
      </c>
      <c r="B27" s="80" t="s">
        <v>2724</v>
      </c>
      <c r="C27" s="104" t="s">
        <v>3206</v>
      </c>
      <c r="D27" s="81" t="e">
        <f>VLOOKUP(B27,'REF. CUSTO'!A:D,2,)</f>
        <v>#N/A</v>
      </c>
      <c r="E27" s="78" t="e">
        <f>VLOOKUP(B27,'REF. CUSTO'!A:D,3,)</f>
        <v>#N/A</v>
      </c>
      <c r="F27" s="92">
        <v>20.16</v>
      </c>
      <c r="G27" s="136" t="s">
        <v>6234</v>
      </c>
      <c r="H27" s="89"/>
    </row>
    <row r="28" spans="1:8" ht="42.75">
      <c r="A28" s="121" t="s">
        <v>3132</v>
      </c>
      <c r="B28" s="80" t="s">
        <v>2725</v>
      </c>
      <c r="C28" s="104" t="s">
        <v>3206</v>
      </c>
      <c r="D28" s="81" t="e">
        <f>VLOOKUP(B28,'REF. CUSTO'!A:D,2,)</f>
        <v>#N/A</v>
      </c>
      <c r="E28" s="78" t="e">
        <f>VLOOKUP(B28,'REF. CUSTO'!A:D,3,)</f>
        <v>#N/A</v>
      </c>
      <c r="F28" s="92">
        <v>77.400000000000006</v>
      </c>
      <c r="G28" s="136" t="s">
        <v>6235</v>
      </c>
    </row>
    <row r="29" spans="1:8" ht="54.75" customHeight="1">
      <c r="A29" s="121" t="s">
        <v>6196</v>
      </c>
      <c r="B29" s="84" t="s">
        <v>2947</v>
      </c>
      <c r="C29" s="104" t="str">
        <f>C28</f>
        <v>Sinapi</v>
      </c>
      <c r="D29" s="81" t="e">
        <f>VLOOKUP(B29,'REF. CUSTO'!A:D,2,)</f>
        <v>#N/A</v>
      </c>
      <c r="E29" s="78" t="e">
        <f>VLOOKUP(B29,'REF. CUSTO'!A:D,3,)</f>
        <v>#N/A</v>
      </c>
      <c r="F29" s="92">
        <v>93.14</v>
      </c>
      <c r="G29" s="136" t="s">
        <v>6236</v>
      </c>
    </row>
    <row r="30" spans="1:8">
      <c r="A30" s="120">
        <v>4</v>
      </c>
      <c r="B30" s="75"/>
      <c r="C30" s="103"/>
      <c r="D30" s="79" t="s">
        <v>3198</v>
      </c>
      <c r="E30" s="76"/>
      <c r="F30" s="93"/>
      <c r="G30" s="135"/>
    </row>
    <row r="31" spans="1:8" ht="31.5">
      <c r="A31" s="121" t="s">
        <v>3133</v>
      </c>
      <c r="B31" s="80" t="s">
        <v>2587</v>
      </c>
      <c r="C31" s="104" t="s">
        <v>2609</v>
      </c>
      <c r="D31" s="81" t="str">
        <f>VLOOKUP(B31,'REF. CUSTO'!A:D,2,)</f>
        <v>ENGRADAMENTO EM MADEIRA PARAJU OU EQUIVALENTE, PARA TELHAS CERÂMICAS OU DE CONCRETO, EXCLUSIVE TELHAS</v>
      </c>
      <c r="E31" s="78" t="str">
        <f>VLOOKUP(B31,'REF. CUSTO'!A:D,3,)</f>
        <v>m2</v>
      </c>
      <c r="F31" s="92">
        <v>114.29</v>
      </c>
      <c r="G31" s="136" t="s">
        <v>6237</v>
      </c>
    </row>
    <row r="32" spans="1:8" ht="56.25" customHeight="1">
      <c r="A32" s="121" t="s">
        <v>3134</v>
      </c>
      <c r="B32" s="80" t="s">
        <v>2588</v>
      </c>
      <c r="C32" s="104" t="s">
        <v>2609</v>
      </c>
      <c r="D32" s="81" t="str">
        <f>VLOOKUP(B32,'REF. CUSTO'!A:D,2,)</f>
        <v>COBERTURA EM TELHA CERÂMICA, TIPO PLAN, INCLUSIVE FIXAÇÃO, EXCLUSIVE ENGRADAMENTO E MANTA ISOLANTE/TÉRMICA</v>
      </c>
      <c r="E32" s="78" t="str">
        <f>VLOOKUP(B32,'REF. CUSTO'!A:D,3,)</f>
        <v>m2</v>
      </c>
      <c r="F32" s="92">
        <v>114.29</v>
      </c>
      <c r="G32" s="136" t="s">
        <v>6238</v>
      </c>
    </row>
    <row r="33" spans="1:7" ht="82.5" customHeight="1">
      <c r="A33" s="121" t="s">
        <v>3135</v>
      </c>
      <c r="B33" s="80" t="s">
        <v>2589</v>
      </c>
      <c r="C33" s="104" t="s">
        <v>2609</v>
      </c>
      <c r="D33" s="81" t="str">
        <f>VLOOKUP(B33,'REF. CUSTO'!A:D,2,)</f>
        <v xml:space="preserve">EMBOÇAMENTO DE TELHA CERÂMICA COM ARGAMASSA, TRAÇO 1:2:9 (CIMENTO, CAL E AREIA), COM PREPARO MECANIZADO, EXCLUSIVE TELHA
</v>
      </c>
      <c r="E33" s="78" t="str">
        <f>VLOOKUP(B33,'REF. CUSTO'!A:D,3,)</f>
        <v>m</v>
      </c>
      <c r="F33" s="92">
        <v>125.8</v>
      </c>
      <c r="G33" s="136" t="s">
        <v>6239</v>
      </c>
    </row>
    <row r="34" spans="1:7" ht="31.5">
      <c r="A34" s="121" t="s">
        <v>3136</v>
      </c>
      <c r="B34" s="80" t="s">
        <v>2590</v>
      </c>
      <c r="C34" s="104" t="s">
        <v>2609</v>
      </c>
      <c r="D34" s="81" t="str">
        <f>VLOOKUP(B34,'REF. CUSTO'!A:D,2,)</f>
        <v>CALHA EM CHAPA GALVANIZADA, ESP. 0,5MM (GSG-26), COM DESENVOLVIMENTO DE 33CM, INCLUSIVE IÇAMENTO MANUAL VERTICAL</v>
      </c>
      <c r="E34" s="78" t="str">
        <f>VLOOKUP(B34,'REF. CUSTO'!A:D,3,)</f>
        <v>m</v>
      </c>
      <c r="F34" s="92">
        <v>44.3</v>
      </c>
      <c r="G34" s="136" t="s">
        <v>6240</v>
      </c>
    </row>
    <row r="35" spans="1:7" ht="31.5">
      <c r="A35" s="121">
        <v>4.5</v>
      </c>
      <c r="B35" s="80" t="s">
        <v>2591</v>
      </c>
      <c r="C35" s="104"/>
      <c r="D35" s="81" t="str">
        <f>VLOOKUP(B35,'REF. CUSTO'!A:D,2,)</f>
        <v>RUFO E CONTRARRUFO EM CHAPA GALVANIZADA, ESP. 0,5MM (GSG-26), COM DESENVOLVIMENTO DE 33CM, INCLUSIVE IÇAMENTO MANUAL VERTICAL</v>
      </c>
      <c r="E35" s="78" t="str">
        <f>VLOOKUP(B35,'REF. CUSTO'!A:D,3,)</f>
        <v>m</v>
      </c>
      <c r="F35" s="92">
        <v>4.0999999999999996</v>
      </c>
      <c r="G35" s="136" t="s">
        <v>6189</v>
      </c>
    </row>
    <row r="36" spans="1:7">
      <c r="A36" s="120">
        <v>5</v>
      </c>
      <c r="B36" s="75"/>
      <c r="C36" s="103"/>
      <c r="D36" s="79" t="s">
        <v>3199</v>
      </c>
      <c r="E36" s="76"/>
      <c r="F36" s="93"/>
      <c r="G36" s="135"/>
    </row>
    <row r="37" spans="1:7">
      <c r="A37" s="121" t="s">
        <v>3137</v>
      </c>
      <c r="B37" s="80" t="s">
        <v>2719</v>
      </c>
      <c r="C37" s="104" t="s">
        <v>3206</v>
      </c>
      <c r="D37" s="81" t="e">
        <f>VLOOKUP(B37,'REF. CUSTO'!A:D,2,)</f>
        <v>#N/A</v>
      </c>
      <c r="E37" s="78" t="e">
        <f>VLOOKUP(B37,'REF. CUSTO'!A:D,3,)</f>
        <v>#N/A</v>
      </c>
      <c r="F37" s="92">
        <v>1</v>
      </c>
      <c r="G37" s="134" t="s">
        <v>6198</v>
      </c>
    </row>
    <row r="38" spans="1:7">
      <c r="A38" s="121" t="s">
        <v>3138</v>
      </c>
      <c r="B38" s="80" t="s">
        <v>2718</v>
      </c>
      <c r="C38" s="104" t="s">
        <v>3206</v>
      </c>
      <c r="D38" s="81" t="e">
        <f>VLOOKUP(B38,'REF. CUSTO'!A:D,2,)</f>
        <v>#N/A</v>
      </c>
      <c r="E38" s="78" t="e">
        <f>VLOOKUP(B38,'REF. CUSTO'!A:D,3,)</f>
        <v>#N/A</v>
      </c>
      <c r="F38" s="92">
        <v>9</v>
      </c>
      <c r="G38" s="134" t="s">
        <v>6198</v>
      </c>
    </row>
    <row r="39" spans="1:7" ht="65.25" customHeight="1">
      <c r="A39" s="121" t="s">
        <v>3139</v>
      </c>
      <c r="B39" s="80" t="s">
        <v>2586</v>
      </c>
      <c r="C39" s="104" t="s">
        <v>2609</v>
      </c>
      <c r="D39" s="81" t="str">
        <f>VLOOKUP(B39,'REF. CUSTO'!A:D,2,)</f>
        <v>MARCO DE MADEIRA, DIMENSÃO (80X210)CM, LARGURA DE 14CM, ACABAMENTO NATURAL PARA PINTURA/VERNIZ, INCLUSIVE ASSENTAMENTO, EXCLUSIVE FOLHA DE PORTA, FERRAGENS E PINTURA/VERNIZ</v>
      </c>
      <c r="E39" s="78" t="str">
        <f>VLOOKUP(B39,'REF. CUSTO'!A:D,3,)</f>
        <v>un</v>
      </c>
      <c r="F39" s="92">
        <v>10</v>
      </c>
      <c r="G39" s="134" t="s">
        <v>6198</v>
      </c>
    </row>
    <row r="40" spans="1:7" ht="70.5" customHeight="1">
      <c r="A40" s="121" t="s">
        <v>3140</v>
      </c>
      <c r="B40" s="80" t="s">
        <v>2585</v>
      </c>
      <c r="C40" s="104" t="s">
        <v>2609</v>
      </c>
      <c r="D40" s="81" t="str">
        <f>VLOOKUP(B40,'REF. CUSTO'!A:D,2,)</f>
        <v>FOLHA DE PORTA EM MADEIRA, LARGURA MENOR OU IGUAL A 60CM, ALTURA MENOR OU IGUAL A 180CM, COM ACABAMENTO NATURAL PARA PINTURA/VERNIZ, TIPO PRANCHETA/SARRAFEADA, INCLUSIVE ASSENTAMENTO, EXCLUSIVE MARCO, FERRAGENS E PINTURA/VERNIZ</v>
      </c>
      <c r="E40" s="78" t="str">
        <f>VLOOKUP(B40,'REF. CUSTO'!A:D,3,)</f>
        <v>un</v>
      </c>
      <c r="F40" s="92">
        <v>2</v>
      </c>
      <c r="G40" s="138" t="s">
        <v>6198</v>
      </c>
    </row>
    <row r="41" spans="1:7">
      <c r="A41" s="121" t="s">
        <v>3141</v>
      </c>
      <c r="B41" s="80" t="s">
        <v>2720</v>
      </c>
      <c r="C41" s="104" t="s">
        <v>3206</v>
      </c>
      <c r="D41" s="81" t="e">
        <f>VLOOKUP(B41,'REF. CUSTO'!A:D,2,)</f>
        <v>#N/A</v>
      </c>
      <c r="E41" s="78" t="e">
        <f>VLOOKUP(B41,'REF. CUSTO'!A:D,3,)</f>
        <v>#N/A</v>
      </c>
      <c r="F41" s="92">
        <v>14.4</v>
      </c>
      <c r="G41" s="136" t="s">
        <v>6241</v>
      </c>
    </row>
    <row r="42" spans="1:7">
      <c r="A42" s="121" t="s">
        <v>3142</v>
      </c>
      <c r="B42" s="80" t="s">
        <v>2721</v>
      </c>
      <c r="C42" s="104" t="s">
        <v>3206</v>
      </c>
      <c r="D42" s="81" t="e">
        <f>VLOOKUP(B42,'REF. CUSTO'!A:D,2,)</f>
        <v>#N/A</v>
      </c>
      <c r="E42" s="78" t="e">
        <f>VLOOKUP(B42,'REF. CUSTO'!A:D,3,)</f>
        <v>#N/A</v>
      </c>
      <c r="F42" s="92">
        <v>1.2</v>
      </c>
      <c r="G42" s="134" t="s">
        <v>6242</v>
      </c>
    </row>
    <row r="43" spans="1:7">
      <c r="A43" s="120">
        <v>6</v>
      </c>
      <c r="B43" s="75"/>
      <c r="C43" s="103"/>
      <c r="D43" s="79" t="s">
        <v>3200</v>
      </c>
      <c r="E43" s="76"/>
      <c r="F43" s="93"/>
      <c r="G43" s="139"/>
    </row>
    <row r="44" spans="1:7" ht="118.5" customHeight="1">
      <c r="A44" s="121" t="s">
        <v>3143</v>
      </c>
      <c r="B44" s="82" t="e">
        <f>'REF. CUSTO'!#REF!</f>
        <v>#REF!</v>
      </c>
      <c r="C44" s="104" t="s">
        <v>2609</v>
      </c>
      <c r="D44" s="81" t="e">
        <f>VLOOKUP(B44,'REF. CUSTO'!A:D,2,)</f>
        <v>#REF!</v>
      </c>
      <c r="E44" s="78" t="e">
        <f>VLOOKUP(B44,'REF. CUSTO'!A:D,3,)</f>
        <v>#REF!</v>
      </c>
      <c r="F44" s="92">
        <v>6</v>
      </c>
      <c r="G44" s="140" t="s">
        <v>6198</v>
      </c>
    </row>
    <row r="45" spans="1:7" ht="108.75" customHeight="1">
      <c r="A45" s="121" t="s">
        <v>3144</v>
      </c>
      <c r="B45" s="82" t="str">
        <f>'REF. CUSTO'!A21488</f>
        <v>MATED-11695</v>
      </c>
      <c r="C45" s="104" t="s">
        <v>2609</v>
      </c>
      <c r="D45" s="81" t="str">
        <f>VLOOKUP(B45,'REF. CUSTO'!A:D,2,)</f>
        <v>SIFÃO (TIPO: COPO|MATERIAL: PVC|COR: BRANCA|DIÂMETRO DE ENTRADA: 1.1/4"|DIÂMETRO DE SAÍDA: 1.1/2"|APLICAÇÃO RECOMENDADA: TANQUE)</v>
      </c>
      <c r="E45" s="78" t="str">
        <f>VLOOKUP(B45,'REF. CUSTO'!A:D,3,)</f>
        <v>un</v>
      </c>
      <c r="F45" s="92">
        <v>10</v>
      </c>
      <c r="G45" s="140" t="s">
        <v>6198</v>
      </c>
    </row>
    <row r="46" spans="1:7">
      <c r="A46" s="121" t="s">
        <v>3145</v>
      </c>
      <c r="B46" s="80" t="s">
        <v>2727</v>
      </c>
      <c r="C46" s="104" t="s">
        <v>3206</v>
      </c>
      <c r="D46" s="81" t="e">
        <f>VLOOKUP(B46,'REF. CUSTO'!A:D,2,)</f>
        <v>#N/A</v>
      </c>
      <c r="E46" s="78" t="e">
        <f>VLOOKUP(B46,'REF. CUSTO'!A:D,3,)</f>
        <v>#N/A</v>
      </c>
      <c r="F46" s="92">
        <v>1</v>
      </c>
      <c r="G46" s="140" t="s">
        <v>6198</v>
      </c>
    </row>
    <row r="47" spans="1:7" ht="57" customHeight="1">
      <c r="A47" s="121" t="s">
        <v>3146</v>
      </c>
      <c r="B47" s="122" t="s">
        <v>2603</v>
      </c>
      <c r="C47" s="104" t="s">
        <v>2609</v>
      </c>
      <c r="D47" s="81" t="str">
        <f>VLOOKUP(B47,'REF. CUSTO'!A:D,2,)</f>
        <v>LUMINÁRIA PLAFON REDONDO DE VIDRO JATEADO REDONDO COMPLETA, DIÂMETRO 25 CM, PARA UMA (1) LÂMPADA LED, POTÊNCIA 9W, BULBO A60, FORNECIMENTO E INSTALAÇÃO, INCLUSIVE BASE E LÂMPADA</v>
      </c>
      <c r="E47" s="78" t="str">
        <f>VLOOKUP(B47,'REF. CUSTO'!A:D,3,)</f>
        <v>un</v>
      </c>
      <c r="F47" s="92">
        <v>6</v>
      </c>
      <c r="G47" s="140" t="s">
        <v>6198</v>
      </c>
    </row>
    <row r="48" spans="1:7" ht="42.75" customHeight="1">
      <c r="A48" s="121" t="s">
        <v>3147</v>
      </c>
      <c r="B48" s="80" t="e">
        <f>'REF. CUSTO'!#REF!</f>
        <v>#REF!</v>
      </c>
      <c r="C48" s="104" t="s">
        <v>3206</v>
      </c>
      <c r="D48" s="81" t="e">
        <f>VLOOKUP(B48,'REF. CUSTO'!A:D,2,)</f>
        <v>#REF!</v>
      </c>
      <c r="E48" s="78" t="e">
        <f>VLOOKUP(B48,'REF. CUSTO'!A:D,3,)</f>
        <v>#REF!</v>
      </c>
      <c r="F48" s="92">
        <v>5</v>
      </c>
      <c r="G48" s="140" t="s">
        <v>6198</v>
      </c>
    </row>
    <row r="49" spans="1:7" ht="42.75" customHeight="1">
      <c r="A49" s="121" t="s">
        <v>3148</v>
      </c>
      <c r="B49" s="80" t="e">
        <f>'REF. CUSTO'!#REF!</f>
        <v>#REF!</v>
      </c>
      <c r="C49" s="104" t="s">
        <v>3206</v>
      </c>
      <c r="D49" s="81" t="e">
        <f>VLOOKUP(B49,'REF. CUSTO'!A:D,2,)</f>
        <v>#REF!</v>
      </c>
      <c r="E49" s="78" t="e">
        <f>VLOOKUP(B49,'REF. CUSTO'!A:D,3,)</f>
        <v>#REF!</v>
      </c>
      <c r="F49" s="92">
        <v>2</v>
      </c>
      <c r="G49" s="140" t="s">
        <v>6198</v>
      </c>
    </row>
    <row r="50" spans="1:7" ht="47.25" customHeight="1">
      <c r="A50" s="121" t="s">
        <v>3149</v>
      </c>
      <c r="B50" s="80" t="e">
        <f>'REF. CUSTO'!#REF!</f>
        <v>#REF!</v>
      </c>
      <c r="C50" s="104" t="s">
        <v>3206</v>
      </c>
      <c r="D50" s="81" t="e">
        <f>VLOOKUP(B50,'REF. CUSTO'!A:D,2,)</f>
        <v>#REF!</v>
      </c>
      <c r="E50" s="78" t="e">
        <f>VLOOKUP(B50,'REF. CUSTO'!A:D,3,)</f>
        <v>#REF!</v>
      </c>
      <c r="F50" s="92">
        <v>11</v>
      </c>
      <c r="G50" s="140" t="s">
        <v>6198</v>
      </c>
    </row>
    <row r="51" spans="1:7" ht="47.25">
      <c r="A51" s="121" t="s">
        <v>3150</v>
      </c>
      <c r="B51" s="80" t="s">
        <v>2601</v>
      </c>
      <c r="C51" s="104" t="s">
        <v>2609</v>
      </c>
      <c r="D51" s="81" t="str">
        <f>VLOOKUP(B51,'REF. CUSTO'!A:D,2,)</f>
        <v>CONJUNTO DE DUAS (2) TOMADAS PADRÃO, TRÊS (3) POLOS, CORRENTE 20A, TENSÃO 250V, (2P+T/20A-250V), COM PLACA 4"X2" DE DOIS (2) POSTOS, INCLUSIVE FORNECIMENTO, INSTALAÇÃO, SUPORTE, MÓDULO E PLACA</v>
      </c>
      <c r="E51" s="78" t="str">
        <f>VLOOKUP(B51,'REF. CUSTO'!A:D,3,)</f>
        <v>un</v>
      </c>
      <c r="F51" s="92">
        <v>2</v>
      </c>
      <c r="G51" s="140" t="s">
        <v>6198</v>
      </c>
    </row>
    <row r="52" spans="1:7" ht="31.5">
      <c r="A52" s="121" t="s">
        <v>3151</v>
      </c>
      <c r="B52" s="80" t="s">
        <v>2602</v>
      </c>
      <c r="C52" s="104" t="s">
        <v>2609</v>
      </c>
      <c r="D52" s="81" t="str">
        <f>VLOOKUP(B52,'REF. CUSTO'!A:D,2,)</f>
        <v>PLACA CEGA PARA CONDULETE, COM DIÂMETRO DE SAÍDA 1.1/4" (32MM), EXCLUSIVE CONDULETE</v>
      </c>
      <c r="E52" s="78" t="str">
        <f>VLOOKUP(B52,'REF. CUSTO'!A:D,3,)</f>
        <v>un</v>
      </c>
      <c r="F52" s="92">
        <v>2</v>
      </c>
      <c r="G52" s="140" t="s">
        <v>6198</v>
      </c>
    </row>
    <row r="53" spans="1:7">
      <c r="A53" s="121" t="s">
        <v>3152</v>
      </c>
      <c r="B53" s="80" t="s">
        <v>2726</v>
      </c>
      <c r="C53" s="104" t="s">
        <v>3206</v>
      </c>
      <c r="D53" s="81" t="e">
        <f>VLOOKUP(B53,'REF. CUSTO'!A:D,2,)</f>
        <v>#N/A</v>
      </c>
      <c r="E53" s="78" t="e">
        <f>VLOOKUP(B53,'REF. CUSTO'!A:D,3,)</f>
        <v>#N/A</v>
      </c>
      <c r="F53" s="92">
        <v>1</v>
      </c>
      <c r="G53" s="140" t="s">
        <v>6198</v>
      </c>
    </row>
    <row r="54" spans="1:7" ht="32.25" customHeight="1">
      <c r="A54" s="121" t="s">
        <v>3153</v>
      </c>
      <c r="B54" s="82" t="str">
        <f>'REF. CUSTO'!A20896</f>
        <v>MATED-11944</v>
      </c>
      <c r="C54" s="104" t="s">
        <v>2609</v>
      </c>
      <c r="D54" s="81" t="str">
        <f>VLOOKUP(B54,'REF. CUSTO'!A:D,2,)</f>
        <v>LUMINÁRIA EXTERNA PARA LÂMPADA VAPOR DE MERCÚRIO, SÓDIO E METÁLICO (APLICAÇÃO:VIA PÚBLICA|NÚMERO DE LÂMPADAS: 1|POTÊNCIA: 250W-400 W|TIPO DE ROSCA: E40|REATOR: NÃO INCLUSO)</v>
      </c>
      <c r="E54" s="78" t="str">
        <f>VLOOKUP(B54,'REF. CUSTO'!A:D,3,)</f>
        <v>un</v>
      </c>
      <c r="F54" s="92">
        <v>1</v>
      </c>
      <c r="G54" s="140" t="s">
        <v>6198</v>
      </c>
    </row>
    <row r="55" spans="1:7" ht="33" customHeight="1">
      <c r="A55" s="121" t="s">
        <v>3154</v>
      </c>
      <c r="B55" s="82" t="e">
        <f>'REF. CUSTO'!#REF!</f>
        <v>#REF!</v>
      </c>
      <c r="C55" s="104" t="s">
        <v>2609</v>
      </c>
      <c r="D55" s="81" t="e">
        <f>VLOOKUP(B55,'REF. CUSTO'!A:D,2,)</f>
        <v>#REF!</v>
      </c>
      <c r="E55" s="78" t="e">
        <f>VLOOKUP(B55,'REF. CUSTO'!A:D,3,)</f>
        <v>#REF!</v>
      </c>
      <c r="F55" s="92">
        <v>3</v>
      </c>
      <c r="G55" s="140" t="s">
        <v>6198</v>
      </c>
    </row>
    <row r="56" spans="1:7" ht="30" customHeight="1">
      <c r="A56" s="121" t="s">
        <v>3155</v>
      </c>
      <c r="B56" s="80" t="e">
        <f>'REF. CUSTO'!#REF!</f>
        <v>#REF!</v>
      </c>
      <c r="C56" s="104" t="str">
        <f>C53</f>
        <v>Sinapi</v>
      </c>
      <c r="D56" s="81" t="e">
        <f>VLOOKUP(B56,'REF. CUSTO'!A:D,2,)</f>
        <v>#REF!</v>
      </c>
      <c r="E56" s="78" t="e">
        <f>VLOOKUP(B56,'REF. CUSTO'!A:D,3,)</f>
        <v>#REF!</v>
      </c>
      <c r="F56" s="92">
        <v>20</v>
      </c>
      <c r="G56" s="140" t="s">
        <v>6198</v>
      </c>
    </row>
    <row r="57" spans="1:7">
      <c r="A57" s="121" t="s">
        <v>3156</v>
      </c>
      <c r="B57" s="80" t="e">
        <f>'REF. CUSTO'!#REF!</f>
        <v>#REF!</v>
      </c>
      <c r="C57" s="104" t="s">
        <v>2609</v>
      </c>
      <c r="D57" s="81" t="e">
        <f>VLOOKUP(B57,'REF. CUSTO'!A:D,2,)</f>
        <v>#REF!</v>
      </c>
      <c r="E57" s="78" t="e">
        <f>VLOOKUP(B57,'REF. CUSTO'!A:D,3,)</f>
        <v>#REF!</v>
      </c>
      <c r="F57" s="92">
        <v>20</v>
      </c>
      <c r="G57" s="140" t="s">
        <v>6198</v>
      </c>
    </row>
    <row r="58" spans="1:7" ht="51" customHeight="1">
      <c r="A58" s="121" t="s">
        <v>6182</v>
      </c>
      <c r="B58" s="80" t="s">
        <v>2604</v>
      </c>
      <c r="C58" s="104" t="s">
        <v>2609</v>
      </c>
      <c r="D58" s="81" t="str">
        <f>VLOOKUP(B58,'REF. CUSTO'!A:D,2,)</f>
        <v>ENTRADA DE ENERGIA AÉREA, TIPO C1, PADRÃO CEMIG, CARGA INSTALADA DE ATÉ 15KVA, TRIFÁSICO, COM SAÍDA SUBTERRÂNEA, INCLUSIVE POSTE, CAIXA PARA MEDIDOR, DISJUNTOR, BARRAMENTO, ATERRAMENTO E ACESSÓRIOS</v>
      </c>
      <c r="E58" s="78" t="str">
        <f>VLOOKUP(B58,'REF. CUSTO'!A:D,3,)</f>
        <v>un</v>
      </c>
      <c r="F58" s="92">
        <v>1</v>
      </c>
      <c r="G58" s="140" t="s">
        <v>6198</v>
      </c>
    </row>
    <row r="59" spans="1:7">
      <c r="A59" s="120">
        <v>7</v>
      </c>
      <c r="B59" s="75"/>
      <c r="C59" s="103"/>
      <c r="D59" s="79" t="s">
        <v>3201</v>
      </c>
      <c r="E59" s="76"/>
      <c r="F59" s="93"/>
      <c r="G59" s="141"/>
    </row>
    <row r="60" spans="1:7">
      <c r="A60" s="121" t="s">
        <v>3157</v>
      </c>
      <c r="B60" s="80" t="s">
        <v>2814</v>
      </c>
      <c r="C60" s="104" t="s">
        <v>3206</v>
      </c>
      <c r="D60" s="81" t="e">
        <f>VLOOKUP(B60,'REF. CUSTO'!A:D,2,)</f>
        <v>#N/A</v>
      </c>
      <c r="E60" s="78" t="e">
        <f>VLOOKUP(B60,'REF. CUSTO'!A:D,3,)</f>
        <v>#N/A</v>
      </c>
      <c r="F60" s="92">
        <v>1</v>
      </c>
      <c r="G60" s="140" t="s">
        <v>6198</v>
      </c>
    </row>
    <row r="61" spans="1:7">
      <c r="A61" s="121" t="s">
        <v>3158</v>
      </c>
      <c r="B61" s="80" t="s">
        <v>2728</v>
      </c>
      <c r="C61" s="104" t="s">
        <v>3206</v>
      </c>
      <c r="D61" s="81" t="e">
        <f>VLOOKUP(B61,'REF. CUSTO'!A:D,2,)</f>
        <v>#N/A</v>
      </c>
      <c r="E61" s="78" t="e">
        <f>VLOOKUP(B61,'REF. CUSTO'!A:D,3,)</f>
        <v>#N/A</v>
      </c>
      <c r="F61" s="92">
        <v>12</v>
      </c>
      <c r="G61" s="140" t="s">
        <v>6198</v>
      </c>
    </row>
    <row r="62" spans="1:7">
      <c r="A62" s="121" t="s">
        <v>3159</v>
      </c>
      <c r="B62" s="80" t="s">
        <v>2729</v>
      </c>
      <c r="C62" s="104" t="s">
        <v>3206</v>
      </c>
      <c r="D62" s="81" t="e">
        <f>VLOOKUP(B62,'REF. CUSTO'!A:D,2,)</f>
        <v>#N/A</v>
      </c>
      <c r="E62" s="78" t="e">
        <f>VLOOKUP(B62,'REF. CUSTO'!A:D,3,)</f>
        <v>#N/A</v>
      </c>
      <c r="F62" s="92">
        <v>25</v>
      </c>
      <c r="G62" s="140" t="s">
        <v>6198</v>
      </c>
    </row>
    <row r="63" spans="1:7">
      <c r="A63" s="121" t="s">
        <v>3160</v>
      </c>
      <c r="B63" s="80" t="s">
        <v>2730</v>
      </c>
      <c r="C63" s="104" t="s">
        <v>3206</v>
      </c>
      <c r="D63" s="81" t="e">
        <f>VLOOKUP(B63,'REF. CUSTO'!A:D,2,)</f>
        <v>#N/A</v>
      </c>
      <c r="E63" s="78" t="e">
        <f>VLOOKUP(B63,'REF. CUSTO'!A:D,3,)</f>
        <v>#N/A</v>
      </c>
      <c r="F63" s="92">
        <v>20</v>
      </c>
      <c r="G63" s="140" t="s">
        <v>6198</v>
      </c>
    </row>
    <row r="64" spans="1:7">
      <c r="A64" s="121" t="s">
        <v>3161</v>
      </c>
      <c r="B64" s="80" t="s">
        <v>2734</v>
      </c>
      <c r="C64" s="104" t="s">
        <v>3206</v>
      </c>
      <c r="D64" s="81" t="e">
        <f>VLOOKUP(B64,'REF. CUSTO'!A:D,2,)</f>
        <v>#N/A</v>
      </c>
      <c r="E64" s="78" t="e">
        <f>VLOOKUP(B64,'REF. CUSTO'!A:D,3,)</f>
        <v>#N/A</v>
      </c>
      <c r="F64" s="92">
        <v>1</v>
      </c>
      <c r="G64" s="140" t="s">
        <v>6198</v>
      </c>
    </row>
    <row r="65" spans="1:7">
      <c r="A65" s="121" t="s">
        <v>3162</v>
      </c>
      <c r="B65" s="80" t="s">
        <v>2743</v>
      </c>
      <c r="C65" s="104" t="s">
        <v>3206</v>
      </c>
      <c r="D65" s="81" t="e">
        <f>VLOOKUP(B65,'REF. CUSTO'!A:D,2,)</f>
        <v>#N/A</v>
      </c>
      <c r="E65" s="78" t="e">
        <f>VLOOKUP(B65,'REF. CUSTO'!A:D,3,)</f>
        <v>#N/A</v>
      </c>
      <c r="F65" s="92">
        <v>1</v>
      </c>
      <c r="G65" s="140" t="s">
        <v>6198</v>
      </c>
    </row>
    <row r="66" spans="1:7">
      <c r="A66" s="121" t="s">
        <v>3163</v>
      </c>
      <c r="B66" s="80" t="s">
        <v>2743</v>
      </c>
      <c r="C66" s="104" t="s">
        <v>3206</v>
      </c>
      <c r="D66" s="81" t="e">
        <f>VLOOKUP(B66,'REF. CUSTO'!A:D,2,)</f>
        <v>#N/A</v>
      </c>
      <c r="E66" s="78" t="e">
        <f>VLOOKUP(B66,'REF. CUSTO'!A:D,3,)</f>
        <v>#N/A</v>
      </c>
      <c r="F66" s="92">
        <v>1</v>
      </c>
      <c r="G66" s="140" t="s">
        <v>6198</v>
      </c>
    </row>
    <row r="67" spans="1:7">
      <c r="A67" s="121" t="s">
        <v>3164</v>
      </c>
      <c r="B67" s="80" t="s">
        <v>2749</v>
      </c>
      <c r="C67" s="104" t="s">
        <v>3206</v>
      </c>
      <c r="D67" s="81" t="e">
        <f>VLOOKUP(B67,'REF. CUSTO'!A:D,2,)</f>
        <v>#N/A</v>
      </c>
      <c r="E67" s="78" t="e">
        <f>VLOOKUP(B67,'REF. CUSTO'!A:D,3,)</f>
        <v>#N/A</v>
      </c>
      <c r="F67" s="92">
        <v>5</v>
      </c>
      <c r="G67" s="140" t="s">
        <v>6198</v>
      </c>
    </row>
    <row r="68" spans="1:7">
      <c r="A68" s="121" t="s">
        <v>3165</v>
      </c>
      <c r="B68" s="80" t="s">
        <v>2762</v>
      </c>
      <c r="C68" s="104" t="s">
        <v>3206</v>
      </c>
      <c r="D68" s="81" t="e">
        <f>VLOOKUP(B68,'REF. CUSTO'!A:D,2,)</f>
        <v>#N/A</v>
      </c>
      <c r="E68" s="78" t="e">
        <f>VLOOKUP(B68,'REF. CUSTO'!A:D,3,)</f>
        <v>#N/A</v>
      </c>
      <c r="F68" s="92">
        <v>1</v>
      </c>
      <c r="G68" s="140" t="s">
        <v>6198</v>
      </c>
    </row>
    <row r="69" spans="1:7" ht="47.25">
      <c r="A69" s="121" t="s">
        <v>3166</v>
      </c>
      <c r="B69" s="80" t="s">
        <v>2600</v>
      </c>
      <c r="C69" s="104" t="s">
        <v>2609</v>
      </c>
      <c r="D69" s="81" t="str">
        <f>VLOOKUP(B69,'REF. CUSTO'!A:D,2,)</f>
        <v>BACIA SANITÁRIA (VASO) DE LOUÇA CONVENCIONAL, COR BRANCA, INCLUSIVE ACESSÓRIOS DE FIXAÇÃO/VEDAÇÃO, VÁLVULA DE DESCARGA METÁLICA COM ACIONAMENTO DUPLO, TUBO DE LIGAÇÃO DE LATÃO COM CANOPLA E REJUNTAMENTO, EXCLUSIVE ASSENTO</v>
      </c>
      <c r="E69" s="78" t="str">
        <f>VLOOKUP(B69,'REF. CUSTO'!A:D,3,)</f>
        <v>un</v>
      </c>
      <c r="F69" s="92">
        <v>4</v>
      </c>
      <c r="G69" s="140" t="s">
        <v>6198</v>
      </c>
    </row>
    <row r="70" spans="1:7" ht="76.5" customHeight="1">
      <c r="A70" s="121" t="s">
        <v>3167</v>
      </c>
      <c r="B70" s="80" t="s">
        <v>2599</v>
      </c>
      <c r="C70" s="104" t="s">
        <v>2609</v>
      </c>
      <c r="D70" s="81" t="str">
        <f>VLOOKUP(B70,'REF. CUSTO'!A:D,2,)</f>
        <v>LAVATÓRIO DE LOUÇA BRANCA SEM COLUNA, TAMANHO PEQUENO, INCLUSIVE ACESSÓRIOS DE FIXAÇÃO, VÁLVULA DE ESCOAMENTO DE METAL COM ACABAMENTO CROMADO, SIFÃO DE METAL TIPO COPO COM ACABAMENTO CROMADO E REJUNTAMENTO, EXCLUSIVE TORNEIRA E ENGATE FLEXÍVEL</v>
      </c>
      <c r="E70" s="78" t="str">
        <f>VLOOKUP(B70,'REF. CUSTO'!A:D,3,)</f>
        <v>un</v>
      </c>
      <c r="F70" s="92">
        <v>4</v>
      </c>
      <c r="G70" s="140" t="s">
        <v>6198</v>
      </c>
    </row>
    <row r="71" spans="1:7" ht="31.5">
      <c r="A71" s="121" t="s">
        <v>3168</v>
      </c>
      <c r="B71" s="80">
        <v>11758</v>
      </c>
      <c r="C71" s="104" t="s">
        <v>3206</v>
      </c>
      <c r="D71" s="81" t="str">
        <f>VLOOKUP(B71,'REF. CUSTO'!A:D,2,)</f>
        <v>SABONETEIRA PLASTICA TIPO DISPENSER PARA SABONETE LIQUIDO COM RESERVATORIO 800 A 1500 ML</v>
      </c>
      <c r="E71" s="78" t="str">
        <f>VLOOKUP(B71,'REF. CUSTO'!A:D,3,)</f>
        <v>UN</v>
      </c>
      <c r="F71" s="92">
        <v>4</v>
      </c>
      <c r="G71" s="140" t="s">
        <v>6198</v>
      </c>
    </row>
    <row r="72" spans="1:7">
      <c r="A72" s="121" t="s">
        <v>3169</v>
      </c>
      <c r="B72" s="80" t="s">
        <v>2737</v>
      </c>
      <c r="C72" s="104" t="s">
        <v>3206</v>
      </c>
      <c r="D72" s="81" t="e">
        <f>VLOOKUP(B72,'REF. CUSTO'!A:D,2,)</f>
        <v>#N/A</v>
      </c>
      <c r="E72" s="78" t="e">
        <f>VLOOKUP(B72,'REF. CUSTO'!A:D,3,)</f>
        <v>#N/A</v>
      </c>
      <c r="F72" s="92">
        <v>1</v>
      </c>
      <c r="G72" s="140" t="s">
        <v>6198</v>
      </c>
    </row>
    <row r="73" spans="1:7" ht="33.75" customHeight="1">
      <c r="A73" s="121" t="s">
        <v>3170</v>
      </c>
      <c r="B73" s="80">
        <v>36790</v>
      </c>
      <c r="C73" s="104" t="s">
        <v>3206</v>
      </c>
      <c r="D73" s="81" t="str">
        <f>VLOOKUP(B73,'REF. CUSTO'!A:D,2,)</f>
        <v>TANQUE DUPLO EM MARMORE SINTETICO COM CUBA LISA E ESFREGADOR, *110 X 60* CM</v>
      </c>
      <c r="E73" s="78" t="str">
        <f>VLOOKUP(B73,'REF. CUSTO'!A:D,3,)</f>
        <v>UN</v>
      </c>
      <c r="F73" s="92">
        <v>1</v>
      </c>
      <c r="G73" s="140" t="s">
        <v>6198</v>
      </c>
    </row>
    <row r="74" spans="1:7">
      <c r="A74" s="121" t="s">
        <v>3171</v>
      </c>
      <c r="B74" s="80" t="s">
        <v>2736</v>
      </c>
      <c r="C74" s="104" t="s">
        <v>3206</v>
      </c>
      <c r="D74" s="81" t="e">
        <f>VLOOKUP(B74,'REF. CUSTO'!A:D,2,)</f>
        <v>#N/A</v>
      </c>
      <c r="E74" s="78" t="e">
        <f>VLOOKUP(B74,'REF. CUSTO'!A:D,3,)</f>
        <v>#N/A</v>
      </c>
      <c r="F74" s="92">
        <v>4</v>
      </c>
      <c r="G74" s="140" t="s">
        <v>6198</v>
      </c>
    </row>
    <row r="75" spans="1:7">
      <c r="A75" s="121" t="s">
        <v>3172</v>
      </c>
      <c r="B75" s="80" t="s">
        <v>2735</v>
      </c>
      <c r="C75" s="104" t="s">
        <v>3206</v>
      </c>
      <c r="D75" s="81" t="e">
        <f>VLOOKUP(B75,'REF. CUSTO'!A:D,2,)</f>
        <v>#N/A</v>
      </c>
      <c r="E75" s="78" t="e">
        <f>VLOOKUP(B75,'REF. CUSTO'!A:D,3,)</f>
        <v>#N/A</v>
      </c>
      <c r="F75" s="92">
        <v>1</v>
      </c>
      <c r="G75" s="140" t="s">
        <v>6198</v>
      </c>
    </row>
    <row r="76" spans="1:7" ht="24" customHeight="1">
      <c r="A76" s="121" t="s">
        <v>3173</v>
      </c>
      <c r="B76" s="80">
        <v>39398</v>
      </c>
      <c r="C76" s="104" t="s">
        <v>3206</v>
      </c>
      <c r="D76" s="81" t="str">
        <f>VLOOKUP(B76,'REF. CUSTO'!A:D,2,)</f>
        <v>KIT DE ACESSORIOS PARA BANHEIRO EM METAL CROMADO, 5 PECAS</v>
      </c>
      <c r="E76" s="78" t="str">
        <f>VLOOKUP(B76,'REF. CUSTO'!A:D,3,)</f>
        <v>UN</v>
      </c>
      <c r="F76" s="92">
        <v>4</v>
      </c>
      <c r="G76" s="140" t="s">
        <v>6198</v>
      </c>
    </row>
    <row r="77" spans="1:7" ht="27" customHeight="1">
      <c r="A77" s="121" t="s">
        <v>3174</v>
      </c>
      <c r="B77" s="80">
        <v>1370</v>
      </c>
      <c r="C77" s="104" t="str">
        <f>C76</f>
        <v>Sinapi</v>
      </c>
      <c r="D77" s="81" t="str">
        <f>VLOOKUP(B77,'REF. CUSTO'!A:D,2,)</f>
        <v>DUCHA HIGIENICA PLASTICA COM REGISTRO METALICO 1/2"</v>
      </c>
      <c r="E77" s="78" t="str">
        <f>VLOOKUP(B77,'REF. CUSTO'!A:D,3,)</f>
        <v>UN</v>
      </c>
      <c r="F77" s="92">
        <v>4</v>
      </c>
      <c r="G77" s="140" t="s">
        <v>6198</v>
      </c>
    </row>
    <row r="78" spans="1:7" ht="24" customHeight="1">
      <c r="A78" s="121" t="s">
        <v>3175</v>
      </c>
      <c r="B78" s="80">
        <v>36220</v>
      </c>
      <c r="C78" s="104" t="s">
        <v>3206</v>
      </c>
      <c r="D78" s="81" t="str">
        <f>VLOOKUP(B78,'REF. CUSTO'!A:D,2,)</f>
        <v>BARRA DE APOIO RETA, EM ALUMINIO, COMPRIMENTO 70CM, DIAMETRO MINIMO 3 CM</v>
      </c>
      <c r="E78" s="78" t="str">
        <f>VLOOKUP(B78,'REF. CUSTO'!A:D,3,)</f>
        <v>UN</v>
      </c>
      <c r="F78" s="92">
        <v>2</v>
      </c>
      <c r="G78" s="140" t="s">
        <v>6198</v>
      </c>
    </row>
    <row r="79" spans="1:7" ht="27" customHeight="1">
      <c r="A79" s="121" t="s">
        <v>3176</v>
      </c>
      <c r="B79" s="80">
        <v>36080</v>
      </c>
      <c r="C79" s="104" t="s">
        <v>3206</v>
      </c>
      <c r="D79" s="81" t="str">
        <f>VLOOKUP(B79,'REF. CUSTO'!A:D,2,)</f>
        <v>BARRA DE APOIO RETA, EM ALUMINIO, COMPRIMENTO 80 CM, DIAMETRO MINIMO 3 CM</v>
      </c>
      <c r="E79" s="78" t="str">
        <f>VLOOKUP(B79,'REF. CUSTO'!A:D,3,)</f>
        <v>UN</v>
      </c>
      <c r="F79" s="92">
        <v>4</v>
      </c>
      <c r="G79" s="140" t="s">
        <v>6198</v>
      </c>
    </row>
    <row r="80" spans="1:7">
      <c r="A80" s="120">
        <v>8</v>
      </c>
      <c r="B80" s="75"/>
      <c r="C80" s="103"/>
      <c r="D80" s="79" t="s">
        <v>3202</v>
      </c>
      <c r="E80" s="76"/>
      <c r="F80" s="93"/>
      <c r="G80" s="141"/>
    </row>
    <row r="81" spans="1:7">
      <c r="A81" s="121" t="s">
        <v>3177</v>
      </c>
      <c r="B81" s="80" t="s">
        <v>2733</v>
      </c>
      <c r="C81" s="104" t="s">
        <v>3206</v>
      </c>
      <c r="D81" s="81" t="e">
        <f>VLOOKUP(B81,'REF. CUSTO'!A:D,2,)</f>
        <v>#N/A</v>
      </c>
      <c r="E81" s="78" t="e">
        <f>VLOOKUP(B81,'REF. CUSTO'!A:D,3,)</f>
        <v>#N/A</v>
      </c>
      <c r="F81" s="92">
        <v>42</v>
      </c>
      <c r="G81" s="140" t="s">
        <v>6198</v>
      </c>
    </row>
    <row r="82" spans="1:7">
      <c r="A82" s="121" t="s">
        <v>3178</v>
      </c>
      <c r="B82" s="80" t="s">
        <v>2732</v>
      </c>
      <c r="C82" s="104" t="s">
        <v>3206</v>
      </c>
      <c r="D82" s="81" t="e">
        <f>VLOOKUP(B82,'REF. CUSTO'!A:D,2,)</f>
        <v>#N/A</v>
      </c>
      <c r="E82" s="78" t="e">
        <f>VLOOKUP(B82,'REF. CUSTO'!A:D,3,)</f>
        <v>#N/A</v>
      </c>
      <c r="F82" s="92">
        <v>30</v>
      </c>
      <c r="G82" s="140" t="s">
        <v>6198</v>
      </c>
    </row>
    <row r="83" spans="1:7">
      <c r="A83" s="121" t="s">
        <v>3179</v>
      </c>
      <c r="B83" s="80" t="s">
        <v>2731</v>
      </c>
      <c r="C83" s="104" t="s">
        <v>3206</v>
      </c>
      <c r="D83" s="81" t="e">
        <f>VLOOKUP(B83,'REF. CUSTO'!A:D,2,)</f>
        <v>#N/A</v>
      </c>
      <c r="E83" s="78" t="e">
        <f>VLOOKUP(B83,'REF. CUSTO'!A:D,3,)</f>
        <v>#N/A</v>
      </c>
      <c r="F83" s="92">
        <v>12</v>
      </c>
      <c r="G83" s="140" t="s">
        <v>6198</v>
      </c>
    </row>
    <row r="84" spans="1:7" ht="30.75" customHeight="1">
      <c r="A84" s="121" t="s">
        <v>3180</v>
      </c>
      <c r="B84" s="80" t="s">
        <v>2605</v>
      </c>
      <c r="C84" s="104" t="s">
        <v>2609</v>
      </c>
      <c r="D84" s="81" t="str">
        <f>VLOOKUP(B84,'REF. CUSTO'!A:D,2,)</f>
        <v>CAIXA SIFONADA EM PVC COM GRELHA REDONDA 100 X 100 X 40 MM</v>
      </c>
      <c r="E84" s="78" t="str">
        <f>VLOOKUP(B84,'REF. CUSTO'!A:D,3,)</f>
        <v>un</v>
      </c>
      <c r="F84" s="92">
        <v>5</v>
      </c>
      <c r="G84" s="140" t="s">
        <v>6198</v>
      </c>
    </row>
    <row r="85" spans="1:7" ht="63">
      <c r="A85" s="121" t="s">
        <v>3181</v>
      </c>
      <c r="B85" s="80" t="s">
        <v>2607</v>
      </c>
      <c r="C85" s="104" t="s">
        <v>2609</v>
      </c>
      <c r="D85" s="81" t="str">
        <f>VLOOKUP(B85,'REF. CUSTO'!A:D,2,)</f>
        <v>CAIXA DE DRENAGEM DE INSPEÇÃO/PASSAGEM EM ALVENARIA (60X60X60CM), REVESTIMENTO EM ARGAMASSA COM ADITIVO IMPERMEABILIZANTE, COM TAMPA EM GRELHA, INCLUSIVE ESCAVAÇÃO, REATERRO E TRANSPORTE COM RETIRADA DO MATERIAL ESCAVADO (EM CAÇAMBA)</v>
      </c>
      <c r="E85" s="78" t="str">
        <f>VLOOKUP(B85,'REF. CUSTO'!A:D,3,)</f>
        <v>un</v>
      </c>
      <c r="F85" s="92">
        <v>5</v>
      </c>
      <c r="G85" s="140" t="s">
        <v>6198</v>
      </c>
    </row>
    <row r="86" spans="1:7" ht="54.75" customHeight="1">
      <c r="A86" s="121" t="s">
        <v>3182</v>
      </c>
      <c r="B86" s="80" t="s">
        <v>2606</v>
      </c>
      <c r="C86" s="104" t="s">
        <v>2609</v>
      </c>
      <c r="D86" s="81" t="str">
        <f>VLOOKUP(B86,'REF. CUSTO'!A:D,2,)</f>
        <v>CAIXA DE GORDURA SIMPLES (CGS), CIRCULAR, EM CONCRETO PRÉ-MOLDADO, CAPACIDADE DE 31L, INCLUSIVE ESCAVAÇÃO, REATERRO, TRANSPORTE E RETIRADA DO MATERIAL ESCAVADO (EM CAÇAMBA)</v>
      </c>
      <c r="E86" s="78" t="str">
        <f>VLOOKUP(B86,'REF. CUSTO'!A:D,3,)</f>
        <v>un</v>
      </c>
      <c r="F86" s="92">
        <v>1</v>
      </c>
      <c r="G86" s="140" t="s">
        <v>6198</v>
      </c>
    </row>
    <row r="87" spans="1:7" ht="54" customHeight="1">
      <c r="A87" s="121" t="s">
        <v>3183</v>
      </c>
      <c r="B87" s="80" t="s">
        <v>2740</v>
      </c>
      <c r="C87" s="104" t="s">
        <v>3206</v>
      </c>
      <c r="D87" s="81" t="e">
        <f>VLOOKUP(B87,'REF. CUSTO'!A:D,2,)</f>
        <v>#N/A</v>
      </c>
      <c r="E87" s="78" t="e">
        <f>VLOOKUP(B87,'REF. CUSTO'!A:D,3,)</f>
        <v>#N/A</v>
      </c>
      <c r="F87" s="92">
        <v>1</v>
      </c>
      <c r="G87" s="140" t="s">
        <v>6198</v>
      </c>
    </row>
    <row r="88" spans="1:7">
      <c r="A88" s="121" t="s">
        <v>3184</v>
      </c>
      <c r="B88" s="80" t="s">
        <v>2739</v>
      </c>
      <c r="C88" s="104" t="s">
        <v>3206</v>
      </c>
      <c r="D88" s="81" t="e">
        <f>VLOOKUP(B88,'REF. CUSTO'!A:D,2,)</f>
        <v>#N/A</v>
      </c>
      <c r="E88" s="78" t="e">
        <f>VLOOKUP(B88,'REF. CUSTO'!A:D,3,)</f>
        <v>#N/A</v>
      </c>
      <c r="F88" s="92">
        <v>1</v>
      </c>
      <c r="G88" s="140" t="s">
        <v>6198</v>
      </c>
    </row>
    <row r="89" spans="1:7">
      <c r="A89" s="120">
        <v>9</v>
      </c>
      <c r="B89" s="75"/>
      <c r="C89" s="103"/>
      <c r="D89" s="79" t="s">
        <v>3203</v>
      </c>
      <c r="E89" s="76"/>
      <c r="F89" s="93"/>
      <c r="G89" s="139"/>
    </row>
    <row r="90" spans="1:7" ht="34.5" customHeight="1">
      <c r="A90" s="121" t="s">
        <v>3185</v>
      </c>
      <c r="B90" s="80" t="s">
        <v>2593</v>
      </c>
      <c r="C90" s="104" t="s">
        <v>2609</v>
      </c>
      <c r="D90" s="81" t="str">
        <f>VLOOKUP(B90,'REF. CUSTO'!A:D,2,)</f>
        <v>CONTRAPISO DESEMPENADO COM ARGAMASSA, TRAÇO 1:3 (CIMENTO E AREIA), ESP. 20MM, INCLUSIVE ARGAMASSA COM PREPARO MECANIZADO</v>
      </c>
      <c r="E90" s="78" t="str">
        <f>VLOOKUP(B90,'REF. CUSTO'!A:D,3,)</f>
        <v>m2</v>
      </c>
      <c r="F90" s="92">
        <v>93</v>
      </c>
      <c r="G90" s="136" t="s">
        <v>6243</v>
      </c>
    </row>
    <row r="91" spans="1:7" ht="150" customHeight="1">
      <c r="A91" s="121" t="s">
        <v>3186</v>
      </c>
      <c r="B91" s="80" t="s">
        <v>2823</v>
      </c>
      <c r="C91" s="104" t="s">
        <v>3206</v>
      </c>
      <c r="D91" s="81" t="e">
        <f>VLOOKUP(B91,'REF. CUSTO'!A:D,2,)</f>
        <v>#N/A</v>
      </c>
      <c r="E91" s="78" t="e">
        <f>VLOOKUP(B91,'REF. CUSTO'!A:D,3,)</f>
        <v>#N/A</v>
      </c>
      <c r="F91" s="92">
        <v>78.72</v>
      </c>
      <c r="G91" s="136" t="s">
        <v>6244</v>
      </c>
    </row>
    <row r="92" spans="1:7" ht="97.5" customHeight="1">
      <c r="A92" s="121" t="s">
        <v>3187</v>
      </c>
      <c r="B92" s="80" t="s">
        <v>2824</v>
      </c>
      <c r="C92" s="104" t="s">
        <v>3206</v>
      </c>
      <c r="D92" s="81" t="e">
        <f>VLOOKUP(B92,'REF. CUSTO'!A:D,2,)</f>
        <v>#N/A</v>
      </c>
      <c r="E92" s="78" t="e">
        <f>VLOOKUP(B92,'REF. CUSTO'!A:D,3,)</f>
        <v>#N/A</v>
      </c>
      <c r="F92" s="92">
        <v>107.05</v>
      </c>
      <c r="G92" s="136" t="s">
        <v>6245</v>
      </c>
    </row>
    <row r="93" spans="1:7" ht="49.5" customHeight="1">
      <c r="A93" s="121" t="s">
        <v>3188</v>
      </c>
      <c r="B93" s="87" t="s">
        <v>2594</v>
      </c>
      <c r="C93" s="104" t="str">
        <f>C90</f>
        <v>SETOP</v>
      </c>
      <c r="D93" s="81" t="str">
        <f>VLOOKUP(B93,'REF. CUSTO'!A:D,2,)</f>
        <v>CHAPISCO COM ARGAMASSA, TRAÇO 1:3 (CIMENTO E AREIA), ESP. 5MM, APLICADO EM ALVENARIA/ESTRUTURA DE CONCRETO COM COLHER, INCLUSIVE ARGAMASSA COM PREPARO MECANIZADO</v>
      </c>
      <c r="E93" s="78" t="str">
        <f>VLOOKUP(B93,'REF. CUSTO'!A:D,3,)</f>
        <v>m2</v>
      </c>
      <c r="F93" s="92">
        <v>81.75</v>
      </c>
      <c r="G93" s="136" t="s">
        <v>6246</v>
      </c>
    </row>
    <row r="94" spans="1:7" ht="49.5" customHeight="1">
      <c r="A94" s="121" t="s">
        <v>6191</v>
      </c>
      <c r="B94" s="80" t="s">
        <v>2595</v>
      </c>
      <c r="C94" s="104" t="str">
        <f>C96</f>
        <v>sinapi</v>
      </c>
      <c r="D94" s="81" t="str">
        <f>VLOOKUP(B94,'REF. CUSTO'!A:D,2,)</f>
        <v>REBOCO COM ARGAMASSA, TRAÇO 1:2:8 (CIMENTO, CAL E AREIA), ESP. 20MM, APLICAÇÃO MANUAL, INCLUSIVE ARGAMASSA COM PREPARO MECANIZADO, EXCLUSIVE CHAPISCO</v>
      </c>
      <c r="E94" s="78" t="str">
        <f>VLOOKUP(B94,'REF. CUSTO'!A:D,3,)</f>
        <v>m2</v>
      </c>
      <c r="F94" s="92">
        <v>81.75</v>
      </c>
      <c r="G94" s="136" t="s">
        <v>6246</v>
      </c>
    </row>
    <row r="95" spans="1:7" ht="50.25" customHeight="1">
      <c r="A95" s="121" t="s">
        <v>6192</v>
      </c>
      <c r="B95" s="80" t="s">
        <v>2597</v>
      </c>
      <c r="C95" s="104" t="s">
        <v>2609</v>
      </c>
      <c r="D95" s="81" t="str">
        <f>VLOOKUP(B95,'REF. CUSTO'!A:D,2,)</f>
        <v>PREPARAÇÃO PARA EMASSAMENTO OU PINTURA (LÁTEX/ACRÍLICA) EM PAREDE, INCLUSIVE UMA (1) DEMÃO DE SELADOR ACRÍLICO</v>
      </c>
      <c r="E95" s="78" t="str">
        <f>VLOOKUP(B95,'REF. CUSTO'!A:D,3,)</f>
        <v>m2</v>
      </c>
      <c r="F95" s="92">
        <v>81.75</v>
      </c>
      <c r="G95" s="136" t="s">
        <v>6246</v>
      </c>
    </row>
    <row r="96" spans="1:7" ht="28.5">
      <c r="A96" s="121" t="s">
        <v>6193</v>
      </c>
      <c r="B96" s="80" t="s">
        <v>2819</v>
      </c>
      <c r="C96" s="104" t="s">
        <v>6183</v>
      </c>
      <c r="D96" s="81" t="e">
        <f>VLOOKUP(B96,'REF. CUSTO'!A:D,2,)</f>
        <v>#N/A</v>
      </c>
      <c r="E96" s="78" t="e">
        <f>VLOOKUP(B96,'REF. CUSTO'!A:D,3,)</f>
        <v>#N/A</v>
      </c>
      <c r="F96" s="92">
        <v>81.75</v>
      </c>
      <c r="G96" s="136" t="s">
        <v>6247</v>
      </c>
    </row>
    <row r="97" spans="1:7">
      <c r="A97" s="120">
        <v>10</v>
      </c>
      <c r="B97" s="75"/>
      <c r="C97" s="103"/>
      <c r="D97" s="79" t="s">
        <v>3204</v>
      </c>
      <c r="E97" s="76"/>
      <c r="F97" s="93"/>
      <c r="G97" s="135"/>
    </row>
    <row r="98" spans="1:7" ht="153" customHeight="1">
      <c r="A98" s="123" t="s">
        <v>3189</v>
      </c>
      <c r="B98" s="87" t="s">
        <v>2597</v>
      </c>
      <c r="C98" s="109" t="str">
        <f>C95</f>
        <v>SETOP</v>
      </c>
      <c r="D98" s="81" t="str">
        <f>VLOOKUP(B98,'REF. CUSTO'!A:D,2,)</f>
        <v>PREPARAÇÃO PARA EMASSAMENTO OU PINTURA (LÁTEX/ACRÍLICA) EM PAREDE, INCLUSIVE UMA (1) DEMÃO DE SELADOR ACRÍLICO</v>
      </c>
      <c r="E98" s="78" t="str">
        <f>VLOOKUP(B98,'REF. CUSTO'!A:D,3,)</f>
        <v>m2</v>
      </c>
      <c r="F98" s="94">
        <v>256.86</v>
      </c>
      <c r="G98" s="136" t="s">
        <v>6248</v>
      </c>
    </row>
    <row r="99" spans="1:7" ht="133.5" customHeight="1">
      <c r="A99" s="121" t="s">
        <v>6190</v>
      </c>
      <c r="B99" s="80" t="s">
        <v>2819</v>
      </c>
      <c r="C99" s="104" t="s">
        <v>3206</v>
      </c>
      <c r="D99" s="81" t="e">
        <f>VLOOKUP(B99,'REF. CUSTO'!A:D,2,)</f>
        <v>#N/A</v>
      </c>
      <c r="E99" s="78" t="e">
        <f>VLOOKUP(B99,'REF. CUSTO'!A:D,3,)</f>
        <v>#N/A</v>
      </c>
      <c r="F99" s="94">
        <v>256.86</v>
      </c>
      <c r="G99" s="136" t="s">
        <v>6249</v>
      </c>
    </row>
    <row r="100" spans="1:7" ht="69.75" customHeight="1">
      <c r="A100" s="121" t="s">
        <v>6184</v>
      </c>
      <c r="B100" s="80" t="s">
        <v>2820</v>
      </c>
      <c r="C100" s="104" t="s">
        <v>3206</v>
      </c>
      <c r="D100" s="81" t="e">
        <f>VLOOKUP(B100,'REF. CUSTO'!A:D,2,)</f>
        <v>#N/A</v>
      </c>
      <c r="E100" s="78" t="e">
        <f>VLOOKUP(B100,'REF. CUSTO'!A:D,3,)</f>
        <v>#N/A</v>
      </c>
      <c r="F100" s="92">
        <v>66.900000000000006</v>
      </c>
      <c r="G100" s="136" t="s">
        <v>6250</v>
      </c>
    </row>
    <row r="101" spans="1:7" ht="57">
      <c r="A101" s="121" t="s">
        <v>6185</v>
      </c>
      <c r="B101" s="80" t="s">
        <v>2821</v>
      </c>
      <c r="C101" s="104" t="s">
        <v>3206</v>
      </c>
      <c r="D101" s="81" t="e">
        <f>VLOOKUP(B101,'REF. CUSTO'!A:D,2,)</f>
        <v>#N/A</v>
      </c>
      <c r="E101" s="78" t="e">
        <f>VLOOKUP(B101,'REF. CUSTO'!A:D,3,)</f>
        <v>#N/A</v>
      </c>
      <c r="F101" s="92">
        <v>66.900000000000006</v>
      </c>
      <c r="G101" s="136" t="s">
        <v>6251</v>
      </c>
    </row>
    <row r="102" spans="1:7">
      <c r="A102" s="120">
        <v>11</v>
      </c>
      <c r="B102" s="75"/>
      <c r="C102" s="103"/>
      <c r="D102" s="79" t="s">
        <v>3205</v>
      </c>
      <c r="E102" s="76"/>
      <c r="F102" s="93"/>
      <c r="G102" s="135"/>
    </row>
    <row r="103" spans="1:7" ht="43.5" customHeight="1">
      <c r="A103" s="121" t="s">
        <v>3190</v>
      </c>
      <c r="B103" s="80" t="s">
        <v>2818</v>
      </c>
      <c r="C103" s="104" t="s">
        <v>3206</v>
      </c>
      <c r="D103" s="81" t="e">
        <f>VLOOKUP(B103,'REF. CUSTO'!A:D,2,)</f>
        <v>#N/A</v>
      </c>
      <c r="E103" s="78" t="e">
        <f>E101</f>
        <v>#N/A</v>
      </c>
      <c r="F103" s="92">
        <v>40.340000000000003</v>
      </c>
      <c r="G103" s="134" t="s">
        <v>6252</v>
      </c>
    </row>
    <row r="104" spans="1:7" ht="43.5" customHeight="1">
      <c r="A104" s="121" t="s">
        <v>3191</v>
      </c>
      <c r="B104" s="80" t="s">
        <v>2815</v>
      </c>
      <c r="C104" s="104" t="s">
        <v>3206</v>
      </c>
      <c r="D104" s="81" t="e">
        <f>VLOOKUP(B104,'REF. CUSTO'!A:D,2,)</f>
        <v>#N/A</v>
      </c>
      <c r="E104" s="78" t="e">
        <f>VLOOKUP(B104,'REF. CUSTO'!A:D,3,)</f>
        <v>#N/A</v>
      </c>
      <c r="F104" s="92">
        <v>7.38</v>
      </c>
      <c r="G104" s="136" t="s">
        <v>6253</v>
      </c>
    </row>
    <row r="105" spans="1:7" ht="43.5" customHeight="1">
      <c r="A105" s="121"/>
      <c r="B105" s="80" t="e">
        <f>'REF. CUSTO'!#REF!</f>
        <v>#REF!</v>
      </c>
      <c r="C105" s="104" t="s">
        <v>3206</v>
      </c>
      <c r="D105" s="81" t="e">
        <f>VLOOKUP(B105,'REF. CUSTO'!A:D,2,)</f>
        <v>#REF!</v>
      </c>
      <c r="E105" s="78" t="e">
        <f>VLOOKUP(B105,'REF. CUSTO'!A:D,3,)</f>
        <v>#REF!</v>
      </c>
      <c r="F105" s="92">
        <v>4.5599999999999996</v>
      </c>
      <c r="G105" s="136" t="s">
        <v>6254</v>
      </c>
    </row>
    <row r="106" spans="1:7" ht="42" customHeight="1">
      <c r="A106" s="121" t="s">
        <v>3192</v>
      </c>
      <c r="B106" s="80" t="s">
        <v>2584</v>
      </c>
      <c r="C106" s="104" t="s">
        <v>2609</v>
      </c>
      <c r="D106" s="81" t="str">
        <f>VLOOKUP(B106,'REF. CUSTO'!A:D,2,)</f>
        <v>ALVENARIA DE VEDAÇÃO COM TIJOLO CERÂMICO LAMINADO, 18 FUROS, ESP. 11CM, COM ACABAMENTO APARENTE, INCLUSIVE ARGAMASSA PARA ASSENTAMENTO</v>
      </c>
      <c r="E106" s="78" t="str">
        <f>VLOOKUP(B106,'REF. CUSTO'!A:D,3,)</f>
        <v>m2</v>
      </c>
      <c r="F106" s="92">
        <v>52</v>
      </c>
      <c r="G106" s="136" t="s">
        <v>6255</v>
      </c>
    </row>
    <row r="107" spans="1:7" ht="50.25" customHeight="1">
      <c r="A107" s="121" t="s">
        <v>6186</v>
      </c>
      <c r="B107" s="80" t="str">
        <f>B23</f>
        <v>ED-50727</v>
      </c>
      <c r="C107" s="104" t="s">
        <v>2609</v>
      </c>
      <c r="D107" s="81" t="str">
        <f>VLOOKUP(B107,'REF. CUSTO'!A:D,2,)</f>
        <v>CHAPISCO COM ARGAMASSA, TRAÇO 1:3 (CIMENTO E AREIA), ESP. 5MM, APLICADO EM ALVENARIA/ESTRUTURA DE CONCRETO COM COLHER, INCLUSIVE ARGAMASSA COM PREPARO MECANIZADO</v>
      </c>
      <c r="E107" s="78" t="str">
        <f>VLOOKUP(B107,'REF. CUSTO'!A:D,3,)</f>
        <v>m2</v>
      </c>
      <c r="F107" s="92">
        <v>52</v>
      </c>
      <c r="G107" s="136" t="s">
        <v>6255</v>
      </c>
    </row>
    <row r="108" spans="1:7" ht="39" customHeight="1">
      <c r="A108" s="121" t="s">
        <v>3193</v>
      </c>
      <c r="B108" s="80" t="s">
        <v>2595</v>
      </c>
      <c r="C108" s="104" t="s">
        <v>3206</v>
      </c>
      <c r="D108" s="81" t="str">
        <f>VLOOKUP(B108,'REF. CUSTO'!A:D,2,)</f>
        <v>REBOCO COM ARGAMASSA, TRAÇO 1:2:8 (CIMENTO, CAL E AREIA), ESP. 20MM, APLICAÇÃO MANUAL, INCLUSIVE ARGAMASSA COM PREPARO MECANIZADO, EXCLUSIVE CHAPISCO</v>
      </c>
      <c r="E108" s="78" t="str">
        <f>VLOOKUP(B108,'REF. CUSTO'!A:D,3,)</f>
        <v>m2</v>
      </c>
      <c r="F108" s="92">
        <v>52</v>
      </c>
      <c r="G108" s="136" t="s">
        <v>6255</v>
      </c>
    </row>
    <row r="109" spans="1:7" ht="39.75" customHeight="1">
      <c r="A109" s="121" t="s">
        <v>3194</v>
      </c>
      <c r="B109" s="80" t="str">
        <f>B98</f>
        <v>ED-50514</v>
      </c>
      <c r="C109" s="104" t="str">
        <f>C107</f>
        <v>SETOP</v>
      </c>
      <c r="D109" s="81" t="str">
        <f>VLOOKUP(B109,'REF. CUSTO'!A:D,2,)</f>
        <v>PREPARAÇÃO PARA EMASSAMENTO OU PINTURA (LÁTEX/ACRÍLICA) EM PAREDE, INCLUSIVE UMA (1) DEMÃO DE SELADOR ACRÍLICO</v>
      </c>
      <c r="E109" s="78" t="str">
        <f>VLOOKUP(B109,'REF. CUSTO'!A:D,3,)</f>
        <v>m2</v>
      </c>
      <c r="F109" s="92">
        <v>52</v>
      </c>
      <c r="G109" s="136" t="s">
        <v>6255</v>
      </c>
    </row>
    <row r="110" spans="1:7" ht="50.25" customHeight="1">
      <c r="A110" s="121" t="s">
        <v>3195</v>
      </c>
      <c r="B110" s="80" t="str">
        <f>B99</f>
        <v>88489</v>
      </c>
      <c r="C110" s="104" t="str">
        <f>C108</f>
        <v>Sinapi</v>
      </c>
      <c r="D110" s="81" t="e">
        <f>VLOOKUP(B110,'REF. CUSTO'!A:D,2,)</f>
        <v>#N/A</v>
      </c>
      <c r="E110" s="78" t="e">
        <f>VLOOKUP(B110,'REF. CUSTO'!A:D,3,)</f>
        <v>#N/A</v>
      </c>
      <c r="F110" s="92">
        <v>52</v>
      </c>
      <c r="G110" s="136" t="s">
        <v>6256</v>
      </c>
    </row>
    <row r="111" spans="1:7" ht="42.75">
      <c r="A111" s="121" t="s">
        <v>6187</v>
      </c>
      <c r="B111" s="80" t="s">
        <v>2596</v>
      </c>
      <c r="C111" s="104" t="str">
        <f>C109</f>
        <v>SETOP</v>
      </c>
      <c r="D111" s="81" t="str">
        <f>VLOOKUP(B111,'REF. CUSTO'!A:D,2,)</f>
        <v>PORTÃO DE GRADE EM BARRA REDONDA 1/2" E REQUADRO EM BARRA CHATA 1.1/4"X3/16", EXCLUSIVE CADEADO E PINTURA</v>
      </c>
      <c r="E111" s="78" t="str">
        <f>VLOOKUP(B111,'REF. CUSTO'!A:D,3,)</f>
        <v>m2</v>
      </c>
      <c r="F111" s="92">
        <v>12</v>
      </c>
      <c r="G111" s="142" t="s">
        <v>6259</v>
      </c>
    </row>
    <row r="112" spans="1:7" ht="42" customHeight="1">
      <c r="A112" s="121" t="s">
        <v>6188</v>
      </c>
      <c r="B112" s="80" t="s">
        <v>2608</v>
      </c>
      <c r="C112" s="104" t="str">
        <f>C111</f>
        <v>SETOP</v>
      </c>
      <c r="D112" s="81" t="str">
        <f>VLOOKUP(B112,'REF. CUSTO'!A:D,2,)</f>
        <v>GR - GRADE FIXA EM FERRO (180 X 158 CM) , COLOCADA</v>
      </c>
      <c r="E112" s="78" t="str">
        <f>VLOOKUP(B112,'REF. CUSTO'!A:D,3,)</f>
        <v>U</v>
      </c>
      <c r="F112" s="92">
        <v>8.32</v>
      </c>
      <c r="G112" s="142" t="s">
        <v>6258</v>
      </c>
    </row>
    <row r="113" spans="1:9" s="85" customFormat="1" ht="52.5" customHeight="1">
      <c r="A113" s="121" t="s">
        <v>3196</v>
      </c>
      <c r="B113" s="80" t="s">
        <v>2822</v>
      </c>
      <c r="C113" s="104" t="str">
        <f>C110</f>
        <v>Sinapi</v>
      </c>
      <c r="D113" s="81" t="e">
        <f>VLOOKUP(B113,'REF. CUSTO'!A:D,2,)</f>
        <v>#N/A</v>
      </c>
      <c r="E113" s="78" t="e">
        <f>VLOOKUP(B113,'REF. CUSTO'!A:D,3,)</f>
        <v>#N/A</v>
      </c>
      <c r="F113" s="92">
        <v>36.67</v>
      </c>
      <c r="G113" s="142" t="s">
        <v>6257</v>
      </c>
      <c r="H113" s="77"/>
      <c r="I113" s="77"/>
    </row>
    <row r="114" spans="1:9" s="85" customFormat="1" ht="60.75" customHeight="1" thickBot="1">
      <c r="A114" s="124" t="s">
        <v>3197</v>
      </c>
      <c r="B114" s="125" t="s">
        <v>2598</v>
      </c>
      <c r="C114" s="130" t="str">
        <f>C111</f>
        <v>SETOP</v>
      </c>
      <c r="D114" s="127" t="str">
        <f>VLOOKUP(B114,'REF. CUSTO'!A:D,2,)</f>
        <v>PINTURA ESMALTE BASE SOLVENTE EM ESQUADRIAS DE FERRO, DUAS (2) DEMÃOS, COM APLICAÇÃO MANUAL, INCLUSIVE UMA (1) DEMÃO DE FUNDO ANTICORROSIVO</v>
      </c>
      <c r="E114" s="126" t="str">
        <f>VLOOKUP(B114,'REF. CUSTO'!A:D,3,)</f>
        <v>m2</v>
      </c>
      <c r="F114" s="128">
        <v>36.67</v>
      </c>
      <c r="G114" s="143" t="s">
        <v>6257</v>
      </c>
      <c r="H114" s="77"/>
      <c r="I114" s="77"/>
    </row>
    <row r="121" spans="1:9" s="85" customFormat="1">
      <c r="A121" s="84"/>
      <c r="B121" s="77"/>
      <c r="C121" s="131"/>
      <c r="D121" s="131"/>
      <c r="E121" s="339"/>
      <c r="F121" s="339"/>
      <c r="H121" s="77"/>
      <c r="I121" s="77"/>
    </row>
    <row r="122" spans="1:9" s="85" customFormat="1">
      <c r="A122" s="84"/>
      <c r="B122" s="77"/>
      <c r="C122" s="83"/>
      <c r="D122" s="110" t="s">
        <v>6212</v>
      </c>
      <c r="E122" s="338"/>
      <c r="F122" s="338"/>
      <c r="H122" s="77"/>
      <c r="I122" s="77"/>
    </row>
    <row r="123" spans="1:9" s="85" customFormat="1">
      <c r="A123" s="84"/>
      <c r="B123" s="77"/>
      <c r="C123" s="91"/>
      <c r="D123" s="91" t="s">
        <v>6210</v>
      </c>
      <c r="E123" s="77"/>
      <c r="F123" s="95"/>
      <c r="H123" s="77"/>
      <c r="I123" s="77"/>
    </row>
    <row r="124" spans="1:9" s="85" customFormat="1">
      <c r="A124" s="84"/>
      <c r="B124" s="77"/>
      <c r="C124" s="83"/>
      <c r="D124" s="83" t="s">
        <v>6211</v>
      </c>
      <c r="E124" s="77"/>
      <c r="F124" s="95"/>
      <c r="H124" s="77"/>
      <c r="I124" s="77"/>
    </row>
  </sheetData>
  <autoFilter ref="A5:F108" xr:uid="{00000000-0009-0000-0000-000003000000}"/>
  <mergeCells count="6">
    <mergeCell ref="A1:G1"/>
    <mergeCell ref="G4:G5"/>
    <mergeCell ref="B2:G2"/>
    <mergeCell ref="D3:G3"/>
    <mergeCell ref="E122:F122"/>
    <mergeCell ref="E121:F121"/>
  </mergeCells>
  <phoneticPr fontId="32" type="noConversion"/>
  <printOptions horizontalCentered="1"/>
  <pageMargins left="0.51181102362204722" right="0.51181102362204722" top="1.1023622047244095" bottom="0.43307086614173229" header="0.31496062992125984" footer="0.15748031496062992"/>
  <pageSetup paperSize="9" scale="65" fitToHeight="18" orientation="landscape" r:id="rId1"/>
  <headerFooter>
    <oddHeader>&amp;L&amp;G&amp;C&amp;"-,Negrito"&amp;36Prefeitura Municipal do Serro - MG</oddHeader>
    <oddFooter>&amp;C&amp;P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950E2-096A-42F3-A2D5-E432AEC2AB9E}">
  <dimension ref="B4:BN177"/>
  <sheetViews>
    <sheetView zoomScale="87" zoomScaleNormal="87" workbookViewId="0">
      <selection activeCell="B18" sqref="B18:J18"/>
    </sheetView>
  </sheetViews>
  <sheetFormatPr defaultColWidth="9.140625" defaultRowHeight="15.75"/>
  <cols>
    <col min="1" max="1" width="9.140625" style="90"/>
    <col min="2" max="2" width="12" style="90" customWidth="1"/>
    <col min="3" max="3" width="10.85546875" style="90" customWidth="1"/>
    <col min="4" max="4" width="15" style="90" bestFit="1" customWidth="1"/>
    <col min="5" max="5" width="76" style="171" customWidth="1"/>
    <col min="6" max="6" width="11.28515625" style="90" customWidth="1"/>
    <col min="7" max="7" width="12.140625" style="106" customWidth="1"/>
    <col min="8" max="8" width="17.42578125" style="106" customWidth="1"/>
    <col min="9" max="9" width="10.85546875" style="106" customWidth="1"/>
    <col min="10" max="10" width="19.42578125" style="179" customWidth="1"/>
    <col min="11" max="11" width="18.85546875" style="179" customWidth="1"/>
    <col min="12" max="12" width="16" style="90" bestFit="1" customWidth="1"/>
    <col min="13" max="13" width="18.42578125" style="90" bestFit="1" customWidth="1"/>
    <col min="14" max="16384" width="9.140625" style="90"/>
  </cols>
  <sheetData>
    <row r="4" spans="2:13" ht="33" customHeight="1">
      <c r="B4" s="343"/>
      <c r="C4" s="343"/>
      <c r="D4" s="346" t="s">
        <v>23833</v>
      </c>
      <c r="E4" s="347"/>
      <c r="F4" s="347"/>
      <c r="G4" s="347"/>
      <c r="H4" s="347"/>
      <c r="I4" s="347"/>
      <c r="J4" s="347"/>
      <c r="K4" s="348"/>
    </row>
    <row r="5" spans="2:13" ht="33" customHeight="1">
      <c r="B5" s="343"/>
      <c r="C5" s="343"/>
      <c r="D5" s="349" t="s">
        <v>23831</v>
      </c>
      <c r="E5" s="350"/>
      <c r="F5" s="350"/>
      <c r="G5" s="350"/>
      <c r="H5" s="350"/>
      <c r="I5" s="350"/>
      <c r="J5" s="350"/>
      <c r="K5" s="351"/>
    </row>
    <row r="6" spans="2:13" ht="24" customHeight="1">
      <c r="B6" s="343"/>
      <c r="C6" s="343"/>
      <c r="D6" s="344" t="s">
        <v>28935</v>
      </c>
      <c r="E6" s="344"/>
      <c r="F6" s="341" t="s">
        <v>23832</v>
      </c>
      <c r="G6" s="341"/>
      <c r="H6" s="342" t="s">
        <v>6209</v>
      </c>
      <c r="I6" s="99" t="s">
        <v>2356</v>
      </c>
      <c r="J6" s="176" t="s">
        <v>2991</v>
      </c>
      <c r="K6" s="176"/>
    </row>
    <row r="7" spans="2:13" ht="21.75" customHeight="1">
      <c r="B7" s="343"/>
      <c r="C7" s="343"/>
      <c r="D7" s="344" t="s">
        <v>28993</v>
      </c>
      <c r="E7" s="344"/>
      <c r="F7" s="341" t="s">
        <v>28897</v>
      </c>
      <c r="G7" s="341"/>
      <c r="H7" s="342"/>
      <c r="I7" s="99" t="s">
        <v>2355</v>
      </c>
      <c r="J7" s="176">
        <f>'BDI SERVIÇOS'!B22/100</f>
        <v>0.28135560917739233</v>
      </c>
      <c r="K7" s="176"/>
    </row>
    <row r="8" spans="2:13">
      <c r="B8" s="100" t="s">
        <v>6203</v>
      </c>
      <c r="C8" s="100" t="s">
        <v>6204</v>
      </c>
      <c r="D8" s="100" t="s">
        <v>6205</v>
      </c>
      <c r="E8" s="240" t="s">
        <v>28923</v>
      </c>
      <c r="F8" s="100" t="s">
        <v>2</v>
      </c>
      <c r="G8" s="101" t="s">
        <v>6199</v>
      </c>
      <c r="H8" s="101" t="s">
        <v>6200</v>
      </c>
      <c r="I8" s="101" t="s">
        <v>6208</v>
      </c>
      <c r="J8" s="177" t="s">
        <v>6207</v>
      </c>
      <c r="K8" s="101" t="s">
        <v>29126</v>
      </c>
    </row>
    <row r="9" spans="2:13" ht="18">
      <c r="B9" s="233">
        <v>1</v>
      </c>
      <c r="C9" s="233"/>
      <c r="D9" s="233"/>
      <c r="E9" s="233" t="s">
        <v>6176</v>
      </c>
      <c r="F9" s="233"/>
      <c r="G9" s="233"/>
      <c r="H9" s="233"/>
      <c r="I9" s="233"/>
      <c r="J9" s="234">
        <f>SUM(J10,J12)</f>
        <v>4527.9263161501513</v>
      </c>
      <c r="K9" s="310">
        <f>J9/$J$176</f>
        <v>1.6878446578068956E-2</v>
      </c>
      <c r="L9" s="106"/>
      <c r="M9" s="173"/>
    </row>
    <row r="10" spans="2:13">
      <c r="B10" s="237" t="s">
        <v>29048</v>
      </c>
      <c r="C10" s="237"/>
      <c r="D10" s="237"/>
      <c r="E10" s="237" t="s">
        <v>14237</v>
      </c>
      <c r="F10" s="237"/>
      <c r="G10" s="237"/>
      <c r="H10" s="237"/>
      <c r="I10" s="237"/>
      <c r="J10" s="238">
        <f>SUM(J11)</f>
        <v>1511.4101952491014</v>
      </c>
      <c r="K10" s="310">
        <f t="shared" ref="K10:K73" si="0">J10/$J$176</f>
        <v>5.6339821933654409E-3</v>
      </c>
    </row>
    <row r="11" spans="2:13" ht="78.75">
      <c r="B11" s="107" t="s">
        <v>29054</v>
      </c>
      <c r="C11" s="149" t="s">
        <v>14238</v>
      </c>
      <c r="D11" s="107" t="s">
        <v>28898</v>
      </c>
      <c r="E11" s="170" t="str">
        <f>VLOOKUP(C11,'REF. CUSTO'!A:D,2,)</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F11" s="104" t="str">
        <f>VLOOKUP(C11,'REF. CUSTO'!A:D,3,)</f>
        <v>m2</v>
      </c>
      <c r="G11" s="105">
        <f>VLOOKUP(C11,'REF. CUSTO'!A:D,4,)</f>
        <v>262.12</v>
      </c>
      <c r="H11" s="105">
        <f t="shared" ref="H11" si="1">G11*(1+($J$7))</f>
        <v>335.8689322775781</v>
      </c>
      <c r="I11" s="144">
        <f>1.5*3</f>
        <v>4.5</v>
      </c>
      <c r="J11" s="178">
        <f t="shared" ref="J11" si="2">H11*I11</f>
        <v>1511.4101952491014</v>
      </c>
      <c r="K11" s="310">
        <f t="shared" si="0"/>
        <v>5.6339821933654409E-3</v>
      </c>
      <c r="L11" s="106"/>
      <c r="M11" s="173"/>
    </row>
    <row r="12" spans="2:13">
      <c r="B12" s="237" t="s">
        <v>29055</v>
      </c>
      <c r="C12" s="237"/>
      <c r="D12" s="237"/>
      <c r="E12" s="237" t="s">
        <v>29056</v>
      </c>
      <c r="F12" s="237"/>
      <c r="G12" s="237"/>
      <c r="H12" s="237"/>
      <c r="I12" s="237"/>
      <c r="J12" s="238">
        <f>SUM(J13:J14)</f>
        <v>3016.5161209010503</v>
      </c>
      <c r="K12" s="310">
        <f t="shared" si="0"/>
        <v>1.1244464384703518E-2</v>
      </c>
    </row>
    <row r="13" spans="2:13" ht="31.5">
      <c r="B13" s="107" t="s">
        <v>29049</v>
      </c>
      <c r="C13" s="149" t="s">
        <v>14367</v>
      </c>
      <c r="D13" s="107" t="s">
        <v>28898</v>
      </c>
      <c r="E13" s="170" t="str">
        <f>VLOOKUP(C13,'REF. CUSTO'!A:D,2,)</f>
        <v>FORNECIMENTO DE ANDAIME METÁLICO TUBULAR TIPO TORRE (LOCAÇÃO), INCLUSIVE RODÍZIOS, EXCLUSIVE MONTAGEM E DESMONTAGEM</v>
      </c>
      <c r="F13" s="104" t="str">
        <f>VLOOKUP(C13,'REF. CUSTO'!A:D,3,)</f>
        <v>mxmês</v>
      </c>
      <c r="G13" s="105">
        <f>VLOOKUP(C13,'REF. CUSTO'!A:D,4,)</f>
        <v>22</v>
      </c>
      <c r="H13" s="105">
        <f t="shared" ref="H13:H14" si="3">G13*(1+($J$7))</f>
        <v>28.189823401902633</v>
      </c>
      <c r="I13" s="144">
        <f>24*4</f>
        <v>96</v>
      </c>
      <c r="J13" s="178">
        <f t="shared" ref="J13:J14" si="4">H13*I13</f>
        <v>2706.2230465826528</v>
      </c>
      <c r="K13" s="310">
        <f t="shared" si="0"/>
        <v>1.0087805748332242E-2</v>
      </c>
      <c r="L13" s="106"/>
      <c r="M13" s="173"/>
    </row>
    <row r="14" spans="2:13" ht="31.5">
      <c r="B14" s="107" t="s">
        <v>29050</v>
      </c>
      <c r="C14" s="149" t="s">
        <v>14373</v>
      </c>
      <c r="D14" s="107" t="s">
        <v>28898</v>
      </c>
      <c r="E14" s="170" t="str">
        <f>VLOOKUP(C14,'REF. CUSTO'!A:D,2,)</f>
        <v>MONTAGEM E DESMONTAGEM DE ANDAIME METÁLICO TUBULAR TIPO TORRE, EXCLUSIVE FORNECIMENTO DO ANDAIME</v>
      </c>
      <c r="F14" s="104" t="str">
        <f>VLOOKUP(C14,'REF. CUSTO'!A:D,3,)</f>
        <v>m</v>
      </c>
      <c r="G14" s="105">
        <f>VLOOKUP(C14,'REF. CUSTO'!A:D,4,)</f>
        <v>10.09</v>
      </c>
      <c r="H14" s="105">
        <f t="shared" si="3"/>
        <v>12.928878096599888</v>
      </c>
      <c r="I14" s="144">
        <f>3*8</f>
        <v>24</v>
      </c>
      <c r="J14" s="178">
        <f t="shared" si="4"/>
        <v>310.29307431839732</v>
      </c>
      <c r="K14" s="310">
        <f t="shared" si="0"/>
        <v>1.1566586363712761E-3</v>
      </c>
      <c r="L14" s="106"/>
      <c r="M14" s="173"/>
    </row>
    <row r="15" spans="2:13" ht="18">
      <c r="B15" s="233">
        <v>2</v>
      </c>
      <c r="C15" s="233"/>
      <c r="D15" s="233"/>
      <c r="E15" s="233" t="s">
        <v>29057</v>
      </c>
      <c r="F15" s="233"/>
      <c r="G15" s="233"/>
      <c r="H15" s="233"/>
      <c r="I15" s="233"/>
      <c r="J15" s="234">
        <f>SUM(J16:J17)</f>
        <v>26267.533717014707</v>
      </c>
      <c r="K15" s="310">
        <f t="shared" si="0"/>
        <v>9.7915719829385059E-2</v>
      </c>
      <c r="L15" s="106"/>
      <c r="M15" s="173"/>
    </row>
    <row r="16" spans="2:13" ht="18">
      <c r="B16" s="107" t="s">
        <v>3119</v>
      </c>
      <c r="C16" s="149">
        <v>90776</v>
      </c>
      <c r="D16" s="107" t="s">
        <v>28898</v>
      </c>
      <c r="E16" s="170" t="str">
        <f>VLOOKUP(C16,'REF. CUSTO'!A:D,2,)</f>
        <v>ENCARREGADO GERAL COM ENCARGOS COMPLEMENTARES</v>
      </c>
      <c r="F16" s="104" t="str">
        <f>VLOOKUP(C16,'REF. CUSTO'!A:D,3,)</f>
        <v>H</v>
      </c>
      <c r="G16" s="105">
        <f>VLOOKUP(C16,'REF. CUSTO'!A:D,4,)</f>
        <v>65.38</v>
      </c>
      <c r="H16" s="105">
        <f t="shared" ref="H16" si="5">G16*(1+($J$7))</f>
        <v>83.775029728017898</v>
      </c>
      <c r="I16" s="144">
        <f>'MEMORIA DE CALCULO'!G9</f>
        <v>200</v>
      </c>
      <c r="J16" s="178">
        <f t="shared" ref="J16" si="6">H16*I16</f>
        <v>16755.005945603581</v>
      </c>
      <c r="K16" s="310">
        <f t="shared" si="0"/>
        <v>6.2456509453216083E-2</v>
      </c>
      <c r="L16" s="106" t="s">
        <v>29127</v>
      </c>
      <c r="M16" s="173" t="s">
        <v>29129</v>
      </c>
    </row>
    <row r="17" spans="2:13" ht="18">
      <c r="B17" s="107" t="s">
        <v>3120</v>
      </c>
      <c r="C17" s="149">
        <v>90778</v>
      </c>
      <c r="D17" s="107" t="s">
        <v>6179</v>
      </c>
      <c r="E17" s="170" t="str">
        <f>VLOOKUP(C17,'REF. CUSTO'!A:D,2,)</f>
        <v>ENGENHEIRO CIVIL DE OBRA PLENO COM ENCARGOS COMPLEMENTARES</v>
      </c>
      <c r="F17" s="104" t="str">
        <f>VLOOKUP(C17,'REF. CUSTO'!A:D,3,)</f>
        <v>H</v>
      </c>
      <c r="G17" s="105">
        <f>VLOOKUP(C17,'REF. CUSTO'!A:D,4,)</f>
        <v>123.73</v>
      </c>
      <c r="H17" s="105">
        <f t="shared" ref="H17" si="7">G17*(1+($J$7))</f>
        <v>158.54212952351875</v>
      </c>
      <c r="I17" s="144">
        <f>'MEMORIA DE CALCULO'!G13</f>
        <v>60</v>
      </c>
      <c r="J17" s="178">
        <f t="shared" ref="J17" si="8">H17*I17</f>
        <v>9512.5277714111253</v>
      </c>
      <c r="K17" s="310">
        <f t="shared" si="0"/>
        <v>3.5459210376168983E-2</v>
      </c>
      <c r="L17" s="106" t="s">
        <v>29128</v>
      </c>
      <c r="M17" s="173" t="s">
        <v>29129</v>
      </c>
    </row>
    <row r="18" spans="2:13" s="174" customFormat="1" ht="18">
      <c r="B18" s="345" t="s">
        <v>28936</v>
      </c>
      <c r="C18" s="345"/>
      <c r="D18" s="345"/>
      <c r="E18" s="345"/>
      <c r="F18" s="345"/>
      <c r="G18" s="345"/>
      <c r="H18" s="345"/>
      <c r="I18" s="345"/>
      <c r="J18" s="345"/>
      <c r="K18" s="310">
        <f t="shared" si="0"/>
        <v>0</v>
      </c>
    </row>
    <row r="19" spans="2:13" ht="18">
      <c r="B19" s="237">
        <v>3</v>
      </c>
      <c r="C19" s="237"/>
      <c r="D19" s="237"/>
      <c r="E19" s="237" t="s">
        <v>29051</v>
      </c>
      <c r="F19" s="237"/>
      <c r="G19" s="237"/>
      <c r="H19" s="237"/>
      <c r="I19" s="237"/>
      <c r="J19" s="238">
        <f>J20+J22+J27</f>
        <v>39593.106312253149</v>
      </c>
      <c r="K19" s="310">
        <f t="shared" si="0"/>
        <v>0.14758856109641005</v>
      </c>
      <c r="L19" s="106"/>
      <c r="M19" s="173"/>
    </row>
    <row r="20" spans="2:13" ht="18">
      <c r="B20" s="146" t="s">
        <v>28945</v>
      </c>
      <c r="C20" s="146"/>
      <c r="D20" s="146"/>
      <c r="E20" s="146" t="s">
        <v>28939</v>
      </c>
      <c r="F20" s="146"/>
      <c r="G20" s="146"/>
      <c r="H20" s="146"/>
      <c r="I20" s="146"/>
      <c r="J20" s="180">
        <f>J21</f>
        <v>500.9659645554047</v>
      </c>
      <c r="K20" s="310">
        <f t="shared" si="0"/>
        <v>1.8674171529735621E-3</v>
      </c>
      <c r="L20" s="106"/>
      <c r="M20" s="173"/>
    </row>
    <row r="21" spans="2:13" ht="31.5">
      <c r="B21" s="109" t="s">
        <v>28946</v>
      </c>
      <c r="C21" s="109">
        <v>97645</v>
      </c>
      <c r="D21" s="109" t="s">
        <v>6179</v>
      </c>
      <c r="E21" s="170" t="str">
        <f>VLOOKUP(C21,'REF. CUSTO'!A:D,2,)</f>
        <v>REMOÇÃO DE JANELAS, DE FORMA MANUAL, SEM REAPROVEITAMENTO. AF_09/2023</v>
      </c>
      <c r="F21" s="104" t="str">
        <f>VLOOKUP(C21,'REF. CUSTO'!A:D,3,)</f>
        <v>M2</v>
      </c>
      <c r="G21" s="105">
        <f>VLOOKUP(C21,'REF. CUSTO'!A:D,4,)</f>
        <v>24.62</v>
      </c>
      <c r="H21" s="105">
        <f t="shared" ref="H21" si="9">G21*(1+($J$7))</f>
        <v>31.546975097947399</v>
      </c>
      <c r="I21" s="144">
        <f>'MEMORIA DE CALCULO'!G21</f>
        <v>15.879999999999999</v>
      </c>
      <c r="J21" s="178">
        <f t="shared" ref="J21" si="10">H21*I21</f>
        <v>500.9659645554047</v>
      </c>
      <c r="K21" s="310">
        <f t="shared" si="0"/>
        <v>1.8674171529735621E-3</v>
      </c>
      <c r="L21" s="106"/>
      <c r="M21" s="173"/>
    </row>
    <row r="22" spans="2:13" ht="18">
      <c r="B22" s="146" t="s">
        <v>3127</v>
      </c>
      <c r="C22" s="146"/>
      <c r="D22" s="146"/>
      <c r="E22" s="146" t="s">
        <v>28941</v>
      </c>
      <c r="F22" s="146"/>
      <c r="G22" s="146"/>
      <c r="H22" s="146"/>
      <c r="I22" s="146"/>
      <c r="J22" s="180">
        <f>SUM(J23:J26)</f>
        <v>20272.580801206142</v>
      </c>
      <c r="K22" s="310">
        <f t="shared" si="0"/>
        <v>7.5568736803931127E-2</v>
      </c>
      <c r="L22" s="106"/>
      <c r="M22" s="173"/>
    </row>
    <row r="23" spans="2:13" ht="111" customHeight="1">
      <c r="B23" s="109" t="s">
        <v>28947</v>
      </c>
      <c r="C23" s="109">
        <v>100667</v>
      </c>
      <c r="D23" s="109" t="s">
        <v>6179</v>
      </c>
      <c r="E23" s="170" t="str">
        <f>VLOOKUP(C23,'REF. CUSTO'!A:D,2,)</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F23" s="104" t="str">
        <f>VLOOKUP(C23,'REF. CUSTO'!A:D,3,)</f>
        <v>M2</v>
      </c>
      <c r="G23" s="105">
        <f>VLOOKUP(C23,'REF. CUSTO'!A:D,4,)</f>
        <v>1091.3699999999999</v>
      </c>
      <c r="H23" s="105">
        <f t="shared" ref="H23" si="11">G23*(1+($J$7))</f>
        <v>1398.4330711879306</v>
      </c>
      <c r="I23" s="144">
        <f>'MEMORIA DE CALCULO'!G27</f>
        <v>11</v>
      </c>
      <c r="J23" s="178">
        <f>H23*I23</f>
        <v>15382.763783067237</v>
      </c>
      <c r="K23" s="310">
        <f t="shared" si="0"/>
        <v>5.73412945810279E-2</v>
      </c>
      <c r="L23" s="106"/>
      <c r="M23" s="173"/>
    </row>
    <row r="24" spans="2:13" ht="20.45" customHeight="1">
      <c r="B24" s="109" t="s">
        <v>28948</v>
      </c>
      <c r="C24" s="109">
        <v>10490</v>
      </c>
      <c r="D24" s="109" t="s">
        <v>6179</v>
      </c>
      <c r="E24" s="170" t="str">
        <f>VLOOKUP(C24,'REF. CUSTO'!A:D,2,)</f>
        <v>VIDRO LISO INCOLOR 2 A 3 MM - SEM COLOCACAO</v>
      </c>
      <c r="F24" s="104" t="str">
        <f>VLOOKUP(C24,'REF. CUSTO'!A:D,3,)</f>
        <v>M2</v>
      </c>
      <c r="G24" s="105">
        <f>VLOOKUP(C24,'REF. CUSTO'!A:D,4,)</f>
        <v>91</v>
      </c>
      <c r="H24" s="105">
        <f t="shared" ref="H24:H26" si="12">G24*(1+($J$7))</f>
        <v>116.6033604351427</v>
      </c>
      <c r="I24" s="144">
        <f>'MEMORIA DE CALCULO'!G34</f>
        <v>19.78</v>
      </c>
      <c r="J24" s="178">
        <f t="shared" ref="J24:J26" si="13">H24*I24</f>
        <v>2306.4144694071229</v>
      </c>
      <c r="K24" s="310">
        <f t="shared" si="0"/>
        <v>8.5974661888650883E-3</v>
      </c>
      <c r="L24" s="106"/>
      <c r="M24" s="173"/>
    </row>
    <row r="25" spans="2:13" ht="20.45" customHeight="1">
      <c r="B25" s="109" t="s">
        <v>28956</v>
      </c>
      <c r="C25" s="109">
        <v>10498</v>
      </c>
      <c r="D25" s="109" t="s">
        <v>6179</v>
      </c>
      <c r="E25" s="170" t="str">
        <f>VLOOKUP(C25,'REF. CUSTO'!A:D,2,)</f>
        <v>MASSA PARA VIDRO</v>
      </c>
      <c r="F25" s="104" t="str">
        <f>VLOOKUP(C25,'REF. CUSTO'!A:D,3,)</f>
        <v>KG</v>
      </c>
      <c r="G25" s="105">
        <f>VLOOKUP(C25,'REF. CUSTO'!A:D,4,)</f>
        <v>6.62</v>
      </c>
      <c r="H25" s="105">
        <f t="shared" si="12"/>
        <v>8.4825741327543369</v>
      </c>
      <c r="I25" s="144">
        <f>'MEMORIA DE CALCULO'!G40</f>
        <v>25.4</v>
      </c>
      <c r="J25" s="178">
        <f t="shared" si="13"/>
        <v>215.45738297196016</v>
      </c>
      <c r="K25" s="310">
        <f t="shared" si="0"/>
        <v>8.0314600424742871E-4</v>
      </c>
      <c r="L25" s="106"/>
      <c r="M25" s="173"/>
    </row>
    <row r="26" spans="2:13" ht="21.6" customHeight="1">
      <c r="B26" s="109" t="s">
        <v>29058</v>
      </c>
      <c r="C26" s="109">
        <v>88325</v>
      </c>
      <c r="D26" s="109" t="s">
        <v>6179</v>
      </c>
      <c r="E26" s="170" t="str">
        <f>VLOOKUP(C26,'REF. CUSTO'!A:D,2,)</f>
        <v>VIDRACEIRO COM ENCARGOS COMPLEMENTARES</v>
      </c>
      <c r="F26" s="104" t="str">
        <f>VLOOKUP(C26,'REF. CUSTO'!A:D,3,)</f>
        <v>H</v>
      </c>
      <c r="G26" s="105">
        <f>VLOOKUP(C26,'REF. CUSTO'!A:D,4,)</f>
        <v>23.1</v>
      </c>
      <c r="H26" s="105">
        <f t="shared" si="12"/>
        <v>29.599314571997766</v>
      </c>
      <c r="I26" s="144">
        <v>80</v>
      </c>
      <c r="J26" s="178">
        <f t="shared" si="13"/>
        <v>2367.9451657598211</v>
      </c>
      <c r="K26" s="310">
        <f t="shared" si="0"/>
        <v>8.8268300297907106E-3</v>
      </c>
      <c r="L26" s="106"/>
      <c r="M26" s="173"/>
    </row>
    <row r="27" spans="2:13" ht="18">
      <c r="B27" s="146" t="s">
        <v>3128</v>
      </c>
      <c r="C27" s="146"/>
      <c r="D27" s="146"/>
      <c r="E27" s="146" t="s">
        <v>28964</v>
      </c>
      <c r="F27" s="146"/>
      <c r="G27" s="146"/>
      <c r="H27" s="146"/>
      <c r="I27" s="146"/>
      <c r="J27" s="180">
        <f>SUM(J28:J35)</f>
        <v>18819.559546491597</v>
      </c>
      <c r="K27" s="310">
        <f t="shared" si="0"/>
        <v>7.0152407139505352E-2</v>
      </c>
      <c r="L27" s="106"/>
      <c r="M27" s="173"/>
    </row>
    <row r="28" spans="2:13" ht="63">
      <c r="B28" s="104" t="s">
        <v>28949</v>
      </c>
      <c r="C28" s="263">
        <v>100678</v>
      </c>
      <c r="D28" s="107" t="s">
        <v>6179</v>
      </c>
      <c r="E28" s="170" t="str">
        <f>VLOOKUP(C28,'REF. CUSTO'!A:D,2,)</f>
        <v>KIT DE PORTA DE MADEIRA PARA VERNIZ, SEMI-OCA (LEVE OU MÉDIA), PADRÃO MÉDIO, 60X210CM, ESPESSURA DE 3,5CM, ITENS INCLUSOS: DOBRADIÇAS, MONTAGEM E INSTALAÇÃO DE BATENTE, FECHADURA COM EXECUÇÃO DO FURO - FORNECIMENTO E INSTALAÇÃO. AF_10/2025</v>
      </c>
      <c r="F28" s="104" t="str">
        <f>VLOOKUP(C28,'REF. CUSTO'!A:D,3,)</f>
        <v>UN</v>
      </c>
      <c r="G28" s="105">
        <f>VLOOKUP(C28,'REF. CUSTO'!A:D,4,)</f>
        <v>1086.8</v>
      </c>
      <c r="H28" s="105">
        <f t="shared" ref="H28:H31" si="14">G28*(1+($J$7))</f>
        <v>1392.5772760539899</v>
      </c>
      <c r="I28" s="144">
        <f>'MEMORIA DE CALCULO'!F48</f>
        <v>1</v>
      </c>
      <c r="J28" s="178">
        <f t="shared" ref="J28:J31" si="15">H28*I28</f>
        <v>1392.5772760539899</v>
      </c>
      <c r="K28" s="310">
        <f t="shared" si="0"/>
        <v>5.1910167079959645E-3</v>
      </c>
      <c r="L28" s="106"/>
      <c r="M28" s="173"/>
    </row>
    <row r="29" spans="2:13" ht="63">
      <c r="B29" s="104" t="s">
        <v>29005</v>
      </c>
      <c r="C29" s="263">
        <v>100680</v>
      </c>
      <c r="D29" s="107" t="s">
        <v>6179</v>
      </c>
      <c r="E29" s="170" t="str">
        <f>VLOOKUP(C29,'REF. CUSTO'!A:D,2,)</f>
        <v>KIT DE PORTA DE MADEIRA PARA VERNIZ, SEMI-OCA (LEVE OU MÉDIA), PADRÃO MÉDIO, 70X210CM, ESPESSURA DE 3,5CM, ITENS INCLUSOS: DOBRADIÇAS, MONTAGEM E INSTALAÇÃO DE BATENTE, FECHADURA COM EXECUÇÃO DO FURO - FORNECIMENTO E INSTALAÇÃO. AF_10/2025</v>
      </c>
      <c r="F29" s="104" t="str">
        <f>VLOOKUP(C29,'REF. CUSTO'!A:D,3,)</f>
        <v>UN</v>
      </c>
      <c r="G29" s="105">
        <f>VLOOKUP(C29,'REF. CUSTO'!A:D,4,)</f>
        <v>1098.58</v>
      </c>
      <c r="H29" s="105">
        <f t="shared" si="14"/>
        <v>1407.6716451300995</v>
      </c>
      <c r="I29" s="144">
        <f>'MEMORIA DE CALCULO'!F47</f>
        <v>2</v>
      </c>
      <c r="J29" s="178">
        <f t="shared" si="15"/>
        <v>2815.343290260199</v>
      </c>
      <c r="K29" s="310">
        <f t="shared" si="0"/>
        <v>1.0494565946025408E-2</v>
      </c>
      <c r="L29" s="106"/>
      <c r="M29" s="173"/>
    </row>
    <row r="30" spans="2:13" ht="63">
      <c r="B30" s="104" t="s">
        <v>29059</v>
      </c>
      <c r="C30" s="263">
        <v>100683</v>
      </c>
      <c r="D30" s="107" t="s">
        <v>6179</v>
      </c>
      <c r="E30" s="170" t="str">
        <f>VLOOKUP(C30,'REF. CUSTO'!A:D,2,)</f>
        <v>KIT DE PORTA DE MADEIRA PARA VERNIZ, SEMI-OCA (LEVE OU MÉDIA), PADRÃO MÉDIO, 80X210CM, ESPESSURA DE 3,5CM, ITENS INCLUSOS: DOBRADIÇAS, MONTAGEM E INSTALAÇÃO DE BATENTE, FECHADURA COM EXECUÇÃO DO FURO - FORNECIMENTO E INSTALAÇÃO. AF_10/2025</v>
      </c>
      <c r="F30" s="104" t="str">
        <f>VLOOKUP(C30,'REF. CUSTO'!A:D,3,)</f>
        <v>UN</v>
      </c>
      <c r="G30" s="105">
        <f>VLOOKUP(C30,'REF. CUSTO'!A:D,4,)</f>
        <v>1184.32</v>
      </c>
      <c r="H30" s="105">
        <f t="shared" si="14"/>
        <v>1517.5350750609691</v>
      </c>
      <c r="I30" s="144">
        <f>'MEMORIA DE CALCULO'!F45</f>
        <v>5</v>
      </c>
      <c r="J30" s="178">
        <f t="shared" si="15"/>
        <v>7587.6753753048451</v>
      </c>
      <c r="K30" s="310">
        <f t="shared" si="0"/>
        <v>2.8284067480740617E-2</v>
      </c>
      <c r="L30" s="106"/>
      <c r="M30" s="173"/>
    </row>
    <row r="31" spans="2:13" ht="63">
      <c r="B31" s="104" t="s">
        <v>29006</v>
      </c>
      <c r="C31" s="263">
        <v>100685</v>
      </c>
      <c r="D31" s="107" t="s">
        <v>6179</v>
      </c>
      <c r="E31" s="170" t="str">
        <f>VLOOKUP(C31,'REF. CUSTO'!A:D,2,)</f>
        <v>KIT DE PORTA DE MADEIRA PARA VERNIZ, SEMI-OCA (LEVE OU MÉDIA), PADRÃO MÉDIO, 90X210CM, ESPESSURA DE 3,5CM, ITENS INCLUSOS: DOBRADIÇAS, MONTAGEM E INSTALAÇÃO DE BATENTE, FECHADURA COM EXECUÇÃO DO FURO - FORNECIMENTO E INSTALAÇÃO. AF_10/2025</v>
      </c>
      <c r="F31" s="104" t="str">
        <f>VLOOKUP(C31,'REF. CUSTO'!A:D,3,)</f>
        <v>UN</v>
      </c>
      <c r="G31" s="105">
        <f>VLOOKUP(C31,'REF. CUSTO'!A:D,4,)</f>
        <v>1231.8</v>
      </c>
      <c r="H31" s="105">
        <f t="shared" si="14"/>
        <v>1578.3738393847118</v>
      </c>
      <c r="I31" s="144">
        <f>'MEMORIA DE CALCULO'!F46</f>
        <v>1</v>
      </c>
      <c r="J31" s="178">
        <f t="shared" si="15"/>
        <v>1578.3738393847118</v>
      </c>
      <c r="K31" s="310">
        <f t="shared" si="0"/>
        <v>5.883598068558548E-3</v>
      </c>
      <c r="L31" s="106"/>
      <c r="M31" s="173"/>
    </row>
    <row r="32" spans="2:13" ht="47.25">
      <c r="B32" s="104" t="s">
        <v>29060</v>
      </c>
      <c r="C32" s="263">
        <v>4998</v>
      </c>
      <c r="D32" s="107" t="s">
        <v>6179</v>
      </c>
      <c r="E32" s="170" t="str">
        <f>VLOOKUP(C32,'REF. CUSTO'!A:D,2,)</f>
        <v>PORTA DE ABRIR / GIRO, EM MADEIRA MACICA (ANGELIM OU EQUIVALENTE REGIONAL), QUALQUER DESENHO (VERTICAL/DIAGONAL/HORIZ.), E = *3,5* CM, DIMENSOES 2,10 X 0,70 (SOMENTE FOLHA DE PORTA, ACABAMENTO NATURAL)</v>
      </c>
      <c r="F32" s="104" t="str">
        <f>VLOOKUP(C32,'REF. CUSTO'!A:D,3,)</f>
        <v>M2</v>
      </c>
      <c r="G32" s="105">
        <f>VLOOKUP(C32,'REF. CUSTO'!A:D,4,)</f>
        <v>942.31</v>
      </c>
      <c r="H32" s="105">
        <f t="shared" ref="H32:H35" si="16">G32*(1+($J$7))</f>
        <v>1207.4342040839485</v>
      </c>
      <c r="I32" s="144">
        <f>'MEMORIA DE CALCULO'!G49</f>
        <v>2.3100000000000005</v>
      </c>
      <c r="J32" s="178">
        <f t="shared" ref="J32:J35" si="17">H32*I32</f>
        <v>2789.1730114339216</v>
      </c>
      <c r="K32" s="310">
        <f t="shared" si="0"/>
        <v>1.0397012756715106E-2</v>
      </c>
      <c r="L32" s="106"/>
      <c r="M32" s="173"/>
    </row>
    <row r="33" spans="2:13" ht="47.25">
      <c r="B33" s="104" t="s">
        <v>29061</v>
      </c>
      <c r="C33" s="263">
        <v>11480</v>
      </c>
      <c r="D33" s="107" t="s">
        <v>6179</v>
      </c>
      <c r="E33" s="170" t="str">
        <f>VLOOKUP(C33,'REF. CUSTO'!A:D,2,)</f>
        <v>FECHADURA AUXILIAR DE SEGURANCA PARA PORTA EXTERNA, EM ACO INOX, BROCA DE 45 A 55 MM, LINGUETA COM 3 AVANCOS, INCLUINDO 2 CHAVES TIPO CILINDRO</v>
      </c>
      <c r="F33" s="104" t="str">
        <f>VLOOKUP(C33,'REF. CUSTO'!A:D,3,)</f>
        <v>CJ</v>
      </c>
      <c r="G33" s="105">
        <f>VLOOKUP(C33,'REF. CUSTO'!A:D,4,)</f>
        <v>124.75</v>
      </c>
      <c r="H33" s="105">
        <f t="shared" si="16"/>
        <v>159.84911224487971</v>
      </c>
      <c r="I33" s="144">
        <v>1</v>
      </c>
      <c r="J33" s="178">
        <f t="shared" si="17"/>
        <v>159.84911224487971</v>
      </c>
      <c r="K33" s="310">
        <f t="shared" si="0"/>
        <v>5.9585879124263586E-4</v>
      </c>
      <c r="L33" s="106"/>
      <c r="M33" s="173"/>
    </row>
    <row r="34" spans="2:13" ht="47.25">
      <c r="B34" s="104" t="s">
        <v>29062</v>
      </c>
      <c r="C34" s="263">
        <v>91306</v>
      </c>
      <c r="D34" s="107" t="s">
        <v>6179</v>
      </c>
      <c r="E34" s="170" t="str">
        <f>VLOOKUP(C34,'REF. CUSTO'!A:D,2,)</f>
        <v>FECHADURA DE EMBUTIR SEM CILINDRO, PARA PORTAS INTERNAS, COMPLETA, ACABAMENTO PADRÃO MÉDIO, COM EXECUÇÃO DE FURO - FORNECIMENTO E INSTALAÇÃO. AF_10/2025</v>
      </c>
      <c r="F34" s="104" t="str">
        <f>VLOOKUP(C34,'REF. CUSTO'!A:D,3,)</f>
        <v>UN</v>
      </c>
      <c r="G34" s="105">
        <f>VLOOKUP(C34,'REF. CUSTO'!A:D,4,)</f>
        <v>162.78</v>
      </c>
      <c r="H34" s="105">
        <f t="shared" si="16"/>
        <v>208.57906606189593</v>
      </c>
      <c r="I34" s="144">
        <v>1</v>
      </c>
      <c r="J34" s="178">
        <f t="shared" si="17"/>
        <v>208.57906606189593</v>
      </c>
      <c r="K34" s="310">
        <f t="shared" si="0"/>
        <v>7.7750616463708431E-4</v>
      </c>
      <c r="L34" s="106"/>
      <c r="M34" s="173"/>
    </row>
    <row r="35" spans="2:13" ht="47.25">
      <c r="B35" s="104" t="s">
        <v>29063</v>
      </c>
      <c r="C35" s="263" t="s">
        <v>15063</v>
      </c>
      <c r="D35" s="107" t="s">
        <v>28898</v>
      </c>
      <c r="E35" s="170" t="str">
        <f>VLOOKUP(C35,'REF. CUSTO'!A:D,2,)</f>
        <v>RÉGUA PARA ALIZAR, LARGURA DE 7CM, PARA UMA (1) FACE, ACABAMENTO NATURAL PARA PINTURA/VERNIZ, INCLUSIVE FIXAÇÃO, EXCLUSIVE MARCO, FOLHA DE PORTA E PINTURA/VERNIZ</v>
      </c>
      <c r="F35" s="104" t="str">
        <f>VLOOKUP(C35,'REF. CUSTO'!A:D,3,)</f>
        <v>un</v>
      </c>
      <c r="G35" s="105">
        <f>VLOOKUP(C35,'REF. CUSTO'!A:D,4,)</f>
        <v>89.28</v>
      </c>
      <c r="H35" s="105">
        <f t="shared" si="16"/>
        <v>114.39942878735759</v>
      </c>
      <c r="I35" s="144">
        <f>'MEMORIA DE CALCULO'!G60</f>
        <v>20</v>
      </c>
      <c r="J35" s="178">
        <f t="shared" si="17"/>
        <v>2287.988575747152</v>
      </c>
      <c r="K35" s="310">
        <f t="shared" si="0"/>
        <v>8.528781223589986E-3</v>
      </c>
      <c r="L35" s="106"/>
      <c r="M35" s="173"/>
    </row>
    <row r="36" spans="2:13" ht="18">
      <c r="B36" s="235">
        <v>4</v>
      </c>
      <c r="C36" s="235"/>
      <c r="D36" s="235"/>
      <c r="E36" s="235" t="s">
        <v>13851</v>
      </c>
      <c r="F36" s="235"/>
      <c r="G36" s="235"/>
      <c r="H36" s="235"/>
      <c r="I36" s="235"/>
      <c r="J36" s="236">
        <f>J37+J41+J45+J49+J51</f>
        <v>41544.841760463642</v>
      </c>
      <c r="K36" s="310">
        <f t="shared" si="0"/>
        <v>0.15486391413818687</v>
      </c>
      <c r="L36" s="106"/>
      <c r="M36" s="173"/>
    </row>
    <row r="37" spans="2:13" ht="18">
      <c r="B37" s="146" t="s">
        <v>3133</v>
      </c>
      <c r="C37" s="146"/>
      <c r="D37" s="146"/>
      <c r="E37" s="146" t="s">
        <v>28922</v>
      </c>
      <c r="F37" s="146"/>
      <c r="G37" s="146"/>
      <c r="H37" s="146"/>
      <c r="I37" s="146"/>
      <c r="J37" s="180">
        <f>SUM(J38:J40)</f>
        <v>14023.502214139882</v>
      </c>
      <c r="K37" s="310">
        <f t="shared" si="0"/>
        <v>5.2274466595127925E-2</v>
      </c>
      <c r="L37" s="106"/>
      <c r="M37" s="173"/>
    </row>
    <row r="38" spans="2:13" ht="18">
      <c r="B38" s="104" t="s">
        <v>29064</v>
      </c>
      <c r="C38" s="108" t="s">
        <v>15891</v>
      </c>
      <c r="D38" s="109" t="s">
        <v>28898</v>
      </c>
      <c r="E38" s="172" t="str">
        <f>VLOOKUP(C38,'REF. CUSTO'!A:D,2,)</f>
        <v>LIXAMENTO MANUAL EM PAREDE PARA REMOÇÃO DE TINTA</v>
      </c>
      <c r="F38" s="104" t="str">
        <f>VLOOKUP(C38,'REF. CUSTO'!A:D,3,)</f>
        <v>m2</v>
      </c>
      <c r="G38" s="105">
        <f>VLOOKUP(C38,'REF. CUSTO'!A:D,4,)</f>
        <v>3.16</v>
      </c>
      <c r="H38" s="105">
        <f t="shared" ref="H38:H40" si="18">G38*(1+($J$7))</f>
        <v>4.0490837250005596</v>
      </c>
      <c r="I38" s="144">
        <f>'MEMORIA DE CALCULO'!G77</f>
        <v>291.38100000000009</v>
      </c>
      <c r="J38" s="178">
        <f t="shared" ref="J38:J40" si="19">H38*I38</f>
        <v>1179.8260648743883</v>
      </c>
      <c r="K38" s="310">
        <f t="shared" si="0"/>
        <v>4.3979583184399424E-3</v>
      </c>
      <c r="L38" s="106"/>
      <c r="M38" s="173"/>
    </row>
    <row r="39" spans="2:13" ht="31.5">
      <c r="B39" s="104" t="s">
        <v>29065</v>
      </c>
      <c r="C39" s="108" t="s">
        <v>15914</v>
      </c>
      <c r="D39" s="109" t="s">
        <v>28898</v>
      </c>
      <c r="E39" s="172" t="str">
        <f>VLOOKUP(C39,'REF. CUSTO'!A:D,2,)</f>
        <v>EMASSAMENTO EM PAREDE COM MASSA CORRIDA (PVA), DUAS (2) DEMÃOS, INCLUSIVE LIXAMENTO PARA PINTURA</v>
      </c>
      <c r="F39" s="104" t="str">
        <f>VLOOKUP(C39,'REF. CUSTO'!A:D,3,)</f>
        <v>m2</v>
      </c>
      <c r="G39" s="105">
        <f>VLOOKUP(C39,'REF. CUSTO'!A:D,4,)</f>
        <v>18.91</v>
      </c>
      <c r="H39" s="105">
        <f t="shared" ref="H39" si="20">G39*(1+($J$7))</f>
        <v>24.230434569544489</v>
      </c>
      <c r="I39" s="144">
        <f>'MEMORIA DE CALCULO'!G93</f>
        <v>291.38100000000009</v>
      </c>
      <c r="J39" s="178">
        <f t="shared" ref="J39" si="21">H39*I39</f>
        <v>7060.2882553084446</v>
      </c>
      <c r="K39" s="310">
        <f t="shared" si="0"/>
        <v>2.6318161962563074E-2</v>
      </c>
      <c r="L39" s="106"/>
      <c r="M39" s="173"/>
    </row>
    <row r="40" spans="2:13" ht="31.5">
      <c r="B40" s="104" t="s">
        <v>29066</v>
      </c>
      <c r="C40" s="108" t="s">
        <v>15948</v>
      </c>
      <c r="D40" s="109" t="s">
        <v>28898</v>
      </c>
      <c r="E40" s="175" t="str">
        <f>VLOOKUP(C40,'REF. CUSTO'!A:D,2,)</f>
        <v>PINTURA ACRÍLICA EM PAREDE, DUAS (2) DEMÃOS, COM APLICAÇÃO MANUAL, EXCLUSIVE SELADOR ACRÍLICO E MASSA ACRÍLICA/CORRIDA (PVA)</v>
      </c>
      <c r="F40" s="104" t="str">
        <f>VLOOKUP(C40,'REF. CUSTO'!A:D,3,)</f>
        <v>m2</v>
      </c>
      <c r="G40" s="105">
        <f>VLOOKUP(C40,'REF. CUSTO'!A:D,4,)</f>
        <v>15.49</v>
      </c>
      <c r="H40" s="105">
        <f t="shared" si="18"/>
        <v>19.848198386157808</v>
      </c>
      <c r="I40" s="144">
        <f>'MEMORIA DE CALCULO'!G77</f>
        <v>291.38100000000009</v>
      </c>
      <c r="J40" s="178">
        <f t="shared" si="19"/>
        <v>5783.3878939570495</v>
      </c>
      <c r="K40" s="310">
        <f t="shared" si="0"/>
        <v>2.1558346314124909E-2</v>
      </c>
      <c r="L40" s="106"/>
      <c r="M40" s="173"/>
    </row>
    <row r="41" spans="2:13" ht="18">
      <c r="B41" s="146" t="s">
        <v>3134</v>
      </c>
      <c r="C41" s="146"/>
      <c r="D41" s="146"/>
      <c r="E41" s="146" t="s">
        <v>28889</v>
      </c>
      <c r="F41" s="146"/>
      <c r="G41" s="146"/>
      <c r="H41" s="146"/>
      <c r="I41" s="146"/>
      <c r="J41" s="180">
        <f>SUM(J42:J44)</f>
        <v>11219.191386705208</v>
      </c>
      <c r="K41" s="310">
        <f t="shared" si="0"/>
        <v>4.1821025619215434E-2</v>
      </c>
      <c r="L41" s="106"/>
      <c r="M41" s="173"/>
    </row>
    <row r="42" spans="2:13" ht="18">
      <c r="B42" s="104" t="s">
        <v>29067</v>
      </c>
      <c r="C42" s="108" t="s">
        <v>15897</v>
      </c>
      <c r="D42" s="104" t="s">
        <v>28898</v>
      </c>
      <c r="E42" s="145" t="str">
        <f>VLOOKUP(C42,'REF. CUSTO'!A:D,2,)</f>
        <v>LIXAMENTO MANUAL EM TETO PARA REMOÇÃO DE TINTA</v>
      </c>
      <c r="F42" s="104" t="str">
        <f>VLOOKUP(C42,'REF. CUSTO'!A:D,3,)</f>
        <v>m2</v>
      </c>
      <c r="G42" s="105">
        <f>VLOOKUP(C42,'REF. CUSTO'!A:D,4,)</f>
        <v>3.58</v>
      </c>
      <c r="H42" s="105">
        <f t="shared" ref="H42:H44" si="22">G42*(1+($J$7))</f>
        <v>4.5872530808550644</v>
      </c>
      <c r="I42" s="144">
        <f>'MEMORIA DE CALCULO'!G125</f>
        <v>147.1797</v>
      </c>
      <c r="J42" s="178">
        <f t="shared" ref="J42:J44" si="23">H42*I42</f>
        <v>675.15053226432417</v>
      </c>
      <c r="K42" s="310">
        <f t="shared" si="0"/>
        <v>2.5167132579726214E-3</v>
      </c>
      <c r="L42" s="106"/>
      <c r="M42" s="173"/>
    </row>
    <row r="43" spans="2:13" ht="31.5">
      <c r="B43" s="104" t="s">
        <v>29068</v>
      </c>
      <c r="C43" s="108" t="s">
        <v>15922</v>
      </c>
      <c r="D43" s="104" t="s">
        <v>28898</v>
      </c>
      <c r="E43" s="175" t="str">
        <f>VLOOKUP(C43,'REF. CUSTO'!A:D,2,)</f>
        <v>EMASSAMENTO EM TETO COM MASSA ACRÍLICA, DUAS (2) DEMÃOS, INCLUSIVE LIXAMENTO PARA PINTURA</v>
      </c>
      <c r="F43" s="104" t="str">
        <f>VLOOKUP(C43,'REF. CUSTO'!A:D,3,)</f>
        <v>m2</v>
      </c>
      <c r="G43" s="105">
        <f>VLOOKUP(C43,'REF. CUSTO'!A:D,4,)</f>
        <v>36.340000000000003</v>
      </c>
      <c r="H43" s="105">
        <f t="shared" ref="H43" si="24">G43*(1+($J$7))</f>
        <v>46.56446283750644</v>
      </c>
      <c r="I43" s="144">
        <f>'MEMORIA DE CALCULO'!G141</f>
        <v>147.1797</v>
      </c>
      <c r="J43" s="178">
        <f t="shared" ref="J43" si="25">H43*I43</f>
        <v>6853.3436710853466</v>
      </c>
      <c r="K43" s="310">
        <f t="shared" si="0"/>
        <v>2.5546748546012587E-2</v>
      </c>
      <c r="L43" s="106"/>
      <c r="M43" s="173"/>
    </row>
    <row r="44" spans="2:13" ht="31.5">
      <c r="B44" s="104" t="s">
        <v>29069</v>
      </c>
      <c r="C44" s="108" t="s">
        <v>15954</v>
      </c>
      <c r="D44" s="104" t="s">
        <v>28898</v>
      </c>
      <c r="E44" s="175" t="str">
        <f>VLOOKUP(C44,'REF. CUSTO'!A:D,2,)</f>
        <v>PINTURA ACRÍLICA EM TETO, DUAS (2) DEMÃOS, COM APLICAÇÃO MANUAL, EXCLUSIVE SELADOR ACRÍLICO E MASSA ACRÍLICA/CORRIDA (PVA)</v>
      </c>
      <c r="F44" s="104" t="str">
        <f>VLOOKUP(C44,'REF. CUSTO'!A:D,3,)</f>
        <v>m2</v>
      </c>
      <c r="G44" s="105">
        <f>VLOOKUP(C44,'REF. CUSTO'!A:D,4,)</f>
        <v>19.57</v>
      </c>
      <c r="H44" s="105">
        <f t="shared" si="22"/>
        <v>25.07612927160157</v>
      </c>
      <c r="I44" s="144">
        <f>'MEMORIA DE CALCULO'!G157</f>
        <v>147.1797</v>
      </c>
      <c r="J44" s="178">
        <f t="shared" si="23"/>
        <v>3690.6971833555376</v>
      </c>
      <c r="K44" s="310">
        <f t="shared" si="0"/>
        <v>1.3757563815230224E-2</v>
      </c>
      <c r="L44" s="106"/>
      <c r="M44" s="173"/>
    </row>
    <row r="45" spans="2:13" ht="18">
      <c r="B45" s="146" t="s">
        <v>3135</v>
      </c>
      <c r="C45" s="146"/>
      <c r="D45" s="146"/>
      <c r="E45" s="146" t="s">
        <v>28943</v>
      </c>
      <c r="F45" s="146"/>
      <c r="G45" s="146"/>
      <c r="H45" s="146"/>
      <c r="I45" s="146"/>
      <c r="J45" s="180">
        <f>SUM(J46:J48)</f>
        <v>1773.1092829568834</v>
      </c>
      <c r="K45" s="310">
        <f t="shared" si="0"/>
        <v>6.6095002921583504E-3</v>
      </c>
      <c r="L45" s="106"/>
      <c r="M45" s="173"/>
    </row>
    <row r="46" spans="2:13" ht="58.15" customHeight="1">
      <c r="B46" s="109" t="s">
        <v>29070</v>
      </c>
      <c r="C46" s="263" t="s">
        <v>16003</v>
      </c>
      <c r="D46" s="107" t="s">
        <v>28898</v>
      </c>
      <c r="E46" s="170" t="str">
        <f>VLOOKUP(C46,'REF. CUSTO'!A:D,2,)</f>
        <v>PINTURA ESMALTE BASE SOLVENTE EM ESQUADRIA DE MADEIRA, DUAS (2) DEMÃOS, COM APLICAÇÃO MANUAL, INCLUSIVE UMA (1) DEMÃO DE FUNDO NIVELADOR E PREPARAÇÃO DA SUPERFÍCIE COM LIXAMENTO, EXCLUSIVE MASSA A ÓLEO</v>
      </c>
      <c r="F46" s="104" t="str">
        <f>VLOOKUP(C46,'REF. CUSTO'!A:D,3,)</f>
        <v>m2</v>
      </c>
      <c r="G46" s="105">
        <f>VLOOKUP(C46,'REF. CUSTO'!A:D,4,)</f>
        <v>33.49</v>
      </c>
      <c r="H46" s="105">
        <f t="shared" ref="H46:H48" si="26">G46*(1+($J$7))</f>
        <v>42.91259935135087</v>
      </c>
      <c r="I46" s="144">
        <f>'MEMORIA DE CALCULO'!G165</f>
        <v>35.428799999999995</v>
      </c>
      <c r="J46" s="178">
        <f t="shared" ref="J46:J48" si="27">H46*I46</f>
        <v>1520.3418998991394</v>
      </c>
      <c r="K46" s="310">
        <f t="shared" si="0"/>
        <v>5.6672763084328727E-3</v>
      </c>
      <c r="L46" s="106"/>
      <c r="M46" s="173"/>
    </row>
    <row r="47" spans="2:13" ht="42" customHeight="1">
      <c r="B47" s="109" t="s">
        <v>29071</v>
      </c>
      <c r="C47" s="263" t="s">
        <v>15895</v>
      </c>
      <c r="D47" s="107" t="s">
        <v>28898</v>
      </c>
      <c r="E47" s="170" t="str">
        <f>VLOOKUP(C47,'REF. CUSTO'!A:D,2,)</f>
        <v>LIXAMENTO MANUAL EM SUPERFÍCIE METÁLICA PARA REMOÇÃO DE TINTA E/OU FUNDO ANTICORROSIVA</v>
      </c>
      <c r="F47" s="104" t="str">
        <f>VLOOKUP(C47,'REF. CUSTO'!A:D,3,)</f>
        <v>m2</v>
      </c>
      <c r="G47" s="105">
        <f>VLOOKUP(C47,'REF. CUSTO'!A:D,4,)</f>
        <v>5.38</v>
      </c>
      <c r="H47" s="105">
        <f t="shared" si="26"/>
        <v>6.893693177374371</v>
      </c>
      <c r="I47" s="144">
        <f>'MEMORIA DE CALCULO'!G171</f>
        <v>5.04</v>
      </c>
      <c r="J47" s="178">
        <f t="shared" si="27"/>
        <v>34.744213613966828</v>
      </c>
      <c r="K47" s="310">
        <f t="shared" si="0"/>
        <v>1.2951366970983822E-4</v>
      </c>
      <c r="L47" s="106"/>
      <c r="M47" s="173"/>
    </row>
    <row r="48" spans="2:13" ht="47.25">
      <c r="B48" s="109" t="s">
        <v>29072</v>
      </c>
      <c r="C48" s="263" t="s">
        <v>2598</v>
      </c>
      <c r="D48" s="107" t="s">
        <v>28898</v>
      </c>
      <c r="E48" s="170" t="str">
        <f>VLOOKUP(C48,'REF. CUSTO'!A:D,2,)</f>
        <v>PINTURA ESMALTE BASE SOLVENTE EM ESQUADRIAS DE FERRO, DUAS (2) DEMÃOS, COM APLICAÇÃO MANUAL, INCLUSIVE UMA (1) DEMÃO DE FUNDO ANTICORROSIVO</v>
      </c>
      <c r="F48" s="104" t="str">
        <f>VLOOKUP(C48,'REF. CUSTO'!A:D,3,)</f>
        <v>m2</v>
      </c>
      <c r="G48" s="105">
        <f>VLOOKUP(C48,'REF. CUSTO'!A:D,4,)</f>
        <v>33.76</v>
      </c>
      <c r="H48" s="105">
        <f t="shared" si="26"/>
        <v>43.258565365828765</v>
      </c>
      <c r="I48" s="144">
        <f>'MEMORIA DE CALCULO'!G171</f>
        <v>5.04</v>
      </c>
      <c r="J48" s="178">
        <f t="shared" si="27"/>
        <v>218.02316944377699</v>
      </c>
      <c r="K48" s="310">
        <f t="shared" si="0"/>
        <v>8.1271031401563925E-4</v>
      </c>
      <c r="L48" s="106"/>
      <c r="M48" s="173"/>
    </row>
    <row r="49" spans="2:66" ht="18">
      <c r="B49" s="146" t="s">
        <v>3136</v>
      </c>
      <c r="C49" s="146"/>
      <c r="D49" s="146"/>
      <c r="E49" s="146" t="s">
        <v>28944</v>
      </c>
      <c r="F49" s="146"/>
      <c r="G49" s="146"/>
      <c r="H49" s="146"/>
      <c r="I49" s="146"/>
      <c r="J49" s="180">
        <f>SUM(J50)</f>
        <v>4822.7753907009192</v>
      </c>
      <c r="K49" s="310">
        <f t="shared" si="0"/>
        <v>1.797753565459561E-2</v>
      </c>
      <c r="L49" s="106"/>
      <c r="M49" s="173"/>
    </row>
    <row r="50" spans="2:66" ht="63">
      <c r="B50" s="104" t="s">
        <v>29073</v>
      </c>
      <c r="C50" s="263" t="s">
        <v>16003</v>
      </c>
      <c r="D50" s="107" t="s">
        <v>28898</v>
      </c>
      <c r="E50" s="170" t="str">
        <f>VLOOKUP(C50,'REF. CUSTO'!A:D,2,)</f>
        <v>PINTURA ESMALTE BASE SOLVENTE EM ESQUADRIA DE MADEIRA, DUAS (2) DEMÃOS, COM APLICAÇÃO MANUAL, INCLUSIVE UMA (1) DEMÃO DE FUNDO NIVELADOR E PREPARAÇÃO DA SUPERFÍCIE COM LIXAMENTO, EXCLUSIVE MASSA A ÓLEO</v>
      </c>
      <c r="F50" s="104" t="str">
        <f>VLOOKUP(C50,'REF. CUSTO'!A:D,3,)</f>
        <v>m2</v>
      </c>
      <c r="G50" s="105">
        <f>VLOOKUP(C50,'REF. CUSTO'!A:D,4,)</f>
        <v>33.49</v>
      </c>
      <c r="H50" s="105">
        <f t="shared" ref="H50" si="28">G50*(1+($J$7))</f>
        <v>42.91259935135087</v>
      </c>
      <c r="I50" s="144">
        <f>'MEMORIA DE CALCULO'!G193</f>
        <v>112.386</v>
      </c>
      <c r="J50" s="178">
        <f t="shared" ref="J50" si="29">H50*I50</f>
        <v>4822.7753907009192</v>
      </c>
      <c r="K50" s="310">
        <f t="shared" si="0"/>
        <v>1.797753565459561E-2</v>
      </c>
      <c r="L50" s="106"/>
      <c r="M50" s="173"/>
    </row>
    <row r="51" spans="2:66" s="148" customFormat="1" ht="18">
      <c r="B51" s="146" t="s">
        <v>28950</v>
      </c>
      <c r="C51" s="146"/>
      <c r="D51" s="146"/>
      <c r="E51" s="146" t="s">
        <v>28895</v>
      </c>
      <c r="F51" s="146"/>
      <c r="G51" s="146"/>
      <c r="H51" s="146"/>
      <c r="I51" s="146"/>
      <c r="J51" s="180">
        <f>SUM(J52:J53)</f>
        <v>9706.2634859607515</v>
      </c>
      <c r="K51" s="310">
        <f t="shared" si="0"/>
        <v>3.6181385977089565E-2</v>
      </c>
      <c r="L51" s="106"/>
      <c r="M51" s="173"/>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row>
    <row r="52" spans="2:66" s="148" customFormat="1" ht="27" customHeight="1">
      <c r="B52" s="109" t="s">
        <v>29074</v>
      </c>
      <c r="C52" s="108" t="s">
        <v>15891</v>
      </c>
      <c r="D52" s="104" t="s">
        <v>28898</v>
      </c>
      <c r="E52" s="145" t="str">
        <f>VLOOKUP(C52,'REF. CUSTO'!A:D,2,)</f>
        <v>LIXAMENTO MANUAL EM PAREDE PARA REMOÇÃO DE TINTA</v>
      </c>
      <c r="F52" s="104" t="str">
        <f>VLOOKUP(C52,'REF. CUSTO'!A:D,3,)</f>
        <v>m2</v>
      </c>
      <c r="G52" s="105">
        <f>VLOOKUP(C52,'REF. CUSTO'!A:D,4,)</f>
        <v>3.16</v>
      </c>
      <c r="H52" s="105">
        <f t="shared" ref="H52:H53" si="30">G52*(1+($J$7))</f>
        <v>4.0490837250005596</v>
      </c>
      <c r="I52" s="144">
        <f>'MEMORIA DE CALCULO'!G210</f>
        <v>406.16600000000005</v>
      </c>
      <c r="J52" s="178">
        <f t="shared" ref="J52:J53" si="31">H52*I52</f>
        <v>1644.6001402485774</v>
      </c>
      <c r="K52" s="310">
        <f t="shared" si="0"/>
        <v>6.1304653987990891E-3</v>
      </c>
      <c r="L52" s="106"/>
      <c r="M52" s="173"/>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row>
    <row r="53" spans="2:66" ht="31.5">
      <c r="B53" s="109" t="s">
        <v>29075</v>
      </c>
      <c r="C53" s="108" t="s">
        <v>15948</v>
      </c>
      <c r="D53" s="104" t="s">
        <v>28898</v>
      </c>
      <c r="E53" s="145" t="str">
        <f>VLOOKUP(C53,'REF. CUSTO'!A:D,2,)</f>
        <v>PINTURA ACRÍLICA EM PAREDE, DUAS (2) DEMÃOS, COM APLICAÇÃO MANUAL, EXCLUSIVE SELADOR ACRÍLICO E MASSA ACRÍLICA/CORRIDA (PVA)</v>
      </c>
      <c r="F53" s="104" t="str">
        <f>VLOOKUP(C53,'REF. CUSTO'!A:D,3,)</f>
        <v>m2</v>
      </c>
      <c r="G53" s="105">
        <f>VLOOKUP(C53,'REF. CUSTO'!A:D,4,)</f>
        <v>15.49</v>
      </c>
      <c r="H53" s="105">
        <f t="shared" si="30"/>
        <v>19.848198386157808</v>
      </c>
      <c r="I53" s="144">
        <f>'MEMORIA DE CALCULO'!G210</f>
        <v>406.16600000000005</v>
      </c>
      <c r="J53" s="178">
        <f t="shared" si="31"/>
        <v>8061.6633457121734</v>
      </c>
      <c r="K53" s="310">
        <f t="shared" si="0"/>
        <v>3.0050920578290476E-2</v>
      </c>
      <c r="L53" s="106"/>
      <c r="M53" s="173"/>
    </row>
    <row r="54" spans="2:66" ht="18">
      <c r="B54" s="235">
        <v>5</v>
      </c>
      <c r="C54" s="239"/>
      <c r="D54" s="239"/>
      <c r="E54" s="235" t="s">
        <v>28909</v>
      </c>
      <c r="F54" s="239"/>
      <c r="G54" s="239"/>
      <c r="H54" s="239"/>
      <c r="I54" s="239"/>
      <c r="J54" s="236">
        <f>SUM(J55:J91)</f>
        <v>16596.002528060766</v>
      </c>
      <c r="K54" s="310">
        <f t="shared" si="0"/>
        <v>6.1863803101269828E-2</v>
      </c>
      <c r="L54" s="106"/>
      <c r="M54" s="173"/>
    </row>
    <row r="55" spans="2:66" ht="47.25">
      <c r="B55" s="104" t="s">
        <v>3137</v>
      </c>
      <c r="C55" s="104">
        <v>89711</v>
      </c>
      <c r="D55" s="107" t="s">
        <v>6179</v>
      </c>
      <c r="E55" s="170" t="str">
        <f>VLOOKUP(C55,'REF. CUSTO'!A:D,2,)</f>
        <v>TUBO PVC, SERIE NORMAL, ESGOTO PREDIAL, DN 40 MM, FORNECIDO E INSTALADO EM RAMAL DE DESCARGA OU RAMAL DE ESGOTO SANITÁRIO. AF_08/2022</v>
      </c>
      <c r="F55" s="104" t="str">
        <f>VLOOKUP(C55,'REF. CUSTO'!A:D,3,)</f>
        <v>M</v>
      </c>
      <c r="G55" s="105">
        <f>VLOOKUP(C55,'REF. CUSTO'!A:D,4,)</f>
        <v>22.65</v>
      </c>
      <c r="H55" s="105">
        <f t="shared" ref="H55" si="32">G55*(1+($J$7))</f>
        <v>29.022704547867935</v>
      </c>
      <c r="I55" s="144">
        <v>12</v>
      </c>
      <c r="J55" s="178">
        <f t="shared" ref="J55" si="33">H55*I55</f>
        <v>348.27245457441524</v>
      </c>
      <c r="K55" s="310">
        <f t="shared" si="0"/>
        <v>1.2982318193166206E-3</v>
      </c>
      <c r="L55" s="106"/>
      <c r="M55" s="173"/>
    </row>
    <row r="56" spans="2:66" ht="47.25">
      <c r="B56" s="104" t="s">
        <v>3138</v>
      </c>
      <c r="C56" s="104">
        <v>89712</v>
      </c>
      <c r="D56" s="107" t="s">
        <v>6179</v>
      </c>
      <c r="E56" s="170" t="str">
        <f>VLOOKUP(C56,'REF. CUSTO'!A:D,2,)</f>
        <v>TUBO PVC, SERIE NORMAL, ESGOTO PREDIAL, DN 50 MM, FORNECIDO E INSTALADO EM RAMAL DE DESCARGA OU RAMAL DE ESGOTO SANITÁRIO. AF_08/2022</v>
      </c>
      <c r="F56" s="104" t="str">
        <f>VLOOKUP(C56,'REF. CUSTO'!A:D,3,)</f>
        <v>M</v>
      </c>
      <c r="G56" s="105">
        <f>VLOOKUP(C56,'REF. CUSTO'!A:D,4,)</f>
        <v>29.07</v>
      </c>
      <c r="H56" s="105">
        <f t="shared" ref="H56:H73" si="34">G56*(1+($J$7))</f>
        <v>37.249007558786793</v>
      </c>
      <c r="I56" s="144">
        <v>12</v>
      </c>
      <c r="J56" s="178">
        <f t="shared" ref="J56:J73" si="35">H56*I56</f>
        <v>446.98809070544155</v>
      </c>
      <c r="K56" s="310">
        <f t="shared" si="0"/>
        <v>1.6662074608182853E-3</v>
      </c>
      <c r="L56" s="106"/>
      <c r="M56" s="173"/>
    </row>
    <row r="57" spans="2:66" ht="31.5">
      <c r="B57" s="104" t="s">
        <v>3139</v>
      </c>
      <c r="C57" s="104">
        <v>11712</v>
      </c>
      <c r="D57" s="107" t="s">
        <v>6179</v>
      </c>
      <c r="E57" s="170" t="str">
        <f>VLOOKUP(C57,'REF. CUSTO'!A:D,2,)</f>
        <v>CAIXA SIFONADA, PVC, 150 X 150 X 50 MM, COM GRELHA QUADRADA, BRANCA (NBR 5688)</v>
      </c>
      <c r="F57" s="104" t="str">
        <f>VLOOKUP(C57,'REF. CUSTO'!A:D,3,)</f>
        <v>UN</v>
      </c>
      <c r="G57" s="105">
        <f>VLOOKUP(C57,'REF. CUSTO'!A:D,4,)</f>
        <v>47.81</v>
      </c>
      <c r="H57" s="105">
        <f t="shared" si="34"/>
        <v>61.261611674771132</v>
      </c>
      <c r="I57" s="144">
        <v>3</v>
      </c>
      <c r="J57" s="178">
        <f t="shared" si="35"/>
        <v>183.7848350243134</v>
      </c>
      <c r="K57" s="310">
        <f t="shared" si="0"/>
        <v>6.8508237617580172E-4</v>
      </c>
      <c r="L57" s="106"/>
      <c r="M57" s="173"/>
    </row>
    <row r="58" spans="2:66" ht="31.5">
      <c r="B58" s="104" t="s">
        <v>3140</v>
      </c>
      <c r="C58" s="104">
        <v>3542</v>
      </c>
      <c r="D58" s="107" t="s">
        <v>6179</v>
      </c>
      <c r="E58" s="170" t="str">
        <f>VLOOKUP(C58,'REF. CUSTO'!A:D,2,)</f>
        <v>JOELHO PVC, SOLDAVEL, 90 GRAUS, 20 MM, COR MARROM, PARA AGUA FRIA PREDIAL</v>
      </c>
      <c r="F58" s="104" t="str">
        <f>VLOOKUP(C58,'REF. CUSTO'!A:D,3,)</f>
        <v>UN</v>
      </c>
      <c r="G58" s="105">
        <f>VLOOKUP(C58,'REF. CUSTO'!A:D,4,)</f>
        <v>0.67</v>
      </c>
      <c r="H58" s="105">
        <f t="shared" si="34"/>
        <v>0.8585082581488529</v>
      </c>
      <c r="I58" s="144">
        <v>20</v>
      </c>
      <c r="J58" s="178">
        <f t="shared" si="35"/>
        <v>17.170165162977057</v>
      </c>
      <c r="K58" s="310">
        <f t="shared" si="0"/>
        <v>6.4004070562335237E-5</v>
      </c>
      <c r="L58" s="106"/>
      <c r="M58" s="173"/>
    </row>
    <row r="59" spans="2:66" ht="31.5">
      <c r="B59" s="104" t="s">
        <v>3141</v>
      </c>
      <c r="C59" s="104">
        <v>89355</v>
      </c>
      <c r="D59" s="107" t="s">
        <v>6179</v>
      </c>
      <c r="E59" s="170" t="str">
        <f>VLOOKUP(C59,'REF. CUSTO'!A:D,2,)</f>
        <v>TUBO, PVC, SOLDÁVEL, DE 20MM, INSTALADO EM RAMAL OU SUB-RAMAL DE ÁGUA - FORNECIMENTO E INSTALAÇÃO. AF_06/2022</v>
      </c>
      <c r="F59" s="104" t="str">
        <f>VLOOKUP(C59,'REF. CUSTO'!A:D,3,)</f>
        <v>M</v>
      </c>
      <c r="G59" s="105">
        <f>VLOOKUP(C59,'REF. CUSTO'!A:D,4,)</f>
        <v>21.09</v>
      </c>
      <c r="H59" s="105">
        <f t="shared" ref="H59:H72" si="36">G59*(1+($J$7))</f>
        <v>27.023789797551203</v>
      </c>
      <c r="I59" s="144">
        <v>30</v>
      </c>
      <c r="J59" s="178">
        <f t="shared" ref="J59:J72" si="37">H59*I59</f>
        <v>810.71369392653605</v>
      </c>
      <c r="K59" s="310">
        <f t="shared" si="0"/>
        <v>3.0220429436410073E-3</v>
      </c>
      <c r="L59" s="106"/>
      <c r="M59" s="173"/>
    </row>
    <row r="60" spans="2:66" ht="31.5">
      <c r="B60" s="104" t="s">
        <v>3142</v>
      </c>
      <c r="C60" s="104">
        <v>3529</v>
      </c>
      <c r="D60" s="107" t="s">
        <v>6179</v>
      </c>
      <c r="E60" s="170" t="str">
        <f>VLOOKUP(C60,'REF. CUSTO'!A:D,2,)</f>
        <v>JOELHO PVC, SOLDAVEL, 90 GRAUS, 25 MM, COR MARROM, PARA AGUA FRIA PREDIAL</v>
      </c>
      <c r="F60" s="104" t="str">
        <f>VLOOKUP(C60,'REF. CUSTO'!A:D,3,)</f>
        <v>UN</v>
      </c>
      <c r="G60" s="105">
        <f>VLOOKUP(C60,'REF. CUSTO'!A:D,4,)</f>
        <v>0.82</v>
      </c>
      <c r="H60" s="105">
        <f t="shared" ref="H60" si="38">G60*(1+($J$7))</f>
        <v>1.0507115995254617</v>
      </c>
      <c r="I60" s="144">
        <v>15</v>
      </c>
      <c r="J60" s="178">
        <f t="shared" ref="J60" si="39">H60*I60</f>
        <v>15.760673992881925</v>
      </c>
      <c r="K60" s="310">
        <f t="shared" si="0"/>
        <v>5.8750005068412193E-5</v>
      </c>
      <c r="L60" s="106"/>
      <c r="M60" s="173"/>
    </row>
    <row r="61" spans="2:66" ht="31.5">
      <c r="B61" s="104" t="s">
        <v>29012</v>
      </c>
      <c r="C61" s="104">
        <v>89356</v>
      </c>
      <c r="D61" s="107" t="s">
        <v>6179</v>
      </c>
      <c r="E61" s="170" t="str">
        <f>VLOOKUP(C61,'REF. CUSTO'!A:D,2,)</f>
        <v>TUBO, PVC, SOLDÁVEL, DE 25MM, INSTALADO EM RAMAL OU SUB-RAMAL DE ÁGUA - FORNECIMENTO E INSTALAÇÃO. AF_06/2022</v>
      </c>
      <c r="F61" s="104" t="str">
        <f>VLOOKUP(C61,'REF. CUSTO'!A:D,3,)</f>
        <v>M</v>
      </c>
      <c r="G61" s="105">
        <f>VLOOKUP(C61,'REF. CUSTO'!A:D,4,)</f>
        <v>24.32</v>
      </c>
      <c r="H61" s="105">
        <f t="shared" si="36"/>
        <v>31.162568415194183</v>
      </c>
      <c r="I61" s="144">
        <v>12</v>
      </c>
      <c r="J61" s="178">
        <f t="shared" si="37"/>
        <v>373.95082098233019</v>
      </c>
      <c r="K61" s="310">
        <f t="shared" si="0"/>
        <v>1.3939513397695459E-3</v>
      </c>
      <c r="L61" s="106"/>
      <c r="M61" s="173"/>
    </row>
    <row r="62" spans="2:66" ht="31.5">
      <c r="B62" s="104" t="s">
        <v>28951</v>
      </c>
      <c r="C62" s="104">
        <v>3536</v>
      </c>
      <c r="D62" s="107" t="s">
        <v>6179</v>
      </c>
      <c r="E62" s="170" t="str">
        <f>VLOOKUP(C62,'REF. CUSTO'!A:D,2,)</f>
        <v>JOELHO PVC, SOLDAVEL, 90 GRAUS, 32 MM, COR MARROM, PARA AGUA FRIA PREDIAL</v>
      </c>
      <c r="F62" s="104" t="str">
        <f>VLOOKUP(C62,'REF. CUSTO'!A:D,3,)</f>
        <v>UN</v>
      </c>
      <c r="G62" s="105">
        <f>VLOOKUP(C62,'REF. CUSTO'!A:D,4,)</f>
        <v>2.74</v>
      </c>
      <c r="H62" s="105">
        <f t="shared" ref="H62" si="40">G62*(1+($J$7))</f>
        <v>3.5109143691460551</v>
      </c>
      <c r="I62" s="144">
        <v>15</v>
      </c>
      <c r="J62" s="178">
        <f t="shared" ref="J62" si="41">H62*I62</f>
        <v>52.663715537190825</v>
      </c>
      <c r="K62" s="310">
        <f t="shared" si="0"/>
        <v>1.9631099254567003E-4</v>
      </c>
      <c r="L62" s="106"/>
      <c r="M62" s="173"/>
    </row>
    <row r="63" spans="2:66" ht="31.5">
      <c r="B63" s="104" t="s">
        <v>28952</v>
      </c>
      <c r="C63" s="104">
        <v>89357</v>
      </c>
      <c r="D63" s="107" t="s">
        <v>6179</v>
      </c>
      <c r="E63" s="170" t="str">
        <f>VLOOKUP(C63,'REF. CUSTO'!A:D,2,)</f>
        <v>TUBO, PVC, SOLDÁVEL, DE 32MM, INSTALADO EM RAMAL OU SUB-RAMAL DE ÁGUA - FORNECIMENTO E INSTALAÇÃO. AF_06/2022</v>
      </c>
      <c r="F63" s="104" t="str">
        <f>VLOOKUP(C63,'REF. CUSTO'!A:D,3,)</f>
        <v>M</v>
      </c>
      <c r="G63" s="105">
        <f>VLOOKUP(C63,'REF. CUSTO'!A:D,4,)</f>
        <v>33.75</v>
      </c>
      <c r="H63" s="105">
        <f t="shared" si="36"/>
        <v>43.245751809736994</v>
      </c>
      <c r="I63" s="144">
        <v>6</v>
      </c>
      <c r="J63" s="178">
        <f t="shared" si="37"/>
        <v>259.47451085842198</v>
      </c>
      <c r="K63" s="310">
        <f t="shared" si="0"/>
        <v>9.6722569319946912E-4</v>
      </c>
      <c r="L63" s="106"/>
      <c r="M63" s="173"/>
    </row>
    <row r="64" spans="2:66" ht="31.5">
      <c r="B64" s="104" t="s">
        <v>28953</v>
      </c>
      <c r="C64" s="104">
        <v>89449</v>
      </c>
      <c r="D64" s="107" t="s">
        <v>6179</v>
      </c>
      <c r="E64" s="170" t="str">
        <f>VLOOKUP(C64,'REF. CUSTO'!A:D,2,)</f>
        <v>TUBO, PVC, SOLDÁVEL, DE 50MM, INSTALADO EM PRUMADA DE ÁGUA - FORNECIMENTO E INSTALAÇÃO. AF_06/2022</v>
      </c>
      <c r="F64" s="104" t="str">
        <f>VLOOKUP(C64,'REF. CUSTO'!A:D,3,)</f>
        <v>M</v>
      </c>
      <c r="G64" s="105">
        <f>VLOOKUP(C64,'REF. CUSTO'!A:D,4,)</f>
        <v>20.059999999999999</v>
      </c>
      <c r="H64" s="105">
        <f t="shared" ref="H64" si="42">G64*(1+($J$7))</f>
        <v>25.703993520098489</v>
      </c>
      <c r="I64" s="144">
        <v>18</v>
      </c>
      <c r="J64" s="178">
        <f t="shared" ref="J64" si="43">H64*I64</f>
        <v>462.67188336177281</v>
      </c>
      <c r="K64" s="310">
        <f t="shared" si="0"/>
        <v>1.7246708804961198E-3</v>
      </c>
      <c r="L64" s="106"/>
      <c r="M64" s="173"/>
    </row>
    <row r="65" spans="2:13" ht="47.25">
      <c r="B65" s="104" t="s">
        <v>28954</v>
      </c>
      <c r="C65" s="104" t="s">
        <v>18156</v>
      </c>
      <c r="D65" s="107" t="s">
        <v>28898</v>
      </c>
      <c r="E65" s="170" t="str">
        <f>VLOOKUP(C65,'REF. CUSTO'!A:D,2,)</f>
        <v>CAIXA D'ÁGUA DE POLIETILENO, CAPACIDADE DE 1.500L, INCLUSIVE TAMPA, TORNEIRA DE BOIA, EXTRAVASOR, TUBO DE LIMPEZA E ACESSÓRIOS, EXCLUSIVE TUBULAÇÃO DE ENTRADA/SAÍDA DE ÁGUA</v>
      </c>
      <c r="F65" s="104" t="str">
        <f>VLOOKUP(C65,'REF. CUSTO'!A:D,3,)</f>
        <v>un</v>
      </c>
      <c r="G65" s="105">
        <f>VLOOKUP(C65,'REF. CUSTO'!A:D,4,)</f>
        <v>1717.62</v>
      </c>
      <c r="H65" s="105">
        <f t="shared" ref="H65:H71" si="44">G65*(1+($J$7))</f>
        <v>2200.8820214352727</v>
      </c>
      <c r="I65" s="144">
        <v>1</v>
      </c>
      <c r="J65" s="178">
        <f t="shared" ref="J65:J71" si="45">H65*I65</f>
        <v>2200.8820214352727</v>
      </c>
      <c r="K65" s="310">
        <f t="shared" si="0"/>
        <v>8.2040799760655404E-3</v>
      </c>
      <c r="L65" s="106"/>
      <c r="M65" s="173"/>
    </row>
    <row r="66" spans="2:13" ht="31.5">
      <c r="B66" s="104" t="s">
        <v>28955</v>
      </c>
      <c r="C66" s="104" t="s">
        <v>17705</v>
      </c>
      <c r="D66" s="107" t="s">
        <v>28898</v>
      </c>
      <c r="E66" s="170" t="str">
        <f>VLOOKUP(C66,'REF. CUSTO'!A:D,2,)</f>
        <v>ADAPTADOR SOLDÁVEL DE PVC MARROM COM FLANGES E ANEL PARA CAIXA DÁGUA Ø 50 MM X 1 1/2"</v>
      </c>
      <c r="F66" s="104" t="str">
        <f>VLOOKUP(C66,'REF. CUSTO'!A:D,3,)</f>
        <v>un</v>
      </c>
      <c r="G66" s="105">
        <f>VLOOKUP(C66,'REF. CUSTO'!A:D,4,)</f>
        <v>57.94</v>
      </c>
      <c r="H66" s="105">
        <f t="shared" si="44"/>
        <v>74.241743995738105</v>
      </c>
      <c r="I66" s="144">
        <v>1</v>
      </c>
      <c r="J66" s="178">
        <f t="shared" si="45"/>
        <v>74.241743995738105</v>
      </c>
      <c r="K66" s="310">
        <f t="shared" si="0"/>
        <v>2.7674595883445547E-4</v>
      </c>
      <c r="L66" s="106"/>
      <c r="M66" s="173"/>
    </row>
    <row r="67" spans="2:13" ht="31.5">
      <c r="B67" s="104" t="s">
        <v>29013</v>
      </c>
      <c r="C67" s="104" t="s">
        <v>17701</v>
      </c>
      <c r="D67" s="107" t="s">
        <v>28898</v>
      </c>
      <c r="E67" s="170" t="str">
        <f>VLOOKUP(C67,'REF. CUSTO'!A:D,2,)</f>
        <v>ADAPTADOR SOLDÁVEL DE PVC MARROM COM FLANGES E ANEL PARA CAIXA DÁGUA Ø 32 MM X 1"</v>
      </c>
      <c r="F67" s="104" t="str">
        <f>VLOOKUP(C67,'REF. CUSTO'!A:D,3,)</f>
        <v>un</v>
      </c>
      <c r="G67" s="105">
        <f>VLOOKUP(C67,'REF. CUSTO'!A:D,4,)</f>
        <v>32.82</v>
      </c>
      <c r="H67" s="105">
        <f t="shared" si="44"/>
        <v>42.054091093202018</v>
      </c>
      <c r="I67" s="144">
        <v>1</v>
      </c>
      <c r="J67" s="178">
        <f t="shared" si="45"/>
        <v>42.054091093202018</v>
      </c>
      <c r="K67" s="310">
        <f t="shared" si="0"/>
        <v>1.5676220864595841E-4</v>
      </c>
      <c r="L67" s="106"/>
      <c r="M67" s="173"/>
    </row>
    <row r="68" spans="2:13" ht="31.5">
      <c r="B68" s="104" t="s">
        <v>29014</v>
      </c>
      <c r="C68" s="104">
        <v>94490</v>
      </c>
      <c r="D68" s="107" t="s">
        <v>6179</v>
      </c>
      <c r="E68" s="170" t="str">
        <f>VLOOKUP(C68,'REF. CUSTO'!A:D,2,)</f>
        <v>REGISTRO DE ESFERA, PVC, SOLDÁVEL, COM VOLANTE, DN 32 MM - FORNECIMENTO E INSTALAÇÃO. AF_08/2021</v>
      </c>
      <c r="F68" s="104" t="str">
        <f>VLOOKUP(C68,'REF. CUSTO'!A:D,3,)</f>
        <v>UN</v>
      </c>
      <c r="G68" s="105">
        <f>VLOOKUP(C68,'REF. CUSTO'!A:D,4,)</f>
        <v>31.28</v>
      </c>
      <c r="H68" s="105">
        <f t="shared" si="44"/>
        <v>40.080803455068832</v>
      </c>
      <c r="I68" s="144">
        <v>3</v>
      </c>
      <c r="J68" s="178">
        <f t="shared" si="45"/>
        <v>120.2424103652065</v>
      </c>
      <c r="K68" s="310">
        <f t="shared" si="0"/>
        <v>4.4821955086339838E-4</v>
      </c>
      <c r="L68" s="106"/>
      <c r="M68" s="173"/>
    </row>
    <row r="69" spans="2:13" ht="31.5">
      <c r="B69" s="104" t="s">
        <v>29015</v>
      </c>
      <c r="C69" s="104">
        <v>94492</v>
      </c>
      <c r="D69" s="107" t="s">
        <v>6179</v>
      </c>
      <c r="E69" s="170" t="str">
        <f>VLOOKUP(C69,'REF. CUSTO'!A:D,2,)</f>
        <v>REGISTRO DE ESFERA, PVC, SOLDÁVEL, COM VOLANTE, DN 50 MM - FORNECIMENTO E INSTALAÇÃO. AF_08/2021</v>
      </c>
      <c r="F69" s="104" t="str">
        <f>VLOOKUP(C69,'REF. CUSTO'!A:D,3,)</f>
        <v>UN</v>
      </c>
      <c r="G69" s="105">
        <f>VLOOKUP(C69,'REF. CUSTO'!A:D,4,)</f>
        <v>44.17</v>
      </c>
      <c r="H69" s="105">
        <f t="shared" si="44"/>
        <v>56.597477257365419</v>
      </c>
      <c r="I69" s="144">
        <v>2</v>
      </c>
      <c r="J69" s="178">
        <f t="shared" si="45"/>
        <v>113.19495451473084</v>
      </c>
      <c r="K69" s="310">
        <f t="shared" si="0"/>
        <v>4.219492233937832E-4</v>
      </c>
      <c r="L69" s="106"/>
      <c r="M69" s="173"/>
    </row>
    <row r="70" spans="2:13" ht="18">
      <c r="B70" s="104" t="s">
        <v>29016</v>
      </c>
      <c r="C70" s="104">
        <v>3855</v>
      </c>
      <c r="D70" s="107" t="s">
        <v>6179</v>
      </c>
      <c r="E70" s="170" t="str">
        <f>VLOOKUP(C70,'REF. CUSTO'!A:D,2,)</f>
        <v>LUVA SOLDAVEL COM BUCHA DE LATAO, PVC, 20 MM X 1/2"</v>
      </c>
      <c r="F70" s="104" t="str">
        <f>VLOOKUP(C70,'REF. CUSTO'!A:D,3,)</f>
        <v>UN</v>
      </c>
      <c r="G70" s="105">
        <f>VLOOKUP(C70,'REF. CUSTO'!A:D,4,)</f>
        <v>5.84</v>
      </c>
      <c r="H70" s="105">
        <f t="shared" si="44"/>
        <v>7.4831167575959707</v>
      </c>
      <c r="I70" s="144">
        <v>10</v>
      </c>
      <c r="J70" s="178">
        <f t="shared" si="45"/>
        <v>74.831167575959711</v>
      </c>
      <c r="K70" s="310">
        <f t="shared" si="0"/>
        <v>2.7894311349555055E-4</v>
      </c>
      <c r="L70" s="106"/>
      <c r="M70" s="173"/>
    </row>
    <row r="71" spans="2:13" ht="18">
      <c r="B71" s="104" t="s">
        <v>29017</v>
      </c>
      <c r="C71" s="104">
        <v>3874</v>
      </c>
      <c r="D71" s="107" t="s">
        <v>6179</v>
      </c>
      <c r="E71" s="170" t="str">
        <f>VLOOKUP(C71,'REF. CUSTO'!A:D,2,)</f>
        <v>LUVA SOLDAVEL COM BUCHA DE LATAO, PVC, 25 MM X 1/2"</v>
      </c>
      <c r="F71" s="104" t="str">
        <f>VLOOKUP(C71,'REF. CUSTO'!A:D,3,)</f>
        <v>UN</v>
      </c>
      <c r="G71" s="105">
        <f>VLOOKUP(C71,'REF. CUSTO'!A:D,4,)</f>
        <v>6.77</v>
      </c>
      <c r="H71" s="105">
        <f t="shared" si="44"/>
        <v>8.6747774741309449</v>
      </c>
      <c r="I71" s="144">
        <v>10</v>
      </c>
      <c r="J71" s="178">
        <f t="shared" si="45"/>
        <v>86.747774741309456</v>
      </c>
      <c r="K71" s="310">
        <f t="shared" si="0"/>
        <v>3.2336384903508173E-4</v>
      </c>
      <c r="L71" s="106"/>
      <c r="M71" s="173"/>
    </row>
    <row r="72" spans="2:13" ht="18">
      <c r="B72" s="104" t="s">
        <v>29018</v>
      </c>
      <c r="C72" s="104">
        <v>20262</v>
      </c>
      <c r="D72" s="107" t="s">
        <v>6179</v>
      </c>
      <c r="E72" s="170" t="str">
        <f>VLOOKUP(C72,'REF. CUSTO'!A:D,2,)</f>
        <v>SIFAO PLASTICO EXTENSIVEL UNIVERSAL, TIPO COPO</v>
      </c>
      <c r="F72" s="104" t="str">
        <f>VLOOKUP(C72,'REF. CUSTO'!A:D,3,)</f>
        <v>UN</v>
      </c>
      <c r="G72" s="105">
        <f>VLOOKUP(C72,'REF. CUSTO'!A:D,4,)</f>
        <v>20.149999999999999</v>
      </c>
      <c r="H72" s="105">
        <f t="shared" si="36"/>
        <v>25.819315524924452</v>
      </c>
      <c r="I72" s="144">
        <v>4</v>
      </c>
      <c r="J72" s="178">
        <f t="shared" si="37"/>
        <v>103.27726209969781</v>
      </c>
      <c r="K72" s="310">
        <f t="shared" si="0"/>
        <v>3.8497970800927011E-4</v>
      </c>
      <c r="L72" s="106"/>
      <c r="M72" s="173"/>
    </row>
    <row r="73" spans="2:13" ht="18">
      <c r="B73" s="104" t="s">
        <v>29019</v>
      </c>
      <c r="C73" s="104">
        <v>6157</v>
      </c>
      <c r="D73" s="107" t="s">
        <v>6179</v>
      </c>
      <c r="E73" s="170" t="str">
        <f>VLOOKUP(C73,'REF. CUSTO'!A:D,2,)</f>
        <v>VALVULA EM METAL CROMADO PARA PIA AMERICANA 3.1/2 X 1.1/2"</v>
      </c>
      <c r="F73" s="104" t="str">
        <f>VLOOKUP(C73,'REF. CUSTO'!A:D,3,)</f>
        <v>UN</v>
      </c>
      <c r="G73" s="105">
        <f>VLOOKUP(C73,'REF. CUSTO'!A:D,4,)</f>
        <v>75.13</v>
      </c>
      <c r="H73" s="105">
        <f t="shared" si="34"/>
        <v>96.268246917497478</v>
      </c>
      <c r="I73" s="144">
        <v>1</v>
      </c>
      <c r="J73" s="178">
        <f t="shared" si="35"/>
        <v>96.268246917497478</v>
      </c>
      <c r="K73" s="310">
        <f t="shared" si="0"/>
        <v>3.588526732349437E-4</v>
      </c>
      <c r="L73" s="106"/>
      <c r="M73" s="173"/>
    </row>
    <row r="74" spans="2:13" ht="31.5">
      <c r="B74" s="104" t="s">
        <v>29076</v>
      </c>
      <c r="C74" s="104">
        <v>13415</v>
      </c>
      <c r="D74" s="107" t="s">
        <v>6179</v>
      </c>
      <c r="E74" s="170" t="str">
        <f>VLOOKUP(C74,'REF. CUSTO'!A:D,2,)</f>
        <v>TORNEIRA DE MESA/BANCADA, PARA LAVATORIO, FIXA, METALICA CROMADA, PADRAO POPULAR, 1/2" OU 3/4"</v>
      </c>
      <c r="F74" s="104" t="str">
        <f>VLOOKUP(C74,'REF. CUSTO'!A:D,3,)</f>
        <v>UN</v>
      </c>
      <c r="G74" s="105">
        <f>VLOOKUP(C74,'REF. CUSTO'!A:D,4,)</f>
        <v>69.48</v>
      </c>
      <c r="H74" s="105">
        <f t="shared" ref="H74:H91" si="46">G74*(1+($J$7))</f>
        <v>89.028587725645224</v>
      </c>
      <c r="I74" s="144">
        <v>3</v>
      </c>
      <c r="J74" s="178">
        <f t="shared" ref="J74:J91" si="47">H74*I74</f>
        <v>267.08576317693564</v>
      </c>
      <c r="K74" s="310">
        <f t="shared" ref="K74:K137" si="48">J74/$J$176</f>
        <v>9.9559764686665332E-4</v>
      </c>
      <c r="L74" s="106"/>
      <c r="M74" s="173"/>
    </row>
    <row r="75" spans="2:13" ht="31.5">
      <c r="B75" s="104" t="s">
        <v>29077</v>
      </c>
      <c r="C75" s="104">
        <v>95546</v>
      </c>
      <c r="D75" s="107" t="s">
        <v>6179</v>
      </c>
      <c r="E75" s="170" t="str">
        <f>VLOOKUP(C75,'REF. CUSTO'!A:D,2,)</f>
        <v>KIT DE ACESSORIOS PARA BANHEIRO EM METAL CROMADO, 5 PECAS, INCLUSO FIXAÇÃO. AF_01/2020</v>
      </c>
      <c r="F75" s="104" t="str">
        <f>VLOOKUP(C75,'REF. CUSTO'!A:D,3,)</f>
        <v>UN</v>
      </c>
      <c r="G75" s="105">
        <f>VLOOKUP(C75,'REF. CUSTO'!A:D,4,)</f>
        <v>138.38</v>
      </c>
      <c r="H75" s="105">
        <f t="shared" si="46"/>
        <v>177.31398919796754</v>
      </c>
      <c r="I75" s="144">
        <v>3</v>
      </c>
      <c r="J75" s="178">
        <f t="shared" si="47"/>
        <v>531.94196759390263</v>
      </c>
      <c r="K75" s="310">
        <f t="shared" si="48"/>
        <v>1.9828843174065558E-3</v>
      </c>
      <c r="L75" s="106"/>
      <c r="M75" s="173"/>
    </row>
    <row r="76" spans="2:13" ht="31.5">
      <c r="B76" s="104" t="s">
        <v>29078</v>
      </c>
      <c r="C76" s="104">
        <v>10422</v>
      </c>
      <c r="D76" s="107" t="s">
        <v>6179</v>
      </c>
      <c r="E76" s="170" t="str">
        <f>VLOOKUP(C76,'REF. CUSTO'!A:D,2,)</f>
        <v>BACIA SANITARIA (VASO) COM CAIXA ACOPLADA, SIFAO APARENTE, DE LOUCA BRANCA (SEM ASSENTO)</v>
      </c>
      <c r="F76" s="104" t="str">
        <f>VLOOKUP(C76,'REF. CUSTO'!A:D,3,)</f>
        <v>UN</v>
      </c>
      <c r="G76" s="105">
        <f>VLOOKUP(C76,'REF. CUSTO'!A:D,4,)</f>
        <v>446.74</v>
      </c>
      <c r="H76" s="105">
        <f t="shared" si="46"/>
        <v>572.43280484390823</v>
      </c>
      <c r="I76" s="144">
        <v>2</v>
      </c>
      <c r="J76" s="178">
        <f t="shared" si="47"/>
        <v>1144.8656096878165</v>
      </c>
      <c r="K76" s="310">
        <f t="shared" si="48"/>
        <v>4.2676385795548718E-3</v>
      </c>
      <c r="L76" s="106"/>
      <c r="M76" s="173"/>
    </row>
    <row r="77" spans="2:13" ht="47.25">
      <c r="B77" s="104" t="s">
        <v>29079</v>
      </c>
      <c r="C77" s="104">
        <v>95472</v>
      </c>
      <c r="D77" s="107" t="s">
        <v>6179</v>
      </c>
      <c r="E77" s="170" t="str">
        <f>VLOOKUP(C77,'REF. CUSTO'!A:D,2,)</f>
        <v>VASO SANITARIO SIFONADO CONVENCIONAL PARA PCD SEM FURO FRONTAL COM LOUÇA BRANCA SEM ASSENTO, INCLUSO CONJUNTO DE LIGAÇÃO PARA BACIA SANITÁRIA AJUSTÁVEL - FORNECIMENTO E INSTALAÇÃO. AF_01/2020</v>
      </c>
      <c r="F77" s="104" t="str">
        <f>VLOOKUP(C77,'REF. CUSTO'!A:D,3,)</f>
        <v>UN</v>
      </c>
      <c r="G77" s="105">
        <f>VLOOKUP(C77,'REF. CUSTO'!A:D,4,)</f>
        <v>881.81</v>
      </c>
      <c r="H77" s="105">
        <f t="shared" ref="H77:H78" si="49">G77*(1+($J$7))</f>
        <v>1129.9121897287162</v>
      </c>
      <c r="I77" s="144">
        <v>1</v>
      </c>
      <c r="J77" s="178">
        <f t="shared" ref="J77:J78" si="50">H77*I77</f>
        <v>1129.9121897287162</v>
      </c>
      <c r="K77" s="310">
        <f t="shared" si="48"/>
        <v>4.2118977210875239E-3</v>
      </c>
      <c r="L77" s="106"/>
      <c r="M77" s="173"/>
    </row>
    <row r="78" spans="2:13" ht="31.5">
      <c r="B78" s="104" t="s">
        <v>29080</v>
      </c>
      <c r="C78" s="104">
        <v>100865</v>
      </c>
      <c r="D78" s="107" t="s">
        <v>6179</v>
      </c>
      <c r="E78" s="170" t="str">
        <f>VLOOKUP(C78,'REF. CUSTO'!A:D,2,)</f>
        <v>BARRA DE APOIO LATERAL ARTICULADA, COM TRAVA, EM ACO INOX POLIDO, FIXADA NA PAREDE - FORNECIMENTO E INSTALAÇÃO. AF_01/2020</v>
      </c>
      <c r="F78" s="104" t="str">
        <f>VLOOKUP(C78,'REF. CUSTO'!A:D,3,)</f>
        <v>UN</v>
      </c>
      <c r="G78" s="105">
        <f>VLOOKUP(C78,'REF. CUSTO'!A:D,4,)</f>
        <v>580.98</v>
      </c>
      <c r="H78" s="105">
        <f t="shared" si="49"/>
        <v>744.44198181988145</v>
      </c>
      <c r="I78" s="144">
        <v>1</v>
      </c>
      <c r="J78" s="178">
        <f t="shared" si="50"/>
        <v>744.44198181988145</v>
      </c>
      <c r="K78" s="310">
        <f t="shared" si="48"/>
        <v>2.7750063369630989E-3</v>
      </c>
      <c r="L78" s="106"/>
      <c r="M78" s="173"/>
    </row>
    <row r="79" spans="2:13" ht="31.5">
      <c r="B79" s="104" t="s">
        <v>29081</v>
      </c>
      <c r="C79" s="104">
        <v>100867</v>
      </c>
      <c r="D79" s="107" t="s">
        <v>6179</v>
      </c>
      <c r="E79" s="170" t="str">
        <f>VLOOKUP(C79,'REF. CUSTO'!A:D,2,)</f>
        <v>BARRA DE APOIO RETA, EM ACO INOX POLIDO, COMPRIMENTO 70 CM, FIXADA NA PAREDE - FORNECIMENTO E INSTALAÇÃO. AF_01/2020</v>
      </c>
      <c r="F79" s="104" t="str">
        <f>VLOOKUP(C79,'REF. CUSTO'!A:D,3,)</f>
        <v>UN</v>
      </c>
      <c r="G79" s="105">
        <f>VLOOKUP(C79,'REF. CUSTO'!A:D,4,)</f>
        <v>346.25</v>
      </c>
      <c r="H79" s="105">
        <f t="shared" ref="H79" si="51">G79*(1+($J$7))</f>
        <v>443.66937967767211</v>
      </c>
      <c r="I79" s="144">
        <v>3</v>
      </c>
      <c r="J79" s="178">
        <f t="shared" ref="J79" si="52">H79*I79</f>
        <v>1331.0081390330163</v>
      </c>
      <c r="K79" s="310">
        <f t="shared" si="48"/>
        <v>4.9615095743750538E-3</v>
      </c>
      <c r="L79" s="106"/>
      <c r="M79" s="173"/>
    </row>
    <row r="80" spans="2:13" ht="18">
      <c r="B80" s="104" t="s">
        <v>29082</v>
      </c>
      <c r="C80" s="104">
        <v>377</v>
      </c>
      <c r="D80" s="107" t="s">
        <v>6179</v>
      </c>
      <c r="E80" s="170" t="str">
        <f>VLOOKUP(C80,'REF. CUSTO'!A:D,2,)</f>
        <v>ASSENTO SANITARIO DE PLASTICO, TIPO CONVENCIONAL</v>
      </c>
      <c r="F80" s="104" t="str">
        <f>VLOOKUP(C80,'REF. CUSTO'!A:D,3,)</f>
        <v>UN</v>
      </c>
      <c r="G80" s="105">
        <f>VLOOKUP(C80,'REF. CUSTO'!A:D,4,)</f>
        <v>38.58</v>
      </c>
      <c r="H80" s="105">
        <f t="shared" ref="H80" si="53">G80*(1+($J$7))</f>
        <v>49.434699402063792</v>
      </c>
      <c r="I80" s="144">
        <v>3</v>
      </c>
      <c r="J80" s="178">
        <f t="shared" ref="J80" si="54">H80*I80</f>
        <v>148.30409820619138</v>
      </c>
      <c r="K80" s="310">
        <f t="shared" si="48"/>
        <v>5.528232184242298E-4</v>
      </c>
      <c r="L80" s="106"/>
      <c r="M80" s="173"/>
    </row>
    <row r="81" spans="2:13" ht="18">
      <c r="B81" s="104" t="s">
        <v>29083</v>
      </c>
      <c r="C81" s="104">
        <v>10426</v>
      </c>
      <c r="D81" s="107" t="s">
        <v>6179</v>
      </c>
      <c r="E81" s="170" t="str">
        <f>VLOOKUP(C81,'REF. CUSTO'!A:D,2,)</f>
        <v>LAVATORIO DE LOUCA BRANCA, COM COLUNA, DIMENSOES *54 X 44* CM (L X C)</v>
      </c>
      <c r="F81" s="104" t="str">
        <f>VLOOKUP(C81,'REF. CUSTO'!A:D,3,)</f>
        <v>UN</v>
      </c>
      <c r="G81" s="105">
        <f>VLOOKUP(C81,'REF. CUSTO'!A:D,4,)</f>
        <v>213.29</v>
      </c>
      <c r="H81" s="105">
        <f t="shared" si="46"/>
        <v>273.30033788144601</v>
      </c>
      <c r="I81" s="144">
        <v>3</v>
      </c>
      <c r="J81" s="178">
        <f t="shared" si="47"/>
        <v>819.90101364433804</v>
      </c>
      <c r="K81" s="310">
        <f t="shared" si="48"/>
        <v>3.0562898978150335E-3</v>
      </c>
      <c r="L81" s="106"/>
      <c r="M81" s="173"/>
    </row>
    <row r="82" spans="2:13" ht="47.25">
      <c r="B82" s="104" t="s">
        <v>29084</v>
      </c>
      <c r="C82" s="104">
        <v>86929</v>
      </c>
      <c r="D82" s="107" t="s">
        <v>6179</v>
      </c>
      <c r="E82" s="170" t="str">
        <f>VLOOKUP(C82,'REF. CUSTO'!A:D,2,)</f>
        <v>TANQUE DE MÁRMORE SINTÉTICO SUSPENSO, 22L OU EQUIVALENTE, INCLUSO SIFÃO FLEXÍVEL EM PVC, VÁLVULA PLÁSTICA E TORNEIRA DE METAL CROMADO PADRÃO POPULAR - FORNECIMENTO E INSTALAÇÃO. AF_01/2020</v>
      </c>
      <c r="F82" s="104" t="str">
        <f>VLOOKUP(C82,'REF. CUSTO'!A:D,3,)</f>
        <v>UN</v>
      </c>
      <c r="G82" s="105">
        <f>VLOOKUP(C82,'REF. CUSTO'!A:D,4,)</f>
        <v>430.02</v>
      </c>
      <c r="H82" s="105">
        <f t="shared" ref="H82" si="55">G82*(1+($J$7))</f>
        <v>551.00853905846225</v>
      </c>
      <c r="I82" s="144">
        <v>1</v>
      </c>
      <c r="J82" s="178">
        <f t="shared" ref="J82" si="56">H82*I82</f>
        <v>551.00853905846225</v>
      </c>
      <c r="K82" s="310">
        <f t="shared" si="48"/>
        <v>2.053957494269806E-3</v>
      </c>
      <c r="L82" s="106"/>
      <c r="M82" s="173"/>
    </row>
    <row r="83" spans="2:13" ht="63">
      <c r="B83" s="104" t="s">
        <v>29085</v>
      </c>
      <c r="C83" s="104">
        <v>93441</v>
      </c>
      <c r="D83" s="107" t="s">
        <v>6179</v>
      </c>
      <c r="E83" s="170" t="str">
        <f>VLOOKUP(C83,'REF. CUSTO'!A:D,2,)</f>
        <v>BANCADA GRANITO CINZA 150 X 60 CM, COM CUBA DE EMBUTIR DE AÇO, VÁLVULA AMERICANA EM METAL, SIFÃO FLEXÍVEL EM PVC, ENGATE FLEXÍVEL 30 CM, TORNEIRA CROMADA LONGA, DE PAREDE, 1/2" OU 3/4", P/ COZINHA, PADRÃO POPULAR - FORNEC. E INSTALAÇÃO. AF_01/2020</v>
      </c>
      <c r="F83" s="104" t="str">
        <f>VLOOKUP(C83,'REF. CUSTO'!A:D,3,)</f>
        <v>UN</v>
      </c>
      <c r="G83" s="105">
        <f>VLOOKUP(C83,'REF. CUSTO'!A:D,4,)</f>
        <v>1031.8399999999999</v>
      </c>
      <c r="H83" s="105">
        <f t="shared" ref="H83" si="57">G83*(1+($J$7))</f>
        <v>1322.1539717736005</v>
      </c>
      <c r="I83" s="144">
        <v>1</v>
      </c>
      <c r="J83" s="178">
        <f t="shared" ref="J83" si="58">H83*I83</f>
        <v>1322.1539717736005</v>
      </c>
      <c r="K83" s="310">
        <f t="shared" si="48"/>
        <v>4.9285044902268645E-3</v>
      </c>
      <c r="L83" s="106"/>
      <c r="M83" s="173"/>
    </row>
    <row r="84" spans="2:13" ht="31.5">
      <c r="B84" s="104" t="s">
        <v>29086</v>
      </c>
      <c r="C84" s="104">
        <v>11758</v>
      </c>
      <c r="D84" s="107" t="s">
        <v>6179</v>
      </c>
      <c r="E84" s="170" t="str">
        <f>VLOOKUP(C84,'REF. CUSTO'!A:D,2,)</f>
        <v>SABONETEIRA PLASTICA TIPO DISPENSER PARA SABONETE LIQUIDO COM RESERVATORIO 800 A 1500 ML</v>
      </c>
      <c r="F84" s="104" t="str">
        <f>VLOOKUP(C84,'REF. CUSTO'!A:D,3,)</f>
        <v>UN</v>
      </c>
      <c r="G84" s="105">
        <f>VLOOKUP(C84,'REF. CUSTO'!A:D,4,)</f>
        <v>44.9</v>
      </c>
      <c r="H84" s="105">
        <f t="shared" ref="H84:H89" si="59">G84*(1+($J$7))</f>
        <v>57.532866852064913</v>
      </c>
      <c r="I84" s="144">
        <v>3</v>
      </c>
      <c r="J84" s="178">
        <f t="shared" ref="J84:J89" si="60">H84*I84</f>
        <v>172.59860055619475</v>
      </c>
      <c r="K84" s="310">
        <f t="shared" si="48"/>
        <v>6.4338420184675794E-4</v>
      </c>
      <c r="L84" s="106"/>
      <c r="M84" s="173"/>
    </row>
    <row r="85" spans="2:13" ht="18">
      <c r="B85" s="104" t="s">
        <v>29087</v>
      </c>
      <c r="C85" s="104">
        <v>11703</v>
      </c>
      <c r="D85" s="107" t="s">
        <v>6179</v>
      </c>
      <c r="E85" s="170" t="str">
        <f>VLOOKUP(C85,'REF. CUSTO'!A:D,2,)</f>
        <v>PAPELEIRA DE PAREDE EM METAL CROMADO SEM TAMPA</v>
      </c>
      <c r="F85" s="104" t="str">
        <f>VLOOKUP(C85,'REF. CUSTO'!A:D,3,)</f>
        <v>UN</v>
      </c>
      <c r="G85" s="105">
        <f>VLOOKUP(C85,'REF. CUSTO'!A:D,4,)</f>
        <v>28.4</v>
      </c>
      <c r="H85" s="105">
        <f t="shared" si="59"/>
        <v>36.390499300637941</v>
      </c>
      <c r="I85" s="144">
        <v>3</v>
      </c>
      <c r="J85" s="178">
        <f t="shared" si="60"/>
        <v>109.17149790191382</v>
      </c>
      <c r="K85" s="310">
        <f t="shared" si="48"/>
        <v>4.0695125462022103E-4</v>
      </c>
      <c r="L85" s="106"/>
      <c r="M85" s="173"/>
    </row>
    <row r="86" spans="2:13" ht="18">
      <c r="B86" s="104" t="s">
        <v>29088</v>
      </c>
      <c r="C86" s="104">
        <v>11757</v>
      </c>
      <c r="D86" s="107" t="s">
        <v>6179</v>
      </c>
      <c r="E86" s="170" t="str">
        <f>VLOOKUP(C86,'REF. CUSTO'!A:D,2,)</f>
        <v>SABONETEIRA DE PAREDE EM METAL CROMADO</v>
      </c>
      <c r="F86" s="104" t="str">
        <f>VLOOKUP(C86,'REF. CUSTO'!A:D,3,)</f>
        <v>UN</v>
      </c>
      <c r="G86" s="105">
        <f>VLOOKUP(C86,'REF. CUSTO'!A:D,4,)</f>
        <v>27.69</v>
      </c>
      <c r="H86" s="105">
        <f t="shared" si="59"/>
        <v>35.480736818121997</v>
      </c>
      <c r="I86" s="144">
        <v>3</v>
      </c>
      <c r="J86" s="178">
        <f t="shared" si="60"/>
        <v>106.44221045436599</v>
      </c>
      <c r="K86" s="310">
        <f t="shared" si="48"/>
        <v>3.9677747325471554E-4</v>
      </c>
      <c r="L86" s="106"/>
      <c r="M86" s="173"/>
    </row>
    <row r="87" spans="2:13" ht="18">
      <c r="B87" s="104" t="s">
        <v>29089</v>
      </c>
      <c r="C87" s="104">
        <v>21101</v>
      </c>
      <c r="D87" s="107" t="s">
        <v>6179</v>
      </c>
      <c r="E87" s="170" t="str">
        <f>VLOOKUP(C87,'REF. CUSTO'!A:D,2,)</f>
        <v>PORTA TOALHA ROSTO EM METAL CROMADO, TIPO ARGOLA</v>
      </c>
      <c r="F87" s="104" t="str">
        <f>VLOOKUP(C87,'REF. CUSTO'!A:D,3,)</f>
        <v>UN</v>
      </c>
      <c r="G87" s="105">
        <f>VLOOKUP(C87,'REF. CUSTO'!A:D,4,)</f>
        <v>21.7</v>
      </c>
      <c r="H87" s="105">
        <f t="shared" si="59"/>
        <v>27.805416719149413</v>
      </c>
      <c r="I87" s="144">
        <v>3</v>
      </c>
      <c r="J87" s="178">
        <f t="shared" si="60"/>
        <v>83.416250157448246</v>
      </c>
      <c r="K87" s="310">
        <f t="shared" si="48"/>
        <v>3.1094514877671824E-4</v>
      </c>
      <c r="L87" s="106"/>
      <c r="M87" s="173"/>
    </row>
    <row r="88" spans="2:13" ht="18">
      <c r="B88" s="104" t="s">
        <v>29090</v>
      </c>
      <c r="C88" s="104">
        <v>21102</v>
      </c>
      <c r="D88" s="107" t="s">
        <v>6179</v>
      </c>
      <c r="E88" s="170" t="str">
        <f>VLOOKUP(C88,'REF. CUSTO'!A:D,2,)</f>
        <v>PORTA TOALHA BANHO EM METAL CROMADO, TIPO BARRA</v>
      </c>
      <c r="F88" s="104" t="str">
        <f>VLOOKUP(C88,'REF. CUSTO'!A:D,3,)</f>
        <v>UN</v>
      </c>
      <c r="G88" s="105">
        <f>VLOOKUP(C88,'REF. CUSTO'!A:D,4,)</f>
        <v>33.79</v>
      </c>
      <c r="H88" s="105">
        <f t="shared" si="59"/>
        <v>43.297006034104086</v>
      </c>
      <c r="I88" s="144">
        <v>3</v>
      </c>
      <c r="J88" s="178">
        <f t="shared" si="60"/>
        <v>129.89101810231227</v>
      </c>
      <c r="K88" s="310">
        <f t="shared" si="48"/>
        <v>4.8418601738088981E-4</v>
      </c>
      <c r="L88" s="106"/>
      <c r="M88" s="173"/>
    </row>
    <row r="89" spans="2:13" ht="18">
      <c r="B89" s="104" t="s">
        <v>29091</v>
      </c>
      <c r="C89" s="104">
        <v>37401</v>
      </c>
      <c r="D89" s="107" t="s">
        <v>6179</v>
      </c>
      <c r="E89" s="170" t="str">
        <f>VLOOKUP(C89,'REF. CUSTO'!A:D,2,)</f>
        <v>TOALHEIRO PLASTICO TIPO DISPENSER PARA PAPEL TOALHA INTERFOLHADO</v>
      </c>
      <c r="F89" s="104" t="str">
        <f>VLOOKUP(C89,'REF. CUSTO'!A:D,3,)</f>
        <v>UN</v>
      </c>
      <c r="G89" s="105">
        <f>VLOOKUP(C89,'REF. CUSTO'!A:D,4,)</f>
        <v>46.74</v>
      </c>
      <c r="H89" s="105">
        <f t="shared" si="59"/>
        <v>59.890561172951323</v>
      </c>
      <c r="I89" s="144">
        <v>3</v>
      </c>
      <c r="J89" s="178">
        <f t="shared" si="60"/>
        <v>179.67168351885397</v>
      </c>
      <c r="K89" s="310">
        <f t="shared" si="48"/>
        <v>6.6975005777989902E-4</v>
      </c>
      <c r="L89" s="106"/>
      <c r="M89" s="173"/>
    </row>
    <row r="90" spans="2:13" ht="18">
      <c r="B90" s="104" t="s">
        <v>29092</v>
      </c>
      <c r="C90" s="104">
        <v>2696</v>
      </c>
      <c r="D90" s="107" t="s">
        <v>6179</v>
      </c>
      <c r="E90" s="170" t="str">
        <f>VLOOKUP(C90,'REF. CUSTO'!A:D,2,)</f>
        <v>ENCANADOR OU BOMBEIRO HIDRAULICO (HORISTA)</v>
      </c>
      <c r="F90" s="104" t="str">
        <f>VLOOKUP(C90,'REF. CUSTO'!A:D,3,)</f>
        <v>H</v>
      </c>
      <c r="G90" s="105">
        <f>VLOOKUP(C90,'REF. CUSTO'!A:D,4,)</f>
        <v>21.57</v>
      </c>
      <c r="H90" s="105">
        <f t="shared" si="46"/>
        <v>27.638840489956355</v>
      </c>
      <c r="I90" s="144">
        <v>40</v>
      </c>
      <c r="J90" s="178">
        <f t="shared" si="47"/>
        <v>1105.5536195982543</v>
      </c>
      <c r="K90" s="310">
        <f t="shared" si="48"/>
        <v>4.1210979165061824E-3</v>
      </c>
      <c r="L90" s="106"/>
      <c r="M90" s="173"/>
    </row>
    <row r="91" spans="2:13" ht="18">
      <c r="B91" s="104" t="s">
        <v>29093</v>
      </c>
      <c r="C91" s="104">
        <v>246</v>
      </c>
      <c r="D91" s="107" t="s">
        <v>6179</v>
      </c>
      <c r="E91" s="170" t="str">
        <f>VLOOKUP(C91,'REF. CUSTO'!A:D,2,)</f>
        <v>AUXILIAR DE ENCANADOR OU BOMBEIRO HIDRAULICO (HORISTA)</v>
      </c>
      <c r="F91" s="104" t="str">
        <f>VLOOKUP(C91,'REF. CUSTO'!A:D,3,)</f>
        <v>H</v>
      </c>
      <c r="G91" s="105">
        <f>VLOOKUP(C91,'REF. CUSTO'!A:D,4,)</f>
        <v>16.3</v>
      </c>
      <c r="H91" s="105">
        <f t="shared" si="46"/>
        <v>20.886096429591497</v>
      </c>
      <c r="I91" s="144">
        <v>40</v>
      </c>
      <c r="J91" s="178">
        <f t="shared" si="47"/>
        <v>835.44385718365993</v>
      </c>
      <c r="K91" s="310">
        <f t="shared" si="48"/>
        <v>3.1142279109434763E-3</v>
      </c>
      <c r="L91" s="106"/>
      <c r="M91" s="173"/>
    </row>
    <row r="92" spans="2:13" ht="18">
      <c r="B92" s="237">
        <v>6</v>
      </c>
      <c r="C92" s="237"/>
      <c r="D92" s="237"/>
      <c r="E92" s="237" t="s">
        <v>3200</v>
      </c>
      <c r="F92" s="237"/>
      <c r="G92" s="237"/>
      <c r="H92" s="237"/>
      <c r="I92" s="237"/>
      <c r="J92" s="238">
        <f>SUM(J93:J111)</f>
        <v>11351.977816165732</v>
      </c>
      <c r="K92" s="310">
        <f t="shared" si="48"/>
        <v>4.2316004666897368E-2</v>
      </c>
      <c r="L92" s="106"/>
      <c r="M92" s="173"/>
    </row>
    <row r="93" spans="2:13" ht="47.25">
      <c r="B93" s="104" t="s">
        <v>3143</v>
      </c>
      <c r="C93" s="104">
        <v>1022</v>
      </c>
      <c r="D93" s="107" t="s">
        <v>6179</v>
      </c>
      <c r="E93" s="170" t="str">
        <f>VLOOKUP(C93,'REF. CUSTO'!A:D,2,)</f>
        <v>CABO DE COBRE, FLEXIVEL, CLASSE 4 OU 5, ISOLACAO EM PVC/A, ANTICHAMA BWF-B, COBERTURA PVC-ST1, ANTICHAMA BWF-B, 1 CONDUTOR, 0,6/1 KV, SECAO NOMINAL 2,5 MM2</v>
      </c>
      <c r="F93" s="104" t="str">
        <f>VLOOKUP(C93,'REF. CUSTO'!A:D,3,)</f>
        <v>M</v>
      </c>
      <c r="G93" s="105">
        <f>VLOOKUP(C93,'REF. CUSTO'!A:D,4,)</f>
        <v>2.86</v>
      </c>
      <c r="H93" s="105">
        <f t="shared" ref="H93:H106" si="61">G93*(1+($J$7))</f>
        <v>3.6646770422473418</v>
      </c>
      <c r="I93" s="144">
        <v>300</v>
      </c>
      <c r="J93" s="178">
        <f t="shared" ref="J93:J106" si="62">H93*I93</f>
        <v>1099.4031126742025</v>
      </c>
      <c r="K93" s="310">
        <f t="shared" si="48"/>
        <v>4.0981710852599721E-3</v>
      </c>
      <c r="L93" s="106"/>
      <c r="M93" s="173"/>
    </row>
    <row r="94" spans="2:13" ht="47.25">
      <c r="B94" s="104" t="s">
        <v>3144</v>
      </c>
      <c r="C94" s="104">
        <v>1021</v>
      </c>
      <c r="D94" s="107" t="s">
        <v>6179</v>
      </c>
      <c r="E94" s="170" t="str">
        <f>VLOOKUP(C94,'REF. CUSTO'!A:D,2,)</f>
        <v>CABO DE COBRE, FLEXIVEL, CLASSE 4 OU 5, ISOLACAO EM PVC/A, ANTICHAMA BWF-B, COBERTURA PVC-ST1, ANTICHAMA BWF-B, 1 CONDUTOR, 0,6/1 KV, SECAO NOMINAL 4 MM2</v>
      </c>
      <c r="F94" s="104" t="str">
        <f>VLOOKUP(C94,'REF. CUSTO'!A:D,3,)</f>
        <v>M</v>
      </c>
      <c r="G94" s="105">
        <f>VLOOKUP(C94,'REF. CUSTO'!A:D,4,)</f>
        <v>4.38</v>
      </c>
      <c r="H94" s="105">
        <f t="shared" si="61"/>
        <v>5.6123375681969785</v>
      </c>
      <c r="I94" s="144">
        <v>60</v>
      </c>
      <c r="J94" s="178">
        <f t="shared" si="62"/>
        <v>336.74025409181871</v>
      </c>
      <c r="K94" s="310">
        <f t="shared" si="48"/>
        <v>1.2552440107299776E-3</v>
      </c>
      <c r="L94" s="106"/>
      <c r="M94" s="173"/>
    </row>
    <row r="95" spans="2:13" ht="31.5">
      <c r="B95" s="104" t="s">
        <v>3145</v>
      </c>
      <c r="C95" s="104">
        <v>12147</v>
      </c>
      <c r="D95" s="107" t="s">
        <v>6179</v>
      </c>
      <c r="E95" s="170" t="str">
        <f>VLOOKUP(C95,'REF. CUSTO'!A:D,2,)</f>
        <v>TOMADA 2P+T 10A, 250V, CONJUNTO MONTADO PARA SOBREPOR 4" X 2" (CAIXA + MODULO)</v>
      </c>
      <c r="F95" s="104" t="str">
        <f>VLOOKUP(C95,'REF. CUSTO'!A:D,3,)</f>
        <v>UN</v>
      </c>
      <c r="G95" s="105">
        <f>VLOOKUP(C95,'REF. CUSTO'!A:D,4,)</f>
        <v>12.96</v>
      </c>
      <c r="H95" s="105">
        <f t="shared" si="61"/>
        <v>16.606368694939004</v>
      </c>
      <c r="I95" s="144">
        <v>25</v>
      </c>
      <c r="J95" s="178">
        <f t="shared" si="62"/>
        <v>415.15921737347509</v>
      </c>
      <c r="K95" s="310">
        <f t="shared" si="48"/>
        <v>1.5475611091191504E-3</v>
      </c>
      <c r="L95" s="106"/>
      <c r="M95" s="173"/>
    </row>
    <row r="96" spans="2:13" ht="31.5">
      <c r="B96" s="104" t="s">
        <v>3146</v>
      </c>
      <c r="C96" s="104">
        <v>38075</v>
      </c>
      <c r="D96" s="107" t="s">
        <v>6179</v>
      </c>
      <c r="E96" s="170" t="str">
        <f>VLOOKUP(C96,'REF. CUSTO'!A:D,2,)</f>
        <v>TOMADA 2P+T 20A 250V, CONJUNTO MONTADO PARA EMBUTIR 4" X 2" (PLACA + SUPORTE + MODULO)</v>
      </c>
      <c r="F96" s="104" t="str">
        <f>VLOOKUP(C96,'REF. CUSTO'!A:D,3,)</f>
        <v>UN</v>
      </c>
      <c r="G96" s="105">
        <f>VLOOKUP(C96,'REF. CUSTO'!A:D,4,)</f>
        <v>14.72</v>
      </c>
      <c r="H96" s="105">
        <f t="shared" si="61"/>
        <v>18.861554567091215</v>
      </c>
      <c r="I96" s="144">
        <v>10</v>
      </c>
      <c r="J96" s="178">
        <f t="shared" si="62"/>
        <v>188.61554567091216</v>
      </c>
      <c r="K96" s="310">
        <f t="shared" si="48"/>
        <v>7.0308949155042889E-4</v>
      </c>
      <c r="L96" s="106"/>
      <c r="M96" s="173"/>
    </row>
    <row r="97" spans="2:13" ht="31.5">
      <c r="B97" s="104" t="s">
        <v>3147</v>
      </c>
      <c r="C97" s="104">
        <v>1013</v>
      </c>
      <c r="D97" s="107" t="s">
        <v>6179</v>
      </c>
      <c r="E97" s="170" t="str">
        <f>VLOOKUP(C97,'REF. CUSTO'!A:D,2,)</f>
        <v>CABO DE COBRE, FLEXIVEL, CLASSE 4 OU 5, ISOLACAO EM PVC/A, ANTICHAMA BWF-B, 1 CONDUTOR, 450/750 V, SECAO NOMINAL 1,5 MM2</v>
      </c>
      <c r="F97" s="104" t="str">
        <f>VLOOKUP(C97,'REF. CUSTO'!A:D,3,)</f>
        <v>M</v>
      </c>
      <c r="G97" s="105">
        <f>VLOOKUP(C97,'REF. CUSTO'!A:D,4,)</f>
        <v>1.52</v>
      </c>
      <c r="H97" s="105">
        <f t="shared" ref="H97" si="63">G97*(1+($J$7))</f>
        <v>1.9476605259496365</v>
      </c>
      <c r="I97" s="144">
        <v>120</v>
      </c>
      <c r="J97" s="178">
        <f t="shared" ref="J97" si="64">H97*I97</f>
        <v>233.71926311395637</v>
      </c>
      <c r="K97" s="310">
        <f t="shared" si="48"/>
        <v>8.7121958735596628E-4</v>
      </c>
      <c r="L97" s="106"/>
      <c r="M97" s="173"/>
    </row>
    <row r="98" spans="2:13" ht="31.5">
      <c r="B98" s="104" t="s">
        <v>3148</v>
      </c>
      <c r="C98" s="104">
        <v>38062</v>
      </c>
      <c r="D98" s="107" t="s">
        <v>6179</v>
      </c>
      <c r="E98" s="170" t="str">
        <f>VLOOKUP(C98,'REF. CUSTO'!A:D,2,)</f>
        <v>INTERRUPTOR SIMPLES 10A, 250V, CONJUNTO MONTADO PARA EMBUTIR 4" X 2" (PLACA + SUPORTE + MODULO)</v>
      </c>
      <c r="F98" s="104" t="str">
        <f>VLOOKUP(C98,'REF. CUSTO'!A:D,3,)</f>
        <v>UN</v>
      </c>
      <c r="G98" s="105">
        <f>VLOOKUP(C98,'REF. CUSTO'!A:D,4,)</f>
        <v>6.52</v>
      </c>
      <c r="H98" s="105">
        <f t="shared" si="61"/>
        <v>8.3544385718365977</v>
      </c>
      <c r="I98" s="144">
        <v>12</v>
      </c>
      <c r="J98" s="178">
        <f t="shared" si="62"/>
        <v>100.25326286203918</v>
      </c>
      <c r="K98" s="310">
        <f t="shared" si="48"/>
        <v>3.7370734931321711E-4</v>
      </c>
      <c r="L98" s="106"/>
      <c r="M98" s="173"/>
    </row>
    <row r="99" spans="2:13" ht="31.5">
      <c r="B99" s="104" t="s">
        <v>3149</v>
      </c>
      <c r="C99" s="104" t="s">
        <v>17235</v>
      </c>
      <c r="D99" s="107" t="s">
        <v>28898</v>
      </c>
      <c r="E99" s="170" t="str">
        <f>VLOOKUP(C99,'REF. CUSTO'!A:D,2,)</f>
        <v>DISJUNTOR BIPOLAR TIPO DIN, CORRENTE NOMINAL DE 16A, FORNECIMENTO E INSTALAÇÃO, INCLUSIVE TERMINAL ILHÓS</v>
      </c>
      <c r="F99" s="104" t="str">
        <f>VLOOKUP(C99,'REF. CUSTO'!A:D,3,)</f>
        <v>un</v>
      </c>
      <c r="G99" s="105">
        <f>VLOOKUP(C99,'REF. CUSTO'!A:D,4,)</f>
        <v>39.92</v>
      </c>
      <c r="H99" s="105">
        <f t="shared" ref="H99:H103" si="65">G99*(1+($J$7))</f>
        <v>51.151715918361504</v>
      </c>
      <c r="I99" s="144">
        <v>1</v>
      </c>
      <c r="J99" s="178">
        <f t="shared" ref="J99:J103" si="66">H99*I99</f>
        <v>51.151715918361504</v>
      </c>
      <c r="K99" s="310">
        <f t="shared" si="48"/>
        <v>1.9067481319764347E-4</v>
      </c>
      <c r="L99" s="106"/>
      <c r="M99" s="173"/>
    </row>
    <row r="100" spans="2:13" ht="31.5">
      <c r="B100" s="104" t="s">
        <v>3150</v>
      </c>
      <c r="C100" s="104" t="s">
        <v>17237</v>
      </c>
      <c r="D100" s="107" t="s">
        <v>28898</v>
      </c>
      <c r="E100" s="170" t="str">
        <f>VLOOKUP(C100,'REF. CUSTO'!A:D,2,)</f>
        <v>DISJUNTOR BIPOLAR TIPO DIN, CORRENTE NOMINAL DE 20A, FORNECIMENTO E INSTALAÇÃO, INCLUSIVE TERMINAL ILHÓS</v>
      </c>
      <c r="F100" s="104" t="str">
        <f>VLOOKUP(C100,'REF. CUSTO'!A:D,3,)</f>
        <v>un</v>
      </c>
      <c r="G100" s="105">
        <f>VLOOKUP(C100,'REF. CUSTO'!A:D,4,)</f>
        <v>45.68</v>
      </c>
      <c r="H100" s="105">
        <f t="shared" si="65"/>
        <v>58.532324227223285</v>
      </c>
      <c r="I100" s="144">
        <v>1</v>
      </c>
      <c r="J100" s="178">
        <f t="shared" si="66"/>
        <v>58.532324227223285</v>
      </c>
      <c r="K100" s="310">
        <f t="shared" si="48"/>
        <v>2.1818701069309504E-4</v>
      </c>
      <c r="L100" s="106"/>
      <c r="M100" s="173"/>
    </row>
    <row r="101" spans="2:13" ht="31.5">
      <c r="B101" s="104" t="s">
        <v>3151</v>
      </c>
      <c r="C101" s="104" t="s">
        <v>17241</v>
      </c>
      <c r="D101" s="107" t="s">
        <v>28898</v>
      </c>
      <c r="E101" s="170" t="str">
        <f>VLOOKUP(C101,'REF. CUSTO'!A:D,2,)</f>
        <v>DISJUNTOR BIPOLAR TIPO DIN, CORRENTE NOMINAL DE 32A, FORNECIMENTO E INSTALAÇÃO, INCLUSIVE TERMINAL ILHÓS</v>
      </c>
      <c r="F101" s="104" t="str">
        <f>VLOOKUP(C101,'REF. CUSTO'!A:D,3,)</f>
        <v>un</v>
      </c>
      <c r="G101" s="105">
        <f>VLOOKUP(C101,'REF. CUSTO'!A:D,4,)</f>
        <v>51.61</v>
      </c>
      <c r="H101" s="105">
        <f t="shared" si="65"/>
        <v>66.13076298964522</v>
      </c>
      <c r="I101" s="144">
        <v>2</v>
      </c>
      <c r="J101" s="178">
        <f t="shared" si="66"/>
        <v>132.26152597929044</v>
      </c>
      <c r="K101" s="310">
        <f t="shared" si="48"/>
        <v>4.9302240025703311E-4</v>
      </c>
      <c r="L101" s="106"/>
      <c r="M101" s="173"/>
    </row>
    <row r="102" spans="2:13" ht="31.5">
      <c r="B102" s="104" t="s">
        <v>3152</v>
      </c>
      <c r="C102" s="104" t="s">
        <v>17243</v>
      </c>
      <c r="D102" s="107" t="s">
        <v>28898</v>
      </c>
      <c r="E102" s="170" t="str">
        <f>VLOOKUP(C102,'REF. CUSTO'!A:D,2,)</f>
        <v>DISJUNTOR BIPOLAR TIPO DIN, CORRENTE NOMINAL DE 40A, FORNECIMENTO E INSTALAÇÃO, INCLUSIVE TERMINAL ILHÓS</v>
      </c>
      <c r="F102" s="104" t="str">
        <f>VLOOKUP(C102,'REF. CUSTO'!A:D,3,)</f>
        <v>un</v>
      </c>
      <c r="G102" s="105">
        <f>VLOOKUP(C102,'REF. CUSTO'!A:D,4,)</f>
        <v>45.87</v>
      </c>
      <c r="H102" s="105">
        <f t="shared" si="65"/>
        <v>58.775781792966981</v>
      </c>
      <c r="I102" s="144">
        <v>1</v>
      </c>
      <c r="J102" s="178">
        <f t="shared" si="66"/>
        <v>58.775781792966981</v>
      </c>
      <c r="K102" s="310">
        <f t="shared" si="48"/>
        <v>2.1909453109659083E-4</v>
      </c>
      <c r="L102" s="106"/>
      <c r="M102" s="173"/>
    </row>
    <row r="103" spans="2:13" ht="31.5">
      <c r="B103" s="104" t="s">
        <v>3153</v>
      </c>
      <c r="C103" s="104" t="s">
        <v>17245</v>
      </c>
      <c r="D103" s="107" t="s">
        <v>28898</v>
      </c>
      <c r="E103" s="170" t="str">
        <f>VLOOKUP(C103,'REF. CUSTO'!A:D,2,)</f>
        <v>DISJUNTOR BIPOLAR TIPO DIN, CORRENTE NOMINAL DE 50A, FORNECIMENTO E INSTALAÇÃO, INCLUSIVE TERMINAL ILHÓS</v>
      </c>
      <c r="F103" s="104" t="str">
        <f>VLOOKUP(C103,'REF. CUSTO'!A:D,3,)</f>
        <v>un</v>
      </c>
      <c r="G103" s="105">
        <f>VLOOKUP(C103,'REF. CUSTO'!A:D,4,)</f>
        <v>39.549999999999997</v>
      </c>
      <c r="H103" s="105">
        <f t="shared" si="65"/>
        <v>50.67761434296586</v>
      </c>
      <c r="I103" s="144">
        <v>1</v>
      </c>
      <c r="J103" s="178">
        <f t="shared" si="66"/>
        <v>50.67761434296586</v>
      </c>
      <c r="K103" s="310">
        <f t="shared" si="48"/>
        <v>1.8890753662241478E-4</v>
      </c>
      <c r="L103" s="106"/>
      <c r="M103" s="173"/>
    </row>
    <row r="104" spans="2:13" ht="47.25">
      <c r="B104" s="104" t="s">
        <v>3154</v>
      </c>
      <c r="C104" s="104" t="s">
        <v>17037</v>
      </c>
      <c r="D104" s="107" t="s">
        <v>28898</v>
      </c>
      <c r="E104" s="170" t="str">
        <f>VLOOKUP(C104,'REF. CUSTO'!A:D,2,)</f>
        <v>LUMINÁRIA PLAFON REDONDO DE VIDRO JATEADO REDONDO COMPLETA, DIÂMETRO 25 CM, PARA UMA (1) LÂMPADA LED, POTÊNCIA 15W, BULBO A65, FORNECIMENTO E INSTALAÇÃO, INCLUSIVE BASE E LÂMPADA</v>
      </c>
      <c r="F104" s="104" t="str">
        <f>VLOOKUP(C104,'REF. CUSTO'!A:D,3,)</f>
        <v>un</v>
      </c>
      <c r="G104" s="105">
        <f>VLOOKUP(C104,'REF. CUSTO'!A:D,4,)</f>
        <v>62.55</v>
      </c>
      <c r="H104" s="105">
        <f t="shared" si="61"/>
        <v>80.148793354045893</v>
      </c>
      <c r="I104" s="144">
        <v>20</v>
      </c>
      <c r="J104" s="178">
        <f t="shared" si="62"/>
        <v>1602.9758670809179</v>
      </c>
      <c r="K104" s="310">
        <f t="shared" si="48"/>
        <v>5.9753053935433864E-3</v>
      </c>
      <c r="L104" s="106"/>
      <c r="M104" s="173"/>
    </row>
    <row r="105" spans="2:13" ht="18">
      <c r="B105" s="104" t="s">
        <v>3155</v>
      </c>
      <c r="C105" s="104">
        <v>98308</v>
      </c>
      <c r="D105" s="107" t="s">
        <v>6179</v>
      </c>
      <c r="E105" s="170" t="str">
        <f>VLOOKUP(C105,'REF. CUSTO'!A:D,2,)</f>
        <v>TOMADA PARA TELEFONE RJ11 - FORNECIMENTO E INSTALAÇÃO. AF_08/2025</v>
      </c>
      <c r="F105" s="104" t="str">
        <f>VLOOKUP(C105,'REF. CUSTO'!A:D,3,)</f>
        <v>UN</v>
      </c>
      <c r="G105" s="105">
        <f>VLOOKUP(C105,'REF. CUSTO'!A:D,4,)</f>
        <v>38.85</v>
      </c>
      <c r="H105" s="105">
        <f t="shared" si="61"/>
        <v>49.780665416541694</v>
      </c>
      <c r="I105" s="144">
        <v>3</v>
      </c>
      <c r="J105" s="178">
        <f t="shared" si="62"/>
        <v>149.34199624962508</v>
      </c>
      <c r="K105" s="310">
        <f t="shared" si="48"/>
        <v>5.566921211970278E-4</v>
      </c>
      <c r="L105" s="106"/>
      <c r="M105" s="173"/>
    </row>
    <row r="106" spans="2:13" ht="31.5">
      <c r="B106" s="104" t="s">
        <v>3156</v>
      </c>
      <c r="C106" s="104">
        <v>43972</v>
      </c>
      <c r="D106" s="107" t="s">
        <v>6179</v>
      </c>
      <c r="E106" s="170" t="str">
        <f>VLOOKUP(C106,'REF. CUSTO'!A:D,2,)</f>
        <v>CABO DE REDE, PAR TRANCADO U/UTP, 4 PARES, CATEGORIA 5E (CAT 5E), ISOLAMENTO PVC (CM)</v>
      </c>
      <c r="F106" s="104" t="str">
        <f>VLOOKUP(C106,'REF. CUSTO'!A:D,3,)</f>
        <v>M</v>
      </c>
      <c r="G106" s="105">
        <f>VLOOKUP(C106,'REF. CUSTO'!A:D,4,)</f>
        <v>3.62</v>
      </c>
      <c r="H106" s="105">
        <f t="shared" si="61"/>
        <v>4.6385073052221601</v>
      </c>
      <c r="I106" s="144">
        <v>50</v>
      </c>
      <c r="J106" s="178">
        <f t="shared" si="62"/>
        <v>231.925365261108</v>
      </c>
      <c r="K106" s="310">
        <f t="shared" si="48"/>
        <v>8.6453259490915503E-4</v>
      </c>
      <c r="L106" s="106"/>
      <c r="M106" s="173"/>
    </row>
    <row r="107" spans="2:13" ht="31.5">
      <c r="B107" s="104" t="s">
        <v>29094</v>
      </c>
      <c r="C107" s="104">
        <v>979</v>
      </c>
      <c r="D107" s="107" t="s">
        <v>6179</v>
      </c>
      <c r="E107" s="170" t="str">
        <f>VLOOKUP(C107,'REF. CUSTO'!A:D,2,)</f>
        <v>CABO DE COBRE, FLEXIVEL, CLASSE 4 OU 5, ISOLACAO EM PVC/A, ANTICHAMA BWF-B, 1 CONDUTOR, 450/750 V, SECAO NOMINAL 16 MM2</v>
      </c>
      <c r="F107" s="104" t="str">
        <f>VLOOKUP(C107,'REF. CUSTO'!A:D,3,)</f>
        <v>M</v>
      </c>
      <c r="G107" s="105">
        <f>VLOOKUP(C107,'REF. CUSTO'!A:D,4,)</f>
        <v>15.66</v>
      </c>
      <c r="H107" s="105">
        <f t="shared" ref="H107:H108" si="67">G107*(1+($J$7))</f>
        <v>20.066028839717966</v>
      </c>
      <c r="I107" s="144">
        <v>50</v>
      </c>
      <c r="J107" s="178">
        <f t="shared" ref="J107:J108" si="68">H107*I107</f>
        <v>1003.3014419858982</v>
      </c>
      <c r="K107" s="310">
        <f t="shared" si="48"/>
        <v>3.7399393470379473E-3</v>
      </c>
      <c r="L107" s="106"/>
      <c r="M107" s="173"/>
    </row>
    <row r="108" spans="2:13" ht="47.25">
      <c r="B108" s="104" t="s">
        <v>29095</v>
      </c>
      <c r="C108" s="104" t="s">
        <v>17194</v>
      </c>
      <c r="D108" s="107" t="s">
        <v>28898</v>
      </c>
      <c r="E108" s="170" t="str">
        <f>VLOOKUP(C108,'REF. CUSTO'!A:D,2,)</f>
        <v>QUADRO DE DISTRIBUIÇÃO DE EMBUTIR EM PVC, PARA 12 DISJUNTORES DIN, INCLUSIVE BARRAMENTOS NEUTRO/TERRA, EXCLUSIVE BARRAMENTO DE FASE</v>
      </c>
      <c r="F108" s="104" t="str">
        <f>VLOOKUP(C108,'REF. CUSTO'!A:D,3,)</f>
        <v>un</v>
      </c>
      <c r="G108" s="105">
        <f>VLOOKUP(C108,'REF. CUSTO'!A:D,4,)</f>
        <v>174.32</v>
      </c>
      <c r="H108" s="105">
        <f t="shared" si="67"/>
        <v>223.36590979180303</v>
      </c>
      <c r="I108" s="144">
        <v>1</v>
      </c>
      <c r="J108" s="178">
        <f t="shared" si="68"/>
        <v>223.36590979180303</v>
      </c>
      <c r="K108" s="310">
        <f t="shared" si="48"/>
        <v>8.326260880915133E-4</v>
      </c>
      <c r="L108" s="106"/>
      <c r="M108" s="173"/>
    </row>
    <row r="109" spans="2:13" ht="47.25">
      <c r="B109" s="104" t="s">
        <v>29096</v>
      </c>
      <c r="C109" s="104" t="s">
        <v>17102</v>
      </c>
      <c r="D109" s="107" t="s">
        <v>28898</v>
      </c>
      <c r="E109" s="170" t="str">
        <f>VLOOKUP(C109,'REF. CUSTO'!A:D,2,)</f>
        <v>ENTRADA DE ENERGIA AÉREA, TIPO B1, PADRÃO CEMIG, CARGA INSTALADA DE ATÉ 10KW, BIFÁSICO, COM SAÍDA SUBTERRÂNEA, INCLUSIVE POSTE, CAIXA PARA MEDIDOR, DISJUNTOR, BARRAMENTO, ATERRAMENTO E ACESSÓRIOS</v>
      </c>
      <c r="F109" s="104" t="str">
        <f>VLOOKUP(C109,'REF. CUSTO'!A:D,3,)</f>
        <v>un</v>
      </c>
      <c r="G109" s="105">
        <f>VLOOKUP(C109,'REF. CUSTO'!A:D,4,)</f>
        <v>2546.92</v>
      </c>
      <c r="H109" s="105">
        <f t="shared" ref="H109" si="69">G109*(1+($J$7))</f>
        <v>3263.5102281260843</v>
      </c>
      <c r="I109" s="144">
        <v>1</v>
      </c>
      <c r="J109" s="178">
        <f t="shared" ref="J109" si="70">H109*I109</f>
        <v>3263.5102281260843</v>
      </c>
      <c r="K109" s="310">
        <f t="shared" si="48"/>
        <v>1.2165167716165886E-2</v>
      </c>
      <c r="L109" s="106"/>
      <c r="M109" s="173"/>
    </row>
    <row r="110" spans="2:13" ht="18">
      <c r="B110" s="104" t="s">
        <v>29097</v>
      </c>
      <c r="C110" s="149">
        <v>88264</v>
      </c>
      <c r="D110" s="107" t="s">
        <v>6179</v>
      </c>
      <c r="E110" s="170" t="str">
        <f>VLOOKUP(C110,'REF. CUSTO'!A:D,2,)</f>
        <v>ELETRICISTA COM ENCARGOS COMPLEMENTARES</v>
      </c>
      <c r="F110" s="104" t="str">
        <f>VLOOKUP(C110,'REF. CUSTO'!A:D,3,)</f>
        <v>H</v>
      </c>
      <c r="G110" s="105">
        <f>VLOOKUP(C110,'REF. CUSTO'!A:D,4,)</f>
        <v>28.98</v>
      </c>
      <c r="H110" s="105">
        <f t="shared" ref="H110:H111" si="71">G110*(1+($J$7))</f>
        <v>37.133685553960831</v>
      </c>
      <c r="I110" s="144">
        <v>32</v>
      </c>
      <c r="J110" s="178">
        <f t="shared" ref="J110:J111" si="72">H110*I110</f>
        <v>1188.2779377267466</v>
      </c>
      <c r="K110" s="310">
        <f t="shared" si="48"/>
        <v>4.429463796767702E-3</v>
      </c>
      <c r="L110" s="106"/>
      <c r="M110" s="173"/>
    </row>
    <row r="111" spans="2:13" ht="18">
      <c r="B111" s="104" t="s">
        <v>29098</v>
      </c>
      <c r="C111" s="149">
        <v>88247</v>
      </c>
      <c r="D111" s="107" t="s">
        <v>6179</v>
      </c>
      <c r="E111" s="170" t="str">
        <f>VLOOKUP(C111,'REF. CUSTO'!A:D,2,)</f>
        <v>AUXILIAR DE ELETRICISTA COM ENCARGOS COMPLEMENTARES</v>
      </c>
      <c r="F111" s="104" t="str">
        <f>VLOOKUP(C111,'REF. CUSTO'!A:D,3,)</f>
        <v>H</v>
      </c>
      <c r="G111" s="105">
        <f>VLOOKUP(C111,'REF. CUSTO'!A:D,4,)</f>
        <v>23.51</v>
      </c>
      <c r="H111" s="105">
        <f t="shared" si="71"/>
        <v>30.124670371760494</v>
      </c>
      <c r="I111" s="144">
        <v>32</v>
      </c>
      <c r="J111" s="178">
        <f t="shared" si="72"/>
        <v>963.98945189633582</v>
      </c>
      <c r="K111" s="310">
        <f t="shared" si="48"/>
        <v>3.593398683989257E-3</v>
      </c>
      <c r="L111" s="106"/>
      <c r="M111" s="173"/>
    </row>
    <row r="112" spans="2:13" ht="18">
      <c r="B112" s="237">
        <v>7</v>
      </c>
      <c r="C112" s="237"/>
      <c r="D112" s="237"/>
      <c r="E112" s="237" t="s">
        <v>28932</v>
      </c>
      <c r="F112" s="237"/>
      <c r="G112" s="237"/>
      <c r="H112" s="237"/>
      <c r="I112" s="237"/>
      <c r="J112" s="238">
        <f>J113+J117</f>
        <v>25512.582873993233</v>
      </c>
      <c r="K112" s="310">
        <f t="shared" si="48"/>
        <v>9.5101540316888E-2</v>
      </c>
      <c r="L112" s="106"/>
      <c r="M112" s="173"/>
    </row>
    <row r="113" spans="2:13" ht="18">
      <c r="B113" s="146" t="s">
        <v>3157</v>
      </c>
      <c r="C113" s="146"/>
      <c r="D113" s="146"/>
      <c r="E113" s="146" t="s">
        <v>28933</v>
      </c>
      <c r="F113" s="146"/>
      <c r="G113" s="146"/>
      <c r="H113" s="146"/>
      <c r="I113" s="146"/>
      <c r="J113" s="180">
        <f>SUM(J114:J116)</f>
        <v>17272.796029863439</v>
      </c>
      <c r="K113" s="310">
        <f t="shared" si="48"/>
        <v>6.4386640746356152E-2</v>
      </c>
      <c r="L113" s="106"/>
      <c r="M113" s="173"/>
    </row>
    <row r="114" spans="2:13" ht="47.25">
      <c r="B114" s="104" t="s">
        <v>28984</v>
      </c>
      <c r="C114" s="149">
        <v>87630</v>
      </c>
      <c r="D114" s="107" t="s">
        <v>6179</v>
      </c>
      <c r="E114" s="170" t="str">
        <f>VLOOKUP(C114,'REF. CUSTO'!A:D,2,)</f>
        <v>CONTRAPISO EM ARGAMASSA TRAÇO 1:4 (CIMENTO E AREIA), PREPARO MECÂNICO COM BETONEIRA 400 L, APLICADO EM ÁREAS SECAS SOBRE LAJE, ADERIDO, ACABAMENTO NÃO REFORÇADO, ESPESSURA 3CM. AF_07/2021</v>
      </c>
      <c r="F114" s="104" t="str">
        <f>VLOOKUP(C114,'REF. CUSTO'!A:D,3,)</f>
        <v>M2</v>
      </c>
      <c r="G114" s="105">
        <f>VLOOKUP(C114,'REF. CUSTO'!A:D,4,)</f>
        <v>43.51</v>
      </c>
      <c r="H114" s="105">
        <f t="shared" ref="H114:H116" si="73">G114*(1+($J$7))</f>
        <v>55.751782555308338</v>
      </c>
      <c r="I114" s="144">
        <f>'MEMORIA DE CALCULO'!G221</f>
        <v>93.460200000000015</v>
      </c>
      <c r="J114" s="178">
        <f t="shared" ref="J114:J116" si="74">H114*I114</f>
        <v>5210.5727479756288</v>
      </c>
      <c r="K114" s="310">
        <f t="shared" si="48"/>
        <v>1.9423101796988741E-2</v>
      </c>
      <c r="L114" s="106"/>
      <c r="M114" s="173"/>
    </row>
    <row r="115" spans="2:13" ht="47.25">
      <c r="B115" s="104" t="s">
        <v>28985</v>
      </c>
      <c r="C115" s="149">
        <v>87257</v>
      </c>
      <c r="D115" s="107" t="s">
        <v>6179</v>
      </c>
      <c r="E115" s="170" t="str">
        <f>VLOOKUP(C115,'REF. CUSTO'!A:D,2,)</f>
        <v>REVESTIMENTO CERÂMICO PARA PISO COM PLACAS TIPO ESMALTADA DE DIMENSÕES 60X60 CM APLICADA EM AMBIENTES DE ÁREA MAIOR QUE 10 M2. AF_02/2023_PE</v>
      </c>
      <c r="F115" s="104" t="str">
        <f>VLOOKUP(C115,'REF. CUSTO'!A:D,3,)</f>
        <v>M2</v>
      </c>
      <c r="G115" s="105">
        <f>VLOOKUP(C115,'REF. CUSTO'!A:D,4,)</f>
        <v>61.88</v>
      </c>
      <c r="H115" s="105">
        <f t="shared" si="73"/>
        <v>79.290285095897048</v>
      </c>
      <c r="I115" s="144">
        <f>'MEMORIA DE CALCULO'!G236</f>
        <v>136.3997</v>
      </c>
      <c r="J115" s="178">
        <f t="shared" si="74"/>
        <v>10815.171099994828</v>
      </c>
      <c r="K115" s="310">
        <f t="shared" si="48"/>
        <v>4.031498635321093E-2</v>
      </c>
      <c r="L115" s="106"/>
      <c r="M115" s="173"/>
    </row>
    <row r="116" spans="2:13" ht="31.5">
      <c r="B116" s="104" t="s">
        <v>28986</v>
      </c>
      <c r="C116" s="149">
        <v>88650</v>
      </c>
      <c r="D116" s="107" t="s">
        <v>6179</v>
      </c>
      <c r="E116" s="170" t="str">
        <f>VLOOKUP(C116,'REF. CUSTO'!A:D,2,)</f>
        <v>RODAPÉ CERÂMICO DE 7CM DE ALTURA COM PLACAS TIPO ESMALTADA DE DIMENSÕES 60X60CM. AF_02/2023</v>
      </c>
      <c r="F116" s="104" t="str">
        <f>VLOOKUP(C116,'REF. CUSTO'!A:D,3,)</f>
        <v>M</v>
      </c>
      <c r="G116" s="105">
        <f>VLOOKUP(C116,'REF. CUSTO'!A:D,4,)</f>
        <v>11.72</v>
      </c>
      <c r="H116" s="105">
        <f t="shared" si="73"/>
        <v>15.017487739559039</v>
      </c>
      <c r="I116" s="144">
        <f>'MEMORIA DE CALCULO'!G247</f>
        <v>83.039999999999992</v>
      </c>
      <c r="J116" s="178">
        <f t="shared" si="74"/>
        <v>1247.0521818929824</v>
      </c>
      <c r="K116" s="310">
        <f t="shared" si="48"/>
        <v>4.6485525961564803E-3</v>
      </c>
      <c r="L116" s="106"/>
      <c r="M116" s="173"/>
    </row>
    <row r="117" spans="2:13" ht="18">
      <c r="B117" s="146" t="s">
        <v>3158</v>
      </c>
      <c r="C117" s="146"/>
      <c r="D117" s="146"/>
      <c r="E117" s="146" t="s">
        <v>28934</v>
      </c>
      <c r="F117" s="146"/>
      <c r="G117" s="146"/>
      <c r="H117" s="146"/>
      <c r="I117" s="146"/>
      <c r="J117" s="180">
        <f>SUM(J118:J119)</f>
        <v>8239.7868441297942</v>
      </c>
      <c r="K117" s="310">
        <f t="shared" si="48"/>
        <v>3.0714899570531848E-2</v>
      </c>
      <c r="L117" s="106"/>
      <c r="M117" s="173"/>
    </row>
    <row r="118" spans="2:13" ht="47.25">
      <c r="B118" s="104" t="s">
        <v>29099</v>
      </c>
      <c r="C118" s="149">
        <v>87275</v>
      </c>
      <c r="D118" s="107" t="s">
        <v>6179</v>
      </c>
      <c r="E118" s="170" t="str">
        <f>VLOOKUP(C118,'REF. CUSTO'!A:D,2,)</f>
        <v>REVESTIMENTO CERÂMICO PARA PAREDES INTERNAS COM PLACAS TIPO ESMALTADA DE DIMENSÕES 33X45 CM APLICADAS A MEIA ALTURA DAS PAREDES. AF_02/2023_PE</v>
      </c>
      <c r="F118" s="104" t="str">
        <f>VLOOKUP(C118,'REF. CUSTO'!A:D,3,)</f>
        <v>M2</v>
      </c>
      <c r="G118" s="105">
        <f>VLOOKUP(C118,'REF. CUSTO'!A:D,4,)</f>
        <v>73.25</v>
      </c>
      <c r="H118" s="105">
        <f t="shared" ref="H118" si="75">G118*(1+($J$7))</f>
        <v>93.859298372243984</v>
      </c>
      <c r="I118" s="144">
        <f>'MEMORIA DE CALCULO'!G255</f>
        <v>7.3</v>
      </c>
      <c r="J118" s="178">
        <f t="shared" ref="J118:J119" si="76">H118*I118</f>
        <v>685.17287811738106</v>
      </c>
      <c r="K118" s="310">
        <f t="shared" si="48"/>
        <v>2.554072882943635E-3</v>
      </c>
      <c r="L118" s="106"/>
      <c r="M118" s="173"/>
    </row>
    <row r="119" spans="2:13" ht="47.25">
      <c r="B119" s="104" t="s">
        <v>29100</v>
      </c>
      <c r="C119" s="149">
        <v>87273</v>
      </c>
      <c r="D119" s="107" t="s">
        <v>6179</v>
      </c>
      <c r="E119" s="170" t="str">
        <f>VLOOKUP(C119,'REF. CUSTO'!A:D,2,)</f>
        <v>REVESTIMENTO CERÂMICO PARA PAREDES INTERNAS COM PLACAS TIPO ESMALTADA DE DIMENSÕES 33X45 CM APLICADAS NA ALTURA INTEIRA DAS PAREDES. AF_02/2023_PE</v>
      </c>
      <c r="F119" s="104" t="str">
        <f>VLOOKUP(C119,'REF. CUSTO'!A:D,3,)</f>
        <v>M2</v>
      </c>
      <c r="G119" s="105">
        <f>VLOOKUP(C119,'REF. CUSTO'!A:D,4,)</f>
        <v>65.95</v>
      </c>
      <c r="H119" s="105">
        <f>G119*(1+($J$7))</f>
        <v>84.505402425249031</v>
      </c>
      <c r="I119" s="144">
        <f>'MEMORIA DE CALCULO'!G258</f>
        <v>89.39800000000001</v>
      </c>
      <c r="J119" s="178">
        <f t="shared" si="76"/>
        <v>7554.6139660124136</v>
      </c>
      <c r="K119" s="310">
        <f t="shared" si="48"/>
        <v>2.8160826687588215E-2</v>
      </c>
      <c r="L119" s="106"/>
      <c r="M119" s="173"/>
    </row>
    <row r="120" spans="2:13" ht="18">
      <c r="B120" s="237">
        <v>8</v>
      </c>
      <c r="C120" s="237"/>
      <c r="D120" s="237"/>
      <c r="E120" s="237" t="s">
        <v>28965</v>
      </c>
      <c r="F120" s="237"/>
      <c r="G120" s="237"/>
      <c r="H120" s="237"/>
      <c r="I120" s="237"/>
      <c r="J120" s="238">
        <f>J121</f>
        <v>6781.8364051165263</v>
      </c>
      <c r="K120" s="310">
        <f t="shared" si="48"/>
        <v>2.5280195717117464E-2</v>
      </c>
      <c r="L120" s="106"/>
      <c r="M120" s="173"/>
    </row>
    <row r="121" spans="2:13" ht="18">
      <c r="B121" s="257" t="s">
        <v>3177</v>
      </c>
      <c r="C121" s="257"/>
      <c r="D121" s="257"/>
      <c r="E121" s="257" t="s">
        <v>28966</v>
      </c>
      <c r="F121" s="257"/>
      <c r="G121" s="257"/>
      <c r="H121" s="257"/>
      <c r="I121" s="257"/>
      <c r="J121" s="258">
        <f>SUM(J122:J129)</f>
        <v>6781.8364051165263</v>
      </c>
      <c r="K121" s="310">
        <f t="shared" si="48"/>
        <v>2.5280195717117464E-2</v>
      </c>
      <c r="L121" s="106"/>
      <c r="M121" s="173"/>
    </row>
    <row r="122" spans="2:13" ht="31.5">
      <c r="B122" s="104" t="s">
        <v>29101</v>
      </c>
      <c r="C122" s="149">
        <v>104790</v>
      </c>
      <c r="D122" s="107" t="s">
        <v>6179</v>
      </c>
      <c r="E122" s="170" t="str">
        <f>VLOOKUP(C122,'REF. CUSTO'!A:D,2,)</f>
        <v>DEMOLIÇÃO DE PISO DE CONCRETO SIMPLES, DE FORMA MECANIZADA COM MARTELETE, SEM REAPROVEITAMENTO. AF_09/2023</v>
      </c>
      <c r="F122" s="104" t="str">
        <f>VLOOKUP(C122,'REF. CUSTO'!A:D,3,)</f>
        <v>M3</v>
      </c>
      <c r="G122" s="105">
        <f>VLOOKUP(C122,'REF. CUSTO'!A:D,4,)</f>
        <v>108.79</v>
      </c>
      <c r="H122" s="105">
        <f t="shared" ref="H122:H123" si="77">G122*(1+($J$7))</f>
        <v>139.39867672240851</v>
      </c>
      <c r="I122" s="144">
        <f>'MEMORIA DE CALCULO'!G264</f>
        <v>3.91845</v>
      </c>
      <c r="J122" s="178">
        <f t="shared" ref="J122:J123" si="78">H122*I122</f>
        <v>546.22674480292164</v>
      </c>
      <c r="K122" s="310">
        <f t="shared" si="48"/>
        <v>2.0361327212381451E-3</v>
      </c>
      <c r="L122" s="106"/>
      <c r="M122" s="173"/>
    </row>
    <row r="123" spans="2:13" ht="31.5">
      <c r="B123" s="104" t="s">
        <v>29102</v>
      </c>
      <c r="C123" s="149">
        <v>95240</v>
      </c>
      <c r="D123" s="107" t="s">
        <v>6179</v>
      </c>
      <c r="E123" s="170" t="str">
        <f>VLOOKUP(C123,'REF. CUSTO'!A:D,2,)</f>
        <v>LASTRO DE CONCRETO MAGRO, APLICADO EM PISOS, LAJES SOBRE SOLO OU RADIERS, ESPESSURA DE 3 CM. AF_01/2024</v>
      </c>
      <c r="F123" s="104" t="str">
        <f>VLOOKUP(C123,'REF. CUSTO'!A:D,3,)</f>
        <v>M2</v>
      </c>
      <c r="G123" s="105">
        <f>VLOOKUP(C123,'REF. CUSTO'!A:D,4,)</f>
        <v>21.28</v>
      </c>
      <c r="H123" s="105">
        <f t="shared" si="77"/>
        <v>27.26724736329491</v>
      </c>
      <c r="I123" s="144">
        <f>'MEMORIA DE CALCULO'!G267</f>
        <v>39.1845</v>
      </c>
      <c r="J123" s="178">
        <f t="shared" si="78"/>
        <v>1068.4534543070295</v>
      </c>
      <c r="K123" s="310">
        <f t="shared" si="48"/>
        <v>3.9828021240874839E-3</v>
      </c>
      <c r="L123" s="106"/>
      <c r="M123" s="173"/>
    </row>
    <row r="124" spans="2:13" ht="31.5">
      <c r="B124" s="104" t="s">
        <v>29103</v>
      </c>
      <c r="C124" s="149">
        <v>97101</v>
      </c>
      <c r="D124" s="107" t="s">
        <v>6179</v>
      </c>
      <c r="E124" s="170" t="str">
        <f>VLOOKUP(C124,'REF. CUSTO'!A:D,2,)</f>
        <v>EXECUÇÃO DE RADIER, ESPESSURA DE 10 CM, FCK = 30 MPA, COM USO DE FORMAS EM MADEIRA SERRADA. AF_09/2021</v>
      </c>
      <c r="F124" s="104" t="str">
        <f>VLOOKUP(C124,'REF. CUSTO'!A:D,3,)</f>
        <v>M2</v>
      </c>
      <c r="G124" s="105">
        <f>VLOOKUP(C124,'REF. CUSTO'!A:D,4,)</f>
        <v>181.91</v>
      </c>
      <c r="H124" s="105">
        <f t="shared" ref="H124:H127" si="79">G124*(1+($J$7))</f>
        <v>233.09139886545944</v>
      </c>
      <c r="I124" s="144">
        <f>'MEMORIA DE CALCULO'!G265</f>
        <v>3.91845</v>
      </c>
      <c r="J124" s="178">
        <f t="shared" ref="J124:J127" si="80">H124*I124</f>
        <v>913.35699188435956</v>
      </c>
      <c r="K124" s="310">
        <f t="shared" si="48"/>
        <v>3.4046594661313631E-3</v>
      </c>
      <c r="L124" s="106"/>
      <c r="M124" s="173"/>
    </row>
    <row r="125" spans="2:13" ht="47.25">
      <c r="B125" s="104" t="s">
        <v>29104</v>
      </c>
      <c r="C125" s="149">
        <v>87630</v>
      </c>
      <c r="D125" s="107" t="s">
        <v>6179</v>
      </c>
      <c r="E125" s="170" t="str">
        <f>VLOOKUP(C125,'REF. CUSTO'!A:D,2,)</f>
        <v>CONTRAPISO EM ARGAMASSA TRAÇO 1:4 (CIMENTO E AREIA), PREPARO MECÂNICO COM BETONEIRA 400 L, APLICADO EM ÁREAS SECAS SOBRE LAJE, ADERIDO, ACABAMENTO NÃO REFORÇADO, ESPESSURA 3CM. AF_07/2021</v>
      </c>
      <c r="F125" s="104" t="str">
        <f>VLOOKUP(C125,'REF. CUSTO'!A:D,3,)</f>
        <v>M2</v>
      </c>
      <c r="G125" s="105">
        <f>VLOOKUP(C125,'REF. CUSTO'!A:D,4,)</f>
        <v>43.51</v>
      </c>
      <c r="H125" s="105">
        <f t="shared" si="79"/>
        <v>55.751782555308338</v>
      </c>
      <c r="I125" s="144">
        <f>'MEMORIA DE CALCULO'!G266</f>
        <v>1.175535</v>
      </c>
      <c r="J125" s="178">
        <f t="shared" si="80"/>
        <v>65.538171706154387</v>
      </c>
      <c r="K125" s="310">
        <f t="shared" si="48"/>
        <v>2.4430223743286613E-4</v>
      </c>
      <c r="L125" s="106"/>
      <c r="M125" s="173"/>
    </row>
    <row r="126" spans="2:13" ht="47.25">
      <c r="B126" s="104" t="s">
        <v>29105</v>
      </c>
      <c r="C126" s="149">
        <v>87257</v>
      </c>
      <c r="D126" s="107" t="s">
        <v>6179</v>
      </c>
      <c r="E126" s="170" t="str">
        <f>VLOOKUP(C126,'REF. CUSTO'!A:D,2,)</f>
        <v>REVESTIMENTO CERÂMICO PARA PISO COM PLACAS TIPO ESMALTADA DE DIMENSÕES 60X60 CM APLICADA EM AMBIENTES DE ÁREA MAIOR QUE 10 M2. AF_02/2023_PE</v>
      </c>
      <c r="F126" s="104" t="str">
        <f>VLOOKUP(C126,'REF. CUSTO'!A:D,3,)</f>
        <v>M2</v>
      </c>
      <c r="G126" s="105">
        <f>VLOOKUP(C126,'REF. CUSTO'!A:D,4,)</f>
        <v>61.88</v>
      </c>
      <c r="H126" s="105">
        <f t="shared" si="79"/>
        <v>79.290285095897048</v>
      </c>
      <c r="I126" s="144">
        <f>'MEMORIA DE CALCULO'!G267</f>
        <v>39.1845</v>
      </c>
      <c r="J126" s="178">
        <f t="shared" si="80"/>
        <v>3106.9501763401777</v>
      </c>
      <c r="K126" s="310">
        <f t="shared" si="48"/>
        <v>1.1581569334517551E-2</v>
      </c>
      <c r="L126" s="106"/>
      <c r="M126" s="173"/>
    </row>
    <row r="127" spans="2:13" ht="31.5">
      <c r="B127" s="104" t="s">
        <v>29106</v>
      </c>
      <c r="C127" s="149">
        <v>88650</v>
      </c>
      <c r="D127" s="107" t="s">
        <v>6179</v>
      </c>
      <c r="E127" s="170" t="str">
        <f>VLOOKUP(C127,'REF. CUSTO'!A:D,2,)</f>
        <v>RODAPÉ CERÂMICO DE 7CM DE ALTURA COM PLACAS TIPO ESMALTADA DE DIMENSÕES 60X60CM. AF_02/2023</v>
      </c>
      <c r="F127" s="104" t="str">
        <f>VLOOKUP(C127,'REF. CUSTO'!A:D,3,)</f>
        <v>M</v>
      </c>
      <c r="G127" s="105">
        <f>VLOOKUP(C127,'REF. CUSTO'!A:D,4,)</f>
        <v>11.72</v>
      </c>
      <c r="H127" s="105">
        <f t="shared" si="79"/>
        <v>15.017487739559039</v>
      </c>
      <c r="I127" s="144">
        <f>'MEMORIA DE CALCULO'!G268</f>
        <v>29.57</v>
      </c>
      <c r="J127" s="178">
        <f t="shared" si="80"/>
        <v>444.06711245876079</v>
      </c>
      <c r="K127" s="310">
        <f t="shared" si="48"/>
        <v>1.6553191265456064E-3</v>
      </c>
      <c r="L127" s="106"/>
      <c r="M127" s="173"/>
    </row>
    <row r="128" spans="2:13" ht="31.5">
      <c r="B128" s="104" t="s">
        <v>29107</v>
      </c>
      <c r="C128" s="149" t="s">
        <v>19261</v>
      </c>
      <c r="D128" s="107" t="s">
        <v>28898</v>
      </c>
      <c r="E128" s="170" t="str">
        <f>VLOOKUP(C128,'REF. CUSTO'!A:D,2,)</f>
        <v>CARGA MANUAL DE MATERIAL DE QUALQUER NATUREZA SOBRE CAMINHÃO, EXCLUSIVE TRANSPORTE</v>
      </c>
      <c r="F128" s="104" t="str">
        <f>VLOOKUP(C128,'REF. CUSTO'!A:D,3,)</f>
        <v>m3</v>
      </c>
      <c r="G128" s="105">
        <f>VLOOKUP(C128,'REF. CUSTO'!A:D,4,)</f>
        <v>41.88</v>
      </c>
      <c r="H128" s="105">
        <f t="shared" ref="H128:H129" si="81">G128*(1+($J$7))</f>
        <v>53.663172912349197</v>
      </c>
      <c r="I128" s="144">
        <f>'MEMORIA DE CALCULO'!G269</f>
        <v>3.91845</v>
      </c>
      <c r="J128" s="178">
        <f t="shared" ref="J128:J129" si="82">H128*I128</f>
        <v>210.27645989839471</v>
      </c>
      <c r="K128" s="310">
        <f t="shared" si="48"/>
        <v>7.8383342554879613E-4</v>
      </c>
      <c r="L128" s="106"/>
      <c r="M128" s="173"/>
    </row>
    <row r="129" spans="2:13" ht="31.5">
      <c r="B129" s="104" t="s">
        <v>29108</v>
      </c>
      <c r="C129" s="149" t="s">
        <v>19296</v>
      </c>
      <c r="D129" s="107" t="s">
        <v>28898</v>
      </c>
      <c r="E129" s="170" t="str">
        <f>VLOOKUP(C129,'REF. CUSTO'!A:D,2,)</f>
        <v>TRANSPORTE DE MATERIAL DEMOLIDO EM CAÇAMBA, EXCLUSIVE CARGA MANUAL OU MECÂNICA</v>
      </c>
      <c r="F129" s="104" t="str">
        <f>VLOOKUP(C129,'REF. CUSTO'!A:D,3,)</f>
        <v>m3</v>
      </c>
      <c r="G129" s="105">
        <f>VLOOKUP(C129,'REF. CUSTO'!A:D,4,)</f>
        <v>85</v>
      </c>
      <c r="H129" s="105">
        <f t="shared" si="81"/>
        <v>108.91522678007834</v>
      </c>
      <c r="I129" s="144">
        <f>'MEMORIA DE CALCULO'!G271</f>
        <v>3.9201800000000002</v>
      </c>
      <c r="J129" s="178">
        <f t="shared" si="82"/>
        <v>426.96729371872755</v>
      </c>
      <c r="K129" s="310">
        <f t="shared" si="48"/>
        <v>1.5915772816156497E-3</v>
      </c>
      <c r="L129" s="106"/>
      <c r="M129" s="173"/>
    </row>
    <row r="130" spans="2:13" ht="18">
      <c r="B130" s="235">
        <v>9</v>
      </c>
      <c r="C130" s="235"/>
      <c r="D130" s="235"/>
      <c r="E130" s="235" t="s">
        <v>28978</v>
      </c>
      <c r="F130" s="235"/>
      <c r="G130" s="235"/>
      <c r="H130" s="235"/>
      <c r="I130" s="235"/>
      <c r="J130" s="236">
        <f>SUM(J131:J132)</f>
        <v>6777.6141476545035</v>
      </c>
      <c r="K130" s="310">
        <f t="shared" si="48"/>
        <v>2.5264456691780984E-2</v>
      </c>
      <c r="L130" s="106"/>
      <c r="M130" s="173"/>
    </row>
    <row r="131" spans="2:13" ht="31.5">
      <c r="B131" s="104" t="s">
        <v>3185</v>
      </c>
      <c r="C131" s="149">
        <v>100329</v>
      </c>
      <c r="D131" s="107" t="s">
        <v>6179</v>
      </c>
      <c r="E131" s="170" t="str">
        <f>VLOOKUP(C131,'REF. CUSTO'!A:D,2,)</f>
        <v>RETIRADA E RECOLOCAÇÃO DE TELHA CERÂMICA DE ENCAIXE, COM MAIS DE DUAS ÁGUAS, INCLUSO IÇAMENTO. AF_07/2019</v>
      </c>
      <c r="F131" s="104" t="str">
        <f>VLOOKUP(C131,'REF. CUSTO'!A:D,3,)</f>
        <v>M2</v>
      </c>
      <c r="G131" s="105">
        <f>VLOOKUP(C131,'REF. CUSTO'!A:D,4,)</f>
        <v>23.87</v>
      </c>
      <c r="H131" s="105">
        <f t="shared" ref="H131" si="83">G131*(1+($J$7))</f>
        <v>30.585958391064356</v>
      </c>
      <c r="I131" s="144">
        <f>'MEMORIA DE CALCULO'!E283</f>
        <v>105</v>
      </c>
      <c r="J131" s="178">
        <f t="shared" ref="J131" si="84">H131*I131</f>
        <v>3211.5256310617574</v>
      </c>
      <c r="K131" s="310">
        <f t="shared" si="48"/>
        <v>1.197138822790365E-2</v>
      </c>
      <c r="L131" s="106"/>
      <c r="M131" s="173"/>
    </row>
    <row r="132" spans="2:13" ht="31.5">
      <c r="B132" s="104" t="s">
        <v>3186</v>
      </c>
      <c r="C132" s="149">
        <v>94224</v>
      </c>
      <c r="D132" s="107" t="s">
        <v>6179</v>
      </c>
      <c r="E132" s="170" t="str">
        <f>VLOOKUP(C132,'REF. CUSTO'!A:D,2,)</f>
        <v>EMBOÇAMENTO COM ARGAMASSA TRAÇO 1:2:9 (CIMENTO, CAL E AREIA). AF_07/2019</v>
      </c>
      <c r="F132" s="104" t="str">
        <f>VLOOKUP(C132,'REF. CUSTO'!A:D,3,)</f>
        <v>M</v>
      </c>
      <c r="G132" s="105">
        <f>VLOOKUP(C132,'REF. CUSTO'!A:D,4,)</f>
        <v>27.36</v>
      </c>
      <c r="H132" s="105">
        <f t="shared" ref="H132" si="85">G132*(1+($J$7))</f>
        <v>35.057889467093453</v>
      </c>
      <c r="I132" s="144">
        <f>58.66+43.06</f>
        <v>101.72</v>
      </c>
      <c r="J132" s="178">
        <f t="shared" ref="J132" si="86">H132*I132</f>
        <v>3566.0885165927461</v>
      </c>
      <c r="K132" s="310">
        <f t="shared" si="48"/>
        <v>1.3293068463877332E-2</v>
      </c>
      <c r="L132" s="106"/>
      <c r="M132" s="173"/>
    </row>
    <row r="133" spans="2:13" ht="18">
      <c r="B133" s="345" t="s">
        <v>28937</v>
      </c>
      <c r="C133" s="345"/>
      <c r="D133" s="345"/>
      <c r="E133" s="345"/>
      <c r="F133" s="345"/>
      <c r="G133" s="345"/>
      <c r="H133" s="345"/>
      <c r="I133" s="345"/>
      <c r="J133" s="345"/>
      <c r="K133" s="310">
        <f t="shared" si="48"/>
        <v>0</v>
      </c>
      <c r="L133" s="106"/>
      <c r="M133" s="173"/>
    </row>
    <row r="134" spans="2:13" ht="18">
      <c r="B134" s="254">
        <v>10</v>
      </c>
      <c r="C134" s="305"/>
      <c r="D134" s="306"/>
      <c r="E134" s="237" t="s">
        <v>29051</v>
      </c>
      <c r="F134" s="306"/>
      <c r="G134" s="306"/>
      <c r="H134" s="306"/>
      <c r="I134" s="306"/>
      <c r="J134" s="307">
        <f>J135</f>
        <v>5808.4576869251641</v>
      </c>
      <c r="K134" s="310">
        <f t="shared" si="48"/>
        <v>2.1651797296272372E-2</v>
      </c>
      <c r="L134" s="106"/>
      <c r="M134" s="173"/>
    </row>
    <row r="135" spans="2:13" ht="18">
      <c r="B135" s="233" t="s">
        <v>3189</v>
      </c>
      <c r="C135" s="233"/>
      <c r="D135" s="233"/>
      <c r="E135" s="233" t="s">
        <v>28938</v>
      </c>
      <c r="F135" s="233"/>
      <c r="G135" s="233"/>
      <c r="H135" s="233"/>
      <c r="I135" s="233"/>
      <c r="J135" s="259">
        <f>SUM(J136:J138)</f>
        <v>5808.4576869251641</v>
      </c>
      <c r="K135" s="310">
        <f t="shared" si="48"/>
        <v>2.1651797296272372E-2</v>
      </c>
      <c r="L135" s="106"/>
      <c r="M135" s="173"/>
    </row>
    <row r="136" spans="2:13" ht="47.25">
      <c r="B136" s="104" t="s">
        <v>28987</v>
      </c>
      <c r="C136" s="149">
        <v>87630</v>
      </c>
      <c r="D136" s="107" t="s">
        <v>6179</v>
      </c>
      <c r="E136" s="170" t="str">
        <f>VLOOKUP(C136,'REF. CUSTO'!A:D,2,)</f>
        <v>CONTRAPISO EM ARGAMASSA TRAÇO 1:4 (CIMENTO E AREIA), PREPARO MECÂNICO COM BETONEIRA 400 L, APLICADO EM ÁREAS SECAS SOBRE LAJE, ADERIDO, ACABAMENTO NÃO REFORÇADO, ESPESSURA 3CM. AF_07/2021</v>
      </c>
      <c r="F136" s="104" t="str">
        <f>VLOOKUP(C136,'REF. CUSTO'!A:D,3,)</f>
        <v>M2</v>
      </c>
      <c r="G136" s="105">
        <f>VLOOKUP(C136,'REF. CUSTO'!A:D,4,)</f>
        <v>43.51</v>
      </c>
      <c r="H136" s="105">
        <f t="shared" ref="H136:H138" si="87">G136*(1+($J$7))</f>
        <v>55.751782555308338</v>
      </c>
      <c r="I136" s="144">
        <f>'MEMORIA DE CALCULO'!G300</f>
        <v>39.055500000000009</v>
      </c>
      <c r="J136" s="178">
        <f t="shared" ref="J136:J138" si="88">H136*I136</f>
        <v>2177.4137435888451</v>
      </c>
      <c r="K136" s="310">
        <f t="shared" si="48"/>
        <v>8.1165988541892029E-3</v>
      </c>
      <c r="L136" s="106"/>
      <c r="M136" s="173"/>
    </row>
    <row r="137" spans="2:13" ht="47.25">
      <c r="B137" s="104" t="s">
        <v>28988</v>
      </c>
      <c r="C137" s="149">
        <v>87257</v>
      </c>
      <c r="D137" s="107" t="s">
        <v>6179</v>
      </c>
      <c r="E137" s="170" t="str">
        <f>VLOOKUP(C137,'REF. CUSTO'!A:D,2,)</f>
        <v>REVESTIMENTO CERÂMICO PARA PISO COM PLACAS TIPO ESMALTADA DE DIMENSÕES 60X60 CM APLICADA EM AMBIENTES DE ÁREA MAIOR QUE 10 M2. AF_02/2023_PE</v>
      </c>
      <c r="F137" s="104" t="str">
        <f>VLOOKUP(C137,'REF. CUSTO'!A:D,3,)</f>
        <v>M2</v>
      </c>
      <c r="G137" s="105">
        <f>VLOOKUP(C137,'REF. CUSTO'!A:D,4,)</f>
        <v>61.88</v>
      </c>
      <c r="H137" s="105">
        <f t="shared" si="87"/>
        <v>79.290285095897048</v>
      </c>
      <c r="I137" s="144">
        <f>'MEMORIA DE CALCULO'!G305</f>
        <v>39.055500000000009</v>
      </c>
      <c r="J137" s="178">
        <f t="shared" si="88"/>
        <v>3096.7217295628079</v>
      </c>
      <c r="K137" s="310">
        <f t="shared" si="48"/>
        <v>1.1543441440984327E-2</v>
      </c>
      <c r="L137" s="106"/>
      <c r="M137" s="173"/>
    </row>
    <row r="138" spans="2:13" ht="31.5">
      <c r="B138" s="104" t="s">
        <v>28989</v>
      </c>
      <c r="C138" s="149">
        <v>88650</v>
      </c>
      <c r="D138" s="107" t="s">
        <v>6179</v>
      </c>
      <c r="E138" s="170" t="str">
        <f>VLOOKUP(C138,'REF. CUSTO'!A:D,2,)</f>
        <v>RODAPÉ CERÂMICO DE 7CM DE ALTURA COM PLACAS TIPO ESMALTADA DE DIMENSÕES 60X60CM. AF_02/2023</v>
      </c>
      <c r="F138" s="104" t="str">
        <f>VLOOKUP(C138,'REF. CUSTO'!A:D,3,)</f>
        <v>M</v>
      </c>
      <c r="G138" s="105">
        <f>VLOOKUP(C138,'REF. CUSTO'!A:D,4,)</f>
        <v>11.72</v>
      </c>
      <c r="H138" s="105">
        <f t="shared" si="87"/>
        <v>15.017487739559039</v>
      </c>
      <c r="I138" s="144">
        <f>'MEMORIA DE CALCULO'!G309</f>
        <v>35.580000000000005</v>
      </c>
      <c r="J138" s="178">
        <f t="shared" si="88"/>
        <v>534.32221377351073</v>
      </c>
      <c r="K138" s="310">
        <f t="shared" ref="K138:K175" si="89">J138/$J$176</f>
        <v>1.9917570010988396E-3</v>
      </c>
      <c r="L138" s="106"/>
      <c r="M138" s="173"/>
    </row>
    <row r="139" spans="2:13" ht="18">
      <c r="B139" s="237">
        <v>11</v>
      </c>
      <c r="C139" s="237"/>
      <c r="D139" s="237"/>
      <c r="E139" s="237" t="s">
        <v>28922</v>
      </c>
      <c r="F139" s="237"/>
      <c r="G139" s="237"/>
      <c r="H139" s="237"/>
      <c r="I139" s="237"/>
      <c r="J139" s="238">
        <f>J140+J144</f>
        <v>5365.6874472920063</v>
      </c>
      <c r="K139" s="310">
        <f t="shared" si="89"/>
        <v>2.0001312435387719E-2</v>
      </c>
      <c r="L139" s="106"/>
      <c r="M139" s="173"/>
    </row>
    <row r="140" spans="2:13" ht="18">
      <c r="B140" s="146" t="s">
        <v>3190</v>
      </c>
      <c r="C140" s="146"/>
      <c r="D140" s="146"/>
      <c r="E140" s="146" t="s">
        <v>29030</v>
      </c>
      <c r="F140" s="146"/>
      <c r="G140" s="146"/>
      <c r="H140" s="146"/>
      <c r="I140" s="146"/>
      <c r="J140" s="180">
        <f>SUM(J141:J143)</f>
        <v>4183.6461556201375</v>
      </c>
      <c r="K140" s="310">
        <f t="shared" si="89"/>
        <v>1.559509656491425E-2</v>
      </c>
      <c r="L140" s="106"/>
      <c r="M140" s="173"/>
    </row>
    <row r="141" spans="2:13" ht="18">
      <c r="B141" s="104" t="s">
        <v>29109</v>
      </c>
      <c r="C141" s="108" t="s">
        <v>15891</v>
      </c>
      <c r="D141" s="109" t="s">
        <v>28898</v>
      </c>
      <c r="E141" s="170" t="str">
        <f>VLOOKUP(C141,'REF. CUSTO'!A:D,2,)</f>
        <v>LIXAMENTO MANUAL EM PAREDE PARA REMOÇÃO DE TINTA</v>
      </c>
      <c r="F141" s="104" t="str">
        <f>VLOOKUP(C141,'REF. CUSTO'!A:D,3,)</f>
        <v>m2</v>
      </c>
      <c r="G141" s="105">
        <f>VLOOKUP(C141,'REF. CUSTO'!A:D,4,)</f>
        <v>3.16</v>
      </c>
      <c r="H141" s="105">
        <f t="shared" ref="H141:H143" si="90">G141*(1+($J$7))</f>
        <v>4.0490837250005596</v>
      </c>
      <c r="I141" s="144">
        <f>'MEMORIA DE CALCULO'!G318</f>
        <v>86.927999999999997</v>
      </c>
      <c r="J141" s="178">
        <f t="shared" ref="J141:J143" si="91">H141*I141</f>
        <v>351.97875004684863</v>
      </c>
      <c r="K141" s="310">
        <f t="shared" si="89"/>
        <v>1.3120475278255864E-3</v>
      </c>
      <c r="L141" s="106"/>
      <c r="M141" s="173"/>
    </row>
    <row r="142" spans="2:13" ht="31.5">
      <c r="B142" s="104" t="s">
        <v>29110</v>
      </c>
      <c r="C142" s="108" t="s">
        <v>15914</v>
      </c>
      <c r="D142" s="109" t="s">
        <v>28898</v>
      </c>
      <c r="E142" s="170" t="str">
        <f>VLOOKUP(C142,'REF. CUSTO'!A:D,2,)</f>
        <v>EMASSAMENTO EM PAREDE COM MASSA CORRIDA (PVA), DUAS (2) DEMÃOS, INCLUSIVE LIXAMENTO PARA PINTURA</v>
      </c>
      <c r="F142" s="104" t="str">
        <f>VLOOKUP(C142,'REF. CUSTO'!A:D,3,)</f>
        <v>m2</v>
      </c>
      <c r="G142" s="105">
        <f>VLOOKUP(C142,'REF. CUSTO'!A:D,4,)</f>
        <v>18.91</v>
      </c>
      <c r="H142" s="105">
        <f t="shared" si="90"/>
        <v>24.230434569544489</v>
      </c>
      <c r="I142" s="144">
        <f>'MEMORIA DE CALCULO'!G318</f>
        <v>86.927999999999997</v>
      </c>
      <c r="J142" s="178">
        <f t="shared" si="91"/>
        <v>2106.3032162613631</v>
      </c>
      <c r="K142" s="310">
        <f t="shared" si="89"/>
        <v>7.8515249212600755E-3</v>
      </c>
      <c r="L142" s="106"/>
      <c r="M142" s="173"/>
    </row>
    <row r="143" spans="2:13" ht="31.5">
      <c r="B143" s="104" t="s">
        <v>29111</v>
      </c>
      <c r="C143" s="108" t="s">
        <v>15948</v>
      </c>
      <c r="D143" s="109" t="s">
        <v>28898</v>
      </c>
      <c r="E143" s="145" t="str">
        <f>VLOOKUP(C143,'REF. CUSTO'!A:D,2,)</f>
        <v>PINTURA ACRÍLICA EM PAREDE, DUAS (2) DEMÃOS, COM APLICAÇÃO MANUAL, EXCLUSIVE SELADOR ACRÍLICO E MASSA ACRÍLICA/CORRIDA (PVA)</v>
      </c>
      <c r="F143" s="104" t="str">
        <f>VLOOKUP(C143,'REF. CUSTO'!A:D,3,)</f>
        <v>m2</v>
      </c>
      <c r="G143" s="105">
        <f>VLOOKUP(C143,'REF. CUSTO'!A:D,4,)</f>
        <v>15.49</v>
      </c>
      <c r="H143" s="105">
        <f t="shared" si="90"/>
        <v>19.848198386157808</v>
      </c>
      <c r="I143" s="144">
        <f>'MEMORIA DE CALCULO'!G318</f>
        <v>86.927999999999997</v>
      </c>
      <c r="J143" s="178">
        <f t="shared" si="91"/>
        <v>1725.3641893119259</v>
      </c>
      <c r="K143" s="310">
        <f t="shared" si="89"/>
        <v>6.4315241158285873E-3</v>
      </c>
      <c r="L143" s="106"/>
      <c r="M143" s="173"/>
    </row>
    <row r="144" spans="2:13" ht="18">
      <c r="B144" s="146" t="s">
        <v>3191</v>
      </c>
      <c r="C144" s="146"/>
      <c r="D144" s="146"/>
      <c r="E144" s="146" t="s">
        <v>28889</v>
      </c>
      <c r="F144" s="146"/>
      <c r="G144" s="146"/>
      <c r="H144" s="146"/>
      <c r="I144" s="146"/>
      <c r="J144" s="180">
        <f>J145+J146</f>
        <v>1182.0412916718683</v>
      </c>
      <c r="K144" s="310">
        <f t="shared" si="89"/>
        <v>4.4062158704734665E-3</v>
      </c>
      <c r="L144" s="106"/>
      <c r="M144" s="173"/>
    </row>
    <row r="145" spans="2:13" ht="18">
      <c r="B145" s="104" t="s">
        <v>29112</v>
      </c>
      <c r="C145" s="108" t="s">
        <v>15897</v>
      </c>
      <c r="D145" s="104" t="s">
        <v>28898</v>
      </c>
      <c r="E145" s="145" t="str">
        <f>VLOOKUP(C145,'REF. CUSTO'!A:D,2,)</f>
        <v>LIXAMENTO MANUAL EM TETO PARA REMOÇÃO DE TINTA</v>
      </c>
      <c r="F145" s="104" t="str">
        <f>VLOOKUP(C145,'REF. CUSTO'!A:D,3,)</f>
        <v>m2</v>
      </c>
      <c r="G145" s="105">
        <f>VLOOKUP(C145,'REF. CUSTO'!A:D,4,)</f>
        <v>3.58</v>
      </c>
      <c r="H145" s="105">
        <f t="shared" ref="H145:H146" si="92">G145*(1+($J$7))</f>
        <v>4.5872530808550644</v>
      </c>
      <c r="I145" s="144">
        <f>'MEMORIA DE CALCULO'!G325</f>
        <v>39.848500000000001</v>
      </c>
      <c r="J145" s="178">
        <f t="shared" ref="J145:J146" si="93">H145*I145</f>
        <v>182.79515439245304</v>
      </c>
      <c r="K145" s="310">
        <f t="shared" si="89"/>
        <v>6.8139321020712772E-4</v>
      </c>
      <c r="L145" s="106"/>
      <c r="M145" s="173"/>
    </row>
    <row r="146" spans="2:13" ht="31.5">
      <c r="B146" s="104" t="s">
        <v>29113</v>
      </c>
      <c r="C146" s="108" t="s">
        <v>15954</v>
      </c>
      <c r="D146" s="104" t="s">
        <v>28898</v>
      </c>
      <c r="E146" s="145" t="str">
        <f>VLOOKUP(C146,'REF. CUSTO'!A:D,2,)</f>
        <v>PINTURA ACRÍLICA EM TETO, DUAS (2) DEMÃOS, COM APLICAÇÃO MANUAL, EXCLUSIVE SELADOR ACRÍLICO E MASSA ACRÍLICA/CORRIDA (PVA)</v>
      </c>
      <c r="F146" s="104" t="str">
        <f>VLOOKUP(C146,'REF. CUSTO'!A:D,3,)</f>
        <v>m2</v>
      </c>
      <c r="G146" s="105">
        <f>VLOOKUP(C146,'REF. CUSTO'!A:D,4,)</f>
        <v>19.57</v>
      </c>
      <c r="H146" s="105">
        <f t="shared" si="92"/>
        <v>25.07612927160157</v>
      </c>
      <c r="I146" s="144">
        <f>'MEMORIA DE CALCULO'!G325</f>
        <v>39.848500000000001</v>
      </c>
      <c r="J146" s="178">
        <f t="shared" si="93"/>
        <v>999.24613727941517</v>
      </c>
      <c r="K146" s="310">
        <f t="shared" si="89"/>
        <v>3.7248226602663382E-3</v>
      </c>
      <c r="L146" s="106"/>
      <c r="M146" s="173"/>
    </row>
    <row r="147" spans="2:13" ht="18">
      <c r="B147" s="237">
        <v>12</v>
      </c>
      <c r="C147" s="237"/>
      <c r="D147" s="237"/>
      <c r="E147" s="237" t="s">
        <v>28941</v>
      </c>
      <c r="F147" s="237"/>
      <c r="G147" s="237"/>
      <c r="H147" s="237"/>
      <c r="I147" s="237"/>
      <c r="J147" s="238">
        <f>SUM(J148:J152)</f>
        <v>10544.375253658278</v>
      </c>
      <c r="K147" s="310">
        <f t="shared" si="89"/>
        <v>3.93055588787284E-2</v>
      </c>
      <c r="L147" s="106"/>
      <c r="M147" s="173"/>
    </row>
    <row r="148" spans="2:13" ht="94.5">
      <c r="B148" s="109" t="s">
        <v>28980</v>
      </c>
      <c r="C148" s="109">
        <v>100667</v>
      </c>
      <c r="D148" s="109" t="s">
        <v>6179</v>
      </c>
      <c r="E148" s="170" t="str">
        <f>VLOOKUP(C148,'REF. CUSTO'!A:D,2,)</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F148" s="104" t="str">
        <f>VLOOKUP(C148,'REF. CUSTO'!A:D,3,)</f>
        <v>M2</v>
      </c>
      <c r="G148" s="105">
        <f>VLOOKUP(C148,'REF. CUSTO'!A:D,4,)</f>
        <v>1091.3699999999999</v>
      </c>
      <c r="H148" s="105">
        <f t="shared" ref="H148:H149" si="94">G148*(1+($J$7))</f>
        <v>1398.4330711879306</v>
      </c>
      <c r="I148" s="144">
        <f>'MEMORIA DE CALCULO'!G332</f>
        <v>3</v>
      </c>
      <c r="J148" s="178">
        <f>H148*I148</f>
        <v>4195.2992135637924</v>
      </c>
      <c r="K148" s="310">
        <f t="shared" si="89"/>
        <v>1.5638534885734884E-2</v>
      </c>
      <c r="L148" s="106"/>
      <c r="M148" s="173"/>
    </row>
    <row r="149" spans="2:13" ht="63">
      <c r="B149" s="109" t="s">
        <v>28981</v>
      </c>
      <c r="C149" s="263">
        <v>100683</v>
      </c>
      <c r="D149" s="107" t="s">
        <v>6179</v>
      </c>
      <c r="E149" s="170" t="str">
        <f>VLOOKUP(C149,'REF. CUSTO'!A:D,2,)</f>
        <v>KIT DE PORTA DE MADEIRA PARA VERNIZ, SEMI-OCA (LEVE OU MÉDIA), PADRÃO MÉDIO, 80X210CM, ESPESSURA DE 3,5CM, ITENS INCLUSOS: DOBRADIÇAS, MONTAGEM E INSTALAÇÃO DE BATENTE, FECHADURA COM EXECUÇÃO DO FURO - FORNECIMENTO E INSTALAÇÃO. AF_10/2025</v>
      </c>
      <c r="F149" s="104" t="str">
        <f>VLOOKUP(C149,'REF. CUSTO'!A:D,3,)</f>
        <v>UN</v>
      </c>
      <c r="G149" s="105">
        <f>VLOOKUP(C149,'REF. CUSTO'!A:D,4,)</f>
        <v>1184.32</v>
      </c>
      <c r="H149" s="105">
        <f t="shared" si="94"/>
        <v>1517.5350750609691</v>
      </c>
      <c r="I149" s="144">
        <f>'MEMORIA DE CALCULO'!F336</f>
        <v>3</v>
      </c>
      <c r="J149" s="178">
        <f t="shared" ref="J149" si="95">H149*I149</f>
        <v>4552.6052251829078</v>
      </c>
      <c r="K149" s="310">
        <f t="shared" si="89"/>
        <v>1.6970440488444372E-2</v>
      </c>
      <c r="L149" s="106"/>
      <c r="M149" s="173"/>
    </row>
    <row r="150" spans="2:13" ht="22.15" customHeight="1">
      <c r="B150" s="109" t="s">
        <v>29114</v>
      </c>
      <c r="C150" s="263">
        <v>10490</v>
      </c>
      <c r="D150" s="107" t="s">
        <v>6179</v>
      </c>
      <c r="E150" s="170" t="str">
        <f>VLOOKUP(C150,'REF. CUSTO'!A:D,2,)</f>
        <v>VIDRO LISO INCOLOR 2 A 3 MM - SEM COLOCACAO</v>
      </c>
      <c r="F150" s="104" t="str">
        <f>VLOOKUP(C150,'REF. CUSTO'!A:D,3,)</f>
        <v>M2</v>
      </c>
      <c r="G150" s="105">
        <f>VLOOKUP(C150,'REF. CUSTO'!A:D,4,)</f>
        <v>91</v>
      </c>
      <c r="H150" s="105">
        <f t="shared" ref="H150:H152" si="96">G150*(1+($J$7))</f>
        <v>116.6033604351427</v>
      </c>
      <c r="I150" s="144">
        <f>'MEMORIA DE CALCULO'!G344</f>
        <v>4.8600000000000003</v>
      </c>
      <c r="J150" s="178">
        <f t="shared" ref="J150:J152" si="97">H150*I150</f>
        <v>566.69233171479357</v>
      </c>
      <c r="K150" s="310">
        <f t="shared" si="89"/>
        <v>2.1124209139476405E-3</v>
      </c>
      <c r="L150" s="106"/>
      <c r="M150" s="173"/>
    </row>
    <row r="151" spans="2:13" ht="18">
      <c r="B151" s="109" t="s">
        <v>29115</v>
      </c>
      <c r="C151" s="263">
        <v>10498</v>
      </c>
      <c r="D151" s="107" t="s">
        <v>6179</v>
      </c>
      <c r="E151" s="170" t="str">
        <f>VLOOKUP(C151,'REF. CUSTO'!A:D,2,)</f>
        <v>MASSA PARA VIDRO</v>
      </c>
      <c r="F151" s="104" t="str">
        <f>VLOOKUP(C151,'REF. CUSTO'!A:D,3,)</f>
        <v>KG</v>
      </c>
      <c r="G151" s="105">
        <f>VLOOKUP(C151,'REF. CUSTO'!A:D,4,)</f>
        <v>6.62</v>
      </c>
      <c r="H151" s="105">
        <f t="shared" si="96"/>
        <v>8.4825741327543369</v>
      </c>
      <c r="I151" s="144">
        <f>'MEMORIA DE CALCULO'!G350</f>
        <v>5.4</v>
      </c>
      <c r="J151" s="178">
        <f t="shared" si="97"/>
        <v>45.805900316873419</v>
      </c>
      <c r="K151" s="310">
        <f t="shared" si="89"/>
        <v>1.7074757570614626E-4</v>
      </c>
      <c r="L151" s="106"/>
      <c r="M151" s="173"/>
    </row>
    <row r="152" spans="2:13" ht="18">
      <c r="B152" s="109" t="s">
        <v>29116</v>
      </c>
      <c r="C152" s="263">
        <v>88325</v>
      </c>
      <c r="D152" s="107" t="s">
        <v>6179</v>
      </c>
      <c r="E152" s="170" t="str">
        <f>VLOOKUP(C152,'REF. CUSTO'!A:D,2,)</f>
        <v>VIDRACEIRO COM ENCARGOS COMPLEMENTARES</v>
      </c>
      <c r="F152" s="104" t="str">
        <f>VLOOKUP(C152,'REF. CUSTO'!A:D,3,)</f>
        <v>H</v>
      </c>
      <c r="G152" s="105">
        <f>VLOOKUP(C152,'REF. CUSTO'!A:D,4,)</f>
        <v>23.1</v>
      </c>
      <c r="H152" s="105">
        <f t="shared" si="96"/>
        <v>29.599314571997766</v>
      </c>
      <c r="I152" s="144">
        <v>40</v>
      </c>
      <c r="J152" s="178">
        <f t="shared" si="97"/>
        <v>1183.9725828799105</v>
      </c>
      <c r="K152" s="310">
        <f t="shared" si="89"/>
        <v>4.4134150148953553E-3</v>
      </c>
      <c r="L152" s="106"/>
      <c r="M152" s="173"/>
    </row>
    <row r="153" spans="2:13" ht="18">
      <c r="B153" s="237">
        <v>13</v>
      </c>
      <c r="C153" s="237"/>
      <c r="D153" s="237"/>
      <c r="E153" s="237" t="s">
        <v>29028</v>
      </c>
      <c r="F153" s="237"/>
      <c r="G153" s="237"/>
      <c r="H153" s="237"/>
      <c r="I153" s="237"/>
      <c r="J153" s="238">
        <f>J154+J156</f>
        <v>1144.8909856543009</v>
      </c>
      <c r="K153" s="310">
        <f t="shared" si="89"/>
        <v>4.2677331718394568E-3</v>
      </c>
      <c r="L153" s="106"/>
      <c r="M153" s="173"/>
    </row>
    <row r="154" spans="2:13" ht="18">
      <c r="B154" s="146" t="s">
        <v>28982</v>
      </c>
      <c r="C154" s="146"/>
      <c r="D154" s="146"/>
      <c r="E154" s="146" t="s">
        <v>28943</v>
      </c>
      <c r="F154" s="146"/>
      <c r="G154" s="146"/>
      <c r="H154" s="146"/>
      <c r="I154" s="146"/>
      <c r="J154" s="180">
        <f>SUM(J155:J155)</f>
        <v>414.63869997249265</v>
      </c>
      <c r="K154" s="310">
        <f t="shared" si="89"/>
        <v>1.5456208113907837E-3</v>
      </c>
      <c r="L154" s="106"/>
      <c r="M154" s="173"/>
    </row>
    <row r="155" spans="2:13" ht="63">
      <c r="B155" s="109" t="s">
        <v>29117</v>
      </c>
      <c r="C155" s="263" t="s">
        <v>16003</v>
      </c>
      <c r="D155" s="107" t="s">
        <v>28898</v>
      </c>
      <c r="E155" s="170" t="str">
        <f>VLOOKUP(C155,'REF. CUSTO'!A:D,2,)</f>
        <v>PINTURA ESMALTE BASE SOLVENTE EM ESQUADRIA DE MADEIRA, DUAS (2) DEMÃOS, COM APLICAÇÃO MANUAL, INCLUSIVE UMA (1) DEMÃO DE FUNDO NIVELADOR E PREPARAÇÃO DA SUPERFÍCIE COM LIXAMENTO, EXCLUSIVE MASSA A ÓLEO</v>
      </c>
      <c r="F155" s="104" t="str">
        <f>VLOOKUP(C155,'REF. CUSTO'!A:D,3,)</f>
        <v>m2</v>
      </c>
      <c r="G155" s="105">
        <f>VLOOKUP(C155,'REF. CUSTO'!A:D,4,)</f>
        <v>33.49</v>
      </c>
      <c r="H155" s="105">
        <f t="shared" ref="H155" si="98">G155*(1+($J$7))</f>
        <v>42.91259935135087</v>
      </c>
      <c r="I155" s="144">
        <f>'MEMORIA DE CALCULO'!G359</f>
        <v>9.6623999999999999</v>
      </c>
      <c r="J155" s="178">
        <f t="shared" ref="J155" si="99">H155*I155</f>
        <v>414.63869997249265</v>
      </c>
      <c r="K155" s="310">
        <f t="shared" si="89"/>
        <v>1.5456208113907837E-3</v>
      </c>
      <c r="L155" s="106"/>
      <c r="M155" s="173"/>
    </row>
    <row r="156" spans="2:13" ht="18">
      <c r="B156" s="146" t="s">
        <v>28983</v>
      </c>
      <c r="C156" s="146"/>
      <c r="D156" s="146"/>
      <c r="E156" s="146" t="s">
        <v>28944</v>
      </c>
      <c r="F156" s="146"/>
      <c r="G156" s="146"/>
      <c r="H156" s="146"/>
      <c r="I156" s="146"/>
      <c r="J156" s="180">
        <f>SUM(J157:J157)</f>
        <v>730.25228568180819</v>
      </c>
      <c r="K156" s="310">
        <f t="shared" si="89"/>
        <v>2.7221123604486723E-3</v>
      </c>
      <c r="L156" s="106"/>
      <c r="M156" s="173"/>
    </row>
    <row r="157" spans="2:13" ht="63">
      <c r="B157" s="104" t="s">
        <v>29118</v>
      </c>
      <c r="C157" s="263" t="s">
        <v>16003</v>
      </c>
      <c r="D157" s="107" t="s">
        <v>28898</v>
      </c>
      <c r="E157" s="170" t="str">
        <f>VLOOKUP(C157,'REF. CUSTO'!A:D,2,)</f>
        <v>PINTURA ESMALTE BASE SOLVENTE EM ESQUADRIA DE MADEIRA, DUAS (2) DEMÃOS, COM APLICAÇÃO MANUAL, INCLUSIVE UMA (1) DEMÃO DE FUNDO NIVELADOR E PREPARAÇÃO DA SUPERFÍCIE COM LIXAMENTO, EXCLUSIVE MASSA A ÓLEO</v>
      </c>
      <c r="F157" s="104" t="str">
        <f>VLOOKUP(C157,'REF. CUSTO'!A:D,3,)</f>
        <v>m2</v>
      </c>
      <c r="G157" s="105">
        <f>VLOOKUP(C157,'REF. CUSTO'!A:D,4,)</f>
        <v>33.49</v>
      </c>
      <c r="H157" s="105">
        <f t="shared" ref="H157" si="100">G157*(1+($J$7))</f>
        <v>42.91259935135087</v>
      </c>
      <c r="I157" s="144">
        <f>'MEMORIA DE CALCULO'!G370</f>
        <v>17.017200000000003</v>
      </c>
      <c r="J157" s="178">
        <f t="shared" ref="J157" si="101">H157*I157</f>
        <v>730.25228568180819</v>
      </c>
      <c r="K157" s="310">
        <f t="shared" si="89"/>
        <v>2.7221123604486723E-3</v>
      </c>
      <c r="L157" s="106"/>
      <c r="M157" s="173"/>
    </row>
    <row r="158" spans="2:13" ht="18">
      <c r="B158" s="237">
        <v>14</v>
      </c>
      <c r="C158" s="237"/>
      <c r="D158" s="237"/>
      <c r="E158" s="237" t="s">
        <v>28979</v>
      </c>
      <c r="F158" s="237"/>
      <c r="G158" s="237"/>
      <c r="H158" s="237"/>
      <c r="I158" s="237"/>
      <c r="J158" s="238">
        <f>SUM(J159:J163)</f>
        <v>5246.0492537575292</v>
      </c>
      <c r="K158" s="310">
        <f t="shared" si="89"/>
        <v>1.9555345182990985E-2</v>
      </c>
      <c r="L158" s="106"/>
      <c r="M158" s="173"/>
    </row>
    <row r="159" spans="2:13" ht="31.5">
      <c r="B159" s="104" t="s">
        <v>29031</v>
      </c>
      <c r="C159" s="263" t="s">
        <v>18984</v>
      </c>
      <c r="D159" s="107" t="s">
        <v>28898</v>
      </c>
      <c r="E159" s="170" t="str">
        <f>VLOOKUP(C159,'REF. CUSTO'!A:D,2,)</f>
        <v>RASGO EM ALVENARIA PARA PASSAGEM DE ELETRODUTO/TUBULAÇÃO, DIÂMETROS DE 15MM A 25MM (1/2" A 1"), EXCLUSIVE ENCHIMENTO</v>
      </c>
      <c r="F159" s="104" t="str">
        <f>VLOOKUP(C159,'REF. CUSTO'!A:D,3,)</f>
        <v>m</v>
      </c>
      <c r="G159" s="105">
        <f>VLOOKUP(C159,'REF. CUSTO'!A:D,4,)</f>
        <v>3.69</v>
      </c>
      <c r="H159" s="105">
        <f t="shared" ref="H159" si="102">G159*(1+($J$7))</f>
        <v>4.7282021978645776</v>
      </c>
      <c r="I159" s="144">
        <v>30</v>
      </c>
      <c r="J159" s="178">
        <f t="shared" ref="J159" si="103">H159*I159</f>
        <v>141.84606593593733</v>
      </c>
      <c r="K159" s="310">
        <f t="shared" si="89"/>
        <v>5.287500456157097E-4</v>
      </c>
      <c r="L159" s="106"/>
      <c r="M159" s="173"/>
    </row>
    <row r="160" spans="2:13" ht="126">
      <c r="B160" s="104" t="s">
        <v>29032</v>
      </c>
      <c r="C160" s="263" t="s">
        <v>18871</v>
      </c>
      <c r="D160" s="107" t="s">
        <v>28898</v>
      </c>
      <c r="E160" s="170" t="str">
        <f>VLOOKUP(C160,'REF. CUSTO'!A:D,2,)</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F160" s="104" t="str">
        <f>VLOOKUP(C160,'REF. CUSTO'!A:D,3,)</f>
        <v>un</v>
      </c>
      <c r="G160" s="105">
        <f>VLOOKUP(C160,'REF. CUSTO'!A:D,4,)</f>
        <v>236.04</v>
      </c>
      <c r="H160" s="105">
        <f t="shared" ref="H160:H161" si="104">G160*(1+($J$7))</f>
        <v>302.45117799023166</v>
      </c>
      <c r="I160" s="144">
        <v>2</v>
      </c>
      <c r="J160" s="178">
        <f t="shared" ref="J160:J161" si="105">H160*I160</f>
        <v>604.90235598046331</v>
      </c>
      <c r="K160" s="310">
        <f t="shared" si="89"/>
        <v>2.2548538530647176E-3</v>
      </c>
      <c r="L160" s="106"/>
      <c r="M160" s="173"/>
    </row>
    <row r="161" spans="2:13" ht="126">
      <c r="B161" s="104" t="s">
        <v>29033</v>
      </c>
      <c r="C161" s="263" t="s">
        <v>18877</v>
      </c>
      <c r="D161" s="107" t="s">
        <v>28898</v>
      </c>
      <c r="E161" s="170" t="str">
        <f>VLOOKUP(C161,'REF. CUSTO'!A:D,2,)</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F161" s="104" t="str">
        <f>VLOOKUP(C161,'REF. CUSTO'!A:D,3,)</f>
        <v>un</v>
      </c>
      <c r="G161" s="105">
        <f>VLOOKUP(C161,'REF. CUSTO'!A:D,4,)</f>
        <v>278.27999999999997</v>
      </c>
      <c r="H161" s="105">
        <f t="shared" si="104"/>
        <v>356.57563892188472</v>
      </c>
      <c r="I161" s="144">
        <v>10</v>
      </c>
      <c r="J161" s="178">
        <f t="shared" si="105"/>
        <v>3565.7563892188473</v>
      </c>
      <c r="K161" s="310">
        <f t="shared" si="89"/>
        <v>1.3291830414990036E-2</v>
      </c>
      <c r="L161" s="106"/>
      <c r="M161" s="173"/>
    </row>
    <row r="162" spans="2:13" ht="47.25">
      <c r="B162" s="104" t="s">
        <v>29034</v>
      </c>
      <c r="C162" s="263" t="s">
        <v>17037</v>
      </c>
      <c r="D162" s="107" t="s">
        <v>28898</v>
      </c>
      <c r="E162" s="170" t="str">
        <f>VLOOKUP(C162,'REF. CUSTO'!A:D,2,)</f>
        <v>LUMINÁRIA PLAFON REDONDO DE VIDRO JATEADO REDONDO COMPLETA, DIÂMETRO 25 CM, PARA UMA (1) LÂMPADA LED, POTÊNCIA 15W, BULBO A65, FORNECIMENTO E INSTALAÇÃO, INCLUSIVE BASE E LÂMPADA</v>
      </c>
      <c r="F162" s="104" t="str">
        <f>VLOOKUP(C162,'REF. CUSTO'!A:D,3,)</f>
        <v>un</v>
      </c>
      <c r="G162" s="105">
        <f>VLOOKUP(C162,'REF. CUSTO'!A:D,4,)</f>
        <v>62.55</v>
      </c>
      <c r="H162" s="105">
        <f t="shared" ref="H162:H163" si="106">G162*(1+($J$7))</f>
        <v>80.148793354045893</v>
      </c>
      <c r="I162" s="144">
        <v>4</v>
      </c>
      <c r="J162" s="178">
        <f t="shared" ref="J162:J163" si="107">H162*I162</f>
        <v>320.59517341618357</v>
      </c>
      <c r="K162" s="310">
        <f t="shared" si="89"/>
        <v>1.1950610787086772E-3</v>
      </c>
      <c r="L162" s="106"/>
      <c r="M162" s="173"/>
    </row>
    <row r="163" spans="2:13" ht="47.25">
      <c r="B163" s="104" t="s">
        <v>29035</v>
      </c>
      <c r="C163" s="263" t="s">
        <v>23857</v>
      </c>
      <c r="D163" s="107" t="s">
        <v>28898</v>
      </c>
      <c r="E163" s="170" t="str">
        <f>VLOOKUP(C163,'REF. CUSTO'!A:D,2,)</f>
        <v>LUMINÁRIA ARANDELA TIPO TARTARUGA BLINDADA COMPLETA, PARA UMA (1) LÂMPADA FLUORESCENTE COMPACTA 20W, FORNECIMENTO E INSTALAÇÃO, INCLUSIVE BASE E LÂMPADA</v>
      </c>
      <c r="F163" s="104" t="str">
        <f>VLOOKUP(C163,'REF. CUSTO'!A:D,3,)</f>
        <v>un</v>
      </c>
      <c r="G163" s="105">
        <f>VLOOKUP(C163,'REF. CUSTO'!A:D,4,)</f>
        <v>119.59</v>
      </c>
      <c r="H163" s="105">
        <f t="shared" si="106"/>
        <v>153.23731730152434</v>
      </c>
      <c r="I163" s="144">
        <v>4</v>
      </c>
      <c r="J163" s="178">
        <f t="shared" si="107"/>
        <v>612.94926920609737</v>
      </c>
      <c r="K163" s="310">
        <f t="shared" si="89"/>
        <v>2.2848497906118419E-3</v>
      </c>
      <c r="L163" s="106"/>
      <c r="M163" s="173"/>
    </row>
    <row r="164" spans="2:13" ht="18">
      <c r="B164" s="237">
        <v>15</v>
      </c>
      <c r="C164" s="237"/>
      <c r="D164" s="237"/>
      <c r="E164" s="237" t="s">
        <v>28963</v>
      </c>
      <c r="F164" s="237"/>
      <c r="G164" s="237"/>
      <c r="H164" s="237"/>
      <c r="I164" s="237"/>
      <c r="J164" s="238">
        <f>SUM(J165:J169)</f>
        <v>52313.539385401411</v>
      </c>
      <c r="K164" s="310">
        <f t="shared" si="89"/>
        <v>0.1950056644422046</v>
      </c>
      <c r="L164" s="106"/>
      <c r="M164" s="173"/>
    </row>
    <row r="165" spans="2:13" ht="47.25">
      <c r="B165" s="109" t="s">
        <v>29036</v>
      </c>
      <c r="C165" s="263">
        <v>105004</v>
      </c>
      <c r="D165" s="107" t="s">
        <v>6179</v>
      </c>
      <c r="E165" s="170" t="str">
        <f>VLOOKUP(C165,'REF. CUSTO'!A:D,2,)</f>
        <v>RAMPA DE ACESSIBILIDADE EM CONCRETO MOLDADO IN LOCO, EM CALÇADA NOVA COM LARGURA MENOR À 3,00 M, FCK 25MPA, COM PISO PODOTÁTIL. AF_03/2024</v>
      </c>
      <c r="F165" s="104" t="str">
        <f>VLOOKUP(C165,'REF. CUSTO'!A:D,3,)</f>
        <v>M2</v>
      </c>
      <c r="G165" s="105">
        <f>VLOOKUP(C165,'REF. CUSTO'!A:D,4,)</f>
        <v>126.45</v>
      </c>
      <c r="H165" s="105">
        <f t="shared" ref="H165" si="108">G165*(1+($J$7))</f>
        <v>162.02741678048127</v>
      </c>
      <c r="I165" s="144">
        <f>'MEMORIA DE CALCULO'!G377</f>
        <v>41.204999999999998</v>
      </c>
      <c r="J165" s="178">
        <f t="shared" ref="J165" si="109">H165*I165</f>
        <v>6676.3397084397302</v>
      </c>
      <c r="K165" s="310">
        <f t="shared" si="89"/>
        <v>2.4886942772017417E-2</v>
      </c>
      <c r="L165" s="106"/>
      <c r="M165" s="173"/>
    </row>
    <row r="166" spans="2:13" ht="63">
      <c r="B166" s="109" t="s">
        <v>29037</v>
      </c>
      <c r="C166" s="263">
        <v>99842</v>
      </c>
      <c r="D166" s="107" t="s">
        <v>6179</v>
      </c>
      <c r="E166" s="170" t="str">
        <f>VLOOKUP(C166,'REF. CUSTO'!A:D,2,)</f>
        <v>GUARDA-CORPO DE AÇO GALVANIZADO DE 1,10M, MONTANTES TUBULARES DE 1.1/4" ESPAÇADOS 1,20M, TRAVESSA SUPERIOR DE 1.1/2", GRADIL FORMADO POR TUBOS HORIZONTAIS DE 1" E VERTICAIS DE 3/4", FIXADO COM ADESIVO ESTRUTURAL EPOXI. AF_10/2025_PS</v>
      </c>
      <c r="F166" s="104" t="str">
        <f>VLOOKUP(C166,'REF. CUSTO'!A:D,3,)</f>
        <v>M</v>
      </c>
      <c r="G166" s="105">
        <f>VLOOKUP(C166,'REF. CUSTO'!A:D,4,)</f>
        <v>637.27</v>
      </c>
      <c r="H166" s="105">
        <f t="shared" ref="H166:H169" si="110">G166*(1+($J$7))</f>
        <v>816.56948906047683</v>
      </c>
      <c r="I166" s="144">
        <f>'MEMORIA DE CALCULO'!G382</f>
        <v>43.692</v>
      </c>
      <c r="J166" s="178">
        <f t="shared" ref="J166:J169" si="111">H166*I166</f>
        <v>35677.554116030355</v>
      </c>
      <c r="K166" s="310">
        <f t="shared" si="89"/>
        <v>0.13299282036364601</v>
      </c>
      <c r="L166" s="106"/>
      <c r="M166" s="173"/>
    </row>
    <row r="167" spans="2:13" ht="31.5">
      <c r="B167" s="109" t="s">
        <v>29119</v>
      </c>
      <c r="C167" s="263">
        <v>99855</v>
      </c>
      <c r="D167" s="107" t="s">
        <v>6179</v>
      </c>
      <c r="E167" s="170" t="str">
        <f>VLOOKUP(C167,'REF. CUSTO'!A:D,2,)</f>
        <v>CORRIMÃO SIMPLES FIXADO EM PAREDE, DIÂMETRO EXTERNO = 1 1/2", EM AÇO GALVANIZADO. AF_10/2025_PS</v>
      </c>
      <c r="F167" s="104" t="str">
        <f>VLOOKUP(C167,'REF. CUSTO'!A:D,3,)</f>
        <v>M</v>
      </c>
      <c r="G167" s="105">
        <f>VLOOKUP(C167,'REF. CUSTO'!A:D,4,)</f>
        <v>112.2</v>
      </c>
      <c r="H167" s="105">
        <f t="shared" ref="H167" si="112">G167*(1+($J$7))</f>
        <v>143.76809934970342</v>
      </c>
      <c r="I167" s="144">
        <f>'MEMORIA DE CALCULO'!G387</f>
        <v>35.769999999999996</v>
      </c>
      <c r="J167" s="178">
        <f t="shared" ref="J167" si="113">H167*I167</f>
        <v>5142.5849137388905</v>
      </c>
      <c r="K167" s="310">
        <f t="shared" si="89"/>
        <v>1.9169668117197971E-2</v>
      </c>
      <c r="L167" s="106"/>
      <c r="M167" s="173"/>
    </row>
    <row r="168" spans="2:13" ht="18">
      <c r="B168" s="109" t="s">
        <v>29120</v>
      </c>
      <c r="C168" s="263">
        <v>100717</v>
      </c>
      <c r="D168" s="107" t="s">
        <v>6179</v>
      </c>
      <c r="E168" s="170" t="str">
        <f>VLOOKUP(C168,'REF. CUSTO'!A:D,2,)</f>
        <v>LIXAMENTO MANUAL EM SUPERFÍCIES METÁLICAS EM OBRA. AF_01/2020</v>
      </c>
      <c r="F168" s="104" t="str">
        <f>VLOOKUP(C168,'REF. CUSTO'!A:D,3,)</f>
        <v>M2</v>
      </c>
      <c r="G168" s="105">
        <f>VLOOKUP(C168,'REF. CUSTO'!A:D,4,)</f>
        <v>10.16</v>
      </c>
      <c r="H168" s="105">
        <f t="shared" si="110"/>
        <v>13.018572989242307</v>
      </c>
      <c r="I168" s="144">
        <f>'MEMORIA DE CALCULO'!G394</f>
        <v>79.461999999999989</v>
      </c>
      <c r="J168" s="178">
        <f t="shared" si="111"/>
        <v>1034.4818468711719</v>
      </c>
      <c r="K168" s="310">
        <f t="shared" si="89"/>
        <v>3.8561684464960221E-3</v>
      </c>
      <c r="L168" s="106"/>
      <c r="M168" s="173"/>
    </row>
    <row r="169" spans="2:13" ht="47.25">
      <c r="B169" s="109" t="s">
        <v>29121</v>
      </c>
      <c r="C169" s="263" t="s">
        <v>16024</v>
      </c>
      <c r="D169" s="107" t="s">
        <v>28898</v>
      </c>
      <c r="E169" s="170" t="str">
        <f>VLOOKUP(C169,'REF. CUSTO'!A:D,2,)</f>
        <v>PINTURA ESMALTE BASE SOLVENTE EM GUARDA CORPO, COM OU SEM CORRIMÃO, DUAS (2) DEMÃOS, INCLUSIVE UMA (1) DEMÃO DE FUNDO ANTICORROSIVO</v>
      </c>
      <c r="F169" s="104" t="str">
        <f>VLOOKUP(C169,'REF. CUSTO'!A:D,3,)</f>
        <v>m2</v>
      </c>
      <c r="G169" s="105">
        <f>VLOOKUP(C169,'REF. CUSTO'!A:D,4,)</f>
        <v>37.15</v>
      </c>
      <c r="H169" s="105">
        <f t="shared" si="110"/>
        <v>47.602360880940125</v>
      </c>
      <c r="I169" s="144">
        <f>'MEMORIA DE CALCULO'!G402</f>
        <v>79.461999999999989</v>
      </c>
      <c r="J169" s="178">
        <f t="shared" si="111"/>
        <v>3782.5788003212638</v>
      </c>
      <c r="K169" s="310">
        <f t="shared" si="89"/>
        <v>1.410006474284717E-2</v>
      </c>
      <c r="L169" s="106"/>
      <c r="M169" s="173"/>
    </row>
    <row r="170" spans="2:13" ht="18">
      <c r="B170" s="237">
        <v>16</v>
      </c>
      <c r="C170" s="237"/>
      <c r="D170" s="237"/>
      <c r="E170" s="237" t="s">
        <v>13852</v>
      </c>
      <c r="F170" s="237"/>
      <c r="G170" s="237"/>
      <c r="H170" s="237"/>
      <c r="I170" s="237"/>
      <c r="J170" s="238">
        <f>SUM(J171:J172)</f>
        <v>4635.3272368713033</v>
      </c>
      <c r="K170" s="310">
        <f t="shared" si="89"/>
        <v>1.7278797771144175E-2</v>
      </c>
      <c r="L170" s="106"/>
      <c r="M170" s="173"/>
    </row>
    <row r="171" spans="2:13" ht="31.5">
      <c r="B171" s="109" t="s">
        <v>29122</v>
      </c>
      <c r="C171" s="109">
        <v>11795</v>
      </c>
      <c r="D171" s="109" t="s">
        <v>6179</v>
      </c>
      <c r="E171" s="170" t="str">
        <f>VLOOKUP(C171,'REF. CUSTO'!A:D,2,)</f>
        <v>GRANITO PARA BANCADA, POLIDO, TIPO ANDORINHA/ QUARTZ/ CASTELO/ CORUMBA OU OUTROS EQUIVALENTES DA REGIAO, E= *2,5* CM</v>
      </c>
      <c r="F171" s="104" t="str">
        <f>VLOOKUP(C171,'REF. CUSTO'!A:D,3,)</f>
        <v>M2</v>
      </c>
      <c r="G171" s="105">
        <f>VLOOKUP(C171,'REF. CUSTO'!A:D,4,)</f>
        <v>478.53</v>
      </c>
      <c r="H171" s="105">
        <f t="shared" ref="H171" si="114">G171*(1+($J$7))</f>
        <v>613.16709965965754</v>
      </c>
      <c r="I171" s="144">
        <f>'MEMORIA DE CALCULO'!G410</f>
        <v>1.9</v>
      </c>
      <c r="J171" s="308">
        <f>H171*I171</f>
        <v>1165.0174893533492</v>
      </c>
      <c r="K171" s="310">
        <f t="shared" si="89"/>
        <v>4.3427573868484422E-3</v>
      </c>
      <c r="L171" s="106"/>
      <c r="M171" s="173"/>
    </row>
    <row r="172" spans="2:13" ht="31.5">
      <c r="B172" s="109" t="s">
        <v>29123</v>
      </c>
      <c r="C172" s="108" t="s">
        <v>18900</v>
      </c>
      <c r="D172" s="107" t="s">
        <v>28898</v>
      </c>
      <c r="E172" s="170" t="str">
        <f>VLOOKUP(C172,'REF. CUSTO'!A:D,2,)</f>
        <v>PLANTIO DE GRAMA BATATAIS EM PLACAS, INCLUSIVE TERRA VEGETAL E CONSERVAÇÃO POR TRINTA (30) DIAS</v>
      </c>
      <c r="F172" s="104" t="str">
        <f>VLOOKUP(C172,'REF. CUSTO'!A:D,3,)</f>
        <v>m2</v>
      </c>
      <c r="G172" s="105">
        <f>VLOOKUP(C172,'REF. CUSTO'!A:D,4,)</f>
        <v>20.72</v>
      </c>
      <c r="H172" s="105">
        <f t="shared" ref="H172" si="115">G172*(1+($J$7))</f>
        <v>26.549688222155567</v>
      </c>
      <c r="I172" s="144">
        <v>130.71</v>
      </c>
      <c r="J172" s="308">
        <f>H172*I172</f>
        <v>3470.3097475179543</v>
      </c>
      <c r="K172" s="310">
        <f t="shared" si="89"/>
        <v>1.2936040384295732E-2</v>
      </c>
      <c r="L172" s="106"/>
      <c r="M172" s="173"/>
    </row>
    <row r="173" spans="2:13" ht="18">
      <c r="B173" s="237">
        <v>17</v>
      </c>
      <c r="C173" s="237"/>
      <c r="D173" s="237"/>
      <c r="E173" s="237" t="s">
        <v>29047</v>
      </c>
      <c r="F173" s="237"/>
      <c r="G173" s="237"/>
      <c r="H173" s="237"/>
      <c r="I173" s="237"/>
      <c r="J173" s="238">
        <f>SUM(J174:J175)</f>
        <v>4255.0190981696005</v>
      </c>
      <c r="K173" s="310">
        <f t="shared" si="89"/>
        <v>1.5861148685427765E-2</v>
      </c>
      <c r="L173" s="106"/>
      <c r="M173" s="173"/>
    </row>
    <row r="174" spans="2:13" ht="31.5">
      <c r="B174" s="109" t="s">
        <v>29124</v>
      </c>
      <c r="C174" s="108" t="s">
        <v>14051</v>
      </c>
      <c r="D174" s="107" t="s">
        <v>28898</v>
      </c>
      <c r="E174" s="170" t="str">
        <f>VLOOKUP(C174,'REF. CUSTO'!A:D,2,)</f>
        <v>LIMPEZA DE TERRENO, INCLUSIVE CAPINA, RASTELAMENTO COM AFASTAMENTO ATÉ VINTE (20) METROS E QUEIMA CONTROLADA</v>
      </c>
      <c r="F174" s="104" t="str">
        <f>VLOOKUP(C174,'REF. CUSTO'!A:D,3,)</f>
        <v>m2</v>
      </c>
      <c r="G174" s="105">
        <f>VLOOKUP(C174,'REF. CUSTO'!A:D,4,)</f>
        <v>2.48</v>
      </c>
      <c r="H174" s="105">
        <f t="shared" ref="H174:H175" si="116">G174*(1+($J$7))</f>
        <v>3.1777619107599331</v>
      </c>
      <c r="I174" s="144">
        <v>171.66</v>
      </c>
      <c r="J174" s="308">
        <f>H174*I174</f>
        <v>545.49460960105012</v>
      </c>
      <c r="K174" s="310">
        <f t="shared" si="89"/>
        <v>2.0334035900575788E-3</v>
      </c>
      <c r="L174" s="106"/>
      <c r="M174" s="173"/>
    </row>
    <row r="175" spans="2:13" ht="18">
      <c r="B175" s="109" t="s">
        <v>29125</v>
      </c>
      <c r="C175" s="108" t="s">
        <v>19209</v>
      </c>
      <c r="D175" s="107" t="s">
        <v>28898</v>
      </c>
      <c r="E175" s="170" t="str">
        <f>VLOOKUP(C175,'REF. CUSTO'!A:D,2,)</f>
        <v>LIMPEZA FINAL PARA ENTREGA DA OBRA</v>
      </c>
      <c r="F175" s="104" t="str">
        <f>VLOOKUP(C175,'REF. CUSTO'!A:D,3,)</f>
        <v>m2</v>
      </c>
      <c r="G175" s="105">
        <f>VLOOKUP(C175,'REF. CUSTO'!A:D,4,)</f>
        <v>7.72</v>
      </c>
      <c r="H175" s="105">
        <f t="shared" si="116"/>
        <v>9.8920653028494687</v>
      </c>
      <c r="I175" s="144">
        <v>375</v>
      </c>
      <c r="J175" s="308">
        <f>H175*I175</f>
        <v>3709.5244885685506</v>
      </c>
      <c r="K175" s="310">
        <f t="shared" si="89"/>
        <v>1.3827745095370186E-2</v>
      </c>
      <c r="L175" s="106"/>
      <c r="M175" s="173"/>
    </row>
    <row r="176" spans="2:13" ht="18">
      <c r="B176" s="340"/>
      <c r="C176" s="340"/>
      <c r="D176" s="340"/>
      <c r="E176" s="303" t="s">
        <v>6739</v>
      </c>
      <c r="F176" s="340"/>
      <c r="G176" s="340"/>
      <c r="H176" s="340"/>
      <c r="I176" s="340"/>
      <c r="J176" s="304">
        <f>SUM(J9,J15,J19,J36,J54,J92,J112,J120,J130,J134,J139,J147,J153,J158,J164,J170,J173)</f>
        <v>268266.76822460198</v>
      </c>
      <c r="K176" s="309" t="e">
        <f t="shared" ref="K176" si="117">J176/J343</f>
        <v>#DIV/0!</v>
      </c>
      <c r="M176" s="264"/>
    </row>
    <row r="177" spans="2:66" s="147" customFormat="1">
      <c r="B177" s="90"/>
      <c r="C177" s="90"/>
      <c r="D177" s="90"/>
      <c r="E177" s="171"/>
      <c r="F177" s="90"/>
      <c r="G177" s="106"/>
      <c r="H177" s="106"/>
      <c r="I177" s="106"/>
      <c r="J177" s="179"/>
      <c r="K177" s="179"/>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90"/>
      <c r="AL177" s="90"/>
      <c r="AM177" s="90"/>
      <c r="AN177" s="90"/>
      <c r="AO177" s="90"/>
      <c r="AP177" s="90"/>
      <c r="AQ177" s="90"/>
      <c r="AR177" s="90"/>
      <c r="AS177" s="90"/>
      <c r="AT177" s="90"/>
      <c r="AU177" s="90"/>
      <c r="AV177" s="90"/>
      <c r="AW177" s="90"/>
      <c r="AX177" s="90"/>
      <c r="AY177" s="90"/>
      <c r="AZ177" s="90"/>
      <c r="BA177" s="90"/>
      <c r="BB177" s="90"/>
      <c r="BC177" s="90"/>
      <c r="BD177" s="90"/>
      <c r="BE177" s="90"/>
      <c r="BF177" s="90"/>
      <c r="BG177" s="90"/>
      <c r="BH177" s="90"/>
      <c r="BI177" s="90"/>
      <c r="BJ177" s="90"/>
      <c r="BK177" s="90"/>
      <c r="BL177" s="90"/>
      <c r="BM177" s="90"/>
      <c r="BN177" s="90"/>
    </row>
  </sheetData>
  <mergeCells count="12">
    <mergeCell ref="F176:I176"/>
    <mergeCell ref="B176:D176"/>
    <mergeCell ref="F6:G6"/>
    <mergeCell ref="H6:H7"/>
    <mergeCell ref="F7:G7"/>
    <mergeCell ref="B4:C7"/>
    <mergeCell ref="D6:E6"/>
    <mergeCell ref="D7:E7"/>
    <mergeCell ref="B133:J133"/>
    <mergeCell ref="B18:J18"/>
    <mergeCell ref="D4:K4"/>
    <mergeCell ref="D5:K5"/>
  </mergeCells>
  <phoneticPr fontId="32" type="noConversion"/>
  <pageMargins left="0.39370078740157483" right="0.39370078740157483" top="0.39370078740157483" bottom="0.39370078740157483" header="0" footer="0"/>
  <pageSetup paperSize="9" scale="68" fitToHeight="0" orientation="landscape" r:id="rId1"/>
  <ignoredErrors>
    <ignoredError sqref="J21 I39"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36C6C-63C7-4521-B74A-20F7BBF70FD0}">
  <sheetPr>
    <pageSetUpPr fitToPage="1"/>
  </sheetPr>
  <dimension ref="B1:P410"/>
  <sheetViews>
    <sheetView tabSelected="1" topLeftCell="A391" workbookViewId="0">
      <selection activeCell="N10" sqref="N10"/>
    </sheetView>
  </sheetViews>
  <sheetFormatPr defaultColWidth="9.140625" defaultRowHeight="15"/>
  <cols>
    <col min="1" max="1" width="5.28515625" style="34" customWidth="1"/>
    <col min="2" max="2" width="29.85546875" style="34" customWidth="1"/>
    <col min="3" max="3" width="19.5703125" style="34" customWidth="1"/>
    <col min="4" max="4" width="22.140625" style="34" customWidth="1"/>
    <col min="5" max="5" width="11.85546875" style="34" customWidth="1"/>
    <col min="6" max="6" width="9.140625" style="34"/>
    <col min="7" max="7" width="11.140625" style="34" customWidth="1"/>
    <col min="8" max="8" width="8.85546875" style="34" customWidth="1"/>
    <col min="9" max="9" width="14.7109375" style="34" customWidth="1"/>
    <col min="10" max="10" width="11" style="34" customWidth="1"/>
    <col min="11" max="11" width="12.28515625" style="34" customWidth="1"/>
    <col min="12" max="12" width="7.7109375" style="34" bestFit="1" customWidth="1"/>
    <col min="13" max="13" width="12.28515625" style="34" customWidth="1"/>
    <col min="14" max="14" width="11.42578125" style="34" customWidth="1"/>
    <col min="15" max="15" width="9.85546875" style="34" customWidth="1"/>
    <col min="16" max="16" width="18" style="34" customWidth="1"/>
    <col min="17" max="17" width="9.140625" style="34"/>
    <col min="18" max="18" width="11.28515625" style="34" customWidth="1"/>
    <col min="19" max="19" width="22.85546875" style="34" customWidth="1"/>
    <col min="20" max="20" width="11.140625" style="34" customWidth="1"/>
    <col min="21" max="22" width="9.140625" style="34"/>
    <col min="23" max="23" width="14.7109375" style="34" customWidth="1"/>
    <col min="24" max="24" width="9.140625" style="34"/>
    <col min="25" max="25" width="13.140625" style="34" customWidth="1"/>
    <col min="26" max="16384" width="9.140625" style="34"/>
  </cols>
  <sheetData>
    <row r="1" spans="2:7" ht="15.75" thickBot="1"/>
    <row r="2" spans="2:7" ht="23.25">
      <c r="B2" s="287"/>
      <c r="C2" s="272" t="s">
        <v>29043</v>
      </c>
      <c r="D2" s="272"/>
      <c r="E2" s="272"/>
      <c r="F2" s="272"/>
      <c r="G2" s="273"/>
    </row>
    <row r="3" spans="2:7" ht="23.25" customHeight="1">
      <c r="B3" s="288"/>
      <c r="C3" s="388" t="s">
        <v>28935</v>
      </c>
      <c r="D3" s="388"/>
      <c r="E3" s="388"/>
      <c r="F3" s="388"/>
      <c r="G3" s="389"/>
    </row>
    <row r="4" spans="2:7" ht="15.75" customHeight="1">
      <c r="B4" s="288"/>
      <c r="C4" s="384" t="s">
        <v>28993</v>
      </c>
      <c r="D4" s="384"/>
      <c r="E4" s="384"/>
      <c r="F4" s="384"/>
      <c r="G4" s="385"/>
    </row>
    <row r="5" spans="2:7" ht="15.75" customHeight="1" thickBot="1">
      <c r="B5" s="289"/>
      <c r="C5" s="386"/>
      <c r="D5" s="386"/>
      <c r="E5" s="386"/>
      <c r="F5" s="386"/>
      <c r="G5" s="387"/>
    </row>
    <row r="6" spans="2:7" ht="15.75" customHeight="1" thickBot="1">
      <c r="B6" s="318"/>
      <c r="C6" s="319"/>
      <c r="D6" s="319"/>
      <c r="E6" s="319"/>
      <c r="F6" s="319"/>
      <c r="G6" s="320"/>
    </row>
    <row r="7" spans="2:7" ht="15.75" customHeight="1">
      <c r="B7" s="358" t="s">
        <v>29170</v>
      </c>
      <c r="C7" s="359"/>
      <c r="D7" s="359"/>
      <c r="E7" s="359"/>
      <c r="F7" s="359"/>
      <c r="G7" s="360"/>
    </row>
    <row r="8" spans="2:7" ht="15.75" customHeight="1">
      <c r="B8" s="324" t="s">
        <v>29169</v>
      </c>
      <c r="C8" s="323" t="s">
        <v>29172</v>
      </c>
      <c r="D8" s="361" t="s">
        <v>29173</v>
      </c>
      <c r="E8" s="362"/>
      <c r="F8" s="363"/>
      <c r="G8" s="325" t="s">
        <v>45</v>
      </c>
    </row>
    <row r="9" spans="2:7" ht="15.75" customHeight="1" thickBot="1">
      <c r="B9" s="326">
        <v>4</v>
      </c>
      <c r="C9" s="327">
        <v>50</v>
      </c>
      <c r="D9" s="364">
        <v>12.5</v>
      </c>
      <c r="E9" s="365"/>
      <c r="F9" s="366"/>
      <c r="G9" s="328">
        <f>B9*C9</f>
        <v>200</v>
      </c>
    </row>
    <row r="10" spans="2:7" ht="15.75" customHeight="1" thickBot="1">
      <c r="B10" s="321"/>
      <c r="C10" s="158"/>
      <c r="D10" s="158"/>
      <c r="E10" s="158"/>
      <c r="F10" s="158"/>
      <c r="G10" s="322"/>
    </row>
    <row r="11" spans="2:7" ht="15.75" customHeight="1">
      <c r="B11" s="358" t="s">
        <v>29171</v>
      </c>
      <c r="C11" s="359"/>
      <c r="D11" s="359"/>
      <c r="E11" s="359"/>
      <c r="F11" s="359"/>
      <c r="G11" s="360"/>
    </row>
    <row r="12" spans="2:7" ht="15.75" customHeight="1">
      <c r="B12" s="324" t="s">
        <v>29169</v>
      </c>
      <c r="C12" s="323" t="s">
        <v>29172</v>
      </c>
      <c r="D12" s="361" t="s">
        <v>29173</v>
      </c>
      <c r="E12" s="362"/>
      <c r="F12" s="363"/>
      <c r="G12" s="325" t="s">
        <v>45</v>
      </c>
    </row>
    <row r="13" spans="2:7" ht="15.75" customHeight="1" thickBot="1">
      <c r="B13" s="326">
        <v>4</v>
      </c>
      <c r="C13" s="327">
        <v>15</v>
      </c>
      <c r="D13" s="364">
        <v>3.75</v>
      </c>
      <c r="E13" s="365"/>
      <c r="F13" s="366"/>
      <c r="G13" s="328">
        <f>B13*C13</f>
        <v>60</v>
      </c>
    </row>
    <row r="14" spans="2:7" ht="15.75" customHeight="1">
      <c r="B14" s="318"/>
      <c r="C14" s="319"/>
      <c r="D14" s="319"/>
      <c r="E14" s="319"/>
      <c r="F14" s="319"/>
      <c r="G14" s="320"/>
    </row>
    <row r="15" spans="2:7">
      <c r="B15" s="274"/>
      <c r="G15" s="275"/>
    </row>
    <row r="16" spans="2:7">
      <c r="B16" s="355" t="s">
        <v>29130</v>
      </c>
      <c r="C16" s="356"/>
      <c r="D16" s="356"/>
      <c r="E16" s="356"/>
      <c r="F16" s="356"/>
      <c r="G16" s="357"/>
    </row>
    <row r="17" spans="2:7">
      <c r="B17" s="241"/>
      <c r="C17" s="229" t="s">
        <v>37</v>
      </c>
      <c r="D17" s="229" t="s">
        <v>38</v>
      </c>
      <c r="E17" s="229" t="s">
        <v>28929</v>
      </c>
      <c r="F17" s="229" t="s">
        <v>6208</v>
      </c>
      <c r="G17" s="242" t="s">
        <v>45</v>
      </c>
    </row>
    <row r="18" spans="2:7">
      <c r="B18" s="241" t="s">
        <v>28931</v>
      </c>
      <c r="C18" s="228"/>
      <c r="D18" s="228"/>
      <c r="E18" s="228"/>
      <c r="F18" s="228"/>
      <c r="G18" s="243"/>
    </row>
    <row r="19" spans="2:7">
      <c r="B19" s="241" t="s">
        <v>28940</v>
      </c>
      <c r="C19" s="228">
        <v>1</v>
      </c>
      <c r="D19" s="228">
        <v>1</v>
      </c>
      <c r="E19" s="228"/>
      <c r="F19" s="228">
        <v>10</v>
      </c>
      <c r="G19" s="243">
        <f>C19*D19*F19</f>
        <v>10</v>
      </c>
    </row>
    <row r="20" spans="2:7">
      <c r="B20" s="241" t="s">
        <v>28942</v>
      </c>
      <c r="C20" s="228">
        <v>1.4</v>
      </c>
      <c r="D20" s="228">
        <v>1.05</v>
      </c>
      <c r="E20" s="228"/>
      <c r="F20" s="228">
        <v>4</v>
      </c>
      <c r="G20" s="243">
        <f t="shared" ref="G20" si="0">C20*D20*F20</f>
        <v>5.88</v>
      </c>
    </row>
    <row r="21" spans="2:7">
      <c r="B21" s="274"/>
      <c r="F21" s="229" t="s">
        <v>45</v>
      </c>
      <c r="G21" s="244">
        <f>G19+G20</f>
        <v>15.879999999999999</v>
      </c>
    </row>
    <row r="22" spans="2:7">
      <c r="B22" s="274"/>
      <c r="G22" s="275"/>
    </row>
    <row r="23" spans="2:7">
      <c r="B23" s="355" t="s">
        <v>29131</v>
      </c>
      <c r="C23" s="356"/>
      <c r="D23" s="356"/>
      <c r="E23" s="356"/>
      <c r="F23" s="356"/>
      <c r="G23" s="357"/>
    </row>
    <row r="24" spans="2:7">
      <c r="B24" s="241"/>
      <c r="C24" s="229" t="s">
        <v>37</v>
      </c>
      <c r="D24" s="229" t="s">
        <v>38</v>
      </c>
      <c r="E24" s="229" t="s">
        <v>28929</v>
      </c>
      <c r="F24" s="229" t="s">
        <v>6208</v>
      </c>
      <c r="G24" s="242" t="s">
        <v>45</v>
      </c>
    </row>
    <row r="25" spans="2:7">
      <c r="B25" s="241" t="s">
        <v>28931</v>
      </c>
      <c r="C25" s="228"/>
      <c r="D25" s="228"/>
      <c r="E25" s="228"/>
      <c r="F25" s="228"/>
      <c r="G25" s="243"/>
    </row>
    <row r="26" spans="2:7">
      <c r="B26" s="241" t="s">
        <v>28940</v>
      </c>
      <c r="C26" s="228">
        <v>1</v>
      </c>
      <c r="D26" s="228">
        <v>1</v>
      </c>
      <c r="E26" s="228"/>
      <c r="F26" s="228">
        <v>11</v>
      </c>
      <c r="G26" s="243">
        <f>C26*D26*F26</f>
        <v>11</v>
      </c>
    </row>
    <row r="27" spans="2:7">
      <c r="B27" s="274"/>
      <c r="F27" s="229" t="s">
        <v>45</v>
      </c>
      <c r="G27" s="244">
        <f>G26</f>
        <v>11</v>
      </c>
    </row>
    <row r="28" spans="2:7">
      <c r="B28" s="274"/>
      <c r="G28" s="275"/>
    </row>
    <row r="29" spans="2:7">
      <c r="B29" s="274"/>
      <c r="G29" s="275"/>
    </row>
    <row r="30" spans="2:7">
      <c r="B30" s="352" t="s">
        <v>29160</v>
      </c>
      <c r="C30" s="353"/>
      <c r="D30" s="353"/>
      <c r="E30" s="353"/>
      <c r="F30" s="353"/>
      <c r="G30" s="354"/>
    </row>
    <row r="31" spans="2:7">
      <c r="B31" s="241"/>
      <c r="C31" s="229" t="s">
        <v>37</v>
      </c>
      <c r="D31" s="229" t="s">
        <v>28960</v>
      </c>
      <c r="E31" s="229" t="s">
        <v>28929</v>
      </c>
      <c r="F31" s="229" t="s">
        <v>6208</v>
      </c>
      <c r="G31" s="242" t="s">
        <v>45</v>
      </c>
    </row>
    <row r="32" spans="2:7">
      <c r="B32" s="241" t="s">
        <v>29024</v>
      </c>
      <c r="C32" s="228">
        <v>0.7</v>
      </c>
      <c r="D32" s="228">
        <v>0.7</v>
      </c>
      <c r="E32" s="228"/>
      <c r="F32" s="228">
        <v>4</v>
      </c>
      <c r="G32" s="243">
        <f>C32*D32*F32</f>
        <v>1.9599999999999997</v>
      </c>
    </row>
    <row r="33" spans="2:7">
      <c r="B33" s="241" t="s">
        <v>29025</v>
      </c>
      <c r="C33" s="228">
        <v>0.9</v>
      </c>
      <c r="D33" s="228">
        <v>0.9</v>
      </c>
      <c r="E33" s="228"/>
      <c r="F33" s="228">
        <v>11</v>
      </c>
      <c r="G33" s="243">
        <f>C33*D33*2*F33</f>
        <v>17.82</v>
      </c>
    </row>
    <row r="34" spans="2:7">
      <c r="B34" s="274"/>
      <c r="F34" s="229" t="s">
        <v>45</v>
      </c>
      <c r="G34" s="244">
        <f>G32+G33</f>
        <v>19.78</v>
      </c>
    </row>
    <row r="35" spans="2:7">
      <c r="B35" s="274"/>
      <c r="G35" s="275"/>
    </row>
    <row r="36" spans="2:7">
      <c r="B36" s="352" t="s">
        <v>29159</v>
      </c>
      <c r="C36" s="353"/>
      <c r="D36" s="353"/>
      <c r="E36" s="353"/>
      <c r="F36" s="353"/>
      <c r="G36" s="354"/>
    </row>
    <row r="37" spans="2:7">
      <c r="B37" s="241" t="s">
        <v>12012</v>
      </c>
      <c r="C37" s="265" t="str">
        <f>C31</f>
        <v>LARGURA</v>
      </c>
      <c r="D37" s="229" t="str">
        <f>D31</f>
        <v>COMPRIM.</v>
      </c>
      <c r="E37" s="229" t="s">
        <v>29026</v>
      </c>
      <c r="F37" s="229"/>
      <c r="G37" s="244" t="s">
        <v>45</v>
      </c>
    </row>
    <row r="38" spans="2:7">
      <c r="B38" s="241" t="s">
        <v>29024</v>
      </c>
      <c r="C38" s="228">
        <v>0.7</v>
      </c>
      <c r="D38" s="228">
        <v>0.7</v>
      </c>
      <c r="E38" s="228">
        <v>0.5</v>
      </c>
      <c r="F38" s="228">
        <v>4</v>
      </c>
      <c r="G38" s="243">
        <f>C38*4*F38*E38</f>
        <v>5.6</v>
      </c>
    </row>
    <row r="39" spans="2:7">
      <c r="B39" s="241" t="s">
        <v>29025</v>
      </c>
      <c r="C39" s="228">
        <v>0.9</v>
      </c>
      <c r="D39" s="228">
        <v>0.9</v>
      </c>
      <c r="E39" s="228">
        <v>0.5</v>
      </c>
      <c r="F39" s="228">
        <v>11</v>
      </c>
      <c r="G39" s="243">
        <f>C39*4*F39*E39</f>
        <v>19.8</v>
      </c>
    </row>
    <row r="40" spans="2:7" ht="15.75" thickBot="1">
      <c r="B40" s="248"/>
      <c r="C40" s="249"/>
      <c r="D40" s="249"/>
      <c r="E40" s="249"/>
      <c r="F40" s="245" t="s">
        <v>45</v>
      </c>
      <c r="G40" s="246">
        <f>G38+G39</f>
        <v>25.4</v>
      </c>
    </row>
    <row r="41" spans="2:7">
      <c r="B41" s="274"/>
      <c r="G41" s="275"/>
    </row>
    <row r="42" spans="2:7">
      <c r="B42" s="274"/>
      <c r="G42" s="275"/>
    </row>
    <row r="43" spans="2:7">
      <c r="B43" s="355" t="s">
        <v>29132</v>
      </c>
      <c r="C43" s="356"/>
      <c r="D43" s="356"/>
      <c r="E43" s="356"/>
      <c r="F43" s="356"/>
      <c r="G43" s="357"/>
    </row>
    <row r="44" spans="2:7">
      <c r="B44" s="241"/>
      <c r="C44" s="229" t="s">
        <v>37</v>
      </c>
      <c r="D44" s="229" t="s">
        <v>38</v>
      </c>
      <c r="E44" s="229" t="s">
        <v>28929</v>
      </c>
      <c r="F44" s="229" t="s">
        <v>6208</v>
      </c>
      <c r="G44" s="242" t="s">
        <v>29001</v>
      </c>
    </row>
    <row r="45" spans="2:7">
      <c r="B45" s="241" t="s">
        <v>28994</v>
      </c>
      <c r="C45" s="230">
        <v>0.8</v>
      </c>
      <c r="D45" s="230">
        <v>2.1</v>
      </c>
      <c r="E45" s="228"/>
      <c r="F45" s="228">
        <v>5</v>
      </c>
      <c r="G45" s="243">
        <f>C45*D45*F45</f>
        <v>8.4</v>
      </c>
    </row>
    <row r="46" spans="2:7">
      <c r="B46" s="241" t="s">
        <v>28995</v>
      </c>
      <c r="C46" s="230">
        <v>0.9</v>
      </c>
      <c r="D46" s="230">
        <v>2.1</v>
      </c>
      <c r="E46" s="228"/>
      <c r="F46" s="228">
        <v>1</v>
      </c>
      <c r="G46" s="243">
        <f t="shared" ref="G46:G49" si="1">C46*D46*F46</f>
        <v>1.8900000000000001</v>
      </c>
    </row>
    <row r="47" spans="2:7">
      <c r="B47" s="241" t="s">
        <v>28996</v>
      </c>
      <c r="C47" s="230">
        <v>0.7</v>
      </c>
      <c r="D47" s="230">
        <v>2.1</v>
      </c>
      <c r="E47" s="228"/>
      <c r="F47" s="228">
        <v>2</v>
      </c>
      <c r="G47" s="243">
        <f t="shared" si="1"/>
        <v>2.94</v>
      </c>
    </row>
    <row r="48" spans="2:7">
      <c r="B48" s="241" t="s">
        <v>28997</v>
      </c>
      <c r="C48" s="230">
        <v>0.6</v>
      </c>
      <c r="D48" s="230">
        <v>2.1</v>
      </c>
      <c r="E48" s="228"/>
      <c r="F48" s="228">
        <v>1</v>
      </c>
      <c r="G48" s="243">
        <f t="shared" si="1"/>
        <v>1.26</v>
      </c>
    </row>
    <row r="49" spans="2:7">
      <c r="B49" s="241" t="s">
        <v>28998</v>
      </c>
      <c r="C49" s="230">
        <v>1.1000000000000001</v>
      </c>
      <c r="D49" s="230">
        <v>2.1</v>
      </c>
      <c r="E49" s="228"/>
      <c r="F49" s="228">
        <v>1</v>
      </c>
      <c r="G49" s="243">
        <f t="shared" si="1"/>
        <v>2.3100000000000005</v>
      </c>
    </row>
    <row r="50" spans="2:7">
      <c r="B50" s="274"/>
      <c r="F50" s="229" t="s">
        <v>45</v>
      </c>
      <c r="G50" s="243">
        <f>SUM(G45:G49)</f>
        <v>16.8</v>
      </c>
    </row>
    <row r="51" spans="2:7">
      <c r="B51" s="274"/>
      <c r="G51" s="275"/>
    </row>
    <row r="52" spans="2:7">
      <c r="B52" s="274"/>
      <c r="G52" s="275"/>
    </row>
    <row r="53" spans="2:7">
      <c r="B53" s="355" t="s">
        <v>29133</v>
      </c>
      <c r="C53" s="356"/>
      <c r="D53" s="356"/>
      <c r="E53" s="356"/>
      <c r="F53" s="356"/>
      <c r="G53" s="357"/>
    </row>
    <row r="54" spans="2:7">
      <c r="B54" s="241"/>
      <c r="C54" s="229" t="s">
        <v>37</v>
      </c>
      <c r="D54" s="229" t="s">
        <v>38</v>
      </c>
      <c r="E54" s="229" t="s">
        <v>29000</v>
      </c>
      <c r="F54" s="229" t="s">
        <v>6208</v>
      </c>
      <c r="G54" s="242" t="s">
        <v>45</v>
      </c>
    </row>
    <row r="55" spans="2:7" ht="15.75" customHeight="1">
      <c r="B55" s="241" t="s">
        <v>28994</v>
      </c>
      <c r="C55" s="230">
        <v>0.8</v>
      </c>
      <c r="D55" s="230">
        <v>2.1</v>
      </c>
      <c r="E55" s="228">
        <v>2</v>
      </c>
      <c r="F55" s="228">
        <v>5</v>
      </c>
      <c r="G55" s="243">
        <f>E55*F55</f>
        <v>10</v>
      </c>
    </row>
    <row r="56" spans="2:7" ht="15" customHeight="1">
      <c r="B56" s="241" t="s">
        <v>28995</v>
      </c>
      <c r="C56" s="230">
        <v>0.9</v>
      </c>
      <c r="D56" s="230">
        <v>2.1</v>
      </c>
      <c r="E56" s="228">
        <v>2</v>
      </c>
      <c r="F56" s="228">
        <v>1</v>
      </c>
      <c r="G56" s="243">
        <f t="shared" ref="G56:G59" si="2">E56*F56</f>
        <v>2</v>
      </c>
    </row>
    <row r="57" spans="2:7" ht="15.75" customHeight="1">
      <c r="B57" s="241" t="s">
        <v>28996</v>
      </c>
      <c r="C57" s="230">
        <v>0.7</v>
      </c>
      <c r="D57" s="230">
        <v>2.1</v>
      </c>
      <c r="E57" s="228">
        <v>2</v>
      </c>
      <c r="F57" s="228">
        <v>2</v>
      </c>
      <c r="G57" s="243">
        <f t="shared" si="2"/>
        <v>4</v>
      </c>
    </row>
    <row r="58" spans="2:7">
      <c r="B58" s="241" t="s">
        <v>28997</v>
      </c>
      <c r="C58" s="230">
        <v>0.6</v>
      </c>
      <c r="D58" s="230">
        <v>2.1</v>
      </c>
      <c r="E58" s="228">
        <v>2</v>
      </c>
      <c r="F58" s="228">
        <v>1</v>
      </c>
      <c r="G58" s="243">
        <f t="shared" si="2"/>
        <v>2</v>
      </c>
    </row>
    <row r="59" spans="2:7">
      <c r="B59" s="241" t="s">
        <v>28998</v>
      </c>
      <c r="C59" s="230">
        <v>1.1000000000000001</v>
      </c>
      <c r="D59" s="230">
        <v>2.2000000000000002</v>
      </c>
      <c r="E59" s="228">
        <v>2</v>
      </c>
      <c r="F59" s="228">
        <v>1</v>
      </c>
      <c r="G59" s="243">
        <f t="shared" si="2"/>
        <v>2</v>
      </c>
    </row>
    <row r="60" spans="2:7">
      <c r="B60" s="274"/>
      <c r="F60" s="229" t="s">
        <v>45</v>
      </c>
      <c r="G60" s="244">
        <f>SUM(G55:G59)</f>
        <v>20</v>
      </c>
    </row>
    <row r="61" spans="2:7">
      <c r="B61" s="274"/>
      <c r="G61" s="275"/>
    </row>
    <row r="62" spans="2:7">
      <c r="B62" s="274"/>
      <c r="G62" s="275"/>
    </row>
    <row r="63" spans="2:7">
      <c r="B63" s="352" t="s">
        <v>29134</v>
      </c>
      <c r="C63" s="353"/>
      <c r="D63" s="353"/>
      <c r="E63" s="353"/>
      <c r="F63" s="353"/>
      <c r="G63" s="354"/>
    </row>
    <row r="64" spans="2:7">
      <c r="B64" s="241" t="s">
        <v>28899</v>
      </c>
      <c r="C64" s="229" t="s">
        <v>37</v>
      </c>
      <c r="D64" s="229" t="s">
        <v>28900</v>
      </c>
      <c r="E64" s="229" t="s">
        <v>38</v>
      </c>
      <c r="F64" s="229" t="s">
        <v>28894</v>
      </c>
      <c r="G64" s="242" t="s">
        <v>45</v>
      </c>
    </row>
    <row r="65" spans="2:7">
      <c r="B65" s="241" t="s">
        <v>28890</v>
      </c>
      <c r="C65" s="230">
        <v>3.95</v>
      </c>
      <c r="D65" s="230">
        <v>4.9000000000000004</v>
      </c>
      <c r="E65" s="228">
        <v>2.95</v>
      </c>
      <c r="F65" s="228">
        <f>0.8*2.1+1*1*2</f>
        <v>3.68</v>
      </c>
      <c r="G65" s="243">
        <f>C65*2+D65*2*E65-F65</f>
        <v>33.130000000000003</v>
      </c>
    </row>
    <row r="66" spans="2:7">
      <c r="B66" s="241" t="s">
        <v>28891</v>
      </c>
      <c r="C66" s="230">
        <v>3.94</v>
      </c>
      <c r="D66" s="230">
        <v>4.9000000000000004</v>
      </c>
      <c r="E66" s="228">
        <f>E65</f>
        <v>2.95</v>
      </c>
      <c r="F66" s="228">
        <f>0.8*2.1+1*1*2</f>
        <v>3.68</v>
      </c>
      <c r="G66" s="243">
        <f t="shared" ref="G66:G76" si="3">C66*2+D66*2*E66-F66</f>
        <v>33.110000000000007</v>
      </c>
    </row>
    <row r="67" spans="2:7">
      <c r="B67" s="241" t="s">
        <v>28892</v>
      </c>
      <c r="C67" s="230">
        <v>3.92</v>
      </c>
      <c r="D67" s="230">
        <v>4.8499999999999996</v>
      </c>
      <c r="E67" s="228">
        <v>2.95</v>
      </c>
      <c r="F67" s="228">
        <f>0.8*2.1+1*1</f>
        <v>2.68</v>
      </c>
      <c r="G67" s="243">
        <f t="shared" si="3"/>
        <v>33.774999999999999</v>
      </c>
    </row>
    <row r="68" spans="2:7">
      <c r="B68" s="241" t="s">
        <v>28893</v>
      </c>
      <c r="C68" s="230">
        <v>2.85</v>
      </c>
      <c r="D68" s="230">
        <v>2.93</v>
      </c>
      <c r="E68" s="228">
        <v>2.95</v>
      </c>
      <c r="F68" s="228">
        <f>0.8*2.1+1*1</f>
        <v>2.68</v>
      </c>
      <c r="G68" s="243">
        <f t="shared" si="3"/>
        <v>20.307000000000002</v>
      </c>
    </row>
    <row r="69" spans="2:7">
      <c r="B69" s="241" t="s">
        <v>28901</v>
      </c>
      <c r="C69" s="230">
        <v>1.1499999999999999</v>
      </c>
      <c r="D69" s="230">
        <v>2.85</v>
      </c>
      <c r="E69" s="228">
        <v>2.95</v>
      </c>
      <c r="F69" s="228">
        <f>0.6*2.1+0.7*0.7</f>
        <v>1.75</v>
      </c>
      <c r="G69" s="243">
        <f t="shared" si="3"/>
        <v>17.365000000000002</v>
      </c>
    </row>
    <row r="70" spans="2:7">
      <c r="B70" s="241" t="s">
        <v>28903</v>
      </c>
      <c r="C70" s="230">
        <v>1.25</v>
      </c>
      <c r="D70" s="230">
        <v>2.0499999999999998</v>
      </c>
      <c r="E70" s="228">
        <v>2.95</v>
      </c>
      <c r="F70" s="228">
        <f>0.7*2.1+0.7*0.7</f>
        <v>1.96</v>
      </c>
      <c r="G70" s="243">
        <f t="shared" ref="G70" si="4">C70*2+D70*2*E70-F70</f>
        <v>12.634999999999998</v>
      </c>
    </row>
    <row r="71" spans="2:7">
      <c r="B71" s="241" t="s">
        <v>28902</v>
      </c>
      <c r="C71" s="230">
        <v>1.7</v>
      </c>
      <c r="D71" s="230">
        <v>2.85</v>
      </c>
      <c r="E71" s="228">
        <v>2.95</v>
      </c>
      <c r="F71" s="228">
        <f>0.9*2.1+0.7*0.7</f>
        <v>2.38</v>
      </c>
      <c r="G71" s="243">
        <f t="shared" si="3"/>
        <v>17.835000000000001</v>
      </c>
    </row>
    <row r="72" spans="2:7">
      <c r="B72" s="241" t="s">
        <v>28904</v>
      </c>
      <c r="C72" s="230">
        <v>1.1499999999999999</v>
      </c>
      <c r="D72" s="230">
        <v>2.0499999999999998</v>
      </c>
      <c r="E72" s="228">
        <v>2.95</v>
      </c>
      <c r="F72" s="228">
        <f>0.7*2.1+0.7*0.7</f>
        <v>1.96</v>
      </c>
      <c r="G72" s="243">
        <f t="shared" si="3"/>
        <v>12.434999999999999</v>
      </c>
    </row>
    <row r="73" spans="2:7">
      <c r="B73" s="241" t="s">
        <v>28905</v>
      </c>
      <c r="C73" s="230">
        <v>1.27</v>
      </c>
      <c r="D73" s="230">
        <v>2.2000000000000002</v>
      </c>
      <c r="E73" s="228">
        <v>2.95</v>
      </c>
      <c r="F73" s="228">
        <f>1*1*2</f>
        <v>2</v>
      </c>
      <c r="G73" s="243">
        <f t="shared" si="3"/>
        <v>13.520000000000003</v>
      </c>
    </row>
    <row r="74" spans="2:7">
      <c r="B74" s="241" t="s">
        <v>28906</v>
      </c>
      <c r="C74" s="230">
        <v>2.65</v>
      </c>
      <c r="D74" s="230">
        <v>3.97</v>
      </c>
      <c r="E74" s="228">
        <v>2.95</v>
      </c>
      <c r="F74" s="228">
        <f>0.8*2.1</f>
        <v>1.6800000000000002</v>
      </c>
      <c r="G74" s="243">
        <f>C74*2+D74*2*E74-F74</f>
        <v>27.043000000000003</v>
      </c>
    </row>
    <row r="75" spans="2:7">
      <c r="B75" s="241" t="s">
        <v>28907</v>
      </c>
      <c r="C75" s="230">
        <v>6.08</v>
      </c>
      <c r="D75" s="230">
        <v>7.24</v>
      </c>
      <c r="E75" s="228">
        <v>2.95</v>
      </c>
      <c r="F75" s="228">
        <f>(1.1*2.1)+(0.8*2.1*5)+(0.6*2.1)+(0.9*2.1)+(1*1*3)</f>
        <v>16.86</v>
      </c>
      <c r="G75" s="243">
        <f t="shared" si="3"/>
        <v>38.016000000000005</v>
      </c>
    </row>
    <row r="76" spans="2:7">
      <c r="B76" s="241" t="s">
        <v>28913</v>
      </c>
      <c r="C76" s="230">
        <f>2.2*2</f>
        <v>4.4000000000000004</v>
      </c>
      <c r="D76" s="230">
        <v>4.9000000000000004</v>
      </c>
      <c r="E76" s="228">
        <v>2.95</v>
      </c>
      <c r="F76" s="228">
        <f>1.4*2.2+1.1*2.2</f>
        <v>5.5</v>
      </c>
      <c r="G76" s="243">
        <f t="shared" si="3"/>
        <v>32.210000000000008</v>
      </c>
    </row>
    <row r="77" spans="2:7">
      <c r="B77" s="274"/>
      <c r="F77" s="231" t="s">
        <v>45</v>
      </c>
      <c r="G77" s="276">
        <f>SUM(G65:G76)</f>
        <v>291.38100000000009</v>
      </c>
    </row>
    <row r="78" spans="2:7">
      <c r="B78" s="274"/>
      <c r="F78" s="277"/>
      <c r="G78" s="278"/>
    </row>
    <row r="79" spans="2:7">
      <c r="B79" s="352" t="s">
        <v>29135</v>
      </c>
      <c r="C79" s="353"/>
      <c r="D79" s="353"/>
      <c r="E79" s="353"/>
      <c r="F79" s="353"/>
      <c r="G79" s="354"/>
    </row>
    <row r="80" spans="2:7">
      <c r="B80" s="241" t="s">
        <v>28899</v>
      </c>
      <c r="C80" s="229" t="s">
        <v>37</v>
      </c>
      <c r="D80" s="229" t="s">
        <v>28900</v>
      </c>
      <c r="E80" s="229" t="s">
        <v>38</v>
      </c>
      <c r="F80" s="229" t="s">
        <v>28894</v>
      </c>
      <c r="G80" s="242" t="s">
        <v>45</v>
      </c>
    </row>
    <row r="81" spans="2:7">
      <c r="B81" s="241" t="s">
        <v>28890</v>
      </c>
      <c r="C81" s="230">
        <v>3.95</v>
      </c>
      <c r="D81" s="230">
        <v>4.9000000000000004</v>
      </c>
      <c r="E81" s="230">
        <v>2.95</v>
      </c>
      <c r="F81" s="230">
        <f>0.8*2.1+1*1*2</f>
        <v>3.68</v>
      </c>
      <c r="G81" s="243">
        <f>C81*2+D81*2*E81-F81</f>
        <v>33.130000000000003</v>
      </c>
    </row>
    <row r="82" spans="2:7">
      <c r="B82" s="241" t="s">
        <v>28891</v>
      </c>
      <c r="C82" s="230">
        <v>3.94</v>
      </c>
      <c r="D82" s="230">
        <v>4.9000000000000004</v>
      </c>
      <c r="E82" s="230">
        <f>E81</f>
        <v>2.95</v>
      </c>
      <c r="F82" s="230">
        <f>0.8*2.1+1*1*2</f>
        <v>3.68</v>
      </c>
      <c r="G82" s="243">
        <f t="shared" ref="G82:G89" si="5">C82*2+D82*2*E82-F82</f>
        <v>33.110000000000007</v>
      </c>
    </row>
    <row r="83" spans="2:7">
      <c r="B83" s="241" t="s">
        <v>28892</v>
      </c>
      <c r="C83" s="230">
        <v>3.92</v>
      </c>
      <c r="D83" s="230">
        <v>4.8499999999999996</v>
      </c>
      <c r="E83" s="230">
        <v>2.95</v>
      </c>
      <c r="F83" s="230">
        <f>0.8*2.1+1*1</f>
        <v>2.68</v>
      </c>
      <c r="G83" s="243">
        <f t="shared" si="5"/>
        <v>33.774999999999999</v>
      </c>
    </row>
    <row r="84" spans="2:7">
      <c r="B84" s="241" t="s">
        <v>28893</v>
      </c>
      <c r="C84" s="230">
        <v>2.85</v>
      </c>
      <c r="D84" s="230">
        <v>2.93</v>
      </c>
      <c r="E84" s="230">
        <v>2.95</v>
      </c>
      <c r="F84" s="230">
        <f>0.8*2.1+1*1</f>
        <v>2.68</v>
      </c>
      <c r="G84" s="243">
        <f t="shared" si="5"/>
        <v>20.307000000000002</v>
      </c>
    </row>
    <row r="85" spans="2:7">
      <c r="B85" s="241" t="s">
        <v>28901</v>
      </c>
      <c r="C85" s="230">
        <v>1.1499999999999999</v>
      </c>
      <c r="D85" s="230">
        <v>2.85</v>
      </c>
      <c r="E85" s="230">
        <v>2.95</v>
      </c>
      <c r="F85" s="230">
        <f>0.6*2.1+0.7*0.7</f>
        <v>1.75</v>
      </c>
      <c r="G85" s="243">
        <f t="shared" si="5"/>
        <v>17.365000000000002</v>
      </c>
    </row>
    <row r="86" spans="2:7">
      <c r="B86" s="241" t="s">
        <v>28903</v>
      </c>
      <c r="C86" s="230">
        <v>1.25</v>
      </c>
      <c r="D86" s="230">
        <v>2.0499999999999998</v>
      </c>
      <c r="E86" s="230">
        <v>2.95</v>
      </c>
      <c r="F86" s="230">
        <f>0.7*2.1+0.7*0.7</f>
        <v>1.96</v>
      </c>
      <c r="G86" s="243">
        <f t="shared" si="5"/>
        <v>12.634999999999998</v>
      </c>
    </row>
    <row r="87" spans="2:7">
      <c r="B87" s="241" t="s">
        <v>28902</v>
      </c>
      <c r="C87" s="230">
        <v>1.7</v>
      </c>
      <c r="D87" s="230">
        <v>2.85</v>
      </c>
      <c r="E87" s="230">
        <v>2.95</v>
      </c>
      <c r="F87" s="230">
        <f>0.9*2.1+0.7*0.7</f>
        <v>2.38</v>
      </c>
      <c r="G87" s="243">
        <f t="shared" si="5"/>
        <v>17.835000000000001</v>
      </c>
    </row>
    <row r="88" spans="2:7">
      <c r="B88" s="241" t="s">
        <v>28904</v>
      </c>
      <c r="C88" s="230">
        <v>1.1499999999999999</v>
      </c>
      <c r="D88" s="230">
        <v>2.0499999999999998</v>
      </c>
      <c r="E88" s="230">
        <v>2.95</v>
      </c>
      <c r="F88" s="230">
        <f>0.7*2.1+0.7*0.7</f>
        <v>1.96</v>
      </c>
      <c r="G88" s="243">
        <f t="shared" si="5"/>
        <v>12.434999999999999</v>
      </c>
    </row>
    <row r="89" spans="2:7">
      <c r="B89" s="241" t="s">
        <v>28905</v>
      </c>
      <c r="C89" s="230">
        <v>1.27</v>
      </c>
      <c r="D89" s="230">
        <v>2.2000000000000002</v>
      </c>
      <c r="E89" s="230">
        <v>2.95</v>
      </c>
      <c r="F89" s="230">
        <f>1*1*2</f>
        <v>2</v>
      </c>
      <c r="G89" s="243">
        <f t="shared" si="5"/>
        <v>13.520000000000003</v>
      </c>
    </row>
    <row r="90" spans="2:7">
      <c r="B90" s="241" t="s">
        <v>28906</v>
      </c>
      <c r="C90" s="230">
        <v>2.65</v>
      </c>
      <c r="D90" s="230">
        <v>3.97</v>
      </c>
      <c r="E90" s="230">
        <v>2.95</v>
      </c>
      <c r="F90" s="230">
        <f>0.8*2.1</f>
        <v>1.6800000000000002</v>
      </c>
      <c r="G90" s="243">
        <f>C90*2+D90*2*E90-F90</f>
        <v>27.043000000000003</v>
      </c>
    </row>
    <row r="91" spans="2:7">
      <c r="B91" s="241" t="s">
        <v>28907</v>
      </c>
      <c r="C91" s="230">
        <v>6.08</v>
      </c>
      <c r="D91" s="230">
        <v>7.24</v>
      </c>
      <c r="E91" s="230">
        <v>2.95</v>
      </c>
      <c r="F91" s="230">
        <f>(1.1*2.1)+(0.8*2.1*5)+(0.6*2.1)+(0.9*2.1)+(1*1*3)</f>
        <v>16.86</v>
      </c>
      <c r="G91" s="243">
        <f t="shared" ref="G91:G92" si="6">C91*2+D91*2*E91-F91</f>
        <v>38.016000000000005</v>
      </c>
    </row>
    <row r="92" spans="2:7">
      <c r="B92" s="241" t="s">
        <v>28913</v>
      </c>
      <c r="C92" s="230">
        <f>2.2*2</f>
        <v>4.4000000000000004</v>
      </c>
      <c r="D92" s="230">
        <v>4.9000000000000004</v>
      </c>
      <c r="E92" s="230">
        <v>2.95</v>
      </c>
      <c r="F92" s="230">
        <f>1.4*2.2+1.1*2.2</f>
        <v>5.5</v>
      </c>
      <c r="G92" s="243">
        <f t="shared" si="6"/>
        <v>32.210000000000008</v>
      </c>
    </row>
    <row r="93" spans="2:7">
      <c r="B93" s="274"/>
      <c r="F93" s="231" t="s">
        <v>45</v>
      </c>
      <c r="G93" s="276">
        <f>SUM(G81:G92)</f>
        <v>291.38100000000009</v>
      </c>
    </row>
    <row r="94" spans="2:7">
      <c r="B94" s="274"/>
      <c r="F94" s="277"/>
      <c r="G94" s="278"/>
    </row>
    <row r="95" spans="2:7">
      <c r="B95" s="352" t="s">
        <v>29136</v>
      </c>
      <c r="C95" s="353"/>
      <c r="D95" s="353"/>
      <c r="E95" s="353"/>
      <c r="F95" s="353"/>
      <c r="G95" s="354"/>
    </row>
    <row r="96" spans="2:7">
      <c r="B96" s="241" t="s">
        <v>28899</v>
      </c>
      <c r="C96" s="229" t="s">
        <v>37</v>
      </c>
      <c r="D96" s="229" t="s">
        <v>28900</v>
      </c>
      <c r="E96" s="229" t="s">
        <v>38</v>
      </c>
      <c r="F96" s="229" t="s">
        <v>28894</v>
      </c>
      <c r="G96" s="242" t="s">
        <v>45</v>
      </c>
    </row>
    <row r="97" spans="2:7">
      <c r="B97" s="241" t="s">
        <v>28890</v>
      </c>
      <c r="C97" s="230">
        <v>3.95</v>
      </c>
      <c r="D97" s="230">
        <v>4.9000000000000004</v>
      </c>
      <c r="E97" s="230">
        <v>2.95</v>
      </c>
      <c r="F97" s="230">
        <f>(0.8*2.1)+(1*1*2)</f>
        <v>3.68</v>
      </c>
      <c r="G97" s="243">
        <f>C97*2+D97*2*E97-F97</f>
        <v>33.130000000000003</v>
      </c>
    </row>
    <row r="98" spans="2:7">
      <c r="B98" s="241" t="s">
        <v>28891</v>
      </c>
      <c r="C98" s="230">
        <v>3.94</v>
      </c>
      <c r="D98" s="230">
        <v>4.9000000000000004</v>
      </c>
      <c r="E98" s="230">
        <f>E97</f>
        <v>2.95</v>
      </c>
      <c r="F98" s="230">
        <f>(0.8*2.1)+(1*1*2)</f>
        <v>3.68</v>
      </c>
      <c r="G98" s="243">
        <f t="shared" ref="G98:G105" si="7">C98*2+D98*2*E98-F98</f>
        <v>33.110000000000007</v>
      </c>
    </row>
    <row r="99" spans="2:7">
      <c r="B99" s="241" t="s">
        <v>28892</v>
      </c>
      <c r="C99" s="230">
        <v>3.92</v>
      </c>
      <c r="D99" s="230">
        <v>4.8499999999999996</v>
      </c>
      <c r="E99" s="230">
        <v>2.95</v>
      </c>
      <c r="F99" s="230">
        <f>0.8*2.1+1*1</f>
        <v>2.68</v>
      </c>
      <c r="G99" s="243">
        <f t="shared" si="7"/>
        <v>33.774999999999999</v>
      </c>
    </row>
    <row r="100" spans="2:7">
      <c r="B100" s="241" t="s">
        <v>28893</v>
      </c>
      <c r="C100" s="230">
        <v>2.85</v>
      </c>
      <c r="D100" s="230">
        <v>2.93</v>
      </c>
      <c r="E100" s="230">
        <v>2.95</v>
      </c>
      <c r="F100" s="230">
        <f>0.8*2.1+1*1</f>
        <v>2.68</v>
      </c>
      <c r="G100" s="243">
        <f t="shared" si="7"/>
        <v>20.307000000000002</v>
      </c>
    </row>
    <row r="101" spans="2:7">
      <c r="B101" s="241" t="s">
        <v>28901</v>
      </c>
      <c r="C101" s="230">
        <v>1.1499999999999999</v>
      </c>
      <c r="D101" s="230">
        <v>2.85</v>
      </c>
      <c r="E101" s="230">
        <v>2.95</v>
      </c>
      <c r="F101" s="230">
        <f>0.6*2.1+0.7*0.7</f>
        <v>1.75</v>
      </c>
      <c r="G101" s="243">
        <f t="shared" si="7"/>
        <v>17.365000000000002</v>
      </c>
    </row>
    <row r="102" spans="2:7">
      <c r="B102" s="241" t="s">
        <v>28903</v>
      </c>
      <c r="C102" s="230">
        <v>1.25</v>
      </c>
      <c r="D102" s="230">
        <v>2.0499999999999998</v>
      </c>
      <c r="E102" s="230">
        <v>2.95</v>
      </c>
      <c r="F102" s="230">
        <f>0.7*2.1+0.7*0.7</f>
        <v>1.96</v>
      </c>
      <c r="G102" s="243">
        <f t="shared" si="7"/>
        <v>12.634999999999998</v>
      </c>
    </row>
    <row r="103" spans="2:7">
      <c r="B103" s="241" t="s">
        <v>28902</v>
      </c>
      <c r="C103" s="230">
        <v>1.7</v>
      </c>
      <c r="D103" s="230">
        <v>2.85</v>
      </c>
      <c r="E103" s="230">
        <v>2.95</v>
      </c>
      <c r="F103" s="230">
        <f>(0.9*2.1)+(0.7*0.7)</f>
        <v>2.38</v>
      </c>
      <c r="G103" s="243">
        <f t="shared" si="7"/>
        <v>17.835000000000001</v>
      </c>
    </row>
    <row r="104" spans="2:7">
      <c r="B104" s="241" t="s">
        <v>28904</v>
      </c>
      <c r="C104" s="230">
        <v>1.1499999999999999</v>
      </c>
      <c r="D104" s="230">
        <v>2.0499999999999998</v>
      </c>
      <c r="E104" s="230">
        <v>2.95</v>
      </c>
      <c r="F104" s="230">
        <f>0.7*2.1+0.7*0.7</f>
        <v>1.96</v>
      </c>
      <c r="G104" s="243">
        <f t="shared" si="7"/>
        <v>12.434999999999999</v>
      </c>
    </row>
    <row r="105" spans="2:7">
      <c r="B105" s="241" t="s">
        <v>28905</v>
      </c>
      <c r="C105" s="230">
        <v>1.27</v>
      </c>
      <c r="D105" s="230">
        <v>2.2000000000000002</v>
      </c>
      <c r="E105" s="230">
        <v>2.95</v>
      </c>
      <c r="F105" s="230">
        <f>1*1</f>
        <v>1</v>
      </c>
      <c r="G105" s="243">
        <f t="shared" si="7"/>
        <v>14.520000000000003</v>
      </c>
    </row>
    <row r="106" spans="2:7">
      <c r="B106" s="241" t="s">
        <v>28906</v>
      </c>
      <c r="C106" s="230">
        <v>2.65</v>
      </c>
      <c r="D106" s="230">
        <v>3.97</v>
      </c>
      <c r="E106" s="230">
        <v>2.95</v>
      </c>
      <c r="F106" s="230">
        <f>(0.8*2.1)+(1*1)</f>
        <v>2.68</v>
      </c>
      <c r="G106" s="243">
        <f>C106*2+D106*2*E106-F106</f>
        <v>26.043000000000003</v>
      </c>
    </row>
    <row r="107" spans="2:7">
      <c r="B107" s="241" t="s">
        <v>28907</v>
      </c>
      <c r="C107" s="230">
        <v>6.08</v>
      </c>
      <c r="D107" s="230">
        <v>7.24</v>
      </c>
      <c r="E107" s="230">
        <v>2.95</v>
      </c>
      <c r="F107" s="230">
        <f>(1.1*2.1)+(0.8*2.1*5)+(0.6*2.1)+(0.9*2.1)+(1*1*3)</f>
        <v>16.86</v>
      </c>
      <c r="G107" s="243">
        <f t="shared" ref="G107:G108" si="8">C107*2+D107*2*E107-F107</f>
        <v>38.016000000000005</v>
      </c>
    </row>
    <row r="108" spans="2:7">
      <c r="B108" s="241" t="s">
        <v>28913</v>
      </c>
      <c r="C108" s="230">
        <f>2.2*2</f>
        <v>4.4000000000000004</v>
      </c>
      <c r="D108" s="230">
        <v>4.9000000000000004</v>
      </c>
      <c r="E108" s="230">
        <v>2.95</v>
      </c>
      <c r="F108" s="230">
        <f>1.4*2.2+1.1*2.2</f>
        <v>5.5</v>
      </c>
      <c r="G108" s="243">
        <f t="shared" si="8"/>
        <v>32.210000000000008</v>
      </c>
    </row>
    <row r="109" spans="2:7">
      <c r="B109" s="274"/>
      <c r="F109" s="231" t="s">
        <v>45</v>
      </c>
      <c r="G109" s="276">
        <f>SUM(G97:G108)</f>
        <v>291.38100000000009</v>
      </c>
    </row>
    <row r="110" spans="2:7">
      <c r="B110" s="274"/>
      <c r="F110" s="277"/>
      <c r="G110" s="278"/>
    </row>
    <row r="111" spans="2:7">
      <c r="B111" s="355" t="s">
        <v>29137</v>
      </c>
      <c r="C111" s="356"/>
      <c r="D111" s="356"/>
      <c r="E111" s="356"/>
      <c r="F111" s="356"/>
      <c r="G111" s="357"/>
    </row>
    <row r="112" spans="2:7">
      <c r="B112" s="241" t="s">
        <v>28899</v>
      </c>
      <c r="C112" s="229" t="s">
        <v>37</v>
      </c>
      <c r="D112" s="229" t="s">
        <v>28900</v>
      </c>
      <c r="E112" s="229" t="s">
        <v>38</v>
      </c>
      <c r="F112" s="229" t="s">
        <v>28894</v>
      </c>
      <c r="G112" s="242" t="s">
        <v>45</v>
      </c>
    </row>
    <row r="113" spans="2:7">
      <c r="B113" s="241" t="s">
        <v>28890</v>
      </c>
      <c r="C113" s="230">
        <v>3.95</v>
      </c>
      <c r="D113" s="230">
        <v>4.9000000000000004</v>
      </c>
      <c r="E113" s="230"/>
      <c r="F113" s="230"/>
      <c r="G113" s="243">
        <f>C113*D113</f>
        <v>19.355000000000004</v>
      </c>
    </row>
    <row r="114" spans="2:7">
      <c r="B114" s="241" t="s">
        <v>28891</v>
      </c>
      <c r="C114" s="230">
        <v>3.94</v>
      </c>
      <c r="D114" s="230">
        <v>4.9000000000000004</v>
      </c>
      <c r="E114" s="230"/>
      <c r="F114" s="230"/>
      <c r="G114" s="243">
        <f t="shared" ref="G114:G124" si="9">C114*D114</f>
        <v>19.306000000000001</v>
      </c>
    </row>
    <row r="115" spans="2:7">
      <c r="B115" s="241" t="s">
        <v>28892</v>
      </c>
      <c r="C115" s="230">
        <v>3.92</v>
      </c>
      <c r="D115" s="230">
        <v>4.8499999999999996</v>
      </c>
      <c r="E115" s="230"/>
      <c r="F115" s="230"/>
      <c r="G115" s="243">
        <f t="shared" si="9"/>
        <v>19.011999999999997</v>
      </c>
    </row>
    <row r="116" spans="2:7">
      <c r="B116" s="241" t="s">
        <v>28893</v>
      </c>
      <c r="C116" s="230">
        <v>2.85</v>
      </c>
      <c r="D116" s="230">
        <v>2.93</v>
      </c>
      <c r="E116" s="230"/>
      <c r="F116" s="230"/>
      <c r="G116" s="243">
        <f t="shared" si="9"/>
        <v>8.3505000000000003</v>
      </c>
    </row>
    <row r="117" spans="2:7">
      <c r="B117" s="241" t="s">
        <v>28901</v>
      </c>
      <c r="C117" s="230">
        <v>1.1499999999999999</v>
      </c>
      <c r="D117" s="230">
        <v>2.85</v>
      </c>
      <c r="E117" s="230"/>
      <c r="F117" s="230"/>
      <c r="G117" s="243">
        <f t="shared" si="9"/>
        <v>3.2774999999999999</v>
      </c>
    </row>
    <row r="118" spans="2:7">
      <c r="B118" s="241" t="s">
        <v>28903</v>
      </c>
      <c r="C118" s="230">
        <v>1.25</v>
      </c>
      <c r="D118" s="230">
        <v>2.0499999999999998</v>
      </c>
      <c r="E118" s="230"/>
      <c r="F118" s="230"/>
      <c r="G118" s="243">
        <f t="shared" si="9"/>
        <v>2.5625</v>
      </c>
    </row>
    <row r="119" spans="2:7">
      <c r="B119" s="241" t="s">
        <v>28902</v>
      </c>
      <c r="C119" s="230">
        <v>1.7</v>
      </c>
      <c r="D119" s="230">
        <v>2.85</v>
      </c>
      <c r="E119" s="230"/>
      <c r="F119" s="230"/>
      <c r="G119" s="243">
        <f t="shared" si="9"/>
        <v>4.8449999999999998</v>
      </c>
    </row>
    <row r="120" spans="2:7">
      <c r="B120" s="241" t="s">
        <v>28904</v>
      </c>
      <c r="C120" s="230">
        <v>1.1499999999999999</v>
      </c>
      <c r="D120" s="230">
        <v>2.0499999999999998</v>
      </c>
      <c r="E120" s="230"/>
      <c r="F120" s="230"/>
      <c r="G120" s="243">
        <f t="shared" si="9"/>
        <v>2.3574999999999995</v>
      </c>
    </row>
    <row r="121" spans="2:7">
      <c r="B121" s="241" t="s">
        <v>28905</v>
      </c>
      <c r="C121" s="230">
        <v>1.27</v>
      </c>
      <c r="D121" s="230">
        <v>2.2000000000000002</v>
      </c>
      <c r="E121" s="230"/>
      <c r="F121" s="230"/>
      <c r="G121" s="243">
        <f t="shared" si="9"/>
        <v>2.7940000000000005</v>
      </c>
    </row>
    <row r="122" spans="2:7">
      <c r="B122" s="241" t="s">
        <v>28906</v>
      </c>
      <c r="C122" s="230">
        <v>2.65</v>
      </c>
      <c r="D122" s="230">
        <v>3.97</v>
      </c>
      <c r="E122" s="230"/>
      <c r="F122" s="230"/>
      <c r="G122" s="243">
        <f t="shared" si="9"/>
        <v>10.5205</v>
      </c>
    </row>
    <row r="123" spans="2:7">
      <c r="B123" s="241" t="s">
        <v>28907</v>
      </c>
      <c r="C123" s="230">
        <v>6.08</v>
      </c>
      <c r="D123" s="230">
        <v>7.24</v>
      </c>
      <c r="E123" s="230"/>
      <c r="F123" s="230"/>
      <c r="G123" s="243">
        <f t="shared" si="9"/>
        <v>44.019200000000005</v>
      </c>
    </row>
    <row r="124" spans="2:7">
      <c r="B124" s="241" t="s">
        <v>28913</v>
      </c>
      <c r="C124" s="230">
        <v>2.2000000000000002</v>
      </c>
      <c r="D124" s="230">
        <v>4.9000000000000004</v>
      </c>
      <c r="E124" s="230"/>
      <c r="F124" s="230"/>
      <c r="G124" s="243">
        <f t="shared" si="9"/>
        <v>10.780000000000001</v>
      </c>
    </row>
    <row r="125" spans="2:7">
      <c r="B125" s="274"/>
      <c r="F125" s="231" t="s">
        <v>45</v>
      </c>
      <c r="G125" s="276">
        <f>SUM(G113:G124)</f>
        <v>147.1797</v>
      </c>
    </row>
    <row r="126" spans="2:7">
      <c r="B126" s="274"/>
      <c r="F126" s="277"/>
      <c r="G126" s="278"/>
    </row>
    <row r="127" spans="2:7">
      <c r="B127" s="355" t="s">
        <v>29138</v>
      </c>
      <c r="C127" s="356"/>
      <c r="D127" s="356"/>
      <c r="E127" s="356"/>
      <c r="F127" s="356"/>
      <c r="G127" s="357"/>
    </row>
    <row r="128" spans="2:7">
      <c r="B128" s="241" t="s">
        <v>28899</v>
      </c>
      <c r="C128" s="229" t="s">
        <v>37</v>
      </c>
      <c r="D128" s="229" t="s">
        <v>28900</v>
      </c>
      <c r="E128" s="229" t="s">
        <v>38</v>
      </c>
      <c r="F128" s="229" t="s">
        <v>28894</v>
      </c>
      <c r="G128" s="242" t="s">
        <v>45</v>
      </c>
    </row>
    <row r="129" spans="2:7">
      <c r="B129" s="241" t="s">
        <v>28890</v>
      </c>
      <c r="C129" s="228">
        <v>3.95</v>
      </c>
      <c r="D129" s="228">
        <v>4.9000000000000004</v>
      </c>
      <c r="E129" s="228"/>
      <c r="F129" s="228"/>
      <c r="G129" s="243">
        <f>C129*D129</f>
        <v>19.355000000000004</v>
      </c>
    </row>
    <row r="130" spans="2:7">
      <c r="B130" s="241" t="s">
        <v>28891</v>
      </c>
      <c r="C130" s="228">
        <v>3.94</v>
      </c>
      <c r="D130" s="228">
        <v>4.9000000000000004</v>
      </c>
      <c r="E130" s="228"/>
      <c r="F130" s="228"/>
      <c r="G130" s="243">
        <f t="shared" ref="G130:G140" si="10">C130*D130</f>
        <v>19.306000000000001</v>
      </c>
    </row>
    <row r="131" spans="2:7">
      <c r="B131" s="241" t="s">
        <v>28892</v>
      </c>
      <c r="C131" s="228">
        <v>3.92</v>
      </c>
      <c r="D131" s="228">
        <v>4.8499999999999996</v>
      </c>
      <c r="E131" s="228"/>
      <c r="F131" s="228"/>
      <c r="G131" s="243">
        <f t="shared" si="10"/>
        <v>19.011999999999997</v>
      </c>
    </row>
    <row r="132" spans="2:7">
      <c r="B132" s="241" t="s">
        <v>28893</v>
      </c>
      <c r="C132" s="228">
        <v>2.85</v>
      </c>
      <c r="D132" s="228">
        <v>2.93</v>
      </c>
      <c r="E132" s="228"/>
      <c r="F132" s="228"/>
      <c r="G132" s="243">
        <f t="shared" si="10"/>
        <v>8.3505000000000003</v>
      </c>
    </row>
    <row r="133" spans="2:7">
      <c r="B133" s="241" t="s">
        <v>28901</v>
      </c>
      <c r="C133" s="228">
        <v>1.1499999999999999</v>
      </c>
      <c r="D133" s="228">
        <v>2.85</v>
      </c>
      <c r="E133" s="228"/>
      <c r="F133" s="228"/>
      <c r="G133" s="243">
        <f t="shared" si="10"/>
        <v>3.2774999999999999</v>
      </c>
    </row>
    <row r="134" spans="2:7">
      <c r="B134" s="241" t="s">
        <v>28903</v>
      </c>
      <c r="C134" s="228">
        <v>1.25</v>
      </c>
      <c r="D134" s="228">
        <v>2.0499999999999998</v>
      </c>
      <c r="E134" s="228"/>
      <c r="F134" s="228"/>
      <c r="G134" s="243">
        <f t="shared" si="10"/>
        <v>2.5625</v>
      </c>
    </row>
    <row r="135" spans="2:7">
      <c r="B135" s="241" t="s">
        <v>28902</v>
      </c>
      <c r="C135" s="228">
        <v>1.7</v>
      </c>
      <c r="D135" s="228">
        <v>2.85</v>
      </c>
      <c r="E135" s="228"/>
      <c r="F135" s="228"/>
      <c r="G135" s="243">
        <f t="shared" si="10"/>
        <v>4.8449999999999998</v>
      </c>
    </row>
    <row r="136" spans="2:7">
      <c r="B136" s="241" t="s">
        <v>28904</v>
      </c>
      <c r="C136" s="228">
        <v>1.1499999999999999</v>
      </c>
      <c r="D136" s="228">
        <v>2.0499999999999998</v>
      </c>
      <c r="E136" s="228"/>
      <c r="F136" s="228"/>
      <c r="G136" s="243">
        <f t="shared" si="10"/>
        <v>2.3574999999999995</v>
      </c>
    </row>
    <row r="137" spans="2:7">
      <c r="B137" s="241" t="s">
        <v>28905</v>
      </c>
      <c r="C137" s="228">
        <v>1.27</v>
      </c>
      <c r="D137" s="228">
        <v>2.2000000000000002</v>
      </c>
      <c r="E137" s="228"/>
      <c r="F137" s="228"/>
      <c r="G137" s="243">
        <f t="shared" si="10"/>
        <v>2.7940000000000005</v>
      </c>
    </row>
    <row r="138" spans="2:7">
      <c r="B138" s="241" t="s">
        <v>28906</v>
      </c>
      <c r="C138" s="228">
        <v>2.65</v>
      </c>
      <c r="D138" s="228">
        <v>3.97</v>
      </c>
      <c r="E138" s="228"/>
      <c r="F138" s="228"/>
      <c r="G138" s="243">
        <f t="shared" si="10"/>
        <v>10.5205</v>
      </c>
    </row>
    <row r="139" spans="2:7">
      <c r="B139" s="241" t="s">
        <v>28907</v>
      </c>
      <c r="C139" s="228">
        <v>6.08</v>
      </c>
      <c r="D139" s="228">
        <v>7.24</v>
      </c>
      <c r="E139" s="228"/>
      <c r="F139" s="228"/>
      <c r="G139" s="243">
        <f t="shared" si="10"/>
        <v>44.019200000000005</v>
      </c>
    </row>
    <row r="140" spans="2:7">
      <c r="B140" s="241" t="s">
        <v>28913</v>
      </c>
      <c r="C140" s="228">
        <v>2.2000000000000002</v>
      </c>
      <c r="D140" s="228">
        <v>4.9000000000000004</v>
      </c>
      <c r="E140" s="228"/>
      <c r="F140" s="228"/>
      <c r="G140" s="243">
        <f t="shared" si="10"/>
        <v>10.780000000000001</v>
      </c>
    </row>
    <row r="141" spans="2:7">
      <c r="B141" s="274"/>
      <c r="F141" s="231" t="s">
        <v>45</v>
      </c>
      <c r="G141" s="276">
        <f>SUM(G129:G140)</f>
        <v>147.1797</v>
      </c>
    </row>
    <row r="142" spans="2:7">
      <c r="B142" s="274"/>
      <c r="F142" s="277"/>
      <c r="G142" s="278"/>
    </row>
    <row r="143" spans="2:7">
      <c r="B143" s="355" t="s">
        <v>29139</v>
      </c>
      <c r="C143" s="356"/>
      <c r="D143" s="356"/>
      <c r="E143" s="356"/>
      <c r="F143" s="356"/>
      <c r="G143" s="357"/>
    </row>
    <row r="144" spans="2:7">
      <c r="B144" s="241" t="s">
        <v>28899</v>
      </c>
      <c r="C144" s="229" t="s">
        <v>37</v>
      </c>
      <c r="D144" s="229" t="s">
        <v>28900</v>
      </c>
      <c r="E144" s="229" t="s">
        <v>38</v>
      </c>
      <c r="F144" s="229" t="s">
        <v>28894</v>
      </c>
      <c r="G144" s="242" t="s">
        <v>45</v>
      </c>
    </row>
    <row r="145" spans="2:7">
      <c r="B145" s="241" t="s">
        <v>28890</v>
      </c>
      <c r="C145" s="228">
        <v>3.95</v>
      </c>
      <c r="D145" s="228">
        <v>4.9000000000000004</v>
      </c>
      <c r="E145" s="228"/>
      <c r="F145" s="228"/>
      <c r="G145" s="243">
        <f>C145*D145</f>
        <v>19.355000000000004</v>
      </c>
    </row>
    <row r="146" spans="2:7">
      <c r="B146" s="241" t="s">
        <v>28891</v>
      </c>
      <c r="C146" s="228">
        <v>3.94</v>
      </c>
      <c r="D146" s="228">
        <v>4.9000000000000004</v>
      </c>
      <c r="E146" s="228"/>
      <c r="F146" s="228"/>
      <c r="G146" s="243">
        <f t="shared" ref="G146:G156" si="11">C146*D146</f>
        <v>19.306000000000001</v>
      </c>
    </row>
    <row r="147" spans="2:7">
      <c r="B147" s="241" t="s">
        <v>28892</v>
      </c>
      <c r="C147" s="228">
        <v>3.92</v>
      </c>
      <c r="D147" s="228">
        <v>4.8499999999999996</v>
      </c>
      <c r="E147" s="228"/>
      <c r="F147" s="228"/>
      <c r="G147" s="243">
        <f t="shared" si="11"/>
        <v>19.011999999999997</v>
      </c>
    </row>
    <row r="148" spans="2:7">
      <c r="B148" s="241" t="s">
        <v>28893</v>
      </c>
      <c r="C148" s="228">
        <v>2.85</v>
      </c>
      <c r="D148" s="228">
        <v>2.93</v>
      </c>
      <c r="E148" s="228"/>
      <c r="F148" s="228"/>
      <c r="G148" s="243">
        <f t="shared" si="11"/>
        <v>8.3505000000000003</v>
      </c>
    </row>
    <row r="149" spans="2:7">
      <c r="B149" s="241" t="s">
        <v>28901</v>
      </c>
      <c r="C149" s="228">
        <v>1.1499999999999999</v>
      </c>
      <c r="D149" s="228">
        <v>2.85</v>
      </c>
      <c r="E149" s="228"/>
      <c r="F149" s="228"/>
      <c r="G149" s="243">
        <f t="shared" si="11"/>
        <v>3.2774999999999999</v>
      </c>
    </row>
    <row r="150" spans="2:7">
      <c r="B150" s="241" t="s">
        <v>28903</v>
      </c>
      <c r="C150" s="228">
        <v>1.25</v>
      </c>
      <c r="D150" s="228">
        <v>2.0499999999999998</v>
      </c>
      <c r="E150" s="228"/>
      <c r="F150" s="228"/>
      <c r="G150" s="243">
        <f t="shared" si="11"/>
        <v>2.5625</v>
      </c>
    </row>
    <row r="151" spans="2:7">
      <c r="B151" s="241" t="s">
        <v>28902</v>
      </c>
      <c r="C151" s="228">
        <v>1.7</v>
      </c>
      <c r="D151" s="228">
        <v>2.85</v>
      </c>
      <c r="E151" s="228"/>
      <c r="F151" s="228"/>
      <c r="G151" s="243">
        <f t="shared" si="11"/>
        <v>4.8449999999999998</v>
      </c>
    </row>
    <row r="152" spans="2:7">
      <c r="B152" s="241" t="s">
        <v>28904</v>
      </c>
      <c r="C152" s="228">
        <v>1.1499999999999999</v>
      </c>
      <c r="D152" s="228">
        <v>2.0499999999999998</v>
      </c>
      <c r="E152" s="228"/>
      <c r="F152" s="228"/>
      <c r="G152" s="243">
        <f t="shared" si="11"/>
        <v>2.3574999999999995</v>
      </c>
    </row>
    <row r="153" spans="2:7">
      <c r="B153" s="241" t="s">
        <v>28905</v>
      </c>
      <c r="C153" s="228">
        <v>1.27</v>
      </c>
      <c r="D153" s="228">
        <v>2.2000000000000002</v>
      </c>
      <c r="E153" s="228"/>
      <c r="F153" s="228"/>
      <c r="G153" s="243">
        <f t="shared" si="11"/>
        <v>2.7940000000000005</v>
      </c>
    </row>
    <row r="154" spans="2:7">
      <c r="B154" s="241" t="s">
        <v>28906</v>
      </c>
      <c r="C154" s="228">
        <v>2.65</v>
      </c>
      <c r="D154" s="228">
        <v>3.97</v>
      </c>
      <c r="E154" s="228"/>
      <c r="F154" s="228"/>
      <c r="G154" s="243">
        <f t="shared" si="11"/>
        <v>10.5205</v>
      </c>
    </row>
    <row r="155" spans="2:7">
      <c r="B155" s="241" t="s">
        <v>28907</v>
      </c>
      <c r="C155" s="228">
        <v>6.08</v>
      </c>
      <c r="D155" s="228">
        <v>7.24</v>
      </c>
      <c r="E155" s="228"/>
      <c r="F155" s="228"/>
      <c r="G155" s="243">
        <f t="shared" si="11"/>
        <v>44.019200000000005</v>
      </c>
    </row>
    <row r="156" spans="2:7">
      <c r="B156" s="241" t="s">
        <v>28913</v>
      </c>
      <c r="C156" s="228">
        <v>2.2000000000000002</v>
      </c>
      <c r="D156" s="228">
        <v>4.9000000000000004</v>
      </c>
      <c r="E156" s="228"/>
      <c r="F156" s="228"/>
      <c r="G156" s="243">
        <f t="shared" si="11"/>
        <v>10.780000000000001</v>
      </c>
    </row>
    <row r="157" spans="2:7">
      <c r="B157" s="274"/>
      <c r="F157" s="231" t="s">
        <v>45</v>
      </c>
      <c r="G157" s="276">
        <f>SUM(G145:G156)</f>
        <v>147.1797</v>
      </c>
    </row>
    <row r="158" spans="2:7">
      <c r="B158" s="274"/>
      <c r="F158" s="277"/>
      <c r="G158" s="278"/>
    </row>
    <row r="159" spans="2:7">
      <c r="B159" s="355" t="s">
        <v>29140</v>
      </c>
      <c r="C159" s="356"/>
      <c r="D159" s="356"/>
      <c r="E159" s="356"/>
      <c r="F159" s="356"/>
      <c r="G159" s="357"/>
    </row>
    <row r="160" spans="2:7">
      <c r="B160" s="241" t="s">
        <v>28931</v>
      </c>
      <c r="C160" s="228"/>
      <c r="D160" s="228"/>
      <c r="E160" s="228"/>
      <c r="F160" s="228"/>
      <c r="G160" s="243"/>
    </row>
    <row r="161" spans="2:7">
      <c r="B161" s="241" t="s">
        <v>28940</v>
      </c>
      <c r="C161" s="228">
        <v>1</v>
      </c>
      <c r="D161" s="228">
        <v>1</v>
      </c>
      <c r="E161" s="228">
        <v>2</v>
      </c>
      <c r="F161" s="228">
        <v>11</v>
      </c>
      <c r="G161" s="243">
        <f>C161*D161*E161*F161</f>
        <v>22</v>
      </c>
    </row>
    <row r="162" spans="2:7">
      <c r="B162" s="241"/>
      <c r="C162" s="228"/>
      <c r="D162" s="228"/>
      <c r="E162" s="228"/>
      <c r="F162" s="229"/>
      <c r="G162" s="243"/>
    </row>
    <row r="163" spans="2:7">
      <c r="B163" s="241" t="s">
        <v>29003</v>
      </c>
      <c r="C163" s="228">
        <v>0.1</v>
      </c>
      <c r="D163" s="228">
        <v>1</v>
      </c>
      <c r="E163" s="228">
        <v>4</v>
      </c>
      <c r="F163" s="228">
        <v>11</v>
      </c>
      <c r="G163" s="243">
        <f>(C163*D163*E163)*F163</f>
        <v>4.4000000000000004</v>
      </c>
    </row>
    <row r="164" spans="2:7">
      <c r="B164" s="241" t="s">
        <v>28999</v>
      </c>
      <c r="C164" s="228">
        <v>0.09</v>
      </c>
      <c r="D164" s="228">
        <v>1.1399999999999999</v>
      </c>
      <c r="E164" s="228">
        <v>8</v>
      </c>
      <c r="F164" s="228">
        <v>11</v>
      </c>
      <c r="G164" s="243">
        <f>C164*D164*E164*F164</f>
        <v>9.0287999999999986</v>
      </c>
    </row>
    <row r="165" spans="2:7">
      <c r="B165" s="274"/>
      <c r="E165" s="373" t="s">
        <v>28957</v>
      </c>
      <c r="F165" s="373"/>
      <c r="G165" s="244">
        <f>SUM(G160:G164)</f>
        <v>35.428799999999995</v>
      </c>
    </row>
    <row r="166" spans="2:7">
      <c r="B166" s="274"/>
      <c r="F166" s="277"/>
      <c r="G166" s="278"/>
    </row>
    <row r="167" spans="2:7">
      <c r="B167" s="355" t="s">
        <v>29141</v>
      </c>
      <c r="C167" s="356"/>
      <c r="D167" s="356"/>
      <c r="E167" s="356"/>
      <c r="F167" s="356"/>
      <c r="G167" s="357"/>
    </row>
    <row r="168" spans="2:7">
      <c r="B168" s="241" t="s">
        <v>29007</v>
      </c>
      <c r="C168" s="229" t="s">
        <v>37</v>
      </c>
      <c r="D168" s="229" t="s">
        <v>28900</v>
      </c>
      <c r="E168" s="229"/>
      <c r="F168" s="229" t="s">
        <v>29009</v>
      </c>
      <c r="G168" s="244" t="s">
        <v>29010</v>
      </c>
    </row>
    <row r="169" spans="2:7">
      <c r="B169" s="241" t="s">
        <v>29008</v>
      </c>
      <c r="C169" s="230">
        <v>0.7</v>
      </c>
      <c r="D169" s="230">
        <v>0.7</v>
      </c>
      <c r="E169" s="230"/>
      <c r="F169" s="230">
        <v>4</v>
      </c>
      <c r="G169" s="243">
        <f>C169*D169*F169</f>
        <v>1.9599999999999997</v>
      </c>
    </row>
    <row r="170" spans="2:7">
      <c r="B170" s="241" t="s">
        <v>29011</v>
      </c>
      <c r="C170" s="230">
        <v>1.4</v>
      </c>
      <c r="D170" s="230">
        <v>2.2000000000000002</v>
      </c>
      <c r="E170" s="230"/>
      <c r="F170" s="230">
        <v>1</v>
      </c>
      <c r="G170" s="243">
        <f>C170*D170*F170</f>
        <v>3.08</v>
      </c>
    </row>
    <row r="171" spans="2:7">
      <c r="B171" s="241"/>
      <c r="C171" s="228"/>
      <c r="D171" s="228"/>
      <c r="E171" s="228"/>
      <c r="F171" s="229" t="s">
        <v>45</v>
      </c>
      <c r="G171" s="244">
        <f>G169+G170</f>
        <v>5.04</v>
      </c>
    </row>
    <row r="172" spans="2:7">
      <c r="B172" s="274"/>
      <c r="F172" s="277"/>
      <c r="G172" s="278"/>
    </row>
    <row r="173" spans="2:7">
      <c r="B173" s="274"/>
      <c r="F173" s="277"/>
      <c r="G173" s="278"/>
    </row>
    <row r="174" spans="2:7">
      <c r="B174" s="355" t="s">
        <v>29142</v>
      </c>
      <c r="C174" s="356"/>
      <c r="D174" s="356"/>
      <c r="E174" s="356"/>
      <c r="F174" s="356"/>
      <c r="G174" s="357"/>
    </row>
    <row r="175" spans="2:7">
      <c r="B175" s="279" t="s">
        <v>28924</v>
      </c>
      <c r="C175" s="255" t="s">
        <v>37</v>
      </c>
      <c r="D175" s="255" t="s">
        <v>38</v>
      </c>
      <c r="E175" s="255" t="s">
        <v>28929</v>
      </c>
      <c r="F175" s="255" t="s">
        <v>6208</v>
      </c>
      <c r="G175" s="280" t="s">
        <v>45</v>
      </c>
    </row>
    <row r="176" spans="2:7">
      <c r="B176" s="241" t="s">
        <v>28925</v>
      </c>
      <c r="C176" s="228">
        <v>0.6</v>
      </c>
      <c r="D176" s="228">
        <v>2.1</v>
      </c>
      <c r="E176" s="228">
        <v>2</v>
      </c>
      <c r="F176" s="228">
        <v>1</v>
      </c>
      <c r="G176" s="243">
        <f>C176*D176*E176*F176</f>
        <v>2.52</v>
      </c>
    </row>
    <row r="177" spans="2:7">
      <c r="B177" s="241" t="s">
        <v>28926</v>
      </c>
      <c r="C177" s="228">
        <v>0.7</v>
      </c>
      <c r="D177" s="228">
        <v>2.1</v>
      </c>
      <c r="E177" s="228">
        <v>2</v>
      </c>
      <c r="F177" s="228">
        <v>2</v>
      </c>
      <c r="G177" s="243">
        <f t="shared" ref="G177:G179" si="12">C177*D177*E177*F177</f>
        <v>5.88</v>
      </c>
    </row>
    <row r="178" spans="2:7">
      <c r="B178" s="241" t="s">
        <v>28927</v>
      </c>
      <c r="C178" s="228">
        <v>0.8</v>
      </c>
      <c r="D178" s="228">
        <v>2.1</v>
      </c>
      <c r="E178" s="228">
        <v>2</v>
      </c>
      <c r="F178" s="228">
        <v>8</v>
      </c>
      <c r="G178" s="243">
        <f t="shared" si="12"/>
        <v>26.880000000000003</v>
      </c>
    </row>
    <row r="179" spans="2:7">
      <c r="B179" s="241" t="s">
        <v>28928</v>
      </c>
      <c r="C179" s="228">
        <v>0.9</v>
      </c>
      <c r="D179" s="228">
        <v>2.1</v>
      </c>
      <c r="E179" s="228">
        <v>2</v>
      </c>
      <c r="F179" s="232">
        <v>1</v>
      </c>
      <c r="G179" s="243">
        <f t="shared" si="12"/>
        <v>3.7800000000000002</v>
      </c>
    </row>
    <row r="180" spans="2:7">
      <c r="B180" s="241" t="s">
        <v>28930</v>
      </c>
      <c r="C180" s="228">
        <v>1.1000000000000001</v>
      </c>
      <c r="D180" s="228">
        <v>2.2000000000000002</v>
      </c>
      <c r="E180" s="228">
        <v>2</v>
      </c>
      <c r="F180" s="228">
        <v>1</v>
      </c>
      <c r="G180" s="243">
        <f>C180*D180*E180*F180</f>
        <v>4.8400000000000007</v>
      </c>
    </row>
    <row r="181" spans="2:7">
      <c r="B181" s="279" t="s">
        <v>29002</v>
      </c>
      <c r="C181" s="256"/>
      <c r="D181" s="256"/>
      <c r="E181" s="256"/>
      <c r="F181" s="256"/>
      <c r="G181" s="281"/>
    </row>
    <row r="182" spans="2:7">
      <c r="B182" s="241" t="s">
        <v>28925</v>
      </c>
      <c r="C182" s="228">
        <v>0.15</v>
      </c>
      <c r="D182" s="228">
        <v>2.1</v>
      </c>
      <c r="E182" s="228">
        <v>1</v>
      </c>
      <c r="F182" s="228">
        <v>1</v>
      </c>
      <c r="G182" s="243">
        <f>(C182+D182+D182)*F182</f>
        <v>4.3499999999999996</v>
      </c>
    </row>
    <row r="183" spans="2:7">
      <c r="B183" s="241" t="s">
        <v>28926</v>
      </c>
      <c r="C183" s="228">
        <v>0.15</v>
      </c>
      <c r="D183" s="228">
        <v>2.1</v>
      </c>
      <c r="E183" s="228">
        <v>1</v>
      </c>
      <c r="F183" s="228">
        <v>2</v>
      </c>
      <c r="G183" s="243">
        <f>(C183+D183+D183)*F183</f>
        <v>8.6999999999999993</v>
      </c>
    </row>
    <row r="184" spans="2:7">
      <c r="B184" s="241" t="s">
        <v>28927</v>
      </c>
      <c r="C184" s="228">
        <v>0.15</v>
      </c>
      <c r="D184" s="228">
        <v>2.1</v>
      </c>
      <c r="E184" s="228">
        <v>1</v>
      </c>
      <c r="F184" s="228">
        <v>8</v>
      </c>
      <c r="G184" s="243">
        <f t="shared" ref="G184:G186" si="13">(C184+D184+D184)*F184</f>
        <v>34.799999999999997</v>
      </c>
    </row>
    <row r="185" spans="2:7">
      <c r="B185" s="241" t="s">
        <v>28928</v>
      </c>
      <c r="C185" s="228">
        <v>0.15</v>
      </c>
      <c r="D185" s="228">
        <v>2.1</v>
      </c>
      <c r="E185" s="228">
        <v>1</v>
      </c>
      <c r="F185" s="232">
        <v>1</v>
      </c>
      <c r="G185" s="243">
        <f t="shared" si="13"/>
        <v>4.3499999999999996</v>
      </c>
    </row>
    <row r="186" spans="2:7">
      <c r="B186" s="241" t="s">
        <v>28930</v>
      </c>
      <c r="C186" s="228">
        <v>0.15</v>
      </c>
      <c r="D186" s="228">
        <v>2.2000000000000002</v>
      </c>
      <c r="E186" s="228">
        <v>1</v>
      </c>
      <c r="F186" s="228">
        <v>1</v>
      </c>
      <c r="G186" s="243">
        <f t="shared" si="13"/>
        <v>4.5500000000000007</v>
      </c>
    </row>
    <row r="187" spans="2:7">
      <c r="B187" s="279" t="s">
        <v>28999</v>
      </c>
      <c r="C187" s="256"/>
      <c r="D187" s="256"/>
      <c r="E187" s="256"/>
      <c r="F187" s="256"/>
      <c r="G187" s="281"/>
    </row>
    <row r="188" spans="2:7">
      <c r="B188" s="241" t="s">
        <v>28925</v>
      </c>
      <c r="C188" s="228">
        <v>0.09</v>
      </c>
      <c r="D188" s="228">
        <v>2.1</v>
      </c>
      <c r="E188" s="228">
        <v>2</v>
      </c>
      <c r="F188" s="228">
        <v>1</v>
      </c>
      <c r="G188" s="243">
        <f>(0.6+D188+D188)*E188*C188*F188</f>
        <v>0.8640000000000001</v>
      </c>
    </row>
    <row r="189" spans="2:7">
      <c r="B189" s="241" t="s">
        <v>28926</v>
      </c>
      <c r="C189" s="228">
        <v>0.09</v>
      </c>
      <c r="D189" s="228">
        <v>2.1</v>
      </c>
      <c r="E189" s="228">
        <v>2</v>
      </c>
      <c r="F189" s="228">
        <v>2</v>
      </c>
      <c r="G189" s="243">
        <f>(0.7+D189+D189)*E189*C189*F189</f>
        <v>1.764</v>
      </c>
    </row>
    <row r="190" spans="2:7">
      <c r="B190" s="241" t="s">
        <v>28927</v>
      </c>
      <c r="C190" s="228">
        <v>0.09</v>
      </c>
      <c r="D190" s="228">
        <v>2.1</v>
      </c>
      <c r="E190" s="228">
        <v>2</v>
      </c>
      <c r="F190" s="228">
        <v>8</v>
      </c>
      <c r="G190" s="243">
        <f>(0.8+D190+D190)*E190*C190*F190</f>
        <v>7.1999999999999993</v>
      </c>
    </row>
    <row r="191" spans="2:7">
      <c r="B191" s="241" t="s">
        <v>28928</v>
      </c>
      <c r="C191" s="228">
        <v>0.09</v>
      </c>
      <c r="D191" s="228">
        <v>2.1</v>
      </c>
      <c r="E191" s="228">
        <v>2</v>
      </c>
      <c r="F191" s="232">
        <v>1</v>
      </c>
      <c r="G191" s="243">
        <f>(0.9+D191+D191)*E191*C191*F191</f>
        <v>0.91799999999999993</v>
      </c>
    </row>
    <row r="192" spans="2:7">
      <c r="B192" s="241" t="s">
        <v>28930</v>
      </c>
      <c r="C192" s="228">
        <v>0.09</v>
      </c>
      <c r="D192" s="228">
        <v>2.2000000000000002</v>
      </c>
      <c r="E192" s="228">
        <v>2</v>
      </c>
      <c r="F192" s="228">
        <v>1</v>
      </c>
      <c r="G192" s="243">
        <f>(1.1+D192+D192)*E192*C192*F192</f>
        <v>0.99</v>
      </c>
    </row>
    <row r="193" spans="2:7">
      <c r="B193" s="241"/>
      <c r="C193" s="228"/>
      <c r="D193" s="228"/>
      <c r="E193" s="374" t="s">
        <v>29004</v>
      </c>
      <c r="F193" s="375"/>
      <c r="G193" s="244">
        <f>SUM(G176:G192)</f>
        <v>112.386</v>
      </c>
    </row>
    <row r="194" spans="2:7">
      <c r="B194" s="274"/>
      <c r="G194" s="275"/>
    </row>
    <row r="195" spans="2:7">
      <c r="B195" s="274"/>
      <c r="G195" s="275"/>
    </row>
    <row r="196" spans="2:7">
      <c r="B196" s="370" t="s">
        <v>29143</v>
      </c>
      <c r="C196" s="371"/>
      <c r="D196" s="371"/>
      <c r="E196" s="371"/>
      <c r="F196" s="371"/>
      <c r="G196" s="372"/>
    </row>
    <row r="197" spans="2:7">
      <c r="B197" s="367" t="s">
        <v>28914</v>
      </c>
      <c r="C197" s="368"/>
      <c r="D197" s="368"/>
      <c r="E197" s="368"/>
      <c r="F197" s="368"/>
      <c r="G197" s="369"/>
    </row>
    <row r="198" spans="2:7">
      <c r="B198" s="241" t="s">
        <v>28899</v>
      </c>
      <c r="C198" s="229" t="s">
        <v>37</v>
      </c>
      <c r="D198" s="229" t="s">
        <v>28900</v>
      </c>
      <c r="E198" s="229" t="s">
        <v>38</v>
      </c>
      <c r="F198" s="229" t="s">
        <v>28894</v>
      </c>
      <c r="G198" s="242" t="s">
        <v>45</v>
      </c>
    </row>
    <row r="199" spans="2:7">
      <c r="B199" s="241" t="s">
        <v>28910</v>
      </c>
      <c r="C199" s="228">
        <v>0</v>
      </c>
      <c r="D199" s="228">
        <v>10.72</v>
      </c>
      <c r="E199" s="228">
        <v>2.95</v>
      </c>
      <c r="F199" s="228">
        <f>(1.4*2.2)+(1.1*4)</f>
        <v>7.48</v>
      </c>
      <c r="G199" s="243">
        <f>D199*E199-F199</f>
        <v>24.144000000000002</v>
      </c>
    </row>
    <row r="200" spans="2:7">
      <c r="B200" s="241" t="s">
        <v>28915</v>
      </c>
      <c r="C200" s="228">
        <v>0</v>
      </c>
      <c r="D200" s="228">
        <f>2.2+8.52</f>
        <v>10.719999999999999</v>
      </c>
      <c r="E200" s="228">
        <f>E199</f>
        <v>2.95</v>
      </c>
      <c r="F200" s="228">
        <f>0.7*0.7*2+1*1*2</f>
        <v>2.98</v>
      </c>
      <c r="G200" s="243">
        <f>D200*E200-F200</f>
        <v>28.643999999999998</v>
      </c>
    </row>
    <row r="201" spans="2:7">
      <c r="B201" s="241" t="s">
        <v>28911</v>
      </c>
      <c r="C201" s="228">
        <v>0</v>
      </c>
      <c r="D201" s="228">
        <v>16.61</v>
      </c>
      <c r="E201" s="228">
        <f t="shared" ref="E201:E202" si="14">E200</f>
        <v>2.95</v>
      </c>
      <c r="F201" s="228">
        <f>0.7*0.7*2+1*1*2</f>
        <v>2.98</v>
      </c>
      <c r="G201" s="243">
        <f t="shared" ref="G201" si="15">D201*E201-F201</f>
        <v>46.019500000000008</v>
      </c>
    </row>
    <row r="202" spans="2:7">
      <c r="B202" s="241" t="s">
        <v>28912</v>
      </c>
      <c r="C202" s="228">
        <v>0</v>
      </c>
      <c r="D202" s="228">
        <v>16.61</v>
      </c>
      <c r="E202" s="228">
        <f t="shared" si="14"/>
        <v>2.95</v>
      </c>
      <c r="F202" s="230">
        <f>1*1*3+2.32*2.3*2</f>
        <v>13.671999999999999</v>
      </c>
      <c r="G202" s="243">
        <f>D202*E202-F202</f>
        <v>35.327500000000008</v>
      </c>
    </row>
    <row r="203" spans="2:7">
      <c r="B203" s="367" t="s">
        <v>28916</v>
      </c>
      <c r="C203" s="368"/>
      <c r="D203" s="368"/>
      <c r="E203" s="368"/>
      <c r="F203" s="368"/>
      <c r="G203" s="369"/>
    </row>
    <row r="204" spans="2:7">
      <c r="B204" s="241" t="s">
        <v>28917</v>
      </c>
      <c r="C204" s="228">
        <v>0</v>
      </c>
      <c r="D204" s="228">
        <f>16.6+8.61+5+2.2</f>
        <v>32.410000000000004</v>
      </c>
      <c r="E204" s="228">
        <v>3</v>
      </c>
      <c r="F204" s="228"/>
      <c r="G204" s="243">
        <f>D204*E204</f>
        <v>97.230000000000018</v>
      </c>
    </row>
    <row r="205" spans="2:7">
      <c r="B205" s="241" t="s">
        <v>28910</v>
      </c>
      <c r="C205" s="228">
        <v>0</v>
      </c>
      <c r="D205" s="228">
        <v>10.7</v>
      </c>
      <c r="E205" s="228">
        <f>0.2+1.3/2</f>
        <v>0.85000000000000009</v>
      </c>
      <c r="F205" s="228"/>
      <c r="G205" s="243">
        <f>D205*E205</f>
        <v>9.0950000000000006</v>
      </c>
    </row>
    <row r="206" spans="2:7">
      <c r="B206" s="241" t="s">
        <v>28918</v>
      </c>
      <c r="C206" s="228">
        <v>0</v>
      </c>
      <c r="D206" s="228">
        <v>4.4000000000000004</v>
      </c>
      <c r="E206" s="228">
        <f>2.85+2.1/2</f>
        <v>3.9000000000000004</v>
      </c>
      <c r="F206" s="228">
        <f>2.1*2.1</f>
        <v>4.41</v>
      </c>
      <c r="G206" s="243">
        <f>(D206*E206-F206)*2</f>
        <v>25.500000000000007</v>
      </c>
    </row>
    <row r="207" spans="2:7">
      <c r="B207" s="241" t="s">
        <v>28919</v>
      </c>
      <c r="C207" s="228">
        <v>0</v>
      </c>
      <c r="D207" s="228">
        <f>(3.84*2)+11.34+3.08</f>
        <v>22.1</v>
      </c>
      <c r="E207" s="228">
        <v>2.2000000000000002</v>
      </c>
      <c r="F207" s="228"/>
      <c r="G207" s="243">
        <f>D207*E207</f>
        <v>48.620000000000005</v>
      </c>
    </row>
    <row r="208" spans="2:7">
      <c r="B208" s="241" t="s">
        <v>28920</v>
      </c>
      <c r="C208" s="228">
        <v>0</v>
      </c>
      <c r="D208" s="228">
        <v>8.98</v>
      </c>
      <c r="E208" s="228">
        <v>2.2000000000000002</v>
      </c>
      <c r="F208" s="228"/>
      <c r="G208" s="243">
        <f>D208*E208</f>
        <v>19.756000000000004</v>
      </c>
    </row>
    <row r="209" spans="2:7">
      <c r="B209" s="241" t="s">
        <v>28921</v>
      </c>
      <c r="C209" s="228">
        <v>0</v>
      </c>
      <c r="D209" s="228">
        <f>13.59+14.76+4.3</f>
        <v>32.65</v>
      </c>
      <c r="E209" s="228">
        <v>2.2000000000000002</v>
      </c>
      <c r="F209" s="228"/>
      <c r="G209" s="243">
        <f>D209*E209</f>
        <v>71.83</v>
      </c>
    </row>
    <row r="210" spans="2:7">
      <c r="B210" s="274"/>
      <c r="F210" s="229" t="s">
        <v>45</v>
      </c>
      <c r="G210" s="244">
        <f>SUM(G199:G209)</f>
        <v>406.16600000000005</v>
      </c>
    </row>
    <row r="211" spans="2:7">
      <c r="B211" s="274"/>
      <c r="G211" s="275"/>
    </row>
    <row r="212" spans="2:7">
      <c r="B212" s="274"/>
      <c r="G212" s="275"/>
    </row>
    <row r="213" spans="2:7">
      <c r="B213" s="355" t="s">
        <v>29144</v>
      </c>
      <c r="C213" s="356"/>
      <c r="D213" s="356"/>
      <c r="E213" s="356"/>
      <c r="F213" s="356"/>
      <c r="G213" s="357"/>
    </row>
    <row r="214" spans="2:7">
      <c r="B214" s="241" t="s">
        <v>28899</v>
      </c>
      <c r="C214" s="229" t="s">
        <v>37</v>
      </c>
      <c r="D214" s="229" t="s">
        <v>28900</v>
      </c>
      <c r="E214" s="229" t="s">
        <v>38</v>
      </c>
      <c r="F214" s="229" t="s">
        <v>28894</v>
      </c>
      <c r="G214" s="242" t="s">
        <v>45</v>
      </c>
    </row>
    <row r="215" spans="2:7">
      <c r="B215" s="241" t="s">
        <v>28907</v>
      </c>
      <c r="C215" s="228">
        <v>6.08</v>
      </c>
      <c r="D215" s="228">
        <v>7.24</v>
      </c>
      <c r="E215" s="228">
        <v>0</v>
      </c>
      <c r="F215" s="228">
        <v>0</v>
      </c>
      <c r="G215" s="243">
        <f>C215*D215</f>
        <v>44.019200000000005</v>
      </c>
    </row>
    <row r="216" spans="2:7">
      <c r="B216" s="241" t="s">
        <v>28890</v>
      </c>
      <c r="C216" s="228">
        <v>3.95</v>
      </c>
      <c r="D216" s="228">
        <v>4.9000000000000004</v>
      </c>
      <c r="E216" s="228">
        <v>0</v>
      </c>
      <c r="F216" s="228">
        <v>0</v>
      </c>
      <c r="G216" s="243">
        <f t="shared" ref="G216:G218" si="16">C216*D216</f>
        <v>19.355000000000004</v>
      </c>
    </row>
    <row r="217" spans="2:7">
      <c r="B217" s="241" t="s">
        <v>28891</v>
      </c>
      <c r="C217" s="228">
        <v>3.94</v>
      </c>
      <c r="D217" s="228">
        <v>4.9000000000000004</v>
      </c>
      <c r="E217" s="228">
        <v>0</v>
      </c>
      <c r="F217" s="228">
        <v>0</v>
      </c>
      <c r="G217" s="243">
        <f t="shared" si="16"/>
        <v>19.306000000000001</v>
      </c>
    </row>
    <row r="218" spans="2:7">
      <c r="B218" s="241" t="s">
        <v>28913</v>
      </c>
      <c r="C218" s="228">
        <v>2.2000000000000002</v>
      </c>
      <c r="D218" s="228">
        <v>4.9000000000000004</v>
      </c>
      <c r="E218" s="228">
        <v>0</v>
      </c>
      <c r="F218" s="228">
        <v>0</v>
      </c>
      <c r="G218" s="243">
        <f t="shared" si="16"/>
        <v>10.780000000000001</v>
      </c>
    </row>
    <row r="219" spans="2:7">
      <c r="B219" s="241"/>
      <c r="C219" s="228"/>
      <c r="D219" s="228"/>
      <c r="E219" s="228"/>
      <c r="F219" s="228"/>
      <c r="G219" s="243"/>
    </row>
    <row r="220" spans="2:7">
      <c r="B220" s="241"/>
      <c r="C220" s="228"/>
      <c r="D220" s="228"/>
      <c r="E220" s="228"/>
      <c r="F220" s="228"/>
      <c r="G220" s="243"/>
    </row>
    <row r="221" spans="2:7">
      <c r="B221" s="282"/>
      <c r="F221" s="229" t="s">
        <v>45</v>
      </c>
      <c r="G221" s="244">
        <f>SUM(G215:G220)</f>
        <v>93.460200000000015</v>
      </c>
    </row>
    <row r="222" spans="2:7">
      <c r="B222" s="274"/>
      <c r="F222" s="277"/>
      <c r="G222" s="278"/>
    </row>
    <row r="223" spans="2:7">
      <c r="B223" s="355" t="s">
        <v>29145</v>
      </c>
      <c r="C223" s="356"/>
      <c r="D223" s="356"/>
      <c r="E223" s="356"/>
      <c r="F223" s="356"/>
      <c r="G223" s="357"/>
    </row>
    <row r="224" spans="2:7">
      <c r="B224" s="241" t="s">
        <v>28899</v>
      </c>
      <c r="C224" s="229" t="s">
        <v>37</v>
      </c>
      <c r="D224" s="229" t="s">
        <v>28900</v>
      </c>
      <c r="E224" s="229" t="s">
        <v>38</v>
      </c>
      <c r="F224" s="229" t="s">
        <v>28894</v>
      </c>
      <c r="G224" s="242" t="s">
        <v>45</v>
      </c>
    </row>
    <row r="225" spans="2:7">
      <c r="B225" s="241" t="s">
        <v>28890</v>
      </c>
      <c r="C225" s="228">
        <v>3.95</v>
      </c>
      <c r="D225" s="228">
        <v>4.9000000000000004</v>
      </c>
      <c r="E225" s="228">
        <v>0</v>
      </c>
      <c r="F225" s="228">
        <v>0</v>
      </c>
      <c r="G225" s="243">
        <f>C225*D225</f>
        <v>19.355000000000004</v>
      </c>
    </row>
    <row r="226" spans="2:7">
      <c r="B226" s="241" t="s">
        <v>28891</v>
      </c>
      <c r="C226" s="228">
        <v>3.94</v>
      </c>
      <c r="D226" s="228">
        <v>4.9000000000000004</v>
      </c>
      <c r="E226" s="228">
        <f>E225</f>
        <v>0</v>
      </c>
      <c r="F226" s="228">
        <v>0</v>
      </c>
      <c r="G226" s="243">
        <f t="shared" ref="G226:G235" si="17">C226*D226</f>
        <v>19.306000000000001</v>
      </c>
    </row>
    <row r="227" spans="2:7">
      <c r="B227" s="241" t="s">
        <v>28892</v>
      </c>
      <c r="C227" s="228">
        <v>3.92</v>
      </c>
      <c r="D227" s="228">
        <v>4.8499999999999996</v>
      </c>
      <c r="E227" s="228">
        <f t="shared" ref="E227:E235" si="18">E226</f>
        <v>0</v>
      </c>
      <c r="F227" s="228">
        <v>0</v>
      </c>
      <c r="G227" s="243">
        <f t="shared" si="17"/>
        <v>19.011999999999997</v>
      </c>
    </row>
    <row r="228" spans="2:7">
      <c r="B228" s="241" t="s">
        <v>28893</v>
      </c>
      <c r="C228" s="228">
        <v>2.85</v>
      </c>
      <c r="D228" s="228">
        <v>2.93</v>
      </c>
      <c r="E228" s="228">
        <f t="shared" si="18"/>
        <v>0</v>
      </c>
      <c r="F228" s="228">
        <v>0</v>
      </c>
      <c r="G228" s="243">
        <f t="shared" si="17"/>
        <v>8.3505000000000003</v>
      </c>
    </row>
    <row r="229" spans="2:7">
      <c r="B229" s="241" t="s">
        <v>28901</v>
      </c>
      <c r="C229" s="228">
        <v>1.1499999999999999</v>
      </c>
      <c r="D229" s="228">
        <v>2.85</v>
      </c>
      <c r="E229" s="228">
        <f t="shared" si="18"/>
        <v>0</v>
      </c>
      <c r="F229" s="228">
        <v>0</v>
      </c>
      <c r="G229" s="243">
        <f t="shared" si="17"/>
        <v>3.2774999999999999</v>
      </c>
    </row>
    <row r="230" spans="2:7">
      <c r="B230" s="241" t="s">
        <v>28903</v>
      </c>
      <c r="C230" s="228">
        <v>1.25</v>
      </c>
      <c r="D230" s="228">
        <v>2.0499999999999998</v>
      </c>
      <c r="E230" s="228">
        <f t="shared" si="18"/>
        <v>0</v>
      </c>
      <c r="F230" s="228">
        <v>0</v>
      </c>
      <c r="G230" s="243">
        <f t="shared" si="17"/>
        <v>2.5625</v>
      </c>
    </row>
    <row r="231" spans="2:7">
      <c r="B231" s="241" t="s">
        <v>28902</v>
      </c>
      <c r="C231" s="228">
        <v>1.7</v>
      </c>
      <c r="D231" s="228">
        <v>2.85</v>
      </c>
      <c r="E231" s="228">
        <f t="shared" si="18"/>
        <v>0</v>
      </c>
      <c r="F231" s="228">
        <v>0</v>
      </c>
      <c r="G231" s="243">
        <f t="shared" si="17"/>
        <v>4.8449999999999998</v>
      </c>
    </row>
    <row r="232" spans="2:7">
      <c r="B232" s="241" t="s">
        <v>28904</v>
      </c>
      <c r="C232" s="228">
        <v>1.1499999999999999</v>
      </c>
      <c r="D232" s="228">
        <v>2.0499999999999998</v>
      </c>
      <c r="E232" s="228">
        <f t="shared" si="18"/>
        <v>0</v>
      </c>
      <c r="F232" s="228">
        <v>0</v>
      </c>
      <c r="G232" s="243">
        <f t="shared" si="17"/>
        <v>2.3574999999999995</v>
      </c>
    </row>
    <row r="233" spans="2:7">
      <c r="B233" s="241" t="s">
        <v>28905</v>
      </c>
      <c r="C233" s="228">
        <v>1.27</v>
      </c>
      <c r="D233" s="228">
        <v>2.2000000000000002</v>
      </c>
      <c r="E233" s="228">
        <f t="shared" si="18"/>
        <v>0</v>
      </c>
      <c r="F233" s="228">
        <v>0</v>
      </c>
      <c r="G233" s="243">
        <f t="shared" si="17"/>
        <v>2.7940000000000005</v>
      </c>
    </row>
    <row r="234" spans="2:7">
      <c r="B234" s="241" t="s">
        <v>28906</v>
      </c>
      <c r="C234" s="228">
        <v>2.65</v>
      </c>
      <c r="D234" s="228">
        <v>3.97</v>
      </c>
      <c r="E234" s="228">
        <f t="shared" si="18"/>
        <v>0</v>
      </c>
      <c r="F234" s="228">
        <v>0</v>
      </c>
      <c r="G234" s="243">
        <f t="shared" si="17"/>
        <v>10.5205</v>
      </c>
    </row>
    <row r="235" spans="2:7">
      <c r="B235" s="241" t="s">
        <v>28907</v>
      </c>
      <c r="C235" s="228">
        <v>6.08</v>
      </c>
      <c r="D235" s="228">
        <v>7.24</v>
      </c>
      <c r="E235" s="228">
        <f t="shared" si="18"/>
        <v>0</v>
      </c>
      <c r="F235" s="228">
        <v>0</v>
      </c>
      <c r="G235" s="243">
        <f t="shared" si="17"/>
        <v>44.019200000000005</v>
      </c>
    </row>
    <row r="236" spans="2:7">
      <c r="B236" s="274"/>
      <c r="F236" s="229" t="s">
        <v>45</v>
      </c>
      <c r="G236" s="244">
        <f>SUM(G225:G235)</f>
        <v>136.3997</v>
      </c>
    </row>
    <row r="237" spans="2:7">
      <c r="B237" s="274"/>
      <c r="F237" s="277"/>
      <c r="G237" s="278"/>
    </row>
    <row r="238" spans="2:7">
      <c r="B238" s="274"/>
      <c r="F238" s="277"/>
      <c r="G238" s="278"/>
    </row>
    <row r="239" spans="2:7">
      <c r="B239" s="352" t="s">
        <v>29146</v>
      </c>
      <c r="C239" s="353"/>
      <c r="D239" s="353"/>
      <c r="E239" s="353"/>
      <c r="F239" s="353"/>
      <c r="G239" s="354"/>
    </row>
    <row r="240" spans="2:7">
      <c r="B240" s="241" t="s">
        <v>28899</v>
      </c>
      <c r="C240" s="229" t="s">
        <v>37</v>
      </c>
      <c r="D240" s="229" t="s">
        <v>28900</v>
      </c>
      <c r="E240" s="229" t="s">
        <v>38</v>
      </c>
      <c r="F240" s="229" t="s">
        <v>28894</v>
      </c>
      <c r="G240" s="242" t="s">
        <v>45</v>
      </c>
    </row>
    <row r="241" spans="2:7">
      <c r="B241" s="241" t="s">
        <v>28890</v>
      </c>
      <c r="C241" s="228">
        <f>3.95*2</f>
        <v>7.9</v>
      </c>
      <c r="D241" s="228">
        <f>4.9*2</f>
        <v>9.8000000000000007</v>
      </c>
      <c r="E241" s="228">
        <v>7.0000000000000007E-2</v>
      </c>
      <c r="F241" s="228">
        <v>0.8</v>
      </c>
      <c r="G241" s="243">
        <f>C241+D241-F241</f>
        <v>16.900000000000002</v>
      </c>
    </row>
    <row r="242" spans="2:7">
      <c r="B242" s="241" t="s">
        <v>28891</v>
      </c>
      <c r="C242" s="228">
        <f>3.94*2</f>
        <v>7.88</v>
      </c>
      <c r="D242" s="228">
        <f>4.9*2</f>
        <v>9.8000000000000007</v>
      </c>
      <c r="E242" s="228">
        <f>E241</f>
        <v>7.0000000000000007E-2</v>
      </c>
      <c r="F242" s="228">
        <v>0.8</v>
      </c>
      <c r="G242" s="243">
        <f t="shared" ref="G242:G246" si="19">C242+D242-F242</f>
        <v>16.88</v>
      </c>
    </row>
    <row r="243" spans="2:7">
      <c r="B243" s="241" t="s">
        <v>28892</v>
      </c>
      <c r="C243" s="228">
        <f>3.92*2</f>
        <v>7.84</v>
      </c>
      <c r="D243" s="228">
        <f>4.85*2</f>
        <v>9.6999999999999993</v>
      </c>
      <c r="E243" s="228">
        <f t="shared" ref="E243:E244" si="20">E242</f>
        <v>7.0000000000000007E-2</v>
      </c>
      <c r="F243" s="228">
        <v>0.8</v>
      </c>
      <c r="G243" s="243">
        <f t="shared" si="19"/>
        <v>16.739999999999998</v>
      </c>
    </row>
    <row r="244" spans="2:7">
      <c r="B244" s="241" t="s">
        <v>28893</v>
      </c>
      <c r="C244" s="228">
        <f>2.85*2</f>
        <v>5.7</v>
      </c>
      <c r="D244" s="228">
        <f>2.93*2</f>
        <v>5.86</v>
      </c>
      <c r="E244" s="228">
        <f t="shared" si="20"/>
        <v>7.0000000000000007E-2</v>
      </c>
      <c r="F244" s="228">
        <f t="shared" ref="F244" si="21">0.8*2.1+1*1*2</f>
        <v>3.68</v>
      </c>
      <c r="G244" s="243">
        <f t="shared" si="19"/>
        <v>7.8800000000000008</v>
      </c>
    </row>
    <row r="245" spans="2:7">
      <c r="B245" s="241" t="s">
        <v>28907</v>
      </c>
      <c r="C245" s="228">
        <f>6.08*2</f>
        <v>12.16</v>
      </c>
      <c r="D245" s="228">
        <f>7.24*2</f>
        <v>14.48</v>
      </c>
      <c r="E245" s="228">
        <v>7.0000000000000007E-2</v>
      </c>
      <c r="F245" s="228">
        <f>0.8*5+0.9+0.6+1.1</f>
        <v>6.6</v>
      </c>
      <c r="G245" s="243">
        <f t="shared" si="19"/>
        <v>20.04</v>
      </c>
    </row>
    <row r="246" spans="2:7">
      <c r="B246" s="241" t="s">
        <v>28908</v>
      </c>
      <c r="C246" s="228">
        <v>2.2000000000000002</v>
      </c>
      <c r="D246" s="228">
        <v>4.9000000000000004</v>
      </c>
      <c r="E246" s="228">
        <v>7.0000000000000007E-2</v>
      </c>
      <c r="F246" s="228">
        <f>1.1+1.4</f>
        <v>2.5</v>
      </c>
      <c r="G246" s="243">
        <f t="shared" si="19"/>
        <v>4.6000000000000005</v>
      </c>
    </row>
    <row r="247" spans="2:7">
      <c r="B247" s="274"/>
      <c r="F247" s="229" t="s">
        <v>45</v>
      </c>
      <c r="G247" s="244">
        <f>SUM(G241:G246)</f>
        <v>83.039999999999992</v>
      </c>
    </row>
    <row r="248" spans="2:7">
      <c r="B248" s="274"/>
      <c r="F248" s="277"/>
      <c r="G248" s="278"/>
    </row>
    <row r="249" spans="2:7">
      <c r="B249" s="274"/>
      <c r="F249" s="277"/>
      <c r="G249" s="278"/>
    </row>
    <row r="250" spans="2:7">
      <c r="B250" s="352" t="s">
        <v>29147</v>
      </c>
      <c r="C250" s="353"/>
      <c r="D250" s="353"/>
      <c r="E250" s="353"/>
      <c r="F250" s="353"/>
      <c r="G250" s="354"/>
    </row>
    <row r="251" spans="2:7">
      <c r="B251" s="241" t="s">
        <v>28899</v>
      </c>
      <c r="C251" s="229" t="s">
        <v>37</v>
      </c>
      <c r="D251" s="229" t="s">
        <v>28900</v>
      </c>
      <c r="E251" s="229" t="s">
        <v>38</v>
      </c>
      <c r="F251" s="229" t="s">
        <v>28894</v>
      </c>
      <c r="G251" s="242" t="s">
        <v>45</v>
      </c>
    </row>
    <row r="252" spans="2:7">
      <c r="B252" s="241" t="s">
        <v>28901</v>
      </c>
      <c r="C252" s="228">
        <v>1.1499999999999999</v>
      </c>
      <c r="D252" s="228">
        <v>2.85</v>
      </c>
      <c r="E252" s="228">
        <v>2.95</v>
      </c>
      <c r="F252" s="228">
        <f>0.6*2.1+0.7*0.7</f>
        <v>1.75</v>
      </c>
      <c r="G252" s="243">
        <f t="shared" ref="G252:G256" si="22">C252*2+D252*2*E252-F252</f>
        <v>17.365000000000002</v>
      </c>
    </row>
    <row r="253" spans="2:7">
      <c r="B253" s="241" t="s">
        <v>28903</v>
      </c>
      <c r="C253" s="228">
        <v>1.25</v>
      </c>
      <c r="D253" s="228">
        <v>2.0499999999999998</v>
      </c>
      <c r="E253" s="228">
        <v>2.95</v>
      </c>
      <c r="F253" s="228">
        <f>0.7*2.1+0.7*0.7</f>
        <v>1.96</v>
      </c>
      <c r="G253" s="243">
        <f t="shared" si="22"/>
        <v>12.634999999999998</v>
      </c>
    </row>
    <row r="254" spans="2:7">
      <c r="B254" s="241" t="s">
        <v>28902</v>
      </c>
      <c r="C254" s="228">
        <v>1.7</v>
      </c>
      <c r="D254" s="228">
        <v>2.85</v>
      </c>
      <c r="E254" s="228">
        <v>2.95</v>
      </c>
      <c r="F254" s="228">
        <f>0.9*2.1+0.7*0.7</f>
        <v>2.38</v>
      </c>
      <c r="G254" s="243">
        <f t="shared" si="22"/>
        <v>17.835000000000001</v>
      </c>
    </row>
    <row r="255" spans="2:7">
      <c r="B255" s="241" t="s">
        <v>28904</v>
      </c>
      <c r="C255" s="228">
        <v>1.1499999999999999</v>
      </c>
      <c r="D255" s="228">
        <v>2.0499999999999998</v>
      </c>
      <c r="E255" s="228">
        <v>1.8</v>
      </c>
      <c r="F255" s="228">
        <f>0.9*2.1+0.7*0.7</f>
        <v>2.38</v>
      </c>
      <c r="G255" s="243">
        <f t="shared" si="22"/>
        <v>7.3</v>
      </c>
    </row>
    <row r="256" spans="2:7">
      <c r="B256" s="241" t="s">
        <v>28905</v>
      </c>
      <c r="C256" s="228">
        <v>1.27</v>
      </c>
      <c r="D256" s="228">
        <v>2.2000000000000002</v>
      </c>
      <c r="E256" s="228">
        <v>2.95</v>
      </c>
      <c r="F256" s="228">
        <f>1*1</f>
        <v>1</v>
      </c>
      <c r="G256" s="243">
        <f t="shared" si="22"/>
        <v>14.520000000000003</v>
      </c>
    </row>
    <row r="257" spans="2:7">
      <c r="B257" s="241" t="s">
        <v>28906</v>
      </c>
      <c r="C257" s="228">
        <v>2.65</v>
      </c>
      <c r="D257" s="228">
        <v>3.97</v>
      </c>
      <c r="E257" s="228">
        <v>2.95</v>
      </c>
      <c r="F257" s="228">
        <f>0.8*2.1</f>
        <v>1.6800000000000002</v>
      </c>
      <c r="G257" s="243">
        <f>C257*2+D257*2*E257-F257</f>
        <v>27.043000000000003</v>
      </c>
    </row>
    <row r="258" spans="2:7">
      <c r="B258" s="282"/>
      <c r="F258" s="229" t="s">
        <v>45</v>
      </c>
      <c r="G258" s="244">
        <f>SUM(G252:G257)-G255</f>
        <v>89.39800000000001</v>
      </c>
    </row>
    <row r="259" spans="2:7">
      <c r="B259" s="274"/>
      <c r="G259" s="275"/>
    </row>
    <row r="260" spans="2:7">
      <c r="B260" s="274"/>
      <c r="G260" s="275"/>
    </row>
    <row r="261" spans="2:7">
      <c r="B261" s="352" t="s">
        <v>29162</v>
      </c>
      <c r="C261" s="353"/>
      <c r="D261" s="353"/>
      <c r="E261" s="353"/>
      <c r="F261" s="353"/>
      <c r="G261" s="354"/>
    </row>
    <row r="262" spans="2:7">
      <c r="B262" s="241"/>
      <c r="C262" s="229" t="s">
        <v>37</v>
      </c>
      <c r="D262" s="229" t="s">
        <v>28900</v>
      </c>
      <c r="E262" s="229" t="s">
        <v>38</v>
      </c>
      <c r="F262" s="229" t="s">
        <v>28969</v>
      </c>
      <c r="G262" s="242" t="s">
        <v>45</v>
      </c>
    </row>
    <row r="263" spans="2:7">
      <c r="B263" s="241" t="s">
        <v>28967</v>
      </c>
      <c r="C263" s="228"/>
      <c r="D263" s="230"/>
      <c r="E263" s="228"/>
      <c r="F263" s="228"/>
      <c r="G263" s="243"/>
    </row>
    <row r="264" spans="2:7">
      <c r="B264" s="241" t="s">
        <v>28968</v>
      </c>
      <c r="C264" s="228">
        <f>(3.84+3.08)/2</f>
        <v>3.46</v>
      </c>
      <c r="D264" s="230">
        <f>(11.34+11.31)/2</f>
        <v>11.324999999999999</v>
      </c>
      <c r="E264" s="228">
        <v>0.1</v>
      </c>
      <c r="F264" s="251" t="s">
        <v>28970</v>
      </c>
      <c r="G264" s="244">
        <f>C264*D264*E264</f>
        <v>3.91845</v>
      </c>
    </row>
    <row r="265" spans="2:7">
      <c r="B265" s="241" t="s">
        <v>28971</v>
      </c>
      <c r="C265" s="228">
        <f>(3.84+3.08)/2</f>
        <v>3.46</v>
      </c>
      <c r="D265" s="230">
        <f>(11.34+11.31)/2</f>
        <v>11.324999999999999</v>
      </c>
      <c r="E265" s="228">
        <v>0.1</v>
      </c>
      <c r="F265" s="251" t="s">
        <v>28970</v>
      </c>
      <c r="G265" s="244">
        <f>C265*D265*E265</f>
        <v>3.91845</v>
      </c>
    </row>
    <row r="266" spans="2:7">
      <c r="B266" s="241" t="s">
        <v>15357</v>
      </c>
      <c r="C266" s="228">
        <f>(3.84+3.08)/2</f>
        <v>3.46</v>
      </c>
      <c r="D266" s="230">
        <f>(11.34+11.31)/2</f>
        <v>11.324999999999999</v>
      </c>
      <c r="E266" s="228">
        <v>0.03</v>
      </c>
      <c r="F266" s="251" t="s">
        <v>28970</v>
      </c>
      <c r="G266" s="244">
        <f>C266*D266*E266</f>
        <v>1.175535</v>
      </c>
    </row>
    <row r="267" spans="2:7">
      <c r="B267" s="241" t="s">
        <v>28972</v>
      </c>
      <c r="C267" s="228">
        <f>(3.84+3.08)/2</f>
        <v>3.46</v>
      </c>
      <c r="D267" s="230">
        <f>(11.34+11.31)/2</f>
        <v>11.324999999999999</v>
      </c>
      <c r="E267" s="228"/>
      <c r="F267" s="251" t="s">
        <v>28974</v>
      </c>
      <c r="G267" s="244">
        <f>C267*D267</f>
        <v>39.1845</v>
      </c>
    </row>
    <row r="268" spans="2:7">
      <c r="B268" s="283" t="s">
        <v>28973</v>
      </c>
      <c r="C268" s="228">
        <f>3.84+3.08</f>
        <v>6.92</v>
      </c>
      <c r="D268" s="230">
        <f>11.34+11.31</f>
        <v>22.65</v>
      </c>
      <c r="E268" s="228"/>
      <c r="F268" s="251" t="s">
        <v>14883</v>
      </c>
      <c r="G268" s="244">
        <f>C268+D268</f>
        <v>29.57</v>
      </c>
    </row>
    <row r="269" spans="2:7">
      <c r="B269" s="241" t="s">
        <v>28975</v>
      </c>
      <c r="C269" s="228">
        <f>(3.84+3.08)/2</f>
        <v>3.46</v>
      </c>
      <c r="D269" s="230">
        <f>(11.34+11.31)/2</f>
        <v>11.324999999999999</v>
      </c>
      <c r="E269" s="228">
        <v>0.1</v>
      </c>
      <c r="F269" s="251" t="s">
        <v>28970</v>
      </c>
      <c r="G269" s="244">
        <f>C269*D269*E269</f>
        <v>3.91845</v>
      </c>
    </row>
    <row r="270" spans="2:7">
      <c r="B270" s="284" t="s">
        <v>28976</v>
      </c>
      <c r="C270" s="252"/>
      <c r="D270" s="252"/>
      <c r="E270" s="253"/>
      <c r="F270" s="253"/>
      <c r="G270" s="317"/>
    </row>
    <row r="271" spans="2:7">
      <c r="B271" s="241" t="s">
        <v>28977</v>
      </c>
      <c r="C271" s="230">
        <v>3.46</v>
      </c>
      <c r="D271" s="228">
        <v>11.33</v>
      </c>
      <c r="E271" s="228">
        <v>0.1</v>
      </c>
      <c r="F271" s="228" t="str">
        <f>F269</f>
        <v>m³</v>
      </c>
      <c r="G271" s="244">
        <f>C271*D271*E271</f>
        <v>3.9201800000000002</v>
      </c>
    </row>
    <row r="272" spans="2:7">
      <c r="B272" s="285"/>
      <c r="C272" s="228"/>
      <c r="D272" s="228"/>
      <c r="E272" s="228"/>
      <c r="F272" s="228"/>
      <c r="G272" s="286"/>
    </row>
    <row r="273" spans="2:7">
      <c r="B273" s="274"/>
      <c r="G273" s="275"/>
    </row>
    <row r="274" spans="2:7">
      <c r="B274" s="274"/>
      <c r="G274" s="275"/>
    </row>
    <row r="275" spans="2:7">
      <c r="B275" s="352" t="s">
        <v>29163</v>
      </c>
      <c r="C275" s="353"/>
      <c r="D275" s="353"/>
      <c r="E275" s="353"/>
      <c r="F275" s="353"/>
      <c r="G275" s="354"/>
    </row>
    <row r="276" spans="2:7">
      <c r="B276" s="274"/>
      <c r="G276" s="275"/>
    </row>
    <row r="277" spans="2:7">
      <c r="B277" s="274"/>
      <c r="G277" s="275"/>
    </row>
    <row r="278" spans="2:7">
      <c r="B278" s="274"/>
      <c r="D278" s="381" t="s">
        <v>29164</v>
      </c>
      <c r="E278" s="382"/>
      <c r="F278" s="383"/>
      <c r="G278" s="275"/>
    </row>
    <row r="279" spans="2:7">
      <c r="B279" s="274"/>
      <c r="D279" s="228"/>
      <c r="E279" s="228"/>
      <c r="F279" s="228" t="s">
        <v>29167</v>
      </c>
      <c r="G279" s="275"/>
    </row>
    <row r="280" spans="2:7">
      <c r="B280" s="274"/>
      <c r="D280" s="228" t="s">
        <v>29022</v>
      </c>
      <c r="E280" s="228">
        <v>10</v>
      </c>
      <c r="F280" s="228"/>
      <c r="G280" s="275"/>
    </row>
    <row r="281" spans="2:7">
      <c r="B281" s="274"/>
      <c r="D281" s="228" t="s">
        <v>29165</v>
      </c>
      <c r="E281" s="228">
        <v>10.5</v>
      </c>
      <c r="F281" s="228"/>
      <c r="G281" s="275"/>
    </row>
    <row r="282" spans="2:7">
      <c r="B282" s="274"/>
      <c r="D282" s="228"/>
      <c r="E282" s="228"/>
      <c r="F282" s="228"/>
      <c r="G282" s="275"/>
    </row>
    <row r="283" spans="2:7">
      <c r="B283" s="274"/>
      <c r="D283" s="229" t="s">
        <v>45</v>
      </c>
      <c r="E283" s="229">
        <f>E280*E281</f>
        <v>105</v>
      </c>
      <c r="F283" s="229" t="s">
        <v>29166</v>
      </c>
      <c r="G283" s="275"/>
    </row>
    <row r="284" spans="2:7">
      <c r="B284" s="274"/>
      <c r="G284" s="275"/>
    </row>
    <row r="285" spans="2:7">
      <c r="B285" s="274"/>
      <c r="G285" s="275"/>
    </row>
    <row r="286" spans="2:7">
      <c r="B286" s="274"/>
      <c r="G286" s="275"/>
    </row>
    <row r="287" spans="2:7">
      <c r="B287" s="274"/>
      <c r="D287" s="277" t="s">
        <v>29168</v>
      </c>
      <c r="G287" s="275"/>
    </row>
    <row r="288" spans="2:7">
      <c r="B288" s="274"/>
      <c r="G288" s="275"/>
    </row>
    <row r="289" spans="2:16">
      <c r="B289" s="274"/>
      <c r="G289" s="275"/>
    </row>
    <row r="290" spans="2:16">
      <c r="B290" s="274"/>
      <c r="G290" s="275"/>
    </row>
    <row r="291" spans="2:16">
      <c r="B291" s="274"/>
      <c r="G291" s="275"/>
    </row>
    <row r="292" spans="2:16">
      <c r="B292" s="274"/>
      <c r="G292" s="275"/>
    </row>
    <row r="293" spans="2:16">
      <c r="B293" s="274"/>
      <c r="G293" s="275"/>
    </row>
    <row r="294" spans="2:16">
      <c r="B294" s="274"/>
      <c r="G294" s="275"/>
    </row>
    <row r="295" spans="2:16">
      <c r="B295" s="274"/>
      <c r="G295" s="275"/>
    </row>
    <row r="296" spans="2:16">
      <c r="B296" s="352" t="s">
        <v>29148</v>
      </c>
      <c r="C296" s="353"/>
      <c r="D296" s="353"/>
      <c r="E296" s="353"/>
      <c r="F296" s="353"/>
      <c r="G296" s="354"/>
    </row>
    <row r="297" spans="2:16">
      <c r="B297" s="241" t="s">
        <v>28899</v>
      </c>
      <c r="C297" s="229" t="s">
        <v>37</v>
      </c>
      <c r="D297" s="229" t="s">
        <v>28900</v>
      </c>
      <c r="E297" s="229" t="s">
        <v>38</v>
      </c>
      <c r="F297" s="229" t="s">
        <v>28894</v>
      </c>
      <c r="G297" s="242" t="s">
        <v>45</v>
      </c>
    </row>
    <row r="298" spans="2:16">
      <c r="B298" s="241" t="s">
        <v>28890</v>
      </c>
      <c r="C298" s="228">
        <v>4.1500000000000004</v>
      </c>
      <c r="D298" s="228">
        <v>4.95</v>
      </c>
      <c r="E298" s="228">
        <v>0</v>
      </c>
      <c r="F298" s="228">
        <v>0</v>
      </c>
      <c r="G298" s="243">
        <f>C298*D298</f>
        <v>20.542500000000004</v>
      </c>
    </row>
    <row r="299" spans="2:16">
      <c r="B299" s="241" t="s">
        <v>28891</v>
      </c>
      <c r="C299" s="228">
        <v>3.74</v>
      </c>
      <c r="D299" s="228">
        <v>4.95</v>
      </c>
      <c r="E299" s="228">
        <f>E298</f>
        <v>0</v>
      </c>
      <c r="F299" s="228">
        <v>0</v>
      </c>
      <c r="G299" s="243">
        <f>C299*D299</f>
        <v>18.513000000000002</v>
      </c>
    </row>
    <row r="300" spans="2:16" ht="15.75" thickBot="1">
      <c r="B300" s="260"/>
      <c r="C300" s="261"/>
      <c r="D300" s="261"/>
      <c r="E300" s="262"/>
      <c r="F300" s="245" t="s">
        <v>45</v>
      </c>
      <c r="G300" s="246">
        <f>G298+G299</f>
        <v>39.055500000000009</v>
      </c>
    </row>
    <row r="301" spans="2:16">
      <c r="B301" s="358" t="s">
        <v>29149</v>
      </c>
      <c r="C301" s="359"/>
      <c r="D301" s="359"/>
      <c r="E301" s="359"/>
      <c r="F301" s="359"/>
      <c r="G301" s="360"/>
      <c r="P301" s="270"/>
    </row>
    <row r="302" spans="2:16">
      <c r="B302" s="241" t="s">
        <v>28899</v>
      </c>
      <c r="C302" s="229" t="s">
        <v>37</v>
      </c>
      <c r="D302" s="229" t="s">
        <v>28900</v>
      </c>
      <c r="E302" s="229" t="s">
        <v>38</v>
      </c>
      <c r="F302" s="229" t="s">
        <v>28894</v>
      </c>
      <c r="G302" s="242" t="s">
        <v>45</v>
      </c>
    </row>
    <row r="303" spans="2:16">
      <c r="B303" s="241" t="s">
        <v>28890</v>
      </c>
      <c r="C303" s="228">
        <v>4.1500000000000004</v>
      </c>
      <c r="D303" s="228">
        <v>4.95</v>
      </c>
      <c r="E303" s="228">
        <v>0</v>
      </c>
      <c r="F303" s="228">
        <v>0</v>
      </c>
      <c r="G303" s="243">
        <f>C303*D303</f>
        <v>20.542500000000004</v>
      </c>
    </row>
    <row r="304" spans="2:16">
      <c r="B304" s="241" t="s">
        <v>28891</v>
      </c>
      <c r="C304" s="228">
        <v>3.74</v>
      </c>
      <c r="D304" s="228">
        <v>4.95</v>
      </c>
      <c r="E304" s="228">
        <f>E303</f>
        <v>0</v>
      </c>
      <c r="F304" s="228">
        <v>0</v>
      </c>
      <c r="G304" s="243">
        <f>C304*D304</f>
        <v>18.513000000000002</v>
      </c>
    </row>
    <row r="305" spans="2:7">
      <c r="B305" s="367"/>
      <c r="C305" s="368"/>
      <c r="D305" s="368"/>
      <c r="E305" s="375"/>
      <c r="F305" s="229" t="s">
        <v>45</v>
      </c>
      <c r="G305" s="244">
        <f>G303+G304</f>
        <v>39.055500000000009</v>
      </c>
    </row>
    <row r="306" spans="2:7">
      <c r="B306" s="352" t="s">
        <v>29150</v>
      </c>
      <c r="C306" s="353"/>
      <c r="D306" s="353"/>
      <c r="E306" s="353"/>
      <c r="F306" s="353"/>
      <c r="G306" s="354"/>
    </row>
    <row r="307" spans="2:7">
      <c r="B307" s="241" t="s">
        <v>28890</v>
      </c>
      <c r="C307" s="228">
        <v>4.1500000000000004</v>
      </c>
      <c r="D307" s="228">
        <v>4.95</v>
      </c>
      <c r="E307" s="228"/>
      <c r="F307" s="228"/>
      <c r="G307" s="243">
        <f>C307*2+D307*2</f>
        <v>18.200000000000003</v>
      </c>
    </row>
    <row r="308" spans="2:7">
      <c r="B308" s="241" t="s">
        <v>28891</v>
      </c>
      <c r="C308" s="228">
        <v>3.74</v>
      </c>
      <c r="D308" s="228">
        <v>4.95</v>
      </c>
      <c r="E308" s="228"/>
      <c r="F308" s="228"/>
      <c r="G308" s="243">
        <f>C308*2+D308*2</f>
        <v>17.380000000000003</v>
      </c>
    </row>
    <row r="309" spans="2:7">
      <c r="B309" s="390"/>
      <c r="C309" s="382"/>
      <c r="D309" s="382"/>
      <c r="E309" s="383"/>
      <c r="F309" s="229" t="s">
        <v>45</v>
      </c>
      <c r="G309" s="244">
        <f>SUM(G307:G308)</f>
        <v>35.580000000000005</v>
      </c>
    </row>
    <row r="310" spans="2:7">
      <c r="B310" s="274"/>
      <c r="G310" s="275"/>
    </row>
    <row r="311" spans="2:7">
      <c r="B311" s="274"/>
      <c r="G311" s="275"/>
    </row>
    <row r="312" spans="2:7" ht="15.75" thickBot="1">
      <c r="B312" s="274"/>
      <c r="G312" s="275"/>
    </row>
    <row r="313" spans="2:7">
      <c r="B313" s="378" t="s">
        <v>29155</v>
      </c>
      <c r="C313" s="379"/>
      <c r="D313" s="379"/>
      <c r="E313" s="379"/>
      <c r="F313" s="379"/>
      <c r="G313" s="380"/>
    </row>
    <row r="314" spans="2:7">
      <c r="B314" s="241" t="s">
        <v>28899</v>
      </c>
      <c r="C314" s="229" t="s">
        <v>37</v>
      </c>
      <c r="D314" s="229" t="s">
        <v>28900</v>
      </c>
      <c r="E314" s="229" t="s">
        <v>38</v>
      </c>
      <c r="F314" s="229" t="s">
        <v>28894</v>
      </c>
      <c r="G314" s="242" t="s">
        <v>45</v>
      </c>
    </row>
    <row r="315" spans="2:7">
      <c r="B315" s="241" t="s">
        <v>28890</v>
      </c>
      <c r="C315" s="228">
        <v>4.1500000000000004</v>
      </c>
      <c r="D315" s="228">
        <v>4.95</v>
      </c>
      <c r="E315" s="228">
        <v>2.6</v>
      </c>
      <c r="F315" s="228">
        <f>0.8*2.1+1*1*2</f>
        <v>3.68</v>
      </c>
      <c r="G315" s="243">
        <f>(C315+C315+D315+D315)*E315-F315</f>
        <v>43.64</v>
      </c>
    </row>
    <row r="316" spans="2:7">
      <c r="B316" s="241" t="s">
        <v>28891</v>
      </c>
      <c r="C316" s="228">
        <v>3.94</v>
      </c>
      <c r="D316" s="228">
        <v>4.9000000000000004</v>
      </c>
      <c r="E316" s="228">
        <f>E315</f>
        <v>2.6</v>
      </c>
      <c r="F316" s="228">
        <f>0.8*2.1+1*1</f>
        <v>2.68</v>
      </c>
      <c r="G316" s="243">
        <f>(C316+C316+D316+D316)*E316-F316</f>
        <v>43.288000000000004</v>
      </c>
    </row>
    <row r="317" spans="2:7">
      <c r="B317" s="241"/>
      <c r="C317" s="228"/>
      <c r="D317" s="228"/>
      <c r="E317" s="228"/>
      <c r="F317" s="228"/>
      <c r="G317" s="243"/>
    </row>
    <row r="318" spans="2:7">
      <c r="B318" s="274"/>
      <c r="F318" s="229" t="s">
        <v>45</v>
      </c>
      <c r="G318" s="244">
        <f>SUM(G315:G317)</f>
        <v>86.927999999999997</v>
      </c>
    </row>
    <row r="319" spans="2:7">
      <c r="B319" s="282"/>
      <c r="G319" s="247"/>
    </row>
    <row r="320" spans="2:7">
      <c r="B320" s="352" t="s">
        <v>29156</v>
      </c>
      <c r="C320" s="353"/>
      <c r="D320" s="353"/>
      <c r="E320" s="353"/>
      <c r="F320" s="353"/>
      <c r="G320" s="354"/>
    </row>
    <row r="321" spans="2:7">
      <c r="B321" s="241" t="s">
        <v>28899</v>
      </c>
      <c r="C321" s="229" t="s">
        <v>37</v>
      </c>
      <c r="D321" s="229" t="s">
        <v>28900</v>
      </c>
      <c r="E321" s="229" t="s">
        <v>38</v>
      </c>
      <c r="F321" s="229" t="s">
        <v>28894</v>
      </c>
      <c r="G321" s="242" t="s">
        <v>45</v>
      </c>
    </row>
    <row r="322" spans="2:7">
      <c r="B322" s="241" t="s">
        <v>28890</v>
      </c>
      <c r="C322" s="228">
        <v>4.1500000000000004</v>
      </c>
      <c r="D322" s="228">
        <v>4.95</v>
      </c>
      <c r="E322" s="228"/>
      <c r="F322" s="228"/>
      <c r="G322" s="243">
        <f>C322*D322</f>
        <v>20.542500000000004</v>
      </c>
    </row>
    <row r="323" spans="2:7">
      <c r="B323" s="241" t="s">
        <v>28891</v>
      </c>
      <c r="C323" s="228">
        <v>3.94</v>
      </c>
      <c r="D323" s="228">
        <v>4.9000000000000004</v>
      </c>
      <c r="E323" s="228"/>
      <c r="F323" s="228"/>
      <c r="G323" s="243">
        <f>C323*D323</f>
        <v>19.306000000000001</v>
      </c>
    </row>
    <row r="324" spans="2:7">
      <c r="B324" s="241"/>
      <c r="C324" s="228"/>
      <c r="D324" s="228"/>
      <c r="E324" s="228"/>
      <c r="F324" s="228"/>
      <c r="G324" s="243"/>
    </row>
    <row r="325" spans="2:7">
      <c r="B325" s="274"/>
      <c r="F325" s="229" t="s">
        <v>45</v>
      </c>
      <c r="G325" s="244">
        <f>SUM(G322:G324)</f>
        <v>39.848500000000001</v>
      </c>
    </row>
    <row r="326" spans="2:7">
      <c r="B326" s="274"/>
      <c r="G326" s="275"/>
    </row>
    <row r="327" spans="2:7">
      <c r="B327" s="274"/>
      <c r="G327" s="275"/>
    </row>
    <row r="328" spans="2:7">
      <c r="B328" s="355" t="s">
        <v>29151</v>
      </c>
      <c r="C328" s="356"/>
      <c r="D328" s="356"/>
      <c r="E328" s="356"/>
      <c r="F328" s="356"/>
      <c r="G328" s="357"/>
    </row>
    <row r="329" spans="2:7">
      <c r="B329" s="241"/>
      <c r="C329" s="229" t="s">
        <v>37</v>
      </c>
      <c r="D329" s="229" t="s">
        <v>38</v>
      </c>
      <c r="E329" s="229" t="s">
        <v>28929</v>
      </c>
      <c r="F329" s="229" t="s">
        <v>6208</v>
      </c>
      <c r="G329" s="242" t="s">
        <v>45</v>
      </c>
    </row>
    <row r="330" spans="2:7">
      <c r="B330" s="241" t="s">
        <v>28931</v>
      </c>
      <c r="C330" s="228"/>
      <c r="D330" s="228"/>
      <c r="E330" s="228"/>
      <c r="F330" s="228"/>
      <c r="G330" s="243"/>
    </row>
    <row r="331" spans="2:7">
      <c r="B331" s="241" t="s">
        <v>28940</v>
      </c>
      <c r="C331" s="228">
        <v>1</v>
      </c>
      <c r="D331" s="228">
        <v>1</v>
      </c>
      <c r="E331" s="228"/>
      <c r="F331" s="228">
        <v>3</v>
      </c>
      <c r="G331" s="243">
        <f>C331*D331*F331</f>
        <v>3</v>
      </c>
    </row>
    <row r="332" spans="2:7">
      <c r="B332" s="274"/>
      <c r="F332" s="229" t="s">
        <v>45</v>
      </c>
      <c r="G332" s="244">
        <f>G331</f>
        <v>3</v>
      </c>
    </row>
    <row r="333" spans="2:7">
      <c r="B333" s="274"/>
      <c r="G333" s="275"/>
    </row>
    <row r="334" spans="2:7">
      <c r="B334" s="352" t="s">
        <v>29152</v>
      </c>
      <c r="C334" s="353"/>
      <c r="D334" s="353"/>
      <c r="E334" s="353"/>
      <c r="F334" s="353"/>
      <c r="G334" s="354"/>
    </row>
    <row r="335" spans="2:7">
      <c r="B335" s="241"/>
      <c r="C335" s="229" t="s">
        <v>37</v>
      </c>
      <c r="D335" s="229" t="s">
        <v>38</v>
      </c>
      <c r="E335" s="229" t="s">
        <v>28929</v>
      </c>
      <c r="F335" s="229" t="s">
        <v>6208</v>
      </c>
      <c r="G335" s="242" t="s">
        <v>29001</v>
      </c>
    </row>
    <row r="336" spans="2:7">
      <c r="B336" s="241" t="s">
        <v>28994</v>
      </c>
      <c r="C336" s="230">
        <v>0.8</v>
      </c>
      <c r="D336" s="230">
        <v>2.1</v>
      </c>
      <c r="E336" s="228"/>
      <c r="F336" s="228">
        <v>3</v>
      </c>
      <c r="G336" s="243">
        <f>C336*D336*F336</f>
        <v>5.0400000000000009</v>
      </c>
    </row>
    <row r="337" spans="2:7">
      <c r="B337" s="241"/>
      <c r="C337" s="230"/>
      <c r="D337" s="230"/>
      <c r="E337" s="228"/>
      <c r="F337" s="228"/>
      <c r="G337" s="243"/>
    </row>
    <row r="338" spans="2:7">
      <c r="B338" s="274"/>
      <c r="F338" s="229" t="s">
        <v>45</v>
      </c>
      <c r="G338" s="244">
        <f>SUM(G336:G337)</f>
        <v>5.0400000000000009</v>
      </c>
    </row>
    <row r="339" spans="2:7">
      <c r="B339" s="274"/>
      <c r="G339" s="275"/>
    </row>
    <row r="340" spans="2:7" ht="15.75" thickBot="1">
      <c r="B340" s="274"/>
      <c r="G340" s="275"/>
    </row>
    <row r="341" spans="2:7">
      <c r="B341" s="378" t="s">
        <v>29157</v>
      </c>
      <c r="C341" s="379"/>
      <c r="D341" s="379"/>
      <c r="E341" s="379"/>
      <c r="F341" s="379"/>
      <c r="G341" s="380"/>
    </row>
    <row r="342" spans="2:7">
      <c r="B342" s="241"/>
      <c r="C342" s="229" t="s">
        <v>37</v>
      </c>
      <c r="D342" s="229" t="s">
        <v>28960</v>
      </c>
      <c r="E342" s="229" t="s">
        <v>28929</v>
      </c>
      <c r="F342" s="229" t="s">
        <v>6208</v>
      </c>
      <c r="G342" s="242" t="s">
        <v>45</v>
      </c>
    </row>
    <row r="343" spans="2:7">
      <c r="B343" s="241" t="s">
        <v>29025</v>
      </c>
      <c r="C343" s="228">
        <v>0.9</v>
      </c>
      <c r="D343" s="228">
        <v>0.9</v>
      </c>
      <c r="E343" s="228"/>
      <c r="F343" s="228">
        <v>3</v>
      </c>
      <c r="G343" s="243">
        <f>C343*D343*2*F343</f>
        <v>4.8600000000000003</v>
      </c>
    </row>
    <row r="344" spans="2:7" ht="15.75" thickBot="1">
      <c r="B344" s="248"/>
      <c r="C344" s="249"/>
      <c r="D344" s="249"/>
      <c r="E344" s="249"/>
      <c r="F344" s="245" t="s">
        <v>45</v>
      </c>
      <c r="G344" s="246">
        <f>G343</f>
        <v>4.8600000000000003</v>
      </c>
    </row>
    <row r="345" spans="2:7">
      <c r="B345" s="274"/>
      <c r="G345" s="275"/>
    </row>
    <row r="346" spans="2:7">
      <c r="B346" s="274"/>
      <c r="G346" s="275"/>
    </row>
    <row r="347" spans="2:7">
      <c r="B347" s="352" t="s">
        <v>29158</v>
      </c>
      <c r="C347" s="353"/>
      <c r="D347" s="353"/>
      <c r="E347" s="353"/>
      <c r="F347" s="353"/>
      <c r="G347" s="354"/>
    </row>
    <row r="348" spans="2:7">
      <c r="B348" s="241" t="s">
        <v>12012</v>
      </c>
      <c r="C348" s="265" t="str">
        <f>C37</f>
        <v>LARGURA</v>
      </c>
      <c r="D348" s="229" t="str">
        <f>D37</f>
        <v>COMPRIM.</v>
      </c>
      <c r="E348" s="229" t="s">
        <v>29026</v>
      </c>
      <c r="F348" s="229"/>
      <c r="G348" s="244" t="s">
        <v>45</v>
      </c>
    </row>
    <row r="349" spans="2:7">
      <c r="B349" s="241" t="s">
        <v>29025</v>
      </c>
      <c r="C349" s="228">
        <v>0.9</v>
      </c>
      <c r="D349" s="228">
        <v>0.9</v>
      </c>
      <c r="E349" s="228">
        <v>0.5</v>
      </c>
      <c r="F349" s="228">
        <v>3</v>
      </c>
      <c r="G349" s="243">
        <f>C349*4*F349*E349</f>
        <v>5.4</v>
      </c>
    </row>
    <row r="350" spans="2:7" ht="15.75" thickBot="1">
      <c r="B350" s="248"/>
      <c r="C350" s="249"/>
      <c r="D350" s="249"/>
      <c r="E350" s="249"/>
      <c r="F350" s="245" t="s">
        <v>45</v>
      </c>
      <c r="G350" s="246">
        <f>G349</f>
        <v>5.4</v>
      </c>
    </row>
    <row r="351" spans="2:7">
      <c r="B351" s="274"/>
      <c r="G351" s="275"/>
    </row>
    <row r="352" spans="2:7">
      <c r="B352" s="274"/>
      <c r="G352" s="275"/>
    </row>
    <row r="353" spans="2:7">
      <c r="B353" s="352" t="s">
        <v>29153</v>
      </c>
      <c r="C353" s="353"/>
      <c r="D353" s="353"/>
      <c r="E353" s="353"/>
      <c r="F353" s="353"/>
      <c r="G353" s="354"/>
    </row>
    <row r="354" spans="2:7">
      <c r="B354" s="241" t="s">
        <v>28931</v>
      </c>
      <c r="C354" s="228"/>
      <c r="D354" s="228"/>
      <c r="E354" s="228"/>
      <c r="F354" s="228"/>
      <c r="G354" s="243"/>
    </row>
    <row r="355" spans="2:7">
      <c r="B355" s="241" t="s">
        <v>28940</v>
      </c>
      <c r="C355" s="228">
        <v>1</v>
      </c>
      <c r="D355" s="228">
        <v>1</v>
      </c>
      <c r="E355" s="228">
        <v>2</v>
      </c>
      <c r="F355" s="228">
        <v>3</v>
      </c>
      <c r="G355" s="243">
        <f>C355*D355*E355*F355</f>
        <v>6</v>
      </c>
    </row>
    <row r="356" spans="2:7">
      <c r="B356" s="241"/>
      <c r="C356" s="228"/>
      <c r="D356" s="228"/>
      <c r="E356" s="228"/>
      <c r="F356" s="229"/>
      <c r="G356" s="243"/>
    </row>
    <row r="357" spans="2:7">
      <c r="B357" s="241" t="s">
        <v>29003</v>
      </c>
      <c r="C357" s="228">
        <v>0.1</v>
      </c>
      <c r="D357" s="228">
        <v>1</v>
      </c>
      <c r="E357" s="228">
        <v>4</v>
      </c>
      <c r="F357" s="228">
        <v>3</v>
      </c>
      <c r="G357" s="243">
        <f>(C357*D357*E357)*F357</f>
        <v>1.2000000000000002</v>
      </c>
    </row>
    <row r="358" spans="2:7">
      <c r="B358" s="241" t="s">
        <v>28999</v>
      </c>
      <c r="C358" s="228">
        <v>0.09</v>
      </c>
      <c r="D358" s="228">
        <v>1.1399999999999999</v>
      </c>
      <c r="E358" s="228">
        <v>8</v>
      </c>
      <c r="F358" s="228">
        <v>3</v>
      </c>
      <c r="G358" s="243">
        <f>C358*D358*E358*F358</f>
        <v>2.4623999999999997</v>
      </c>
    </row>
    <row r="359" spans="2:7">
      <c r="B359" s="274"/>
      <c r="E359" s="266" t="s">
        <v>28957</v>
      </c>
      <c r="F359" s="267"/>
      <c r="G359" s="244">
        <f>SUM(G354:G358)</f>
        <v>9.6623999999999999</v>
      </c>
    </row>
    <row r="360" spans="2:7">
      <c r="B360" s="274"/>
      <c r="G360" s="275"/>
    </row>
    <row r="361" spans="2:7">
      <c r="B361" s="274"/>
      <c r="G361" s="275"/>
    </row>
    <row r="362" spans="2:7">
      <c r="B362" s="352" t="s">
        <v>29154</v>
      </c>
      <c r="C362" s="353"/>
      <c r="D362" s="353"/>
      <c r="E362" s="353"/>
      <c r="F362" s="353"/>
      <c r="G362" s="354"/>
    </row>
    <row r="363" spans="2:7">
      <c r="B363" s="241" t="s">
        <v>28924</v>
      </c>
      <c r="C363" s="229" t="s">
        <v>37</v>
      </c>
      <c r="D363" s="229" t="s">
        <v>38</v>
      </c>
      <c r="E363" s="229" t="s">
        <v>28929</v>
      </c>
      <c r="F363" s="229" t="s">
        <v>6208</v>
      </c>
      <c r="G363" s="242" t="s">
        <v>45</v>
      </c>
    </row>
    <row r="364" spans="2:7">
      <c r="B364" s="241" t="s">
        <v>28927</v>
      </c>
      <c r="C364" s="228">
        <v>0.8</v>
      </c>
      <c r="D364" s="228">
        <v>2.1</v>
      </c>
      <c r="E364" s="228">
        <v>2</v>
      </c>
      <c r="F364" s="228">
        <v>3</v>
      </c>
      <c r="G364" s="243">
        <f>C364*D364*E364*F364</f>
        <v>10.080000000000002</v>
      </c>
    </row>
    <row r="365" spans="2:7">
      <c r="B365" s="268"/>
      <c r="C365" s="269"/>
      <c r="D365" s="269"/>
      <c r="E365" s="267"/>
      <c r="F365" s="229" t="s">
        <v>45</v>
      </c>
      <c r="G365" s="244">
        <f>G364</f>
        <v>10.080000000000002</v>
      </c>
    </row>
    <row r="366" spans="2:7">
      <c r="B366" s="241"/>
      <c r="C366" s="228"/>
      <c r="D366" s="228"/>
      <c r="E366" s="228"/>
      <c r="F366" s="228"/>
      <c r="G366" s="243"/>
    </row>
    <row r="367" spans="2:7">
      <c r="B367" s="241" t="s">
        <v>28999</v>
      </c>
      <c r="C367" s="228">
        <v>0.09</v>
      </c>
      <c r="D367" s="228">
        <v>2.17</v>
      </c>
      <c r="E367" s="228">
        <v>8</v>
      </c>
      <c r="F367" s="228">
        <v>3</v>
      </c>
      <c r="G367" s="243">
        <f>C367*D367*E367*F367</f>
        <v>4.6871999999999989</v>
      </c>
    </row>
    <row r="368" spans="2:7">
      <c r="B368" s="241" t="s">
        <v>29027</v>
      </c>
      <c r="C368" s="228">
        <v>0.15</v>
      </c>
      <c r="D368" s="228">
        <v>2.1</v>
      </c>
      <c r="E368" s="228">
        <v>0.8</v>
      </c>
      <c r="F368" s="228">
        <v>3</v>
      </c>
      <c r="G368" s="243">
        <f>((D368*2)+E368)*C368*F368</f>
        <v>2.25</v>
      </c>
    </row>
    <row r="369" spans="2:7">
      <c r="B369" s="241"/>
      <c r="C369" s="228"/>
      <c r="D369" s="228"/>
      <c r="E369" s="228"/>
      <c r="F369" s="229" t="s">
        <v>45</v>
      </c>
      <c r="G369" s="244">
        <f>G367+G368</f>
        <v>6.9371999999999989</v>
      </c>
    </row>
    <row r="370" spans="2:7" ht="15.75" thickBot="1">
      <c r="B370" s="248"/>
      <c r="C370" s="249"/>
      <c r="D370" s="249"/>
      <c r="E370" s="376" t="s">
        <v>28957</v>
      </c>
      <c r="F370" s="377"/>
      <c r="G370" s="246">
        <f>G365+G369</f>
        <v>17.017200000000003</v>
      </c>
    </row>
    <row r="371" spans="2:7">
      <c r="B371" s="274"/>
      <c r="G371" s="275"/>
    </row>
    <row r="372" spans="2:7">
      <c r="B372" s="274"/>
      <c r="G372" s="275"/>
    </row>
    <row r="373" spans="2:7">
      <c r="B373" s="352" t="s">
        <v>29038</v>
      </c>
      <c r="C373" s="353"/>
      <c r="D373" s="353"/>
      <c r="E373" s="353"/>
      <c r="F373" s="353"/>
      <c r="G373" s="354"/>
    </row>
    <row r="374" spans="2:7">
      <c r="B374" s="241"/>
      <c r="C374" s="229" t="s">
        <v>37</v>
      </c>
      <c r="D374" s="229" t="s">
        <v>28960</v>
      </c>
      <c r="E374" s="229" t="s">
        <v>28929</v>
      </c>
      <c r="F374" s="229" t="s">
        <v>6208</v>
      </c>
      <c r="G374" s="242" t="s">
        <v>45</v>
      </c>
    </row>
    <row r="375" spans="2:7">
      <c r="B375" s="241" t="s">
        <v>29029</v>
      </c>
      <c r="C375" s="228">
        <v>1.5</v>
      </c>
      <c r="D375" s="228">
        <v>16.61</v>
      </c>
      <c r="E375" s="228"/>
      <c r="F375" s="228">
        <v>1</v>
      </c>
      <c r="G375" s="243">
        <f>C375*D375*F375</f>
        <v>24.914999999999999</v>
      </c>
    </row>
    <row r="376" spans="2:7">
      <c r="B376" s="241" t="s">
        <v>28959</v>
      </c>
      <c r="C376" s="228">
        <v>1.5</v>
      </c>
      <c r="D376" s="228">
        <v>10.86</v>
      </c>
      <c r="E376" s="228"/>
      <c r="F376" s="228">
        <v>1</v>
      </c>
      <c r="G376" s="243">
        <f>C376*D376*F376</f>
        <v>16.29</v>
      </c>
    </row>
    <row r="377" spans="2:7">
      <c r="B377" s="274"/>
      <c r="F377" s="229" t="s">
        <v>45</v>
      </c>
      <c r="G377" s="244">
        <f>G375+G376</f>
        <v>41.204999999999998</v>
      </c>
    </row>
    <row r="378" spans="2:7">
      <c r="B378" s="352" t="s">
        <v>29039</v>
      </c>
      <c r="C378" s="353"/>
      <c r="D378" s="353"/>
      <c r="E378" s="353"/>
      <c r="F378" s="353"/>
      <c r="G378" s="354"/>
    </row>
    <row r="379" spans="2:7">
      <c r="B379" s="241"/>
      <c r="C379" s="229" t="s">
        <v>38</v>
      </c>
      <c r="D379" s="229" t="s">
        <v>28960</v>
      </c>
      <c r="E379" s="229" t="s">
        <v>28929</v>
      </c>
      <c r="F379" s="229" t="s">
        <v>6208</v>
      </c>
      <c r="G379" s="242" t="s">
        <v>45</v>
      </c>
    </row>
    <row r="380" spans="2:7">
      <c r="B380" s="241" t="s">
        <v>28958</v>
      </c>
      <c r="C380" s="228">
        <v>1.1000000000000001</v>
      </c>
      <c r="D380" s="228">
        <v>16.61</v>
      </c>
      <c r="E380" s="228"/>
      <c r="F380" s="228">
        <v>2</v>
      </c>
      <c r="G380" s="243">
        <f>C380*D380*F380</f>
        <v>36.542000000000002</v>
      </c>
    </row>
    <row r="381" spans="2:7">
      <c r="B381" s="241" t="s">
        <v>28959</v>
      </c>
      <c r="C381" s="228">
        <v>1.1000000000000001</v>
      </c>
      <c r="D381" s="228">
        <v>6.5</v>
      </c>
      <c r="E381" s="228"/>
      <c r="F381" s="228">
        <v>1</v>
      </c>
      <c r="G381" s="243">
        <f>C381*D381*F381</f>
        <v>7.15</v>
      </c>
    </row>
    <row r="382" spans="2:7">
      <c r="B382" s="274"/>
      <c r="F382" s="229" t="s">
        <v>45</v>
      </c>
      <c r="G382" s="244">
        <f>G380+G381</f>
        <v>43.692</v>
      </c>
    </row>
    <row r="383" spans="2:7">
      <c r="B383" s="352" t="s">
        <v>29040</v>
      </c>
      <c r="C383" s="353"/>
      <c r="D383" s="353"/>
      <c r="E383" s="353"/>
      <c r="F383" s="353"/>
      <c r="G383" s="354"/>
    </row>
    <row r="384" spans="2:7">
      <c r="B384" s="241"/>
      <c r="C384" s="229" t="s">
        <v>38</v>
      </c>
      <c r="D384" s="229" t="s">
        <v>28960</v>
      </c>
      <c r="E384" s="229" t="s">
        <v>28929</v>
      </c>
      <c r="F384" s="229" t="s">
        <v>6208</v>
      </c>
      <c r="G384" s="242" t="s">
        <v>45</v>
      </c>
    </row>
    <row r="385" spans="2:7">
      <c r="B385" s="241" t="s">
        <v>29020</v>
      </c>
      <c r="C385" s="228">
        <v>0</v>
      </c>
      <c r="D385" s="228">
        <v>2.5499999999999998</v>
      </c>
      <c r="E385" s="228">
        <v>0</v>
      </c>
      <c r="F385" s="228">
        <v>1</v>
      </c>
      <c r="G385" s="243">
        <f>D385*F385</f>
        <v>2.5499999999999998</v>
      </c>
    </row>
    <row r="386" spans="2:7">
      <c r="B386" s="241" t="s">
        <v>29021</v>
      </c>
      <c r="C386" s="250" t="s">
        <v>28962</v>
      </c>
      <c r="D386" s="228">
        <v>16.61</v>
      </c>
      <c r="E386" s="228"/>
      <c r="F386" s="228">
        <v>2</v>
      </c>
      <c r="G386" s="243">
        <f>D386*F386</f>
        <v>33.22</v>
      </c>
    </row>
    <row r="387" spans="2:7">
      <c r="B387" s="274"/>
      <c r="F387" s="229" t="s">
        <v>45</v>
      </c>
      <c r="G387" s="244">
        <f>G385+G386</f>
        <v>35.769999999999996</v>
      </c>
    </row>
    <row r="388" spans="2:7">
      <c r="B388" s="274"/>
      <c r="G388" s="275"/>
    </row>
    <row r="389" spans="2:7">
      <c r="B389" s="352" t="s">
        <v>29041</v>
      </c>
      <c r="C389" s="353"/>
      <c r="D389" s="353"/>
      <c r="E389" s="353"/>
      <c r="F389" s="353"/>
      <c r="G389" s="354"/>
    </row>
    <row r="390" spans="2:7">
      <c r="B390" s="241"/>
      <c r="C390" s="229" t="s">
        <v>38</v>
      </c>
      <c r="D390" s="229" t="s">
        <v>28960</v>
      </c>
      <c r="E390" s="229" t="s">
        <v>28929</v>
      </c>
      <c r="F390" s="229" t="s">
        <v>6208</v>
      </c>
      <c r="G390" s="242" t="s">
        <v>45</v>
      </c>
    </row>
    <row r="391" spans="2:7">
      <c r="B391" s="241" t="s">
        <v>28958</v>
      </c>
      <c r="C391" s="228">
        <v>1.1000000000000001</v>
      </c>
      <c r="D391" s="228">
        <v>16.61</v>
      </c>
      <c r="E391" s="228"/>
      <c r="F391" s="228">
        <v>2</v>
      </c>
      <c r="G391" s="243">
        <f>C391*D391*F391</f>
        <v>36.542000000000002</v>
      </c>
    </row>
    <row r="392" spans="2:7">
      <c r="B392" s="241" t="s">
        <v>28959</v>
      </c>
      <c r="C392" s="228">
        <v>1.1000000000000001</v>
      </c>
      <c r="D392" s="228">
        <v>6.5</v>
      </c>
      <c r="E392" s="228"/>
      <c r="F392" s="228">
        <v>1</v>
      </c>
      <c r="G392" s="243">
        <f>C392*D392*F392</f>
        <v>7.15</v>
      </c>
    </row>
    <row r="393" spans="2:7">
      <c r="B393" s="241" t="s">
        <v>28961</v>
      </c>
      <c r="C393" s="250" t="s">
        <v>28962</v>
      </c>
      <c r="D393" s="228">
        <f>2.55+D391*2</f>
        <v>35.769999999999996</v>
      </c>
      <c r="E393" s="228"/>
      <c r="F393" s="228">
        <v>1</v>
      </c>
      <c r="G393" s="243">
        <f>D393</f>
        <v>35.769999999999996</v>
      </c>
    </row>
    <row r="394" spans="2:7">
      <c r="B394" s="274"/>
      <c r="F394" s="229" t="s">
        <v>45</v>
      </c>
      <c r="G394" s="244">
        <f>G391+G392+G393</f>
        <v>79.461999999999989</v>
      </c>
    </row>
    <row r="395" spans="2:7">
      <c r="B395" s="274"/>
      <c r="G395" s="275"/>
    </row>
    <row r="396" spans="2:7">
      <c r="B396" s="274"/>
      <c r="G396" s="275"/>
    </row>
    <row r="397" spans="2:7">
      <c r="B397" s="352" t="s">
        <v>29042</v>
      </c>
      <c r="C397" s="353"/>
      <c r="D397" s="353"/>
      <c r="E397" s="353"/>
      <c r="F397" s="353"/>
      <c r="G397" s="354"/>
    </row>
    <row r="398" spans="2:7">
      <c r="B398" s="241"/>
      <c r="C398" s="229" t="s">
        <v>38</v>
      </c>
      <c r="D398" s="229" t="s">
        <v>28960</v>
      </c>
      <c r="E398" s="229" t="s">
        <v>28929</v>
      </c>
      <c r="F398" s="229" t="s">
        <v>6208</v>
      </c>
      <c r="G398" s="242" t="s">
        <v>45</v>
      </c>
    </row>
    <row r="399" spans="2:7">
      <c r="B399" s="241" t="s">
        <v>28958</v>
      </c>
      <c r="C399" s="228">
        <v>1.1000000000000001</v>
      </c>
      <c r="D399" s="228">
        <v>16.61</v>
      </c>
      <c r="E399" s="228"/>
      <c r="F399" s="228">
        <v>2</v>
      </c>
      <c r="G399" s="243">
        <f>C399*D399*F399</f>
        <v>36.542000000000002</v>
      </c>
    </row>
    <row r="400" spans="2:7">
      <c r="B400" s="241" t="s">
        <v>28959</v>
      </c>
      <c r="C400" s="228">
        <v>1.1000000000000001</v>
      </c>
      <c r="D400" s="228">
        <v>6.5</v>
      </c>
      <c r="E400" s="228"/>
      <c r="F400" s="228">
        <v>1</v>
      </c>
      <c r="G400" s="243">
        <f>C400*D400*F400</f>
        <v>7.15</v>
      </c>
    </row>
    <row r="401" spans="2:7">
      <c r="B401" s="241" t="s">
        <v>28961</v>
      </c>
      <c r="C401" s="250" t="s">
        <v>28962</v>
      </c>
      <c r="D401" s="228">
        <f>2.55+D399*2</f>
        <v>35.769999999999996</v>
      </c>
      <c r="E401" s="228"/>
      <c r="F401" s="228">
        <v>1</v>
      </c>
      <c r="G401" s="243">
        <f>D401</f>
        <v>35.769999999999996</v>
      </c>
    </row>
    <row r="402" spans="2:7">
      <c r="B402" s="274"/>
      <c r="F402" s="229" t="s">
        <v>45</v>
      </c>
      <c r="G402" s="244">
        <f>G399+G400+G401</f>
        <v>79.461999999999989</v>
      </c>
    </row>
    <row r="403" spans="2:7">
      <c r="B403" s="274"/>
      <c r="G403" s="275"/>
    </row>
    <row r="404" spans="2:7">
      <c r="B404" s="274"/>
      <c r="G404" s="275"/>
    </row>
    <row r="405" spans="2:7">
      <c r="B405" s="352" t="s">
        <v>29161</v>
      </c>
      <c r="C405" s="353"/>
      <c r="D405" s="353"/>
      <c r="E405" s="353"/>
      <c r="F405" s="353"/>
      <c r="G405" s="354"/>
    </row>
    <row r="406" spans="2:7">
      <c r="B406" s="241"/>
      <c r="C406" s="229" t="s">
        <v>37</v>
      </c>
      <c r="D406" s="229" t="s">
        <v>28960</v>
      </c>
      <c r="E406" s="229" t="s">
        <v>28929</v>
      </c>
      <c r="F406" s="229" t="s">
        <v>6208</v>
      </c>
      <c r="G406" s="242" t="s">
        <v>45</v>
      </c>
    </row>
    <row r="407" spans="2:7">
      <c r="B407" s="241" t="s">
        <v>29022</v>
      </c>
      <c r="C407" s="228">
        <v>0.5</v>
      </c>
      <c r="D407" s="228">
        <v>1.8</v>
      </c>
      <c r="E407" s="228"/>
      <c r="F407" s="228">
        <v>1</v>
      </c>
      <c r="G407" s="243">
        <f>C407*D407*F407</f>
        <v>0.9</v>
      </c>
    </row>
    <row r="408" spans="2:7">
      <c r="B408" s="241" t="s">
        <v>29023</v>
      </c>
      <c r="C408" s="228">
        <v>0.5</v>
      </c>
      <c r="D408" s="228">
        <v>2</v>
      </c>
      <c r="E408" s="228"/>
      <c r="F408" s="228">
        <v>1</v>
      </c>
      <c r="G408" s="243">
        <f>C408*D408*F408</f>
        <v>1</v>
      </c>
    </row>
    <row r="409" spans="2:7">
      <c r="B409" s="241"/>
      <c r="C409" s="250"/>
      <c r="D409" s="228"/>
      <c r="E409" s="228"/>
      <c r="F409" s="228"/>
      <c r="G409" s="243"/>
    </row>
    <row r="410" spans="2:7" ht="15.75" thickBot="1">
      <c r="B410" s="315"/>
      <c r="C410" s="316"/>
      <c r="D410" s="316"/>
      <c r="E410" s="316"/>
      <c r="F410" s="245" t="s">
        <v>45</v>
      </c>
      <c r="G410" s="246">
        <f>G407+G408+G409</f>
        <v>1.9</v>
      </c>
    </row>
  </sheetData>
  <mergeCells count="55">
    <mergeCell ref="C4:G5"/>
    <mergeCell ref="C3:G3"/>
    <mergeCell ref="B203:G203"/>
    <mergeCell ref="B167:G167"/>
    <mergeCell ref="B309:E309"/>
    <mergeCell ref="B30:G30"/>
    <mergeCell ref="B36:G36"/>
    <mergeCell ref="B16:G16"/>
    <mergeCell ref="B23:G23"/>
    <mergeCell ref="B63:G63"/>
    <mergeCell ref="B79:G79"/>
    <mergeCell ref="B43:G43"/>
    <mergeCell ref="B53:G53"/>
    <mergeCell ref="B159:G159"/>
    <mergeCell ref="B127:G127"/>
    <mergeCell ref="B143:G143"/>
    <mergeCell ref="B250:G250"/>
    <mergeCell ref="B275:G275"/>
    <mergeCell ref="D278:F278"/>
    <mergeCell ref="B296:G296"/>
    <mergeCell ref="B313:G313"/>
    <mergeCell ref="B261:G261"/>
    <mergeCell ref="B373:G373"/>
    <mergeCell ref="B378:G378"/>
    <mergeCell ref="B383:G383"/>
    <mergeCell ref="B397:G397"/>
    <mergeCell ref="B405:G405"/>
    <mergeCell ref="B389:G389"/>
    <mergeCell ref="E370:F370"/>
    <mergeCell ref="B301:G301"/>
    <mergeCell ref="B306:G306"/>
    <mergeCell ref="B305:E305"/>
    <mergeCell ref="B362:G362"/>
    <mergeCell ref="B353:G353"/>
    <mergeCell ref="B347:G347"/>
    <mergeCell ref="B341:G341"/>
    <mergeCell ref="B320:G320"/>
    <mergeCell ref="B328:G328"/>
    <mergeCell ref="B334:G334"/>
    <mergeCell ref="B239:G239"/>
    <mergeCell ref="B223:G223"/>
    <mergeCell ref="B213:G213"/>
    <mergeCell ref="B7:G7"/>
    <mergeCell ref="D8:F8"/>
    <mergeCell ref="D9:F9"/>
    <mergeCell ref="B11:G11"/>
    <mergeCell ref="D12:F12"/>
    <mergeCell ref="D13:F13"/>
    <mergeCell ref="B95:G95"/>
    <mergeCell ref="B111:G111"/>
    <mergeCell ref="B197:G197"/>
    <mergeCell ref="B196:G196"/>
    <mergeCell ref="B174:G174"/>
    <mergeCell ref="E165:F165"/>
    <mergeCell ref="E193:F193"/>
  </mergeCells>
  <pageMargins left="0.51181102362204722" right="0.51181102362204722" top="0.78740157480314965" bottom="0.78740157480314965" header="0.31496062992125984" footer="0.31496062992125984"/>
  <pageSetup paperSize="9" scale="88" fitToHeight="0" orientation="portrait" r:id="rId1"/>
  <ignoredErrors>
    <ignoredError sqref="F67 F71 F87 F103 G206"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140625" defaultRowHeight="15"/>
  <cols>
    <col min="1" max="16384" width="9.140625" style="34"/>
  </cols>
  <sheetData/>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58"/>
  <sheetViews>
    <sheetView workbookViewId="0">
      <selection sqref="A1:B6"/>
    </sheetView>
  </sheetViews>
  <sheetFormatPr defaultColWidth="9.140625" defaultRowHeight="15.75"/>
  <cols>
    <col min="1" max="10" width="10.7109375" style="1" customWidth="1"/>
    <col min="11" max="16384" width="9.140625" style="1"/>
  </cols>
  <sheetData>
    <row r="1" spans="1:10" ht="15" customHeight="1">
      <c r="A1" s="392"/>
      <c r="B1" s="392"/>
      <c r="C1" s="393"/>
      <c r="D1" s="393"/>
      <c r="E1" s="393"/>
      <c r="F1" s="393"/>
      <c r="G1" s="393"/>
      <c r="H1" s="393"/>
      <c r="I1" s="392"/>
      <c r="J1" s="392"/>
    </row>
    <row r="2" spans="1:10" ht="15" customHeight="1">
      <c r="A2" s="392"/>
      <c r="B2" s="392"/>
      <c r="C2" s="394" t="s">
        <v>0</v>
      </c>
      <c r="D2" s="394"/>
      <c r="E2" s="394"/>
      <c r="F2" s="394"/>
      <c r="G2" s="394"/>
      <c r="H2" s="394"/>
      <c r="I2" s="392"/>
      <c r="J2" s="392"/>
    </row>
    <row r="3" spans="1:10" ht="15" customHeight="1">
      <c r="A3" s="392"/>
      <c r="B3" s="392"/>
      <c r="C3" s="394"/>
      <c r="D3" s="394"/>
      <c r="E3" s="394"/>
      <c r="F3" s="394"/>
      <c r="G3" s="394"/>
      <c r="H3" s="394"/>
      <c r="I3" s="392"/>
      <c r="J3" s="392"/>
    </row>
    <row r="4" spans="1:10" ht="15" customHeight="1">
      <c r="A4" s="392"/>
      <c r="B4" s="392"/>
      <c r="C4" s="395" t="s">
        <v>1</v>
      </c>
      <c r="D4" s="395"/>
      <c r="E4" s="395"/>
      <c r="F4" s="395"/>
      <c r="G4" s="395"/>
      <c r="H4" s="395"/>
      <c r="I4" s="392"/>
      <c r="J4" s="392"/>
    </row>
    <row r="5" spans="1:10" ht="15" customHeight="1">
      <c r="A5" s="392"/>
      <c r="B5" s="392"/>
      <c r="C5" s="395"/>
      <c r="D5" s="395"/>
      <c r="E5" s="395"/>
      <c r="F5" s="395"/>
      <c r="G5" s="395"/>
      <c r="H5" s="395"/>
      <c r="I5" s="392"/>
      <c r="J5" s="392"/>
    </row>
    <row r="6" spans="1:10" ht="15" customHeight="1">
      <c r="A6" s="392"/>
      <c r="B6" s="392"/>
      <c r="C6" s="395"/>
      <c r="D6" s="395"/>
      <c r="E6" s="395"/>
      <c r="F6" s="395"/>
      <c r="G6" s="395"/>
      <c r="H6" s="395"/>
      <c r="I6" s="392"/>
      <c r="J6" s="392"/>
    </row>
    <row r="7" spans="1:10" ht="15" customHeight="1"/>
    <row r="8" spans="1:10" ht="15" customHeight="1"/>
    <row r="9" spans="1:10" ht="15" customHeight="1"/>
    <row r="10" spans="1:10" ht="15" customHeight="1">
      <c r="A10" s="396" t="s">
        <v>3</v>
      </c>
      <c r="B10" s="396"/>
      <c r="C10" s="396"/>
      <c r="D10" s="396"/>
      <c r="E10" s="396"/>
      <c r="F10" s="396"/>
      <c r="G10" s="396"/>
      <c r="H10" s="396"/>
      <c r="I10" s="396"/>
      <c r="J10" s="396"/>
    </row>
    <row r="11" spans="1:10" ht="15" customHeight="1"/>
    <row r="12" spans="1:10" ht="15" customHeight="1"/>
    <row r="13" spans="1:10" ht="15" customHeight="1"/>
    <row r="14" spans="1:10" ht="15" customHeight="1"/>
    <row r="15" spans="1:10" ht="15" customHeight="1"/>
    <row r="16" spans="1:10" ht="15" customHeight="1"/>
    <row r="17" spans="3:7" ht="15" customHeight="1"/>
    <row r="18" spans="3:7" ht="15" customHeight="1"/>
    <row r="19" spans="3:7" ht="15" customHeight="1">
      <c r="C19" s="2" t="s">
        <v>4</v>
      </c>
      <c r="D19" s="2"/>
    </row>
    <row r="20" spans="3:7" ht="15" customHeight="1">
      <c r="C20" s="2"/>
      <c r="D20" s="2"/>
    </row>
    <row r="21" spans="3:7" ht="15" customHeight="1">
      <c r="C21" s="2" t="s">
        <v>5</v>
      </c>
      <c r="D21" s="2" t="s">
        <v>6</v>
      </c>
    </row>
    <row r="22" spans="3:7" ht="15" customHeight="1">
      <c r="C22" s="2" t="s">
        <v>7</v>
      </c>
      <c r="D22" s="2" t="s">
        <v>8</v>
      </c>
    </row>
    <row r="23" spans="3:7" ht="15" customHeight="1">
      <c r="C23" s="2" t="s">
        <v>9</v>
      </c>
      <c r="D23" s="2" t="s">
        <v>10</v>
      </c>
    </row>
    <row r="24" spans="3:7" ht="15" customHeight="1">
      <c r="C24" s="2" t="s">
        <v>11</v>
      </c>
      <c r="D24" s="2" t="s">
        <v>12</v>
      </c>
    </row>
    <row r="25" spans="3:7" ht="15" customHeight="1"/>
    <row r="26" spans="3:7" ht="15" customHeight="1"/>
    <row r="27" spans="3:7" ht="15" customHeight="1">
      <c r="C27" s="1" t="s">
        <v>13</v>
      </c>
    </row>
    <row r="28" spans="3:7" ht="15" customHeight="1"/>
    <row r="29" spans="3:7" ht="15" customHeight="1"/>
    <row r="30" spans="3:7" ht="15" customHeight="1">
      <c r="C30" s="2" t="s">
        <v>7</v>
      </c>
      <c r="D30" s="2" t="s">
        <v>14</v>
      </c>
      <c r="G30" s="3">
        <v>598.44100000000003</v>
      </c>
    </row>
    <row r="31" spans="3:7" ht="15" customHeight="1">
      <c r="C31" s="2" t="s">
        <v>9</v>
      </c>
      <c r="D31" s="4" t="s">
        <v>15</v>
      </c>
      <c r="G31" s="5">
        <v>697.24400000000003</v>
      </c>
    </row>
    <row r="32" spans="3:7" ht="15" customHeight="1"/>
    <row r="33" spans="4:13" ht="15" customHeight="1">
      <c r="M33" s="6"/>
    </row>
    <row r="34" spans="4:13" ht="15" customHeight="1"/>
    <row r="35" spans="4:13" ht="15" customHeight="1"/>
    <row r="36" spans="4:13" ht="15" customHeight="1"/>
    <row r="37" spans="4:13" ht="15" customHeight="1"/>
    <row r="38" spans="4:13" ht="15" customHeight="1"/>
    <row r="39" spans="4:13" ht="15" customHeight="1">
      <c r="L39" s="7"/>
    </row>
    <row r="40" spans="4:13" ht="15" customHeight="1"/>
    <row r="41" spans="4:13" s="10" customFormat="1" ht="30" customHeight="1">
      <c r="D41" s="8" t="s">
        <v>16</v>
      </c>
      <c r="E41" s="391">
        <f>ROUND(((G31-G30)/G30),4)</f>
        <v>0.1651</v>
      </c>
      <c r="F41" s="391"/>
      <c r="G41" s="9" t="s">
        <v>17</v>
      </c>
      <c r="M41" s="11"/>
    </row>
    <row r="42" spans="4:13" ht="15" customHeight="1"/>
    <row r="43" spans="4:13" ht="15" customHeight="1"/>
    <row r="44" spans="4:13" ht="15" customHeight="1"/>
    <row r="45" spans="4:13" ht="15" customHeight="1"/>
    <row r="46" spans="4:13" ht="15" customHeight="1"/>
    <row r="47" spans="4:13" ht="15" customHeight="1"/>
    <row r="48" spans="4:13"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sheetData>
  <mergeCells count="7">
    <mergeCell ref="E41:F41"/>
    <mergeCell ref="A1:B6"/>
    <mergeCell ref="C1:H1"/>
    <mergeCell ref="I1:J6"/>
    <mergeCell ref="C2:H3"/>
    <mergeCell ref="C4:H6"/>
    <mergeCell ref="A10:J10"/>
  </mergeCells>
  <printOptions horizontalCentered="1"/>
  <pageMargins left="0.78740157480314965" right="0.78740157480314965" top="0.78740157480314965" bottom="0.78740157480314965" header="0.51181102362204722" footer="0.51181102362204722"/>
  <pageSetup paperSize="9" scale="79" fitToHeight="0" orientation="portrait" horizontalDpi="1200" verticalDpi="1200" r:id="rId1"/>
  <headerFooter alignWithMargins="0">
    <oddFooter>&amp;R&amp;G</oddFooter>
  </headerFooter>
  <drawing r:id="rId2"/>
  <legacyDrawing r:id="rId3"/>
  <legacyDrawingHF r:id="rId4"/>
  <oleObjects>
    <mc:AlternateContent xmlns:mc="http://schemas.openxmlformats.org/markup-compatibility/2006">
      <mc:Choice Requires="x14">
        <oleObject progId="Equation.3" shapeId="3073" r:id="rId5">
          <objectPr defaultSize="0" autoPict="0" r:id="rId6">
            <anchor moveWithCells="1">
              <from>
                <xdr:col>3</xdr:col>
                <xdr:colOff>628650</xdr:colOff>
                <xdr:row>12</xdr:row>
                <xdr:rowOff>57150</xdr:rowOff>
              </from>
              <to>
                <xdr:col>6</xdr:col>
                <xdr:colOff>66675</xdr:colOff>
                <xdr:row>16</xdr:row>
                <xdr:rowOff>57150</xdr:rowOff>
              </to>
            </anchor>
          </objectPr>
        </oleObject>
      </mc:Choice>
      <mc:Fallback>
        <oleObject progId="Equation.3" shapeId="3073" r:id="rId5"/>
      </mc:Fallback>
    </mc:AlternateContent>
    <mc:AlternateContent xmlns:mc="http://schemas.openxmlformats.org/markup-compatibility/2006">
      <mc:Choice Requires="x14">
        <oleObject progId="Equation.3" shapeId="3074" r:id="rId7">
          <objectPr defaultSize="0" autoPict="0" r:id="rId8">
            <anchor moveWithCells="1">
              <from>
                <xdr:col>2</xdr:col>
                <xdr:colOff>647700</xdr:colOff>
                <xdr:row>33</xdr:row>
                <xdr:rowOff>9525</xdr:rowOff>
              </from>
              <to>
                <xdr:col>7</xdr:col>
                <xdr:colOff>133350</xdr:colOff>
                <xdr:row>37</xdr:row>
                <xdr:rowOff>19050</xdr:rowOff>
              </to>
            </anchor>
          </objectPr>
        </oleObject>
      </mc:Choice>
      <mc:Fallback>
        <oleObject progId="Equation.3" shapeId="3074" r:id="rId7"/>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E8:L68"/>
  <sheetViews>
    <sheetView workbookViewId="0"/>
  </sheetViews>
  <sheetFormatPr defaultColWidth="9.140625" defaultRowHeight="12.75"/>
  <cols>
    <col min="1" max="3" width="9.140625" style="13"/>
    <col min="4" max="4" width="7.42578125" style="13" customWidth="1"/>
    <col min="5" max="5" width="13.28515625" style="12" customWidth="1"/>
    <col min="6" max="6" width="12.28515625" style="12" customWidth="1"/>
    <col min="7" max="10" width="22.5703125" style="13" customWidth="1"/>
    <col min="11" max="16384" width="9.140625" style="13"/>
  </cols>
  <sheetData>
    <row r="8" spans="5:12">
      <c r="H8" s="13">
        <v>4</v>
      </c>
      <c r="I8" s="13">
        <v>600</v>
      </c>
    </row>
    <row r="9" spans="5:12" ht="13.5" thickBot="1">
      <c r="E9" s="14"/>
      <c r="F9" s="14"/>
    </row>
    <row r="10" spans="5:12" ht="75.75" customHeight="1" thickBot="1">
      <c r="E10" s="15" t="s">
        <v>18</v>
      </c>
      <c r="F10" s="16" t="s">
        <v>19</v>
      </c>
      <c r="G10" s="397" t="s">
        <v>20</v>
      </c>
      <c r="H10" s="397"/>
      <c r="I10" s="397"/>
      <c r="J10" s="398"/>
    </row>
    <row r="11" spans="5:12" ht="30">
      <c r="E11" s="17"/>
      <c r="F11" s="18"/>
      <c r="G11" s="19" t="s">
        <v>21</v>
      </c>
      <c r="H11" s="20" t="s">
        <v>22</v>
      </c>
      <c r="I11" s="19" t="s">
        <v>23</v>
      </c>
      <c r="J11" s="16" t="s">
        <v>24</v>
      </c>
    </row>
    <row r="12" spans="5:12" ht="20.100000000000001" customHeight="1" thickBot="1">
      <c r="E12" s="21"/>
      <c r="F12" s="22" t="s">
        <v>25</v>
      </c>
      <c r="G12" s="23" t="s">
        <v>25</v>
      </c>
      <c r="H12" s="23" t="s">
        <v>25</v>
      </c>
      <c r="I12" s="23" t="s">
        <v>25</v>
      </c>
      <c r="J12" s="22" t="s">
        <v>25</v>
      </c>
    </row>
    <row r="13" spans="5:12" ht="20.100000000000001" customHeight="1" thickBot="1">
      <c r="E13" s="17"/>
      <c r="F13" s="24" t="s">
        <v>26</v>
      </c>
      <c r="G13" s="25">
        <v>0.8</v>
      </c>
      <c r="H13" s="25">
        <v>0.8</v>
      </c>
      <c r="I13" s="25">
        <v>0.9</v>
      </c>
      <c r="J13" s="26" t="s">
        <v>27</v>
      </c>
      <c r="L13" s="13" t="s">
        <v>28</v>
      </c>
    </row>
    <row r="14" spans="5:12" ht="20.100000000000001" customHeight="1" thickBot="1">
      <c r="E14" s="17">
        <v>300</v>
      </c>
      <c r="F14" s="27" t="s">
        <v>29</v>
      </c>
      <c r="G14" s="25">
        <v>0.9</v>
      </c>
      <c r="H14" s="25">
        <v>1</v>
      </c>
      <c r="I14" s="25">
        <v>1.2</v>
      </c>
      <c r="J14" s="26">
        <v>1.85</v>
      </c>
      <c r="L14" s="13" t="s">
        <v>30</v>
      </c>
    </row>
    <row r="15" spans="5:12" ht="20.100000000000001" customHeight="1" thickBot="1">
      <c r="E15" s="17"/>
      <c r="F15" s="28" t="s">
        <v>31</v>
      </c>
      <c r="G15" s="25">
        <v>1</v>
      </c>
      <c r="H15" s="25">
        <v>1.2</v>
      </c>
      <c r="I15" s="25">
        <v>1.5</v>
      </c>
      <c r="J15" s="26">
        <v>2</v>
      </c>
      <c r="L15" s="13" t="s">
        <v>32</v>
      </c>
    </row>
    <row r="16" spans="5:12" ht="20.100000000000001" customHeight="1" thickBot="1">
      <c r="E16" s="21"/>
      <c r="F16" s="28" t="s">
        <v>33</v>
      </c>
      <c r="G16" s="25">
        <v>1.1000000000000001</v>
      </c>
      <c r="H16" s="25">
        <v>1.4</v>
      </c>
      <c r="I16" s="25">
        <v>1.8</v>
      </c>
      <c r="J16" s="26">
        <v>2.15</v>
      </c>
      <c r="L16" s="13" t="s">
        <v>34</v>
      </c>
    </row>
    <row r="17" spans="5:12" ht="20.100000000000001" customHeight="1" thickBot="1">
      <c r="E17" s="17"/>
      <c r="F17" s="24" t="s">
        <v>26</v>
      </c>
      <c r="G17" s="25">
        <v>0.9</v>
      </c>
      <c r="H17" s="25">
        <v>1.1000000000000001</v>
      </c>
      <c r="I17" s="25">
        <v>1.2</v>
      </c>
      <c r="J17" s="26" t="s">
        <v>27</v>
      </c>
      <c r="L17" s="13" t="s">
        <v>35</v>
      </c>
    </row>
    <row r="18" spans="5:12" ht="20.100000000000001" customHeight="1" thickBot="1">
      <c r="E18" s="17">
        <v>400</v>
      </c>
      <c r="F18" s="27" t="s">
        <v>29</v>
      </c>
      <c r="G18" s="25">
        <v>1</v>
      </c>
      <c r="H18" s="25">
        <v>1.3</v>
      </c>
      <c r="I18" s="25">
        <v>1.5</v>
      </c>
      <c r="J18" s="26">
        <v>2.15</v>
      </c>
    </row>
    <row r="19" spans="5:12" ht="20.100000000000001" customHeight="1" thickBot="1">
      <c r="E19" s="17"/>
      <c r="F19" s="28" t="s">
        <v>31</v>
      </c>
      <c r="G19" s="25">
        <v>1.1000000000000001</v>
      </c>
      <c r="H19" s="25">
        <v>1.5</v>
      </c>
      <c r="I19" s="25">
        <v>1.8</v>
      </c>
      <c r="J19" s="26">
        <v>2.2999999999999998</v>
      </c>
    </row>
    <row r="20" spans="5:12" ht="20.100000000000001" customHeight="1" thickBot="1">
      <c r="E20" s="21"/>
      <c r="F20" s="28" t="s">
        <v>33</v>
      </c>
      <c r="G20" s="25">
        <v>1.2</v>
      </c>
      <c r="H20" s="25">
        <v>1.7</v>
      </c>
      <c r="I20" s="25">
        <v>2.1</v>
      </c>
      <c r="J20" s="26">
        <v>2.4500000000000002</v>
      </c>
    </row>
    <row r="21" spans="5:12" ht="20.100000000000001" customHeight="1" thickBot="1">
      <c r="E21" s="17"/>
      <c r="F21" s="24" t="s">
        <v>26</v>
      </c>
      <c r="G21" s="25">
        <v>1.1000000000000001</v>
      </c>
      <c r="H21" s="25">
        <v>1.3</v>
      </c>
      <c r="I21" s="25">
        <v>1.4</v>
      </c>
      <c r="J21" s="26" t="s">
        <v>27</v>
      </c>
    </row>
    <row r="22" spans="5:12" ht="20.100000000000001" customHeight="1" thickBot="1">
      <c r="E22" s="17">
        <v>500</v>
      </c>
      <c r="F22" s="27" t="s">
        <v>29</v>
      </c>
      <c r="G22" s="25">
        <v>1.2</v>
      </c>
      <c r="H22" s="25">
        <v>1.5</v>
      </c>
      <c r="I22" s="25">
        <v>1.7</v>
      </c>
      <c r="J22" s="26">
        <v>2.35</v>
      </c>
    </row>
    <row r="23" spans="5:12" ht="20.100000000000001" customHeight="1" thickBot="1">
      <c r="E23" s="17"/>
      <c r="F23" s="28" t="s">
        <v>31</v>
      </c>
      <c r="G23" s="25">
        <v>1.3</v>
      </c>
      <c r="H23" s="25">
        <v>1.7</v>
      </c>
      <c r="I23" s="25">
        <v>2</v>
      </c>
      <c r="J23" s="26">
        <v>2.5</v>
      </c>
    </row>
    <row r="24" spans="5:12" ht="20.100000000000001" customHeight="1" thickBot="1">
      <c r="E24" s="21"/>
      <c r="F24" s="28" t="s">
        <v>33</v>
      </c>
      <c r="G24" s="25">
        <v>1.4</v>
      </c>
      <c r="H24" s="25">
        <v>1.9</v>
      </c>
      <c r="I24" s="25">
        <v>2.2999999999999998</v>
      </c>
      <c r="J24" s="26">
        <v>2.65</v>
      </c>
    </row>
    <row r="25" spans="5:12" ht="20.100000000000001" customHeight="1" thickBot="1">
      <c r="E25" s="17"/>
      <c r="F25" s="24" t="s">
        <v>26</v>
      </c>
      <c r="G25" s="25">
        <v>1.2</v>
      </c>
      <c r="H25" s="25">
        <v>1.4</v>
      </c>
      <c r="I25" s="25">
        <v>1.5</v>
      </c>
      <c r="J25" s="26" t="s">
        <v>27</v>
      </c>
    </row>
    <row r="26" spans="5:12" ht="20.100000000000001" customHeight="1" thickBot="1">
      <c r="E26" s="17">
        <v>600</v>
      </c>
      <c r="F26" s="27" t="s">
        <v>29</v>
      </c>
      <c r="G26" s="25">
        <v>1.3</v>
      </c>
      <c r="H26" s="25">
        <v>1.6</v>
      </c>
      <c r="I26" s="25">
        <v>1.8</v>
      </c>
      <c r="J26" s="26">
        <v>2.4500000000000002</v>
      </c>
    </row>
    <row r="27" spans="5:12" ht="20.100000000000001" customHeight="1" thickBot="1">
      <c r="E27" s="17"/>
      <c r="F27" s="28" t="s">
        <v>31</v>
      </c>
      <c r="G27" s="25">
        <v>1.4</v>
      </c>
      <c r="H27" s="25">
        <v>1.8</v>
      </c>
      <c r="I27" s="25">
        <v>2.1</v>
      </c>
      <c r="J27" s="26">
        <v>2.6</v>
      </c>
    </row>
    <row r="28" spans="5:12" ht="20.100000000000001" customHeight="1" thickBot="1">
      <c r="E28" s="21"/>
      <c r="F28" s="28" t="s">
        <v>33</v>
      </c>
      <c r="G28" s="25">
        <v>1.5</v>
      </c>
      <c r="H28" s="25">
        <v>2</v>
      </c>
      <c r="I28" s="25">
        <v>2.4</v>
      </c>
      <c r="J28" s="26">
        <v>2.75</v>
      </c>
    </row>
    <row r="29" spans="5:12" ht="20.100000000000001" customHeight="1" thickBot="1">
      <c r="E29" s="17"/>
      <c r="F29" s="24" t="s">
        <v>26</v>
      </c>
      <c r="G29" s="25">
        <v>1.3</v>
      </c>
      <c r="H29" s="25">
        <v>1.5</v>
      </c>
      <c r="I29" s="25">
        <v>1.6</v>
      </c>
      <c r="J29" s="26" t="s">
        <v>27</v>
      </c>
    </row>
    <row r="30" spans="5:12" ht="20.100000000000001" customHeight="1" thickBot="1">
      <c r="E30" s="17">
        <v>700</v>
      </c>
      <c r="F30" s="27" t="s">
        <v>29</v>
      </c>
      <c r="G30" s="25">
        <v>1.4</v>
      </c>
      <c r="H30" s="25">
        <v>1.7</v>
      </c>
      <c r="I30" s="25">
        <v>1.9</v>
      </c>
      <c r="J30" s="26">
        <v>2.5499999999999998</v>
      </c>
    </row>
    <row r="31" spans="5:12" ht="20.100000000000001" customHeight="1" thickBot="1">
      <c r="E31" s="17"/>
      <c r="F31" s="28" t="s">
        <v>31</v>
      </c>
      <c r="G31" s="25">
        <v>1.5</v>
      </c>
      <c r="H31" s="25">
        <v>1.9</v>
      </c>
      <c r="I31" s="25">
        <v>2.2000000000000002</v>
      </c>
      <c r="J31" s="26">
        <v>2.7</v>
      </c>
    </row>
    <row r="32" spans="5:12" ht="20.100000000000001" customHeight="1" thickBot="1">
      <c r="E32" s="21"/>
      <c r="F32" s="28" t="s">
        <v>33</v>
      </c>
      <c r="G32" s="25">
        <v>1.6</v>
      </c>
      <c r="H32" s="25">
        <v>2.1</v>
      </c>
      <c r="I32" s="25">
        <v>2.5</v>
      </c>
      <c r="J32" s="26">
        <v>2.85</v>
      </c>
    </row>
    <row r="33" spans="5:10" ht="20.100000000000001" customHeight="1" thickBot="1">
      <c r="E33" s="17"/>
      <c r="F33" s="24" t="s">
        <v>26</v>
      </c>
      <c r="G33" s="25">
        <v>1.4</v>
      </c>
      <c r="H33" s="25">
        <v>1.6</v>
      </c>
      <c r="I33" s="25">
        <v>1.7</v>
      </c>
      <c r="J33" s="26" t="s">
        <v>27</v>
      </c>
    </row>
    <row r="34" spans="5:10" ht="20.100000000000001" customHeight="1" thickBot="1">
      <c r="E34" s="17">
        <v>800</v>
      </c>
      <c r="F34" s="27" t="s">
        <v>29</v>
      </c>
      <c r="G34" s="25">
        <v>1.5</v>
      </c>
      <c r="H34" s="25">
        <v>1.8</v>
      </c>
      <c r="I34" s="25">
        <v>2</v>
      </c>
      <c r="J34" s="26">
        <v>2.65</v>
      </c>
    </row>
    <row r="35" spans="5:10" ht="20.100000000000001" customHeight="1" thickBot="1">
      <c r="E35" s="17"/>
      <c r="F35" s="28" t="s">
        <v>31</v>
      </c>
      <c r="G35" s="25">
        <v>1.6</v>
      </c>
      <c r="H35" s="25">
        <v>2</v>
      </c>
      <c r="I35" s="25">
        <v>2.2999999999999998</v>
      </c>
      <c r="J35" s="26">
        <v>2.8</v>
      </c>
    </row>
    <row r="36" spans="5:10" ht="20.100000000000001" customHeight="1" thickBot="1">
      <c r="E36" s="21"/>
      <c r="F36" s="28" t="s">
        <v>33</v>
      </c>
      <c r="G36" s="25">
        <v>1.7</v>
      </c>
      <c r="H36" s="25">
        <v>2.2000000000000002</v>
      </c>
      <c r="I36" s="25">
        <v>2.6</v>
      </c>
      <c r="J36" s="26">
        <v>2.9</v>
      </c>
    </row>
    <row r="37" spans="5:10" ht="20.100000000000001" customHeight="1" thickBot="1">
      <c r="E37" s="17"/>
      <c r="F37" s="24" t="s">
        <v>26</v>
      </c>
      <c r="G37" s="25">
        <v>1.5</v>
      </c>
      <c r="H37" s="25">
        <v>1.7</v>
      </c>
      <c r="I37" s="25">
        <v>1.8</v>
      </c>
      <c r="J37" s="26" t="s">
        <v>27</v>
      </c>
    </row>
    <row r="38" spans="5:10" ht="20.100000000000001" customHeight="1" thickBot="1">
      <c r="E38" s="17">
        <v>900</v>
      </c>
      <c r="F38" s="27" t="s">
        <v>29</v>
      </c>
      <c r="G38" s="25">
        <v>1.6</v>
      </c>
      <c r="H38" s="25">
        <v>1.9</v>
      </c>
      <c r="I38" s="25">
        <v>2.1</v>
      </c>
      <c r="J38" s="26">
        <v>2.75</v>
      </c>
    </row>
    <row r="39" spans="5:10" ht="20.100000000000001" customHeight="1" thickBot="1">
      <c r="E39" s="17"/>
      <c r="F39" s="28" t="s">
        <v>31</v>
      </c>
      <c r="G39" s="25">
        <v>1.7</v>
      </c>
      <c r="H39" s="25">
        <v>2.1</v>
      </c>
      <c r="I39" s="25">
        <v>2.4</v>
      </c>
      <c r="J39" s="26">
        <v>2.9</v>
      </c>
    </row>
    <row r="40" spans="5:10" ht="20.100000000000001" customHeight="1" thickBot="1">
      <c r="E40" s="21"/>
      <c r="F40" s="28" t="s">
        <v>33</v>
      </c>
      <c r="G40" s="25">
        <v>1.8</v>
      </c>
      <c r="H40" s="25">
        <v>2.2999999999999998</v>
      </c>
      <c r="I40" s="25">
        <v>2.7</v>
      </c>
      <c r="J40" s="26">
        <v>3.05</v>
      </c>
    </row>
    <row r="41" spans="5:10" ht="20.100000000000001" customHeight="1" thickBot="1">
      <c r="E41" s="17"/>
      <c r="F41" s="24" t="s">
        <v>26</v>
      </c>
      <c r="G41" s="25">
        <v>1.6</v>
      </c>
      <c r="H41" s="25">
        <v>1.8</v>
      </c>
      <c r="I41" s="25">
        <v>1.9</v>
      </c>
      <c r="J41" s="26" t="s">
        <v>27</v>
      </c>
    </row>
    <row r="42" spans="5:10" ht="20.100000000000001" customHeight="1" thickBot="1">
      <c r="E42" s="17">
        <v>1000</v>
      </c>
      <c r="F42" s="27" t="s">
        <v>29</v>
      </c>
      <c r="G42" s="25">
        <v>1.7</v>
      </c>
      <c r="H42" s="25">
        <v>2</v>
      </c>
      <c r="I42" s="25">
        <v>2.1</v>
      </c>
      <c r="J42" s="26">
        <v>2.85</v>
      </c>
    </row>
    <row r="43" spans="5:10" ht="20.100000000000001" customHeight="1" thickBot="1">
      <c r="E43" s="17"/>
      <c r="F43" s="28" t="s">
        <v>31</v>
      </c>
      <c r="G43" s="25">
        <v>1.8</v>
      </c>
      <c r="H43" s="25">
        <v>2.2000000000000002</v>
      </c>
      <c r="I43" s="25">
        <v>2.5</v>
      </c>
      <c r="J43" s="26">
        <v>3</v>
      </c>
    </row>
    <row r="44" spans="5:10" ht="20.100000000000001" customHeight="1" thickBot="1">
      <c r="E44" s="21"/>
      <c r="F44" s="28" t="s">
        <v>33</v>
      </c>
      <c r="G44" s="25">
        <v>1.9</v>
      </c>
      <c r="H44" s="25">
        <v>2.4</v>
      </c>
      <c r="I44" s="25">
        <v>2.8</v>
      </c>
      <c r="J44" s="26">
        <v>3.15</v>
      </c>
    </row>
    <row r="45" spans="5:10" ht="20.100000000000001" customHeight="1" thickBot="1">
      <c r="E45" s="17"/>
      <c r="F45" s="24" t="s">
        <v>26</v>
      </c>
      <c r="G45" s="25">
        <v>1.8</v>
      </c>
      <c r="H45" s="25">
        <v>2</v>
      </c>
      <c r="I45" s="25">
        <v>2.1</v>
      </c>
      <c r="J45" s="25" t="s">
        <v>27</v>
      </c>
    </row>
    <row r="46" spans="5:10" ht="20.100000000000001" customHeight="1" thickBot="1">
      <c r="E46" s="17">
        <v>1200</v>
      </c>
      <c r="F46" s="27" t="s">
        <v>29</v>
      </c>
      <c r="G46" s="25">
        <v>1.9</v>
      </c>
      <c r="H46" s="25">
        <v>2.2000000000000002</v>
      </c>
      <c r="I46" s="25">
        <v>2.3000000000000003</v>
      </c>
      <c r="J46" s="25">
        <v>3.0500000000000003</v>
      </c>
    </row>
    <row r="47" spans="5:10" ht="20.100000000000001" customHeight="1" thickBot="1">
      <c r="E47" s="17"/>
      <c r="F47" s="28" t="s">
        <v>31</v>
      </c>
      <c r="G47" s="25">
        <v>2</v>
      </c>
      <c r="H47" s="25">
        <v>2.4000000000000004</v>
      </c>
      <c r="I47" s="25">
        <v>2.7</v>
      </c>
      <c r="J47" s="25">
        <v>3.2</v>
      </c>
    </row>
    <row r="48" spans="5:10" ht="20.100000000000001" customHeight="1" thickBot="1">
      <c r="E48" s="21"/>
      <c r="F48" s="28" t="s">
        <v>33</v>
      </c>
      <c r="G48" s="25">
        <v>2.1</v>
      </c>
      <c r="H48" s="25">
        <v>2.6</v>
      </c>
      <c r="I48" s="25">
        <v>3</v>
      </c>
      <c r="J48" s="25">
        <v>3.35</v>
      </c>
    </row>
    <row r="49" spans="5:10" ht="20.100000000000001" customHeight="1" thickBot="1">
      <c r="E49" s="17"/>
      <c r="F49" s="24" t="s">
        <v>26</v>
      </c>
      <c r="G49" s="25">
        <v>2.1</v>
      </c>
      <c r="H49" s="25">
        <v>2.2999999999999998</v>
      </c>
      <c r="I49" s="25">
        <v>2.4</v>
      </c>
      <c r="J49" s="25" t="s">
        <v>27</v>
      </c>
    </row>
    <row r="50" spans="5:10" ht="20.100000000000001" customHeight="1" thickBot="1">
      <c r="E50" s="17">
        <v>1500</v>
      </c>
      <c r="F50" s="27" t="s">
        <v>29</v>
      </c>
      <c r="G50" s="25">
        <v>2.1999999999999997</v>
      </c>
      <c r="H50" s="25">
        <v>2.5</v>
      </c>
      <c r="I50" s="25">
        <v>2.6</v>
      </c>
      <c r="J50" s="25">
        <v>3.35</v>
      </c>
    </row>
    <row r="51" spans="5:10" ht="20.100000000000001" customHeight="1" thickBot="1">
      <c r="E51" s="17"/>
      <c r="F51" s="28" t="s">
        <v>31</v>
      </c>
      <c r="G51" s="25">
        <v>2.2999999999999998</v>
      </c>
      <c r="H51" s="25">
        <v>2.7</v>
      </c>
      <c r="I51" s="25">
        <v>3</v>
      </c>
      <c r="J51" s="25">
        <v>3.5</v>
      </c>
    </row>
    <row r="52" spans="5:10" ht="20.100000000000001" customHeight="1" thickBot="1">
      <c r="E52" s="21"/>
      <c r="F52" s="28" t="s">
        <v>33</v>
      </c>
      <c r="G52" s="25">
        <v>2.4</v>
      </c>
      <c r="H52" s="25">
        <v>2.9</v>
      </c>
      <c r="I52" s="25">
        <v>3.3</v>
      </c>
      <c r="J52" s="25">
        <v>3.65</v>
      </c>
    </row>
    <row r="53" spans="5:10" ht="20.100000000000001" customHeight="1" thickBot="1">
      <c r="E53" s="29"/>
      <c r="F53" s="24"/>
      <c r="G53" s="30"/>
      <c r="H53" s="30"/>
      <c r="I53" s="30"/>
      <c r="J53" s="30"/>
    </row>
    <row r="54" spans="5:10" ht="20.100000000000001" customHeight="1" thickBot="1">
      <c r="E54" s="399" t="s">
        <v>36</v>
      </c>
      <c r="F54" s="399"/>
      <c r="G54" s="399"/>
      <c r="H54" s="399"/>
      <c r="I54" s="399"/>
      <c r="J54" s="399"/>
    </row>
    <row r="55" spans="5:10" ht="20.100000000000001" customHeight="1" thickBot="1">
      <c r="E55" s="25" t="s">
        <v>37</v>
      </c>
      <c r="F55" s="25" t="s">
        <v>38</v>
      </c>
      <c r="G55" s="25"/>
      <c r="H55" s="25"/>
      <c r="I55" s="25" t="s">
        <v>39</v>
      </c>
      <c r="J55" s="25"/>
    </row>
    <row r="56" spans="5:10" ht="20.100000000000001" customHeight="1" thickBot="1">
      <c r="E56" s="21">
        <v>1200</v>
      </c>
      <c r="F56" s="25">
        <v>0.5</v>
      </c>
      <c r="G56" s="25"/>
      <c r="H56" s="25"/>
      <c r="I56" s="25">
        <f>(E56+300+600)/1000</f>
        <v>2.1</v>
      </c>
      <c r="J56" s="26"/>
    </row>
    <row r="57" spans="5:10" ht="20.100000000000001" customHeight="1" thickBot="1">
      <c r="E57" s="21">
        <v>2000</v>
      </c>
      <c r="F57" s="25">
        <v>0.5</v>
      </c>
      <c r="G57" s="25"/>
      <c r="H57" s="25"/>
      <c r="I57" s="25">
        <f>(E57+300+600)/1000</f>
        <v>2.9</v>
      </c>
      <c r="J57" s="26"/>
    </row>
    <row r="58" spans="5:10" ht="20.100000000000001" customHeight="1" thickBot="1">
      <c r="E58" s="21">
        <v>2500</v>
      </c>
      <c r="F58" s="25">
        <v>0.5</v>
      </c>
      <c r="G58" s="25"/>
      <c r="H58" s="25"/>
      <c r="I58" s="25">
        <f>(E58+300+600)/1000</f>
        <v>3.4</v>
      </c>
      <c r="J58" s="26"/>
    </row>
    <row r="59" spans="5:10" ht="20.100000000000001" customHeight="1" thickBot="1">
      <c r="E59" s="21">
        <v>2500</v>
      </c>
      <c r="F59" s="25">
        <v>1</v>
      </c>
      <c r="G59" s="25"/>
      <c r="H59" s="25"/>
      <c r="I59" s="25">
        <f>(E59+300+600)/1000</f>
        <v>3.4</v>
      </c>
      <c r="J59" s="26"/>
    </row>
    <row r="60" spans="5:10" ht="20.100000000000001" customHeight="1" thickBot="1">
      <c r="E60" s="21" t="s">
        <v>40</v>
      </c>
      <c r="F60" s="25">
        <v>1</v>
      </c>
      <c r="G60" s="25"/>
      <c r="H60" s="25"/>
      <c r="I60" s="25">
        <f>(5000+600+600)/1000</f>
        <v>6.2</v>
      </c>
      <c r="J60" s="26"/>
    </row>
    <row r="61" spans="5:10" ht="20.100000000000001" customHeight="1" thickBot="1">
      <c r="E61" s="21">
        <v>2500</v>
      </c>
      <c r="F61" s="25">
        <v>1.5</v>
      </c>
      <c r="G61" s="25"/>
      <c r="H61" s="25"/>
      <c r="I61" s="25">
        <f>(5000+600+600)/1000</f>
        <v>6.2</v>
      </c>
      <c r="J61" s="26"/>
    </row>
    <row r="62" spans="5:10" ht="20.100000000000001" customHeight="1" thickBot="1">
      <c r="E62" s="21" t="s">
        <v>40</v>
      </c>
      <c r="F62" s="25">
        <v>1.5</v>
      </c>
      <c r="G62" s="25"/>
      <c r="H62" s="25"/>
      <c r="I62" s="25">
        <f>(5000+600+600)/1000</f>
        <v>6.2</v>
      </c>
      <c r="J62" s="26"/>
    </row>
    <row r="63" spans="5:10" ht="20.100000000000001" customHeight="1" thickBot="1">
      <c r="E63" s="21">
        <v>3500</v>
      </c>
      <c r="F63" s="25">
        <v>0.5</v>
      </c>
      <c r="G63" s="25"/>
      <c r="H63" s="25"/>
      <c r="I63" s="25">
        <f>(E63+300+600)/1000</f>
        <v>4.4000000000000004</v>
      </c>
      <c r="J63" s="26"/>
    </row>
    <row r="64" spans="5:10" ht="20.100000000000001" customHeight="1" thickBot="1">
      <c r="E64" s="21"/>
      <c r="F64" s="25"/>
      <c r="G64" s="25"/>
      <c r="H64" s="25"/>
      <c r="I64" s="25"/>
      <c r="J64" s="26"/>
    </row>
    <row r="65" spans="5:10" ht="20.100000000000001" customHeight="1" thickBot="1">
      <c r="E65" s="21"/>
      <c r="F65" s="28"/>
      <c r="G65" s="25"/>
      <c r="H65" s="25"/>
      <c r="I65" s="25"/>
      <c r="J65" s="26"/>
    </row>
    <row r="66" spans="5:10" ht="20.100000000000001" customHeight="1" thickBot="1">
      <c r="E66" s="21"/>
      <c r="F66" s="28"/>
      <c r="G66" s="25"/>
      <c r="H66" s="25"/>
      <c r="I66" s="25"/>
      <c r="J66" s="26"/>
    </row>
    <row r="67" spans="5:10" ht="20.100000000000001" customHeight="1" thickBot="1">
      <c r="E67" s="21"/>
      <c r="F67" s="28"/>
      <c r="G67" s="25"/>
      <c r="H67" s="25"/>
      <c r="I67" s="25"/>
      <c r="J67" s="26"/>
    </row>
    <row r="68" spans="5:10" ht="20.100000000000001" customHeight="1">
      <c r="E68" s="31"/>
      <c r="F68" s="32"/>
      <c r="G68" s="33"/>
      <c r="H68" s="33"/>
      <c r="I68" s="33"/>
      <c r="J68" s="33"/>
    </row>
  </sheetData>
  <mergeCells count="2">
    <mergeCell ref="G10:J10"/>
    <mergeCell ref="E54:J54"/>
  </mergeCells>
  <pageMargins left="0.511811024" right="0.511811024" top="0.78740157499999996" bottom="0.78740157499999996" header="0.31496062000000002" footer="0.31496062000000002"/>
  <pageSetup paperSize="9" scale="7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1"/>
  <sheetViews>
    <sheetView workbookViewId="0">
      <selection sqref="A1:A5"/>
    </sheetView>
  </sheetViews>
  <sheetFormatPr defaultColWidth="9.140625" defaultRowHeight="12.75"/>
  <cols>
    <col min="1" max="1" width="31" style="36" bestFit="1" customWidth="1"/>
    <col min="2" max="2" width="12" style="36" bestFit="1" customWidth="1"/>
    <col min="3" max="3" width="11.140625" style="36" customWidth="1"/>
    <col min="4" max="4" width="12.28515625" style="36" bestFit="1" customWidth="1"/>
    <col min="5" max="5" width="12.28515625" style="36" customWidth="1"/>
    <col min="6" max="6" width="2.85546875" style="36" customWidth="1"/>
    <col min="7" max="7" width="23.5703125" style="36" customWidth="1"/>
    <col min="8" max="8" width="10.140625" style="36" bestFit="1" customWidth="1"/>
    <col min="9" max="9" width="9.140625" style="36"/>
    <col min="10" max="10" width="19.5703125" style="36" customWidth="1"/>
    <col min="11" max="11" width="15.42578125" style="36" customWidth="1"/>
    <col min="12" max="16384" width="9.140625" style="36"/>
  </cols>
  <sheetData>
    <row r="1" spans="1:9" ht="23.45" customHeight="1">
      <c r="A1" s="404"/>
      <c r="B1" s="407" t="s">
        <v>29044</v>
      </c>
      <c r="C1" s="407"/>
      <c r="D1" s="407"/>
      <c r="E1" s="407"/>
      <c r="F1" s="407"/>
      <c r="G1" s="407"/>
      <c r="H1" s="408"/>
    </row>
    <row r="2" spans="1:9" ht="23.45" customHeight="1">
      <c r="A2" s="405"/>
      <c r="B2" s="271"/>
      <c r="C2" s="271"/>
      <c r="D2" s="271"/>
      <c r="E2" s="271"/>
      <c r="F2" s="271"/>
      <c r="G2" s="271"/>
      <c r="H2" s="292"/>
    </row>
    <row r="3" spans="1:9" ht="21" customHeight="1">
      <c r="A3" s="405"/>
      <c r="B3" s="388" t="s">
        <v>28935</v>
      </c>
      <c r="C3" s="388"/>
      <c r="D3" s="388"/>
      <c r="E3" s="388"/>
      <c r="F3" s="388"/>
      <c r="G3" s="388"/>
      <c r="H3" s="389"/>
      <c r="I3" s="37"/>
    </row>
    <row r="4" spans="1:9" ht="12" customHeight="1">
      <c r="A4" s="405"/>
      <c r="B4" s="384" t="s">
        <v>28993</v>
      </c>
      <c r="C4" s="384"/>
      <c r="D4" s="384"/>
      <c r="E4" s="384"/>
      <c r="F4" s="384"/>
      <c r="G4" s="384"/>
      <c r="H4" s="385"/>
      <c r="I4" s="37"/>
    </row>
    <row r="5" spans="1:9" ht="25.9" customHeight="1" thickBot="1">
      <c r="A5" s="406"/>
      <c r="B5" s="386"/>
      <c r="C5" s="386"/>
      <c r="D5" s="386"/>
      <c r="E5" s="386"/>
      <c r="F5" s="386"/>
      <c r="G5" s="386"/>
      <c r="H5" s="387"/>
      <c r="I5" s="37"/>
    </row>
    <row r="6" spans="1:9" ht="12" customHeight="1">
      <c r="A6" s="38"/>
      <c r="B6" s="38"/>
      <c r="C6" s="38"/>
      <c r="D6" s="38"/>
      <c r="E6" s="38"/>
      <c r="F6" s="38"/>
      <c r="G6" s="39" t="str">
        <f>[44]ORÇAMENTO!H8</f>
        <v>DATA:</v>
      </c>
      <c r="H6" s="69" t="s">
        <v>6216</v>
      </c>
    </row>
    <row r="7" spans="1:9" ht="12" customHeight="1" thickBot="1">
      <c r="A7" s="401"/>
      <c r="B7" s="401"/>
      <c r="C7" s="401"/>
      <c r="D7" s="401"/>
      <c r="E7" s="401"/>
      <c r="F7" s="38"/>
      <c r="G7" s="38"/>
      <c r="H7" s="38"/>
    </row>
    <row r="8" spans="1:9" ht="13.5" thickBot="1">
      <c r="A8" s="40" t="s">
        <v>46</v>
      </c>
      <c r="B8" s="41" t="s">
        <v>47</v>
      </c>
      <c r="C8" s="42" t="s">
        <v>48</v>
      </c>
      <c r="D8" s="43" t="s">
        <v>49</v>
      </c>
      <c r="E8" s="44" t="s">
        <v>50</v>
      </c>
      <c r="F8" s="45"/>
      <c r="G8" s="402" t="s">
        <v>51</v>
      </c>
      <c r="H8" s="403"/>
    </row>
    <row r="9" spans="1:9" ht="13.5" thickTop="1">
      <c r="A9" s="46" t="s">
        <v>52</v>
      </c>
      <c r="B9" s="47">
        <v>0.28000000000000003</v>
      </c>
      <c r="C9" s="47">
        <v>0.49</v>
      </c>
      <c r="D9" s="48">
        <v>0.75</v>
      </c>
      <c r="E9" s="49">
        <v>0.49</v>
      </c>
      <c r="F9" s="45"/>
      <c r="G9" s="50" t="s">
        <v>53</v>
      </c>
      <c r="H9" s="71">
        <v>0.65</v>
      </c>
    </row>
    <row r="10" spans="1:9">
      <c r="A10" s="52" t="s">
        <v>54</v>
      </c>
      <c r="B10" s="53">
        <v>1</v>
      </c>
      <c r="C10" s="53">
        <v>1.39</v>
      </c>
      <c r="D10" s="54">
        <v>1.97</v>
      </c>
      <c r="E10" s="55">
        <v>1</v>
      </c>
      <c r="F10" s="45"/>
      <c r="G10" s="56" t="s">
        <v>55</v>
      </c>
      <c r="H10" s="72">
        <v>3</v>
      </c>
    </row>
    <row r="11" spans="1:9">
      <c r="A11" s="52" t="s">
        <v>56</v>
      </c>
      <c r="B11" s="53">
        <v>0.94</v>
      </c>
      <c r="C11" s="53">
        <v>0.99</v>
      </c>
      <c r="D11" s="54">
        <v>1.17</v>
      </c>
      <c r="E11" s="55">
        <v>1</v>
      </c>
      <c r="F11" s="45"/>
      <c r="G11" s="56" t="s">
        <v>57</v>
      </c>
      <c r="H11" s="72">
        <v>2.5</v>
      </c>
    </row>
    <row r="12" spans="1:9" ht="13.5" customHeight="1">
      <c r="A12" s="52" t="s">
        <v>58</v>
      </c>
      <c r="B12" s="53">
        <v>3.43</v>
      </c>
      <c r="C12" s="53">
        <v>4.93</v>
      </c>
      <c r="D12" s="54">
        <v>6.71</v>
      </c>
      <c r="E12" s="55">
        <v>3.43</v>
      </c>
      <c r="F12" s="45"/>
      <c r="G12" s="409" t="s">
        <v>59</v>
      </c>
      <c r="H12" s="411">
        <v>4.5</v>
      </c>
    </row>
    <row r="13" spans="1:9" ht="13.5" thickBot="1">
      <c r="A13" s="52" t="s">
        <v>60</v>
      </c>
      <c r="B13" s="53">
        <v>6.74</v>
      </c>
      <c r="C13" s="53">
        <v>8.0399999999999991</v>
      </c>
      <c r="D13" s="54">
        <v>9.4</v>
      </c>
      <c r="E13" s="55">
        <v>8.0399999999999991</v>
      </c>
      <c r="F13" s="45"/>
      <c r="G13" s="410"/>
      <c r="H13" s="412"/>
    </row>
    <row r="14" spans="1:9" ht="13.5" thickBot="1">
      <c r="A14" s="58" t="s">
        <v>61</v>
      </c>
      <c r="B14" s="59"/>
      <c r="C14" s="59"/>
      <c r="D14" s="60"/>
      <c r="E14" s="61">
        <f>H14</f>
        <v>10.65</v>
      </c>
      <c r="F14" s="45"/>
      <c r="G14" s="62" t="s">
        <v>45</v>
      </c>
      <c r="H14" s="63">
        <f>SUM(H9:H13)</f>
        <v>10.65</v>
      </c>
    </row>
    <row r="15" spans="1:9">
      <c r="A15" s="45"/>
      <c r="B15" s="45"/>
      <c r="C15" s="45"/>
      <c r="D15" s="45"/>
      <c r="E15" s="45"/>
      <c r="F15" s="45"/>
    </row>
    <row r="16" spans="1:9">
      <c r="A16" s="45"/>
      <c r="B16" s="45"/>
      <c r="C16" s="45"/>
      <c r="D16" s="45"/>
      <c r="E16" s="45"/>
      <c r="F16" s="45"/>
    </row>
    <row r="17" spans="1:10">
      <c r="A17" s="45"/>
      <c r="B17" s="45"/>
      <c r="C17" s="45"/>
      <c r="D17" s="45"/>
      <c r="E17" s="45"/>
      <c r="F17" s="45"/>
      <c r="G17" s="45"/>
      <c r="H17" s="45"/>
    </row>
    <row r="18" spans="1:10">
      <c r="A18" s="45"/>
      <c r="B18" s="45"/>
      <c r="C18" s="45"/>
      <c r="D18" s="45"/>
      <c r="E18" s="45"/>
      <c r="F18" s="45"/>
      <c r="G18" s="45"/>
      <c r="H18" s="45"/>
    </row>
    <row r="19" spans="1:10">
      <c r="A19" s="45"/>
      <c r="B19" s="45"/>
      <c r="C19" s="45"/>
      <c r="D19" s="45"/>
      <c r="E19" s="45"/>
      <c r="F19" s="45"/>
      <c r="G19" s="45"/>
      <c r="H19" s="45"/>
      <c r="J19" s="64"/>
    </row>
    <row r="20" spans="1:10">
      <c r="A20" s="45"/>
      <c r="B20" s="45"/>
      <c r="C20" s="45"/>
      <c r="D20" s="45"/>
      <c r="E20" s="45"/>
      <c r="F20" s="45"/>
      <c r="G20" s="45"/>
      <c r="H20" s="45"/>
      <c r="J20" s="64"/>
    </row>
    <row r="21" spans="1:10" ht="13.5" thickBot="1">
      <c r="A21" s="45"/>
      <c r="B21" s="45"/>
      <c r="C21" s="45"/>
      <c r="D21" s="45"/>
      <c r="E21" s="45"/>
      <c r="F21" s="45"/>
      <c r="G21" s="45"/>
      <c r="H21" s="45"/>
    </row>
    <row r="22" spans="1:10" ht="15.75" customHeight="1" thickBot="1">
      <c r="A22" s="65" t="s">
        <v>62</v>
      </c>
      <c r="B22" s="73">
        <f>(((1+E12/100+E9/100+E10/100)*(1+E11/100)*(1+E13/100)/(1-E14/100))-1)*100</f>
        <v>28.135560917739234</v>
      </c>
      <c r="C22" s="74"/>
      <c r="D22" s="45"/>
      <c r="E22" s="45"/>
      <c r="F22" s="45"/>
      <c r="G22" s="45"/>
      <c r="H22" s="45"/>
    </row>
    <row r="23" spans="1:10">
      <c r="A23" s="45"/>
      <c r="B23" s="45"/>
      <c r="C23" s="45"/>
      <c r="D23" s="45"/>
      <c r="E23" s="45"/>
      <c r="F23" s="45"/>
      <c r="G23" s="45"/>
      <c r="H23" s="45"/>
    </row>
    <row r="24" spans="1:10">
      <c r="A24" s="66" t="s">
        <v>63</v>
      </c>
      <c r="B24" s="45"/>
      <c r="C24" s="45"/>
      <c r="D24" s="45"/>
      <c r="E24" s="67"/>
      <c r="F24" s="45"/>
      <c r="G24" s="45"/>
      <c r="H24" s="67"/>
    </row>
    <row r="25" spans="1:10">
      <c r="A25" s="68" t="s">
        <v>64</v>
      </c>
      <c r="B25" s="45"/>
      <c r="C25" s="45"/>
      <c r="D25" s="45"/>
      <c r="E25" s="67"/>
      <c r="F25" s="45"/>
      <c r="G25" s="45"/>
      <c r="H25" s="67"/>
    </row>
    <row r="26" spans="1:10">
      <c r="A26" s="68" t="s">
        <v>65</v>
      </c>
      <c r="B26" s="45"/>
      <c r="C26" s="45"/>
      <c r="D26" s="45"/>
      <c r="E26" s="67"/>
      <c r="F26" s="45"/>
      <c r="G26" s="45"/>
      <c r="H26" s="67"/>
    </row>
    <row r="27" spans="1:10">
      <c r="A27" s="68" t="s">
        <v>66</v>
      </c>
      <c r="B27" s="45"/>
      <c r="C27" s="45"/>
      <c r="D27" s="45"/>
      <c r="E27" s="67"/>
      <c r="F27" s="45"/>
      <c r="G27" s="45"/>
      <c r="H27" s="67"/>
    </row>
    <row r="28" spans="1:10">
      <c r="A28" s="68" t="s">
        <v>67</v>
      </c>
      <c r="B28" s="45"/>
      <c r="C28" s="45"/>
      <c r="D28" s="45"/>
      <c r="E28" s="45"/>
      <c r="F28" s="45"/>
      <c r="G28" s="45"/>
      <c r="H28" s="45"/>
    </row>
    <row r="29" spans="1:10">
      <c r="A29" s="68" t="s">
        <v>68</v>
      </c>
      <c r="B29" s="45"/>
      <c r="C29" s="45"/>
      <c r="D29" s="45"/>
      <c r="E29" s="45"/>
      <c r="F29" s="45"/>
      <c r="G29" s="45"/>
      <c r="H29" s="45"/>
    </row>
    <row r="30" spans="1:10">
      <c r="A30" s="68" t="s">
        <v>69</v>
      </c>
      <c r="B30" s="45"/>
      <c r="C30" s="45"/>
      <c r="D30" s="45"/>
      <c r="E30" s="45"/>
      <c r="F30" s="45"/>
      <c r="G30" s="45"/>
      <c r="H30" s="45"/>
    </row>
    <row r="31" spans="1:10">
      <c r="A31" s="400" t="s">
        <v>70</v>
      </c>
      <c r="B31" s="400"/>
      <c r="C31" s="400"/>
      <c r="D31" s="400"/>
      <c r="E31" s="400"/>
      <c r="F31" s="400"/>
      <c r="G31" s="400"/>
      <c r="H31" s="45"/>
    </row>
  </sheetData>
  <mergeCells count="9">
    <mergeCell ref="A31:G31"/>
    <mergeCell ref="A7:E7"/>
    <mergeCell ref="G8:H8"/>
    <mergeCell ref="A1:A5"/>
    <mergeCell ref="B1:H1"/>
    <mergeCell ref="B4:H5"/>
    <mergeCell ref="B3:H3"/>
    <mergeCell ref="G12:G13"/>
    <mergeCell ref="H12:H13"/>
  </mergeCells>
  <printOptions horizontalCentered="1"/>
  <pageMargins left="0.39370078740157483" right="0.39370078740157483" top="0.78740157480314965" bottom="0.78740157480314965"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2"/>
  <sheetViews>
    <sheetView workbookViewId="0"/>
  </sheetViews>
  <sheetFormatPr defaultColWidth="9.140625" defaultRowHeight="12.75"/>
  <cols>
    <col min="1" max="1" width="44" style="36" customWidth="1"/>
    <col min="2" max="2" width="12" style="36" bestFit="1" customWidth="1"/>
    <col min="3" max="3" width="11.140625" style="36" customWidth="1"/>
    <col min="4" max="4" width="12.28515625" style="36" bestFit="1" customWidth="1"/>
    <col min="5" max="5" width="12.28515625" style="36" customWidth="1"/>
    <col min="6" max="6" width="2.85546875" style="36" customWidth="1"/>
    <col min="7" max="7" width="23.5703125" style="36" customWidth="1"/>
    <col min="8" max="8" width="10.140625" style="36" bestFit="1" customWidth="1"/>
    <col min="9" max="9" width="9.140625" style="36"/>
    <col min="10" max="10" width="19.5703125" style="36" customWidth="1"/>
    <col min="11" max="11" width="15.42578125" style="36" customWidth="1"/>
    <col min="12" max="16384" width="9.140625" style="36"/>
  </cols>
  <sheetData>
    <row r="1" spans="1:9" ht="12" customHeight="1">
      <c r="A1" s="35"/>
      <c r="B1" s="35"/>
      <c r="C1" s="35"/>
      <c r="D1" s="35"/>
      <c r="E1" s="35"/>
      <c r="F1" s="35"/>
      <c r="G1" s="35"/>
      <c r="H1" s="35"/>
    </row>
    <row r="2" spans="1:9" ht="12" customHeight="1">
      <c r="A2" s="415" t="s">
        <v>71</v>
      </c>
      <c r="B2" s="415"/>
      <c r="C2" s="415"/>
      <c r="D2" s="415"/>
      <c r="E2" s="415"/>
      <c r="F2" s="415"/>
      <c r="G2" s="415"/>
      <c r="H2" s="415"/>
      <c r="I2" s="37"/>
    </row>
    <row r="3" spans="1:9" ht="12" customHeight="1">
      <c r="A3" s="415"/>
      <c r="B3" s="415"/>
      <c r="C3" s="415"/>
      <c r="D3" s="415"/>
      <c r="E3" s="415"/>
      <c r="F3" s="415"/>
      <c r="G3" s="415"/>
      <c r="H3" s="415"/>
      <c r="I3" s="37"/>
    </row>
    <row r="4" spans="1:9" ht="12" customHeight="1">
      <c r="A4" s="70"/>
      <c r="B4" s="70"/>
      <c r="C4" s="70"/>
      <c r="D4" s="70"/>
      <c r="E4" s="70"/>
      <c r="F4" s="70"/>
      <c r="G4" s="70"/>
      <c r="H4" s="70"/>
      <c r="I4" s="37"/>
    </row>
    <row r="5" spans="1:9" ht="12" customHeight="1">
      <c r="A5" s="415" t="s">
        <v>2357</v>
      </c>
      <c r="B5" s="415"/>
      <c r="C5" s="415"/>
      <c r="D5" s="415"/>
      <c r="E5" s="415"/>
      <c r="F5" s="415"/>
      <c r="G5" s="415"/>
      <c r="H5" s="415"/>
      <c r="I5" s="37"/>
    </row>
    <row r="6" spans="1:9" ht="12" customHeight="1">
      <c r="A6" s="415"/>
      <c r="B6" s="415"/>
      <c r="C6" s="415"/>
      <c r="D6" s="415"/>
      <c r="E6" s="415"/>
      <c r="F6" s="415"/>
      <c r="G6" s="415"/>
      <c r="H6" s="415"/>
      <c r="I6" s="37"/>
    </row>
    <row r="7" spans="1:9" ht="12" customHeight="1">
      <c r="A7" s="38"/>
      <c r="B7" s="38"/>
      <c r="C7" s="38"/>
      <c r="D7" s="38"/>
      <c r="E7" s="38"/>
      <c r="F7" s="38"/>
      <c r="G7" s="39" t="str">
        <f>[44]ORÇAMENTO!H8</f>
        <v>DATA:</v>
      </c>
      <c r="H7" s="69" t="s">
        <v>2610</v>
      </c>
    </row>
    <row r="8" spans="1:9" ht="12" customHeight="1" thickBot="1">
      <c r="A8" s="401"/>
      <c r="B8" s="401"/>
      <c r="C8" s="401"/>
      <c r="D8" s="401"/>
      <c r="E8" s="401"/>
      <c r="F8" s="38"/>
      <c r="G8" s="38"/>
      <c r="H8" s="38"/>
    </row>
    <row r="9" spans="1:9" ht="13.5" thickBot="1">
      <c r="A9" s="40" t="s">
        <v>46</v>
      </c>
      <c r="B9" s="41" t="s">
        <v>47</v>
      </c>
      <c r="C9" s="42" t="s">
        <v>48</v>
      </c>
      <c r="D9" s="43" t="s">
        <v>49</v>
      </c>
      <c r="E9" s="44" t="s">
        <v>50</v>
      </c>
      <c r="F9" s="45"/>
      <c r="G9" s="402" t="s">
        <v>51</v>
      </c>
      <c r="H9" s="403"/>
    </row>
    <row r="10" spans="1:9" ht="13.5" thickTop="1">
      <c r="A10" s="46" t="s">
        <v>52</v>
      </c>
      <c r="B10" s="47">
        <v>0.3</v>
      </c>
      <c r="C10" s="47">
        <v>0.48</v>
      </c>
      <c r="D10" s="48">
        <v>0.82</v>
      </c>
      <c r="E10" s="49">
        <v>0.79</v>
      </c>
      <c r="F10" s="45"/>
      <c r="G10" s="50" t="s">
        <v>53</v>
      </c>
      <c r="H10" s="51">
        <v>0.65</v>
      </c>
    </row>
    <row r="11" spans="1:9">
      <c r="A11" s="52" t="s">
        <v>54</v>
      </c>
      <c r="B11" s="53">
        <v>0.56000000000000005</v>
      </c>
      <c r="C11" s="53">
        <v>0.85</v>
      </c>
      <c r="D11" s="54">
        <v>0.89</v>
      </c>
      <c r="E11" s="55">
        <v>0.89</v>
      </c>
      <c r="F11" s="45"/>
      <c r="G11" s="56" t="s">
        <v>55</v>
      </c>
      <c r="H11" s="57">
        <v>3</v>
      </c>
    </row>
    <row r="12" spans="1:9">
      <c r="A12" s="52" t="s">
        <v>56</v>
      </c>
      <c r="B12" s="53">
        <v>0.85</v>
      </c>
      <c r="C12" s="53">
        <v>0.85</v>
      </c>
      <c r="D12" s="54">
        <v>1.1100000000000001</v>
      </c>
      <c r="E12" s="55">
        <v>0.85</v>
      </c>
      <c r="F12" s="45"/>
      <c r="G12" s="56" t="s">
        <v>57</v>
      </c>
      <c r="H12" s="57">
        <v>0</v>
      </c>
    </row>
    <row r="13" spans="1:9" ht="13.5" customHeight="1">
      <c r="A13" s="52" t="s">
        <v>58</v>
      </c>
      <c r="B13" s="53">
        <v>1.5</v>
      </c>
      <c r="C13" s="53">
        <v>3.45</v>
      </c>
      <c r="D13" s="54">
        <v>4.49</v>
      </c>
      <c r="E13" s="55">
        <v>4.45</v>
      </c>
      <c r="F13" s="45"/>
      <c r="G13" s="409" t="s">
        <v>59</v>
      </c>
      <c r="H13" s="413">
        <v>0</v>
      </c>
    </row>
    <row r="14" spans="1:9" ht="13.5" thickBot="1">
      <c r="A14" s="52" t="s">
        <v>60</v>
      </c>
      <c r="B14" s="53">
        <v>3.5</v>
      </c>
      <c r="C14" s="53">
        <v>5.1100000000000003</v>
      </c>
      <c r="D14" s="54">
        <v>6.22</v>
      </c>
      <c r="E14" s="55">
        <v>6.22</v>
      </c>
      <c r="F14" s="45"/>
      <c r="G14" s="410"/>
      <c r="H14" s="414"/>
    </row>
    <row r="15" spans="1:9" ht="13.5" thickBot="1">
      <c r="A15" s="58" t="s">
        <v>61</v>
      </c>
      <c r="B15" s="59">
        <v>3.65</v>
      </c>
      <c r="C15" s="59">
        <v>3.65</v>
      </c>
      <c r="D15" s="60">
        <v>3.65</v>
      </c>
      <c r="E15" s="61">
        <f>H15</f>
        <v>3.65</v>
      </c>
      <c r="F15" s="45"/>
      <c r="G15" s="62" t="s">
        <v>45</v>
      </c>
      <c r="H15" s="63">
        <f>SUM(H10:H14)</f>
        <v>3.65</v>
      </c>
    </row>
    <row r="16" spans="1:9">
      <c r="A16" s="45"/>
      <c r="B16" s="45"/>
      <c r="C16" s="45"/>
      <c r="D16" s="45"/>
      <c r="E16" s="45"/>
      <c r="F16" s="45"/>
    </row>
    <row r="17" spans="1:10">
      <c r="A17" s="45"/>
      <c r="B17" s="45"/>
      <c r="C17" s="45"/>
      <c r="D17" s="45"/>
      <c r="E17" s="45"/>
      <c r="F17" s="45"/>
    </row>
    <row r="18" spans="1:10">
      <c r="A18" s="45"/>
      <c r="B18" s="45"/>
      <c r="C18" s="45"/>
      <c r="D18" s="45"/>
      <c r="E18" s="45"/>
      <c r="F18" s="45"/>
      <c r="G18" s="45"/>
      <c r="H18" s="45"/>
    </row>
    <row r="19" spans="1:10">
      <c r="A19" s="45"/>
      <c r="B19" s="45"/>
      <c r="C19" s="45"/>
      <c r="D19" s="45"/>
      <c r="E19" s="45"/>
      <c r="F19" s="45"/>
      <c r="G19" s="45"/>
      <c r="H19" s="45"/>
    </row>
    <row r="20" spans="1:10">
      <c r="A20" s="45"/>
      <c r="B20" s="45"/>
      <c r="C20" s="45"/>
      <c r="D20" s="45"/>
      <c r="E20" s="45"/>
      <c r="F20" s="45"/>
      <c r="G20" s="45"/>
      <c r="H20" s="45"/>
      <c r="J20" s="64"/>
    </row>
    <row r="21" spans="1:10">
      <c r="A21" s="45"/>
      <c r="B21" s="45"/>
      <c r="C21" s="45"/>
      <c r="D21" s="45"/>
      <c r="E21" s="45"/>
      <c r="F21" s="45"/>
      <c r="G21" s="45"/>
      <c r="H21" s="45"/>
      <c r="J21" s="64"/>
    </row>
    <row r="22" spans="1:10" ht="13.5" thickBot="1">
      <c r="A22" s="45"/>
      <c r="B22" s="45"/>
      <c r="C22" s="45"/>
      <c r="D22" s="45"/>
      <c r="E22" s="45"/>
      <c r="F22" s="45"/>
      <c r="G22" s="45"/>
      <c r="H22" s="45"/>
    </row>
    <row r="23" spans="1:10" ht="15.75" customHeight="1" thickBot="1">
      <c r="A23" s="65" t="s">
        <v>62</v>
      </c>
      <c r="B23" s="73">
        <f>(((1+E13/100+E10/100+E11/100)*(1+E12/100)*(1+E14/100)/(1-E15/100))-1)*100</f>
        <v>17.996369414634117</v>
      </c>
      <c r="C23" s="74"/>
      <c r="D23" s="45"/>
      <c r="E23" s="45"/>
      <c r="F23" s="45"/>
      <c r="G23" s="45"/>
      <c r="H23" s="45"/>
    </row>
    <row r="24" spans="1:10">
      <c r="A24" s="45"/>
      <c r="B24" s="45"/>
      <c r="C24" s="45"/>
      <c r="D24" s="45"/>
      <c r="E24" s="45"/>
      <c r="F24" s="45"/>
      <c r="G24" s="45"/>
      <c r="H24" s="45"/>
    </row>
    <row r="25" spans="1:10">
      <c r="A25" s="66" t="s">
        <v>63</v>
      </c>
      <c r="B25" s="45"/>
      <c r="C25" s="45"/>
      <c r="D25" s="45"/>
      <c r="E25" s="67"/>
      <c r="F25" s="45"/>
      <c r="G25" s="45"/>
      <c r="H25" s="67"/>
    </row>
    <row r="26" spans="1:10">
      <c r="A26" s="68" t="s">
        <v>64</v>
      </c>
      <c r="B26" s="45"/>
      <c r="C26" s="45"/>
      <c r="D26" s="45"/>
      <c r="E26" s="67"/>
      <c r="F26" s="45"/>
      <c r="G26" s="45"/>
      <c r="H26" s="67"/>
    </row>
    <row r="27" spans="1:10">
      <c r="A27" s="68" t="s">
        <v>65</v>
      </c>
      <c r="B27" s="45"/>
      <c r="C27" s="45"/>
      <c r="D27" s="45"/>
      <c r="E27" s="67"/>
      <c r="F27" s="45"/>
      <c r="G27" s="45"/>
      <c r="H27" s="67"/>
    </row>
    <row r="28" spans="1:10">
      <c r="A28" s="68" t="s">
        <v>66</v>
      </c>
      <c r="B28" s="45"/>
      <c r="C28" s="45"/>
      <c r="D28" s="45"/>
      <c r="E28" s="67"/>
      <c r="F28" s="45"/>
      <c r="G28" s="45"/>
      <c r="H28" s="67"/>
    </row>
    <row r="29" spans="1:10">
      <c r="A29" s="68" t="s">
        <v>67</v>
      </c>
      <c r="B29" s="45"/>
      <c r="C29" s="45"/>
      <c r="D29" s="45"/>
      <c r="E29" s="45"/>
      <c r="F29" s="45"/>
      <c r="G29" s="45"/>
      <c r="H29" s="45"/>
    </row>
    <row r="30" spans="1:10">
      <c r="A30" s="68" t="s">
        <v>68</v>
      </c>
      <c r="B30" s="45"/>
      <c r="C30" s="45"/>
      <c r="D30" s="45"/>
      <c r="E30" s="45"/>
      <c r="F30" s="45"/>
      <c r="G30" s="45"/>
      <c r="H30" s="45"/>
    </row>
    <row r="31" spans="1:10">
      <c r="A31" s="68" t="s">
        <v>69</v>
      </c>
      <c r="B31" s="45"/>
      <c r="C31" s="45"/>
      <c r="D31" s="45"/>
      <c r="E31" s="45"/>
      <c r="F31" s="45"/>
      <c r="G31" s="45"/>
      <c r="H31" s="45"/>
    </row>
    <row r="32" spans="1:10">
      <c r="A32" s="400" t="s">
        <v>70</v>
      </c>
      <c r="B32" s="400"/>
      <c r="C32" s="400"/>
      <c r="D32" s="400"/>
      <c r="E32" s="400"/>
      <c r="F32" s="400"/>
      <c r="G32" s="400"/>
      <c r="H32" s="45"/>
    </row>
  </sheetData>
  <mergeCells count="9">
    <mergeCell ref="G13:G14"/>
    <mergeCell ref="H13:H14"/>
    <mergeCell ref="A32:G32"/>
    <mergeCell ref="A2:H2"/>
    <mergeCell ref="A3:H3"/>
    <mergeCell ref="A5:H5"/>
    <mergeCell ref="A6:H6"/>
    <mergeCell ref="A8:E8"/>
    <mergeCell ref="G9:H9"/>
  </mergeCells>
  <printOptions horizontalCentered="1"/>
  <pageMargins left="0.39370078740157483" right="0.39370078740157483" top="0.78740157480314965" bottom="0.78740157480314965" header="0.31496062992125984" footer="0.31496062992125984"/>
  <pageSetup paperSize="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274"/>
  <sheetViews>
    <sheetView workbookViewId="0"/>
  </sheetViews>
  <sheetFormatPr defaultColWidth="9.140625" defaultRowHeight="12.75"/>
  <cols>
    <col min="1" max="1" width="18.42578125" style="183" customWidth="1"/>
    <col min="2" max="2" width="134.28515625" style="168" customWidth="1"/>
    <col min="3" max="3" width="13.42578125" style="169" customWidth="1"/>
    <col min="4" max="4" width="13.28515625" style="227" customWidth="1"/>
    <col min="5" max="16384" width="9.140625" style="168"/>
  </cols>
  <sheetData>
    <row r="1" spans="1:4" ht="15" customHeight="1">
      <c r="A1" s="195"/>
      <c r="B1" s="196" t="s">
        <v>28896</v>
      </c>
      <c r="C1" s="197" t="s">
        <v>2</v>
      </c>
      <c r="D1" s="216" t="s">
        <v>2545</v>
      </c>
    </row>
    <row r="2" spans="1:4" ht="16.5">
      <c r="A2" s="198"/>
      <c r="B2" s="184" t="s">
        <v>22893</v>
      </c>
      <c r="C2" s="185"/>
      <c r="D2" s="217"/>
    </row>
    <row r="3" spans="1:4" ht="14.25">
      <c r="A3" s="199">
        <v>104658</v>
      </c>
      <c r="B3" s="186" t="s">
        <v>5832</v>
      </c>
      <c r="C3" s="187" t="s">
        <v>74</v>
      </c>
      <c r="D3" s="218">
        <v>156.86000000000001</v>
      </c>
    </row>
    <row r="4" spans="1:4" ht="14.25">
      <c r="A4" s="199">
        <v>105002</v>
      </c>
      <c r="B4" s="186" t="s">
        <v>6159</v>
      </c>
      <c r="C4" s="187" t="s">
        <v>73</v>
      </c>
      <c r="D4" s="218">
        <v>737.77</v>
      </c>
    </row>
    <row r="5" spans="1:4" ht="14.25">
      <c r="A5" s="199">
        <v>105004</v>
      </c>
      <c r="B5" s="186" t="s">
        <v>6161</v>
      </c>
      <c r="C5" s="187" t="s">
        <v>74</v>
      </c>
      <c r="D5" s="218">
        <v>126.45</v>
      </c>
    </row>
    <row r="6" spans="1:4" ht="14.25">
      <c r="A6" s="199">
        <v>105003</v>
      </c>
      <c r="B6" s="186" t="s">
        <v>6160</v>
      </c>
      <c r="C6" s="187" t="s">
        <v>73</v>
      </c>
      <c r="D6" s="218">
        <v>1167.44</v>
      </c>
    </row>
    <row r="7" spans="1:4" ht="14.25">
      <c r="A7" s="199">
        <v>105005</v>
      </c>
      <c r="B7" s="186" t="s">
        <v>6162</v>
      </c>
      <c r="C7" s="187" t="s">
        <v>74</v>
      </c>
      <c r="D7" s="218">
        <v>206</v>
      </c>
    </row>
    <row r="8" spans="1:4" ht="14.25">
      <c r="A8" s="199">
        <v>105006</v>
      </c>
      <c r="B8" s="186" t="s">
        <v>6745</v>
      </c>
      <c r="C8" s="187" t="s">
        <v>73</v>
      </c>
      <c r="D8" s="218">
        <v>0</v>
      </c>
    </row>
    <row r="9" spans="1:4" ht="14.25">
      <c r="A9" s="199">
        <v>104999</v>
      </c>
      <c r="B9" s="186" t="s">
        <v>6746</v>
      </c>
      <c r="C9" s="187" t="s">
        <v>73</v>
      </c>
      <c r="D9" s="218">
        <v>0</v>
      </c>
    </row>
    <row r="10" spans="1:4" ht="14.25">
      <c r="A10" s="199">
        <v>105000</v>
      </c>
      <c r="B10" s="186" t="s">
        <v>6747</v>
      </c>
      <c r="C10" s="187" t="s">
        <v>44</v>
      </c>
      <c r="D10" s="218">
        <v>1470.71</v>
      </c>
    </row>
    <row r="11" spans="1:4" ht="14.25">
      <c r="A11" s="199">
        <v>105001</v>
      </c>
      <c r="B11" s="186" t="s">
        <v>6748</v>
      </c>
      <c r="C11" s="187" t="s">
        <v>44</v>
      </c>
      <c r="D11" s="218">
        <v>1504.07</v>
      </c>
    </row>
    <row r="12" spans="1:4" ht="14.25">
      <c r="A12" s="199">
        <v>89306</v>
      </c>
      <c r="B12" s="186" t="s">
        <v>5673</v>
      </c>
      <c r="C12" s="187" t="s">
        <v>74</v>
      </c>
      <c r="D12" s="218">
        <v>97.56</v>
      </c>
    </row>
    <row r="13" spans="1:4" ht="14.25">
      <c r="A13" s="199">
        <v>89307</v>
      </c>
      <c r="B13" s="186" t="s">
        <v>5674</v>
      </c>
      <c r="C13" s="187" t="s">
        <v>74</v>
      </c>
      <c r="D13" s="218">
        <v>99.33</v>
      </c>
    </row>
    <row r="14" spans="1:4" ht="14.25">
      <c r="A14" s="199">
        <v>89290</v>
      </c>
      <c r="B14" s="186" t="s">
        <v>5669</v>
      </c>
      <c r="C14" s="187" t="s">
        <v>74</v>
      </c>
      <c r="D14" s="218">
        <v>80.930000000000007</v>
      </c>
    </row>
    <row r="15" spans="1:4" ht="14.25">
      <c r="A15" s="199">
        <v>89291</v>
      </c>
      <c r="B15" s="186" t="s">
        <v>5670</v>
      </c>
      <c r="C15" s="187" t="s">
        <v>74</v>
      </c>
      <c r="D15" s="218">
        <v>82.25</v>
      </c>
    </row>
    <row r="16" spans="1:4" ht="14.25">
      <c r="A16" s="199">
        <v>89298</v>
      </c>
      <c r="B16" s="186" t="s">
        <v>5671</v>
      </c>
      <c r="C16" s="187" t="s">
        <v>74</v>
      </c>
      <c r="D16" s="218">
        <v>84.6</v>
      </c>
    </row>
    <row r="17" spans="1:4" ht="14.25">
      <c r="A17" s="199">
        <v>89299</v>
      </c>
      <c r="B17" s="186" t="s">
        <v>5672</v>
      </c>
      <c r="C17" s="187" t="s">
        <v>74</v>
      </c>
      <c r="D17" s="218">
        <v>86.18</v>
      </c>
    </row>
    <row r="18" spans="1:4" ht="14.25">
      <c r="A18" s="199">
        <v>89282</v>
      </c>
      <c r="B18" s="186" t="s">
        <v>5667</v>
      </c>
      <c r="C18" s="187" t="s">
        <v>74</v>
      </c>
      <c r="D18" s="218">
        <v>72.8</v>
      </c>
    </row>
    <row r="19" spans="1:4" ht="14.25">
      <c r="A19" s="199">
        <v>89283</v>
      </c>
      <c r="B19" s="186" t="s">
        <v>5668</v>
      </c>
      <c r="C19" s="187" t="s">
        <v>74</v>
      </c>
      <c r="D19" s="218">
        <v>73.989999999999995</v>
      </c>
    </row>
    <row r="20" spans="1:4" ht="14.25">
      <c r="A20" s="199">
        <v>89480</v>
      </c>
      <c r="B20" s="186" t="s">
        <v>5682</v>
      </c>
      <c r="C20" s="187" t="s">
        <v>74</v>
      </c>
      <c r="D20" s="218">
        <v>165.15</v>
      </c>
    </row>
    <row r="21" spans="1:4" ht="14.25">
      <c r="A21" s="199">
        <v>89464</v>
      </c>
      <c r="B21" s="186" t="s">
        <v>5678</v>
      </c>
      <c r="C21" s="187" t="s">
        <v>74</v>
      </c>
      <c r="D21" s="218">
        <v>144.81</v>
      </c>
    </row>
    <row r="22" spans="1:4" ht="14.25">
      <c r="A22" s="199">
        <v>89478</v>
      </c>
      <c r="B22" s="186" t="s">
        <v>5681</v>
      </c>
      <c r="C22" s="187" t="s">
        <v>74</v>
      </c>
      <c r="D22" s="218">
        <v>142.01</v>
      </c>
    </row>
    <row r="23" spans="1:4" ht="14.25">
      <c r="A23" s="199">
        <v>89462</v>
      </c>
      <c r="B23" s="186" t="s">
        <v>5677</v>
      </c>
      <c r="C23" s="187" t="s">
        <v>74</v>
      </c>
      <c r="D23" s="218">
        <v>122.65</v>
      </c>
    </row>
    <row r="24" spans="1:4" ht="14.25">
      <c r="A24" s="199">
        <v>104444</v>
      </c>
      <c r="B24" s="186" t="s">
        <v>6749</v>
      </c>
      <c r="C24" s="187" t="s">
        <v>74</v>
      </c>
      <c r="D24" s="218">
        <v>0</v>
      </c>
    </row>
    <row r="25" spans="1:4" ht="14.25">
      <c r="A25" s="199">
        <v>104442</v>
      </c>
      <c r="B25" s="186" t="s">
        <v>6750</v>
      </c>
      <c r="C25" s="187" t="s">
        <v>74</v>
      </c>
      <c r="D25" s="218">
        <v>0</v>
      </c>
    </row>
    <row r="26" spans="1:4" ht="14.25">
      <c r="A26" s="199">
        <v>89472</v>
      </c>
      <c r="B26" s="186" t="s">
        <v>5680</v>
      </c>
      <c r="C26" s="187" t="s">
        <v>74</v>
      </c>
      <c r="D26" s="218">
        <v>127.19</v>
      </c>
    </row>
    <row r="27" spans="1:4" ht="14.25">
      <c r="A27" s="199">
        <v>89455</v>
      </c>
      <c r="B27" s="186" t="s">
        <v>5676</v>
      </c>
      <c r="C27" s="187" t="s">
        <v>74</v>
      </c>
      <c r="D27" s="218">
        <v>114.22</v>
      </c>
    </row>
    <row r="28" spans="1:4" ht="14.25">
      <c r="A28" s="199">
        <v>89470</v>
      </c>
      <c r="B28" s="186" t="s">
        <v>5679</v>
      </c>
      <c r="C28" s="187" t="s">
        <v>74</v>
      </c>
      <c r="D28" s="218">
        <v>105.9</v>
      </c>
    </row>
    <row r="29" spans="1:4" ht="14.25">
      <c r="A29" s="199">
        <v>89453</v>
      </c>
      <c r="B29" s="186" t="s">
        <v>5675</v>
      </c>
      <c r="C29" s="187" t="s">
        <v>74</v>
      </c>
      <c r="D29" s="218">
        <v>93.92</v>
      </c>
    </row>
    <row r="30" spans="1:4" ht="14.25">
      <c r="A30" s="199">
        <v>104443</v>
      </c>
      <c r="B30" s="186" t="s">
        <v>6751</v>
      </c>
      <c r="C30" s="187" t="s">
        <v>74</v>
      </c>
      <c r="D30" s="218">
        <v>0</v>
      </c>
    </row>
    <row r="31" spans="1:4" ht="14.25">
      <c r="A31" s="199">
        <v>104441</v>
      </c>
      <c r="B31" s="186" t="s">
        <v>6752</v>
      </c>
      <c r="C31" s="187" t="s">
        <v>74</v>
      </c>
      <c r="D31" s="218">
        <v>0</v>
      </c>
    </row>
    <row r="32" spans="1:4" ht="14.25">
      <c r="A32" s="199">
        <v>103354</v>
      </c>
      <c r="B32" s="186" t="s">
        <v>6510</v>
      </c>
      <c r="C32" s="187" t="s">
        <v>74</v>
      </c>
      <c r="D32" s="218">
        <v>89.55</v>
      </c>
    </row>
    <row r="33" spans="1:4" ht="14.25">
      <c r="A33" s="199">
        <v>103355</v>
      </c>
      <c r="B33" s="186" t="s">
        <v>6511</v>
      </c>
      <c r="C33" s="187" t="s">
        <v>74</v>
      </c>
      <c r="D33" s="218">
        <v>90.61</v>
      </c>
    </row>
    <row r="34" spans="1:4" ht="14.25">
      <c r="A34" s="199">
        <v>103330</v>
      </c>
      <c r="B34" s="186" t="s">
        <v>3101</v>
      </c>
      <c r="C34" s="187" t="s">
        <v>74</v>
      </c>
      <c r="D34" s="218">
        <v>83.1</v>
      </c>
    </row>
    <row r="35" spans="1:4" ht="14.25">
      <c r="A35" s="199">
        <v>103331</v>
      </c>
      <c r="B35" s="186" t="s">
        <v>3102</v>
      </c>
      <c r="C35" s="187" t="s">
        <v>74</v>
      </c>
      <c r="D35" s="218">
        <v>84.1</v>
      </c>
    </row>
    <row r="36" spans="1:4" ht="14.25">
      <c r="A36" s="199">
        <v>103358</v>
      </c>
      <c r="B36" s="186" t="s">
        <v>6512</v>
      </c>
      <c r="C36" s="187" t="s">
        <v>74</v>
      </c>
      <c r="D36" s="218">
        <v>70.33</v>
      </c>
    </row>
    <row r="37" spans="1:4" ht="14.25">
      <c r="A37" s="199">
        <v>103359</v>
      </c>
      <c r="B37" s="186" t="s">
        <v>6513</v>
      </c>
      <c r="C37" s="187" t="s">
        <v>74</v>
      </c>
      <c r="D37" s="218">
        <v>71.180000000000007</v>
      </c>
    </row>
    <row r="38" spans="1:4" ht="14.25">
      <c r="A38" s="199">
        <v>103366</v>
      </c>
      <c r="B38" s="186" t="s">
        <v>6520</v>
      </c>
      <c r="C38" s="187" t="s">
        <v>74</v>
      </c>
      <c r="D38" s="218">
        <v>61.86</v>
      </c>
    </row>
    <row r="39" spans="1:4" ht="14.25">
      <c r="A39" s="199">
        <v>103367</v>
      </c>
      <c r="B39" s="186" t="s">
        <v>6521</v>
      </c>
      <c r="C39" s="187" t="s">
        <v>74</v>
      </c>
      <c r="D39" s="218">
        <v>62.62</v>
      </c>
    </row>
    <row r="40" spans="1:4" ht="14.25">
      <c r="A40" s="199">
        <v>103360</v>
      </c>
      <c r="B40" s="186" t="s">
        <v>6514</v>
      </c>
      <c r="C40" s="187" t="s">
        <v>74</v>
      </c>
      <c r="D40" s="218">
        <v>82.14</v>
      </c>
    </row>
    <row r="41" spans="1:4" ht="14.25">
      <c r="A41" s="199">
        <v>103361</v>
      </c>
      <c r="B41" s="186" t="s">
        <v>6515</v>
      </c>
      <c r="C41" s="187" t="s">
        <v>74</v>
      </c>
      <c r="D41" s="218">
        <v>83.21</v>
      </c>
    </row>
    <row r="42" spans="1:4" ht="14.25">
      <c r="A42" s="199">
        <v>103368</v>
      </c>
      <c r="B42" s="186" t="s">
        <v>6522</v>
      </c>
      <c r="C42" s="187" t="s">
        <v>74</v>
      </c>
      <c r="D42" s="218">
        <v>70.02</v>
      </c>
    </row>
    <row r="43" spans="1:4" ht="14.25">
      <c r="A43" s="199">
        <v>103369</v>
      </c>
      <c r="B43" s="186" t="s">
        <v>6523</v>
      </c>
      <c r="C43" s="187" t="s">
        <v>74</v>
      </c>
      <c r="D43" s="218">
        <v>70.989999999999995</v>
      </c>
    </row>
    <row r="44" spans="1:4" ht="14.25">
      <c r="A44" s="199">
        <v>103334</v>
      </c>
      <c r="B44" s="186" t="s">
        <v>3105</v>
      </c>
      <c r="C44" s="187" t="s">
        <v>74</v>
      </c>
      <c r="D44" s="218">
        <v>145.6</v>
      </c>
    </row>
    <row r="45" spans="1:4" ht="14.25">
      <c r="A45" s="199">
        <v>103335</v>
      </c>
      <c r="B45" s="186" t="s">
        <v>3106</v>
      </c>
      <c r="C45" s="187" t="s">
        <v>74</v>
      </c>
      <c r="D45" s="218">
        <v>147.46</v>
      </c>
    </row>
    <row r="46" spans="1:4" ht="14.25">
      <c r="A46" s="199">
        <v>103362</v>
      </c>
      <c r="B46" s="186" t="s">
        <v>6516</v>
      </c>
      <c r="C46" s="187" t="s">
        <v>74</v>
      </c>
      <c r="D46" s="218">
        <v>99.88</v>
      </c>
    </row>
    <row r="47" spans="1:4" ht="14.25">
      <c r="A47" s="199">
        <v>103363</v>
      </c>
      <c r="B47" s="186" t="s">
        <v>6517</v>
      </c>
      <c r="C47" s="187" t="s">
        <v>74</v>
      </c>
      <c r="D47" s="218">
        <v>101.08</v>
      </c>
    </row>
    <row r="48" spans="1:4" ht="14.25">
      <c r="A48" s="199">
        <v>103370</v>
      </c>
      <c r="B48" s="186" t="s">
        <v>6524</v>
      </c>
      <c r="C48" s="187" t="s">
        <v>74</v>
      </c>
      <c r="D48" s="218">
        <v>88.49</v>
      </c>
    </row>
    <row r="49" spans="1:4" ht="14.25">
      <c r="A49" s="199">
        <v>103371</v>
      </c>
      <c r="B49" s="186" t="s">
        <v>6525</v>
      </c>
      <c r="C49" s="187" t="s">
        <v>74</v>
      </c>
      <c r="D49" s="218">
        <v>89.58</v>
      </c>
    </row>
    <row r="50" spans="1:4" ht="14.25">
      <c r="A50" s="199">
        <v>103332</v>
      </c>
      <c r="B50" s="186" t="s">
        <v>3103</v>
      </c>
      <c r="C50" s="187" t="s">
        <v>74</v>
      </c>
      <c r="D50" s="218">
        <v>120.28</v>
      </c>
    </row>
    <row r="51" spans="1:4" ht="14.25">
      <c r="A51" s="199">
        <v>103333</v>
      </c>
      <c r="B51" s="186" t="s">
        <v>3104</v>
      </c>
      <c r="C51" s="187" t="s">
        <v>74</v>
      </c>
      <c r="D51" s="218">
        <v>121.35</v>
      </c>
    </row>
    <row r="52" spans="1:4" ht="14.25">
      <c r="A52" s="199">
        <v>103352</v>
      </c>
      <c r="B52" s="186" t="s">
        <v>6508</v>
      </c>
      <c r="C52" s="187" t="s">
        <v>74</v>
      </c>
      <c r="D52" s="218">
        <v>103.27</v>
      </c>
    </row>
    <row r="53" spans="1:4" ht="14.25">
      <c r="A53" s="199">
        <v>103353</v>
      </c>
      <c r="B53" s="186" t="s">
        <v>6509</v>
      </c>
      <c r="C53" s="187" t="s">
        <v>74</v>
      </c>
      <c r="D53" s="218">
        <v>104.26</v>
      </c>
    </row>
    <row r="54" spans="1:4" ht="14.25">
      <c r="A54" s="199">
        <v>103328</v>
      </c>
      <c r="B54" s="186" t="s">
        <v>3099</v>
      </c>
      <c r="C54" s="187" t="s">
        <v>74</v>
      </c>
      <c r="D54" s="218">
        <v>94.52</v>
      </c>
    </row>
    <row r="55" spans="1:4" ht="14.25">
      <c r="A55" s="199">
        <v>103329</v>
      </c>
      <c r="B55" s="186" t="s">
        <v>3100</v>
      </c>
      <c r="C55" s="187" t="s">
        <v>74</v>
      </c>
      <c r="D55" s="218">
        <v>95.44</v>
      </c>
    </row>
    <row r="56" spans="1:4" ht="14.25">
      <c r="A56" s="199">
        <v>103356</v>
      </c>
      <c r="B56" s="186" t="s">
        <v>3109</v>
      </c>
      <c r="C56" s="187" t="s">
        <v>74</v>
      </c>
      <c r="D56" s="218">
        <v>61.6</v>
      </c>
    </row>
    <row r="57" spans="1:4" ht="14.25">
      <c r="A57" s="199">
        <v>103357</v>
      </c>
      <c r="B57" s="186" t="s">
        <v>3110</v>
      </c>
      <c r="C57" s="187" t="s">
        <v>74</v>
      </c>
      <c r="D57" s="218">
        <v>62.38</v>
      </c>
    </row>
    <row r="58" spans="1:4" ht="14.25">
      <c r="A58" s="199">
        <v>103364</v>
      </c>
      <c r="B58" s="186" t="s">
        <v>6518</v>
      </c>
      <c r="C58" s="187" t="s">
        <v>74</v>
      </c>
      <c r="D58" s="218">
        <v>51.77</v>
      </c>
    </row>
    <row r="59" spans="1:4" ht="14.25">
      <c r="A59" s="199">
        <v>103365</v>
      </c>
      <c r="B59" s="186" t="s">
        <v>6519</v>
      </c>
      <c r="C59" s="187" t="s">
        <v>74</v>
      </c>
      <c r="D59" s="218">
        <v>52.03</v>
      </c>
    </row>
    <row r="60" spans="1:4" ht="14.25">
      <c r="A60" s="199">
        <v>103350</v>
      </c>
      <c r="B60" s="186" t="s">
        <v>3107</v>
      </c>
      <c r="C60" s="187" t="s">
        <v>74</v>
      </c>
      <c r="D60" s="218">
        <v>174.86</v>
      </c>
    </row>
    <row r="61" spans="1:4" ht="14.25">
      <c r="A61" s="199">
        <v>103351</v>
      </c>
      <c r="B61" s="186" t="s">
        <v>3108</v>
      </c>
      <c r="C61" s="187" t="s">
        <v>74</v>
      </c>
      <c r="D61" s="218">
        <v>176.22</v>
      </c>
    </row>
    <row r="62" spans="1:4" ht="14.25">
      <c r="A62" s="199">
        <v>103344</v>
      </c>
      <c r="B62" s="186" t="s">
        <v>6502</v>
      </c>
      <c r="C62" s="187" t="s">
        <v>74</v>
      </c>
      <c r="D62" s="218">
        <v>83.62</v>
      </c>
    </row>
    <row r="63" spans="1:4" ht="14.25">
      <c r="A63" s="199">
        <v>103345</v>
      </c>
      <c r="B63" s="186" t="s">
        <v>6503</v>
      </c>
      <c r="C63" s="187" t="s">
        <v>74</v>
      </c>
      <c r="D63" s="218">
        <v>84.86</v>
      </c>
    </row>
    <row r="64" spans="1:4" ht="14.25">
      <c r="A64" s="199">
        <v>103348</v>
      </c>
      <c r="B64" s="186" t="s">
        <v>6506</v>
      </c>
      <c r="C64" s="187" t="s">
        <v>74</v>
      </c>
      <c r="D64" s="218">
        <v>70.790000000000006</v>
      </c>
    </row>
    <row r="65" spans="1:4" ht="14.25">
      <c r="A65" s="199">
        <v>103349</v>
      </c>
      <c r="B65" s="186" t="s">
        <v>6507</v>
      </c>
      <c r="C65" s="187" t="s">
        <v>74</v>
      </c>
      <c r="D65" s="218">
        <v>71.92</v>
      </c>
    </row>
    <row r="66" spans="1:4" ht="14.25">
      <c r="A66" s="199">
        <v>103346</v>
      </c>
      <c r="B66" s="186" t="s">
        <v>6504</v>
      </c>
      <c r="C66" s="187" t="s">
        <v>74</v>
      </c>
      <c r="D66" s="218">
        <v>92.71</v>
      </c>
    </row>
    <row r="67" spans="1:4" ht="14.25">
      <c r="A67" s="199">
        <v>103347</v>
      </c>
      <c r="B67" s="186" t="s">
        <v>6505</v>
      </c>
      <c r="C67" s="187" t="s">
        <v>74</v>
      </c>
      <c r="D67" s="218">
        <v>94.03</v>
      </c>
    </row>
    <row r="68" spans="1:4" ht="14.25">
      <c r="A68" s="199">
        <v>103324</v>
      </c>
      <c r="B68" s="186" t="s">
        <v>3095</v>
      </c>
      <c r="C68" s="187" t="s">
        <v>74</v>
      </c>
      <c r="D68" s="218">
        <v>80.03</v>
      </c>
    </row>
    <row r="69" spans="1:4" ht="14.25">
      <c r="A69" s="199">
        <v>103325</v>
      </c>
      <c r="B69" s="186" t="s">
        <v>3096</v>
      </c>
      <c r="C69" s="187" t="s">
        <v>74</v>
      </c>
      <c r="D69" s="218">
        <v>81.23</v>
      </c>
    </row>
    <row r="70" spans="1:4" ht="14.25">
      <c r="A70" s="199">
        <v>103326</v>
      </c>
      <c r="B70" s="186" t="s">
        <v>3097</v>
      </c>
      <c r="C70" s="187" t="s">
        <v>74</v>
      </c>
      <c r="D70" s="218">
        <v>94.25</v>
      </c>
    </row>
    <row r="71" spans="1:4" ht="14.25">
      <c r="A71" s="199">
        <v>103327</v>
      </c>
      <c r="B71" s="186" t="s">
        <v>3098</v>
      </c>
      <c r="C71" s="187" t="s">
        <v>74</v>
      </c>
      <c r="D71" s="218">
        <v>95.65</v>
      </c>
    </row>
    <row r="72" spans="1:4" ht="14.25">
      <c r="A72" s="199">
        <v>103322</v>
      </c>
      <c r="B72" s="186" t="s">
        <v>3093</v>
      </c>
      <c r="C72" s="187" t="s">
        <v>74</v>
      </c>
      <c r="D72" s="218">
        <v>60.06</v>
      </c>
    </row>
    <row r="73" spans="1:4" ht="14.25">
      <c r="A73" s="199">
        <v>103323</v>
      </c>
      <c r="B73" s="186" t="s">
        <v>3094</v>
      </c>
      <c r="C73" s="187" t="s">
        <v>74</v>
      </c>
      <c r="D73" s="218">
        <v>61.12</v>
      </c>
    </row>
    <row r="74" spans="1:4" ht="14.25">
      <c r="A74" s="199">
        <v>103338</v>
      </c>
      <c r="B74" s="186" t="s">
        <v>6753</v>
      </c>
      <c r="C74" s="187" t="s">
        <v>74</v>
      </c>
      <c r="D74" s="218">
        <v>119.25</v>
      </c>
    </row>
    <row r="75" spans="1:4" ht="14.25">
      <c r="A75" s="199">
        <v>103339</v>
      </c>
      <c r="B75" s="186" t="s">
        <v>6754</v>
      </c>
      <c r="C75" s="187" t="s">
        <v>74</v>
      </c>
      <c r="D75" s="218">
        <v>120.29</v>
      </c>
    </row>
    <row r="76" spans="1:4" ht="14.25">
      <c r="A76" s="199">
        <v>103340</v>
      </c>
      <c r="B76" s="186" t="s">
        <v>6755</v>
      </c>
      <c r="C76" s="187" t="s">
        <v>74</v>
      </c>
      <c r="D76" s="218">
        <v>144.55000000000001</v>
      </c>
    </row>
    <row r="77" spans="1:4" ht="14.25">
      <c r="A77" s="199">
        <v>103341</v>
      </c>
      <c r="B77" s="186" t="s">
        <v>6756</v>
      </c>
      <c r="C77" s="187" t="s">
        <v>74</v>
      </c>
      <c r="D77" s="218">
        <v>145.85</v>
      </c>
    </row>
    <row r="78" spans="1:4" ht="14.25">
      <c r="A78" s="199">
        <v>103336</v>
      </c>
      <c r="B78" s="186" t="s">
        <v>6757</v>
      </c>
      <c r="C78" s="187" t="s">
        <v>74</v>
      </c>
      <c r="D78" s="218">
        <v>90.78</v>
      </c>
    </row>
    <row r="79" spans="1:4" ht="14.25">
      <c r="A79" s="199">
        <v>103337</v>
      </c>
      <c r="B79" s="186" t="s">
        <v>6758</v>
      </c>
      <c r="C79" s="187" t="s">
        <v>74</v>
      </c>
      <c r="D79" s="218">
        <v>91.66</v>
      </c>
    </row>
    <row r="80" spans="1:4" ht="14.25">
      <c r="A80" s="199">
        <v>103342</v>
      </c>
      <c r="B80" s="186" t="s">
        <v>6759</v>
      </c>
      <c r="C80" s="187" t="s">
        <v>74</v>
      </c>
      <c r="D80" s="218">
        <v>123.12</v>
      </c>
    </row>
    <row r="81" spans="1:4" ht="14.25">
      <c r="A81" s="199">
        <v>103343</v>
      </c>
      <c r="B81" s="186" t="s">
        <v>6760</v>
      </c>
      <c r="C81" s="187" t="s">
        <v>74</v>
      </c>
      <c r="D81" s="218">
        <v>124.27</v>
      </c>
    </row>
    <row r="82" spans="1:4" ht="14.25">
      <c r="A82" s="199">
        <v>103318</v>
      </c>
      <c r="B82" s="186" t="s">
        <v>6761</v>
      </c>
      <c r="C82" s="187" t="s">
        <v>74</v>
      </c>
      <c r="D82" s="218">
        <v>105.36</v>
      </c>
    </row>
    <row r="83" spans="1:4" ht="14.25">
      <c r="A83" s="199">
        <v>103319</v>
      </c>
      <c r="B83" s="186" t="s">
        <v>3113</v>
      </c>
      <c r="C83" s="187" t="s">
        <v>74</v>
      </c>
      <c r="D83" s="218">
        <v>106.4</v>
      </c>
    </row>
    <row r="84" spans="1:4" ht="14.25">
      <c r="A84" s="199">
        <v>103320</v>
      </c>
      <c r="B84" s="186" t="s">
        <v>3114</v>
      </c>
      <c r="C84" s="187" t="s">
        <v>74</v>
      </c>
      <c r="D84" s="218">
        <v>126.77</v>
      </c>
    </row>
    <row r="85" spans="1:4" ht="14.25">
      <c r="A85" s="199">
        <v>103321</v>
      </c>
      <c r="B85" s="186" t="s">
        <v>3115</v>
      </c>
      <c r="C85" s="187" t="s">
        <v>74</v>
      </c>
      <c r="D85" s="218">
        <v>128.07</v>
      </c>
    </row>
    <row r="86" spans="1:4" ht="14.25">
      <c r="A86" s="199">
        <v>103316</v>
      </c>
      <c r="B86" s="186" t="s">
        <v>3111</v>
      </c>
      <c r="C86" s="187" t="s">
        <v>74</v>
      </c>
      <c r="D86" s="218">
        <v>81.37</v>
      </c>
    </row>
    <row r="87" spans="1:4" ht="14.25">
      <c r="A87" s="199">
        <v>103317</v>
      </c>
      <c r="B87" s="186" t="s">
        <v>3112</v>
      </c>
      <c r="C87" s="187" t="s">
        <v>74</v>
      </c>
      <c r="D87" s="218">
        <v>82.25</v>
      </c>
    </row>
    <row r="88" spans="1:4" ht="14.25">
      <c r="A88" s="199">
        <v>101166</v>
      </c>
      <c r="B88" s="186" t="s">
        <v>1097</v>
      </c>
      <c r="C88" s="187" t="s">
        <v>712</v>
      </c>
      <c r="D88" s="218">
        <v>670.97</v>
      </c>
    </row>
    <row r="89" spans="1:4" ht="14.25">
      <c r="A89" s="199">
        <v>101165</v>
      </c>
      <c r="B89" s="186" t="s">
        <v>1096</v>
      </c>
      <c r="C89" s="187" t="s">
        <v>712</v>
      </c>
      <c r="D89" s="218">
        <v>1044.29</v>
      </c>
    </row>
    <row r="90" spans="1:4" ht="14.25">
      <c r="A90" s="199">
        <v>101163</v>
      </c>
      <c r="B90" s="186" t="s">
        <v>1553</v>
      </c>
      <c r="C90" s="187" t="s">
        <v>74</v>
      </c>
      <c r="D90" s="218">
        <v>595.13</v>
      </c>
    </row>
    <row r="91" spans="1:4" ht="14.25">
      <c r="A91" s="199">
        <v>101164</v>
      </c>
      <c r="B91" s="186" t="s">
        <v>1554</v>
      </c>
      <c r="C91" s="187" t="s">
        <v>74</v>
      </c>
      <c r="D91" s="218">
        <v>605.01</v>
      </c>
    </row>
    <row r="92" spans="1:4" ht="14.25">
      <c r="A92" s="199">
        <v>101162</v>
      </c>
      <c r="B92" s="186" t="s">
        <v>1551</v>
      </c>
      <c r="C92" s="187" t="s">
        <v>74</v>
      </c>
      <c r="D92" s="218">
        <v>156.33000000000001</v>
      </c>
    </row>
    <row r="93" spans="1:4" ht="14.25">
      <c r="A93" s="199">
        <v>101161</v>
      </c>
      <c r="B93" s="186" t="s">
        <v>1552</v>
      </c>
      <c r="C93" s="187" t="s">
        <v>74</v>
      </c>
      <c r="D93" s="218">
        <v>241.91</v>
      </c>
    </row>
    <row r="94" spans="1:4" ht="14.25">
      <c r="A94" s="199">
        <v>101160</v>
      </c>
      <c r="B94" s="186" t="s">
        <v>6762</v>
      </c>
      <c r="C94" s="187" t="s">
        <v>74</v>
      </c>
      <c r="D94" s="218">
        <v>0</v>
      </c>
    </row>
    <row r="95" spans="1:4" ht="14.25">
      <c r="A95" s="199">
        <v>101159</v>
      </c>
      <c r="B95" s="186" t="s">
        <v>1550</v>
      </c>
      <c r="C95" s="187" t="s">
        <v>74</v>
      </c>
      <c r="D95" s="218">
        <v>137.38</v>
      </c>
    </row>
    <row r="96" spans="1:4" ht="14.25">
      <c r="A96" s="199">
        <v>101154</v>
      </c>
      <c r="B96" s="186" t="s">
        <v>1555</v>
      </c>
      <c r="C96" s="187" t="s">
        <v>74</v>
      </c>
      <c r="D96" s="218">
        <v>131.06</v>
      </c>
    </row>
    <row r="97" spans="1:4" ht="14.25">
      <c r="A97" s="199">
        <v>101155</v>
      </c>
      <c r="B97" s="186" t="s">
        <v>1556</v>
      </c>
      <c r="C97" s="187" t="s">
        <v>74</v>
      </c>
      <c r="D97" s="218">
        <v>183.48</v>
      </c>
    </row>
    <row r="98" spans="1:4" ht="14.25">
      <c r="A98" s="199">
        <v>101156</v>
      </c>
      <c r="B98" s="186" t="s">
        <v>1557</v>
      </c>
      <c r="C98" s="187" t="s">
        <v>74</v>
      </c>
      <c r="D98" s="218">
        <v>268.93</v>
      </c>
    </row>
    <row r="99" spans="1:4" ht="14.25">
      <c r="A99" s="199">
        <v>101158</v>
      </c>
      <c r="B99" s="186" t="s">
        <v>2950</v>
      </c>
      <c r="C99" s="187" t="s">
        <v>74</v>
      </c>
      <c r="D99" s="218">
        <v>86.06</v>
      </c>
    </row>
    <row r="100" spans="1:4" ht="14.25">
      <c r="A100" s="199">
        <v>101157</v>
      </c>
      <c r="B100" s="186" t="s">
        <v>2949</v>
      </c>
      <c r="C100" s="187" t="s">
        <v>74</v>
      </c>
      <c r="D100" s="218">
        <v>65.78</v>
      </c>
    </row>
    <row r="101" spans="1:4" ht="14.25">
      <c r="A101" s="199">
        <v>87382</v>
      </c>
      <c r="B101" s="186" t="s">
        <v>1709</v>
      </c>
      <c r="C101" s="187" t="s">
        <v>712</v>
      </c>
      <c r="D101" s="218">
        <v>1485.82</v>
      </c>
    </row>
    <row r="102" spans="1:4" ht="14.25">
      <c r="A102" s="199">
        <v>87383</v>
      </c>
      <c r="B102" s="186" t="s">
        <v>1710</v>
      </c>
      <c r="C102" s="187" t="s">
        <v>712</v>
      </c>
      <c r="D102" s="218">
        <v>1474.3</v>
      </c>
    </row>
    <row r="103" spans="1:4" ht="14.25">
      <c r="A103" s="199">
        <v>87384</v>
      </c>
      <c r="B103" s="186" t="s">
        <v>1711</v>
      </c>
      <c r="C103" s="187" t="s">
        <v>712</v>
      </c>
      <c r="D103" s="218">
        <v>1457.74</v>
      </c>
    </row>
    <row r="104" spans="1:4" ht="14.25">
      <c r="A104" s="199">
        <v>87398</v>
      </c>
      <c r="B104" s="186" t="s">
        <v>1724</v>
      </c>
      <c r="C104" s="187" t="s">
        <v>712</v>
      </c>
      <c r="D104" s="218">
        <v>1661.98</v>
      </c>
    </row>
    <row r="105" spans="1:4" ht="14.25">
      <c r="A105" s="199">
        <v>87395</v>
      </c>
      <c r="B105" s="186" t="s">
        <v>1721</v>
      </c>
      <c r="C105" s="187" t="s">
        <v>712</v>
      </c>
      <c r="D105" s="218">
        <v>2879.86</v>
      </c>
    </row>
    <row r="106" spans="1:4" ht="14.25">
      <c r="A106" s="199">
        <v>87396</v>
      </c>
      <c r="B106" s="186" t="s">
        <v>1722</v>
      </c>
      <c r="C106" s="187" t="s">
        <v>712</v>
      </c>
      <c r="D106" s="218">
        <v>2887.6</v>
      </c>
    </row>
    <row r="107" spans="1:4" ht="14.25">
      <c r="A107" s="199">
        <v>87397</v>
      </c>
      <c r="B107" s="186" t="s">
        <v>1723</v>
      </c>
      <c r="C107" s="187" t="s">
        <v>712</v>
      </c>
      <c r="D107" s="218">
        <v>2893.57</v>
      </c>
    </row>
    <row r="108" spans="1:4" ht="14.25">
      <c r="A108" s="199">
        <v>87402</v>
      </c>
      <c r="B108" s="186" t="s">
        <v>1727</v>
      </c>
      <c r="C108" s="187" t="s">
        <v>712</v>
      </c>
      <c r="D108" s="218">
        <v>3103.16</v>
      </c>
    </row>
    <row r="109" spans="1:4" ht="14.25">
      <c r="A109" s="199">
        <v>87391</v>
      </c>
      <c r="B109" s="186" t="s">
        <v>1718</v>
      </c>
      <c r="C109" s="187" t="s">
        <v>712</v>
      </c>
      <c r="D109" s="218">
        <v>4522.04</v>
      </c>
    </row>
    <row r="110" spans="1:4" ht="14.25">
      <c r="A110" s="199">
        <v>87393</v>
      </c>
      <c r="B110" s="186" t="s">
        <v>1719</v>
      </c>
      <c r="C110" s="187" t="s">
        <v>712</v>
      </c>
      <c r="D110" s="218">
        <v>4551.84</v>
      </c>
    </row>
    <row r="111" spans="1:4" ht="14.25">
      <c r="A111" s="199">
        <v>87394</v>
      </c>
      <c r="B111" s="186" t="s">
        <v>1720</v>
      </c>
      <c r="C111" s="187" t="s">
        <v>712</v>
      </c>
      <c r="D111" s="218">
        <v>4578.87</v>
      </c>
    </row>
    <row r="112" spans="1:4" ht="14.25">
      <c r="A112" s="199">
        <v>87401</v>
      </c>
      <c r="B112" s="186" t="s">
        <v>1726</v>
      </c>
      <c r="C112" s="187" t="s">
        <v>712</v>
      </c>
      <c r="D112" s="218">
        <v>4778.96</v>
      </c>
    </row>
    <row r="113" spans="1:4" ht="14.25">
      <c r="A113" s="199">
        <v>87407</v>
      </c>
      <c r="B113" s="186" t="s">
        <v>1729</v>
      </c>
      <c r="C113" s="187" t="s">
        <v>712</v>
      </c>
      <c r="D113" s="218">
        <v>1524.14</v>
      </c>
    </row>
    <row r="114" spans="1:4" ht="14.25">
      <c r="A114" s="199">
        <v>87408</v>
      </c>
      <c r="B114" s="186" t="s">
        <v>6056</v>
      </c>
      <c r="C114" s="187" t="s">
        <v>712</v>
      </c>
      <c r="D114" s="218">
        <v>1504.79</v>
      </c>
    </row>
    <row r="115" spans="1:4" ht="14.25">
      <c r="A115" s="199">
        <v>87404</v>
      </c>
      <c r="B115" s="186" t="s">
        <v>1728</v>
      </c>
      <c r="C115" s="187" t="s">
        <v>712</v>
      </c>
      <c r="D115" s="218">
        <v>4259.57</v>
      </c>
    </row>
    <row r="116" spans="1:4" ht="14.25">
      <c r="A116" s="199">
        <v>87405</v>
      </c>
      <c r="B116" s="186" t="s">
        <v>6055</v>
      </c>
      <c r="C116" s="187" t="s">
        <v>712</v>
      </c>
      <c r="D116" s="218">
        <v>4255.3</v>
      </c>
    </row>
    <row r="117" spans="1:4" ht="14.25">
      <c r="A117" s="199">
        <v>87388</v>
      </c>
      <c r="B117" s="186" t="s">
        <v>1715</v>
      </c>
      <c r="C117" s="187" t="s">
        <v>712</v>
      </c>
      <c r="D117" s="218">
        <v>4069.33</v>
      </c>
    </row>
    <row r="118" spans="1:4" ht="14.25">
      <c r="A118" s="199">
        <v>87389</v>
      </c>
      <c r="B118" s="186" t="s">
        <v>1716</v>
      </c>
      <c r="C118" s="187" t="s">
        <v>712</v>
      </c>
      <c r="D118" s="218">
        <v>4075.6</v>
      </c>
    </row>
    <row r="119" spans="1:4" ht="14.25">
      <c r="A119" s="199">
        <v>87390</v>
      </c>
      <c r="B119" s="186" t="s">
        <v>1717</v>
      </c>
      <c r="C119" s="187" t="s">
        <v>712</v>
      </c>
      <c r="D119" s="218">
        <v>4086</v>
      </c>
    </row>
    <row r="120" spans="1:4" ht="14.25">
      <c r="A120" s="199">
        <v>87385</v>
      </c>
      <c r="B120" s="186" t="s">
        <v>1712</v>
      </c>
      <c r="C120" s="187" t="s">
        <v>712</v>
      </c>
      <c r="D120" s="218">
        <v>1725.73</v>
      </c>
    </row>
    <row r="121" spans="1:4" ht="14.25">
      <c r="A121" s="199">
        <v>87386</v>
      </c>
      <c r="B121" s="186" t="s">
        <v>1713</v>
      </c>
      <c r="C121" s="187" t="s">
        <v>712</v>
      </c>
      <c r="D121" s="218">
        <v>1707.08</v>
      </c>
    </row>
    <row r="122" spans="1:4" ht="14.25">
      <c r="A122" s="199">
        <v>87387</v>
      </c>
      <c r="B122" s="186" t="s">
        <v>1714</v>
      </c>
      <c r="C122" s="187" t="s">
        <v>712</v>
      </c>
      <c r="D122" s="218">
        <v>1691.18</v>
      </c>
    </row>
    <row r="123" spans="1:4" ht="14.25">
      <c r="A123" s="199">
        <v>87399</v>
      </c>
      <c r="B123" s="186" t="s">
        <v>1725</v>
      </c>
      <c r="C123" s="187" t="s">
        <v>712</v>
      </c>
      <c r="D123" s="218">
        <v>1900.04</v>
      </c>
    </row>
    <row r="124" spans="1:4" ht="14.25">
      <c r="A124" s="199">
        <v>88627</v>
      </c>
      <c r="B124" s="186" t="s">
        <v>1732</v>
      </c>
      <c r="C124" s="187" t="s">
        <v>712</v>
      </c>
      <c r="D124" s="218">
        <v>726.88</v>
      </c>
    </row>
    <row r="125" spans="1:4" ht="14.25">
      <c r="A125" s="199">
        <v>100463</v>
      </c>
      <c r="B125" s="186" t="s">
        <v>6763</v>
      </c>
      <c r="C125" s="187" t="s">
        <v>712</v>
      </c>
      <c r="D125" s="218">
        <v>0</v>
      </c>
    </row>
    <row r="126" spans="1:4" ht="14.25">
      <c r="A126" s="199">
        <v>88626</v>
      </c>
      <c r="B126" s="186" t="s">
        <v>1731</v>
      </c>
      <c r="C126" s="187" t="s">
        <v>712</v>
      </c>
      <c r="D126" s="218">
        <v>647.41999999999996</v>
      </c>
    </row>
    <row r="127" spans="1:4" ht="14.25">
      <c r="A127" s="199">
        <v>100488</v>
      </c>
      <c r="B127" s="186" t="s">
        <v>1754</v>
      </c>
      <c r="C127" s="187" t="s">
        <v>712</v>
      </c>
      <c r="D127" s="218">
        <v>634.28</v>
      </c>
    </row>
    <row r="128" spans="1:4" ht="14.25">
      <c r="A128" s="199">
        <v>100464</v>
      </c>
      <c r="B128" s="186" t="s">
        <v>6764</v>
      </c>
      <c r="C128" s="187" t="s">
        <v>712</v>
      </c>
      <c r="D128" s="218">
        <v>677.52</v>
      </c>
    </row>
    <row r="129" spans="1:4" ht="14.25">
      <c r="A129" s="199">
        <v>100465</v>
      </c>
      <c r="B129" s="186" t="s">
        <v>6765</v>
      </c>
      <c r="C129" s="187" t="s">
        <v>712</v>
      </c>
      <c r="D129" s="218">
        <v>632.57000000000005</v>
      </c>
    </row>
    <row r="130" spans="1:4" ht="14.25">
      <c r="A130" s="199">
        <v>100466</v>
      </c>
      <c r="B130" s="186" t="s">
        <v>6766</v>
      </c>
      <c r="C130" s="187" t="s">
        <v>712</v>
      </c>
      <c r="D130" s="218">
        <v>607.88</v>
      </c>
    </row>
    <row r="131" spans="1:4" ht="14.25">
      <c r="A131" s="199">
        <v>87368</v>
      </c>
      <c r="B131" s="186" t="s">
        <v>1695</v>
      </c>
      <c r="C131" s="187" t="s">
        <v>712</v>
      </c>
      <c r="D131" s="218">
        <v>761.62</v>
      </c>
    </row>
    <row r="132" spans="1:4" ht="14.25">
      <c r="A132" s="199">
        <v>100450</v>
      </c>
      <c r="B132" s="186" t="s">
        <v>6767</v>
      </c>
      <c r="C132" s="187" t="s">
        <v>712</v>
      </c>
      <c r="D132" s="218">
        <v>0</v>
      </c>
    </row>
    <row r="133" spans="1:4" ht="14.25">
      <c r="A133" s="199">
        <v>87289</v>
      </c>
      <c r="B133" s="186" t="s">
        <v>1628</v>
      </c>
      <c r="C133" s="187" t="s">
        <v>712</v>
      </c>
      <c r="D133" s="218">
        <v>664.71</v>
      </c>
    </row>
    <row r="134" spans="1:4" ht="14.25">
      <c r="A134" s="199">
        <v>87290</v>
      </c>
      <c r="B134" s="186" t="s">
        <v>1629</v>
      </c>
      <c r="C134" s="187" t="s">
        <v>712</v>
      </c>
      <c r="D134" s="218">
        <v>650.04</v>
      </c>
    </row>
    <row r="135" spans="1:4" ht="14.25">
      <c r="A135" s="199">
        <v>87333</v>
      </c>
      <c r="B135" s="186" t="s">
        <v>1660</v>
      </c>
      <c r="C135" s="187" t="s">
        <v>712</v>
      </c>
      <c r="D135" s="218">
        <v>669.35</v>
      </c>
    </row>
    <row r="136" spans="1:4" ht="14.25">
      <c r="A136" s="199">
        <v>87334</v>
      </c>
      <c r="B136" s="186" t="s">
        <v>1661</v>
      </c>
      <c r="C136" s="187" t="s">
        <v>712</v>
      </c>
      <c r="D136" s="218">
        <v>622.85</v>
      </c>
    </row>
    <row r="137" spans="1:4" ht="14.25">
      <c r="A137" s="199">
        <v>105515</v>
      </c>
      <c r="B137" s="186" t="s">
        <v>6058</v>
      </c>
      <c r="C137" s="187" t="s">
        <v>712</v>
      </c>
      <c r="D137" s="218">
        <v>899.05</v>
      </c>
    </row>
    <row r="138" spans="1:4" ht="14.25">
      <c r="A138" s="199">
        <v>87367</v>
      </c>
      <c r="B138" s="186" t="s">
        <v>1694</v>
      </c>
      <c r="C138" s="187" t="s">
        <v>712</v>
      </c>
      <c r="D138" s="218">
        <v>773.74</v>
      </c>
    </row>
    <row r="139" spans="1:4" ht="14.25">
      <c r="A139" s="199">
        <v>100449</v>
      </c>
      <c r="B139" s="186" t="s">
        <v>6768</v>
      </c>
      <c r="C139" s="187" t="s">
        <v>712</v>
      </c>
      <c r="D139" s="218">
        <v>0</v>
      </c>
    </row>
    <row r="140" spans="1:4" ht="14.25">
      <c r="A140" s="199">
        <v>87286</v>
      </c>
      <c r="B140" s="186" t="s">
        <v>1626</v>
      </c>
      <c r="C140" s="187" t="s">
        <v>712</v>
      </c>
      <c r="D140" s="218">
        <v>681.55</v>
      </c>
    </row>
    <row r="141" spans="1:4" ht="14.25">
      <c r="A141" s="199">
        <v>87287</v>
      </c>
      <c r="B141" s="186" t="s">
        <v>1627</v>
      </c>
      <c r="C141" s="187" t="s">
        <v>712</v>
      </c>
      <c r="D141" s="218">
        <v>657.33</v>
      </c>
    </row>
    <row r="142" spans="1:4" ht="14.25">
      <c r="A142" s="199">
        <v>87331</v>
      </c>
      <c r="B142" s="186" t="s">
        <v>1658</v>
      </c>
      <c r="C142" s="187" t="s">
        <v>712</v>
      </c>
      <c r="D142" s="218">
        <v>707.74</v>
      </c>
    </row>
    <row r="143" spans="1:4" ht="14.25">
      <c r="A143" s="199">
        <v>87332</v>
      </c>
      <c r="B143" s="186" t="s">
        <v>1659</v>
      </c>
      <c r="C143" s="187" t="s">
        <v>712</v>
      </c>
      <c r="D143" s="218">
        <v>632.58000000000004</v>
      </c>
    </row>
    <row r="144" spans="1:4" ht="14.25">
      <c r="A144" s="199">
        <v>87369</v>
      </c>
      <c r="B144" s="186" t="s">
        <v>1696</v>
      </c>
      <c r="C144" s="187" t="s">
        <v>712</v>
      </c>
      <c r="D144" s="218">
        <v>781.09</v>
      </c>
    </row>
    <row r="145" spans="1:4" ht="14.25">
      <c r="A145" s="199">
        <v>100451</v>
      </c>
      <c r="B145" s="186" t="s">
        <v>6769</v>
      </c>
      <c r="C145" s="187" t="s">
        <v>712</v>
      </c>
      <c r="D145" s="218">
        <v>0</v>
      </c>
    </row>
    <row r="146" spans="1:4" ht="14.25">
      <c r="A146" s="199">
        <v>87292</v>
      </c>
      <c r="B146" s="186" t="s">
        <v>1630</v>
      </c>
      <c r="C146" s="187" t="s">
        <v>712</v>
      </c>
      <c r="D146" s="218">
        <v>679.35</v>
      </c>
    </row>
    <row r="147" spans="1:4" ht="14.25">
      <c r="A147" s="199">
        <v>87335</v>
      </c>
      <c r="B147" s="186" t="s">
        <v>1662</v>
      </c>
      <c r="C147" s="187" t="s">
        <v>712</v>
      </c>
      <c r="D147" s="218">
        <v>661.11</v>
      </c>
    </row>
    <row r="148" spans="1:4" ht="14.25">
      <c r="A148" s="199">
        <v>87336</v>
      </c>
      <c r="B148" s="186" t="s">
        <v>1663</v>
      </c>
      <c r="C148" s="187" t="s">
        <v>712</v>
      </c>
      <c r="D148" s="218">
        <v>642.91999999999996</v>
      </c>
    </row>
    <row r="149" spans="1:4" ht="14.25">
      <c r="A149" s="199">
        <v>87370</v>
      </c>
      <c r="B149" s="186" t="s">
        <v>1697</v>
      </c>
      <c r="C149" s="187" t="s">
        <v>712</v>
      </c>
      <c r="D149" s="218">
        <v>756.16</v>
      </c>
    </row>
    <row r="150" spans="1:4" ht="14.25">
      <c r="A150" s="199">
        <v>100452</v>
      </c>
      <c r="B150" s="186" t="s">
        <v>6770</v>
      </c>
      <c r="C150" s="187" t="s">
        <v>712</v>
      </c>
      <c r="D150" s="218">
        <v>0</v>
      </c>
    </row>
    <row r="151" spans="1:4" ht="14.25">
      <c r="A151" s="199">
        <v>88715</v>
      </c>
      <c r="B151" s="186" t="s">
        <v>1736</v>
      </c>
      <c r="C151" s="187" t="s">
        <v>712</v>
      </c>
      <c r="D151" s="218">
        <v>646.73</v>
      </c>
    </row>
    <row r="152" spans="1:4" ht="14.25">
      <c r="A152" s="199">
        <v>87294</v>
      </c>
      <c r="B152" s="186" t="s">
        <v>1631</v>
      </c>
      <c r="C152" s="187" t="s">
        <v>712</v>
      </c>
      <c r="D152" s="218">
        <v>649.86</v>
      </c>
    </row>
    <row r="153" spans="1:4" ht="14.25">
      <c r="A153" s="199">
        <v>87337</v>
      </c>
      <c r="B153" s="186" t="s">
        <v>1664</v>
      </c>
      <c r="C153" s="187" t="s">
        <v>712</v>
      </c>
      <c r="D153" s="218">
        <v>656.13</v>
      </c>
    </row>
    <row r="154" spans="1:4" ht="14.25">
      <c r="A154" s="199">
        <v>100487</v>
      </c>
      <c r="B154" s="186" t="s">
        <v>1753</v>
      </c>
      <c r="C154" s="187" t="s">
        <v>712</v>
      </c>
      <c r="D154" s="218">
        <v>613.61</v>
      </c>
    </row>
    <row r="155" spans="1:4" ht="14.25">
      <c r="A155" s="199">
        <v>87380</v>
      </c>
      <c r="B155" s="186" t="s">
        <v>1707</v>
      </c>
      <c r="C155" s="187" t="s">
        <v>712</v>
      </c>
      <c r="D155" s="218">
        <v>3162.47</v>
      </c>
    </row>
    <row r="156" spans="1:4" ht="14.25">
      <c r="A156" s="199">
        <v>100461</v>
      </c>
      <c r="B156" s="186" t="s">
        <v>6771</v>
      </c>
      <c r="C156" s="187" t="s">
        <v>712</v>
      </c>
      <c r="D156" s="218">
        <v>0</v>
      </c>
    </row>
    <row r="157" spans="1:4" ht="14.25">
      <c r="A157" s="199">
        <v>87322</v>
      </c>
      <c r="B157" s="186" t="s">
        <v>1650</v>
      </c>
      <c r="C157" s="187" t="s">
        <v>712</v>
      </c>
      <c r="D157" s="218">
        <v>3088.47</v>
      </c>
    </row>
    <row r="158" spans="1:4" ht="14.25">
      <c r="A158" s="199">
        <v>87323</v>
      </c>
      <c r="B158" s="186" t="s">
        <v>1651</v>
      </c>
      <c r="C158" s="187" t="s">
        <v>712</v>
      </c>
      <c r="D158" s="218">
        <v>3078.33</v>
      </c>
    </row>
    <row r="159" spans="1:4" ht="14.25">
      <c r="A159" s="199">
        <v>87360</v>
      </c>
      <c r="B159" s="186" t="s">
        <v>1687</v>
      </c>
      <c r="C159" s="187" t="s">
        <v>712</v>
      </c>
      <c r="D159" s="218">
        <v>3072.27</v>
      </c>
    </row>
    <row r="160" spans="1:4" ht="14.25">
      <c r="A160" s="199">
        <v>87361</v>
      </c>
      <c r="B160" s="186" t="s">
        <v>1688</v>
      </c>
      <c r="C160" s="187" t="s">
        <v>712</v>
      </c>
      <c r="D160" s="218">
        <v>3014.51</v>
      </c>
    </row>
    <row r="161" spans="1:4" ht="14.25">
      <c r="A161" s="199">
        <v>87362</v>
      </c>
      <c r="B161" s="186" t="s">
        <v>1689</v>
      </c>
      <c r="C161" s="187" t="s">
        <v>712</v>
      </c>
      <c r="D161" s="218">
        <v>3002.16</v>
      </c>
    </row>
    <row r="162" spans="1:4" ht="14.25">
      <c r="A162" s="199">
        <v>87377</v>
      </c>
      <c r="B162" s="186" t="s">
        <v>1704</v>
      </c>
      <c r="C162" s="187" t="s">
        <v>712</v>
      </c>
      <c r="D162" s="218">
        <v>715.03</v>
      </c>
    </row>
    <row r="163" spans="1:4" ht="14.25">
      <c r="A163" s="199">
        <v>100458</v>
      </c>
      <c r="B163" s="186" t="s">
        <v>6772</v>
      </c>
      <c r="C163" s="187" t="s">
        <v>712</v>
      </c>
      <c r="D163" s="218">
        <v>0</v>
      </c>
    </row>
    <row r="164" spans="1:4" ht="14.25">
      <c r="A164" s="199">
        <v>87313</v>
      </c>
      <c r="B164" s="186" t="s">
        <v>1644</v>
      </c>
      <c r="C164" s="187" t="s">
        <v>712</v>
      </c>
      <c r="D164" s="218">
        <v>605.24</v>
      </c>
    </row>
    <row r="165" spans="1:4" ht="14.25">
      <c r="A165" s="199">
        <v>87314</v>
      </c>
      <c r="B165" s="186" t="s">
        <v>1645</v>
      </c>
      <c r="C165" s="187" t="s">
        <v>712</v>
      </c>
      <c r="D165" s="218">
        <v>592.27</v>
      </c>
    </row>
    <row r="166" spans="1:4" ht="14.25">
      <c r="A166" s="199">
        <v>87352</v>
      </c>
      <c r="B166" s="186" t="s">
        <v>1679</v>
      </c>
      <c r="C166" s="187" t="s">
        <v>712</v>
      </c>
      <c r="D166" s="218">
        <v>701.27</v>
      </c>
    </row>
    <row r="167" spans="1:4" ht="14.25">
      <c r="A167" s="199">
        <v>87353</v>
      </c>
      <c r="B167" s="186" t="s">
        <v>1680</v>
      </c>
      <c r="C167" s="187" t="s">
        <v>712</v>
      </c>
      <c r="D167" s="218">
        <v>610.6</v>
      </c>
    </row>
    <row r="168" spans="1:4" ht="14.25">
      <c r="A168" s="199">
        <v>87354</v>
      </c>
      <c r="B168" s="186" t="s">
        <v>1681</v>
      </c>
      <c r="C168" s="187" t="s">
        <v>712</v>
      </c>
      <c r="D168" s="218">
        <v>567.45000000000005</v>
      </c>
    </row>
    <row r="169" spans="1:4" ht="14.25">
      <c r="A169" s="199">
        <v>100480</v>
      </c>
      <c r="B169" s="186" t="s">
        <v>1747</v>
      </c>
      <c r="C169" s="187" t="s">
        <v>712</v>
      </c>
      <c r="D169" s="218">
        <v>864.61</v>
      </c>
    </row>
    <row r="170" spans="1:4" ht="14.25">
      <c r="A170" s="199">
        <v>100476</v>
      </c>
      <c r="B170" s="186" t="s">
        <v>6773</v>
      </c>
      <c r="C170" s="187" t="s">
        <v>712</v>
      </c>
      <c r="D170" s="218">
        <v>0</v>
      </c>
    </row>
    <row r="171" spans="1:4" ht="14.25">
      <c r="A171" s="199">
        <v>100475</v>
      </c>
      <c r="B171" s="186" t="s">
        <v>1743</v>
      </c>
      <c r="C171" s="187" t="s">
        <v>712</v>
      </c>
      <c r="D171" s="218">
        <v>780.51</v>
      </c>
    </row>
    <row r="172" spans="1:4" ht="14.25">
      <c r="A172" s="199">
        <v>100491</v>
      </c>
      <c r="B172" s="186" t="s">
        <v>1757</v>
      </c>
      <c r="C172" s="187" t="s">
        <v>712</v>
      </c>
      <c r="D172" s="218">
        <v>775.87</v>
      </c>
    </row>
    <row r="173" spans="1:4" ht="14.25">
      <c r="A173" s="199">
        <v>100477</v>
      </c>
      <c r="B173" s="186" t="s">
        <v>1744</v>
      </c>
      <c r="C173" s="187" t="s">
        <v>712</v>
      </c>
      <c r="D173" s="218">
        <v>855.19</v>
      </c>
    </row>
    <row r="174" spans="1:4" ht="14.25">
      <c r="A174" s="199">
        <v>100478</v>
      </c>
      <c r="B174" s="186" t="s">
        <v>1745</v>
      </c>
      <c r="C174" s="187" t="s">
        <v>712</v>
      </c>
      <c r="D174" s="218">
        <v>766.36</v>
      </c>
    </row>
    <row r="175" spans="1:4" ht="14.25">
      <c r="A175" s="199">
        <v>100479</v>
      </c>
      <c r="B175" s="186" t="s">
        <v>1746</v>
      </c>
      <c r="C175" s="187" t="s">
        <v>712</v>
      </c>
      <c r="D175" s="218">
        <v>743.9</v>
      </c>
    </row>
    <row r="176" spans="1:4" ht="14.25">
      <c r="A176" s="199">
        <v>87372</v>
      </c>
      <c r="B176" s="186" t="s">
        <v>1699</v>
      </c>
      <c r="C176" s="187" t="s">
        <v>712</v>
      </c>
      <c r="D176" s="218">
        <v>886.4</v>
      </c>
    </row>
    <row r="177" spans="1:4" ht="14.25">
      <c r="A177" s="199">
        <v>100453</v>
      </c>
      <c r="B177" s="186" t="s">
        <v>6774</v>
      </c>
      <c r="C177" s="187" t="s">
        <v>712</v>
      </c>
      <c r="D177" s="218">
        <v>0</v>
      </c>
    </row>
    <row r="178" spans="1:4" ht="14.25">
      <c r="A178" s="199">
        <v>87298</v>
      </c>
      <c r="B178" s="186" t="s">
        <v>1634</v>
      </c>
      <c r="C178" s="187" t="s">
        <v>712</v>
      </c>
      <c r="D178" s="218">
        <v>772.48</v>
      </c>
    </row>
    <row r="179" spans="1:4" ht="14.25">
      <c r="A179" s="199">
        <v>87299</v>
      </c>
      <c r="B179" s="186" t="s">
        <v>1635</v>
      </c>
      <c r="C179" s="187" t="s">
        <v>712</v>
      </c>
      <c r="D179" s="218">
        <v>537.84</v>
      </c>
    </row>
    <row r="180" spans="1:4" ht="14.25">
      <c r="A180" s="199">
        <v>87339</v>
      </c>
      <c r="B180" s="186" t="s">
        <v>1666</v>
      </c>
      <c r="C180" s="187" t="s">
        <v>712</v>
      </c>
      <c r="D180" s="218">
        <v>916.98</v>
      </c>
    </row>
    <row r="181" spans="1:4" ht="14.25">
      <c r="A181" s="199">
        <v>87340</v>
      </c>
      <c r="B181" s="186" t="s">
        <v>1667</v>
      </c>
      <c r="C181" s="187" t="s">
        <v>712</v>
      </c>
      <c r="D181" s="218">
        <v>771.16</v>
      </c>
    </row>
    <row r="182" spans="1:4" ht="14.25">
      <c r="A182" s="199">
        <v>87341</v>
      </c>
      <c r="B182" s="186" t="s">
        <v>1668</v>
      </c>
      <c r="C182" s="187" t="s">
        <v>712</v>
      </c>
      <c r="D182" s="218">
        <v>731.34</v>
      </c>
    </row>
    <row r="183" spans="1:4" ht="14.25">
      <c r="A183" s="199">
        <v>88629</v>
      </c>
      <c r="B183" s="186" t="s">
        <v>1734</v>
      </c>
      <c r="C183" s="187" t="s">
        <v>712</v>
      </c>
      <c r="D183" s="218">
        <v>729.82</v>
      </c>
    </row>
    <row r="184" spans="1:4" ht="14.25">
      <c r="A184" s="199">
        <v>100467</v>
      </c>
      <c r="B184" s="186" t="s">
        <v>6775</v>
      </c>
      <c r="C184" s="187" t="s">
        <v>712</v>
      </c>
      <c r="D184" s="218">
        <v>0</v>
      </c>
    </row>
    <row r="185" spans="1:4" ht="14.25">
      <c r="A185" s="199">
        <v>88628</v>
      </c>
      <c r="B185" s="186" t="s">
        <v>1733</v>
      </c>
      <c r="C185" s="187" t="s">
        <v>712</v>
      </c>
      <c r="D185" s="218">
        <v>642.99</v>
      </c>
    </row>
    <row r="186" spans="1:4" ht="14.25">
      <c r="A186" s="199">
        <v>100489</v>
      </c>
      <c r="B186" s="186" t="s">
        <v>1755</v>
      </c>
      <c r="C186" s="187" t="s">
        <v>712</v>
      </c>
      <c r="D186" s="218">
        <v>637.58000000000004</v>
      </c>
    </row>
    <row r="187" spans="1:4" ht="14.25">
      <c r="A187" s="199">
        <v>100468</v>
      </c>
      <c r="B187" s="186" t="s">
        <v>1737</v>
      </c>
      <c r="C187" s="187" t="s">
        <v>712</v>
      </c>
      <c r="D187" s="218">
        <v>781.35</v>
      </c>
    </row>
    <row r="188" spans="1:4" ht="14.25">
      <c r="A188" s="199">
        <v>100469</v>
      </c>
      <c r="B188" s="186" t="s">
        <v>1738</v>
      </c>
      <c r="C188" s="187" t="s">
        <v>712</v>
      </c>
      <c r="D188" s="218">
        <v>632</v>
      </c>
    </row>
    <row r="189" spans="1:4" ht="14.25">
      <c r="A189" s="199">
        <v>100470</v>
      </c>
      <c r="B189" s="186" t="s">
        <v>1739</v>
      </c>
      <c r="C189" s="187" t="s">
        <v>712</v>
      </c>
      <c r="D189" s="218">
        <v>587.23</v>
      </c>
    </row>
    <row r="190" spans="1:4" ht="14.25">
      <c r="A190" s="199">
        <v>87371</v>
      </c>
      <c r="B190" s="186" t="s">
        <v>1698</v>
      </c>
      <c r="C190" s="187" t="s">
        <v>712</v>
      </c>
      <c r="D190" s="218">
        <v>748.37</v>
      </c>
    </row>
    <row r="191" spans="1:4" ht="14.25">
      <c r="A191" s="199">
        <v>87295</v>
      </c>
      <c r="B191" s="186" t="s">
        <v>1632</v>
      </c>
      <c r="C191" s="187" t="s">
        <v>712</v>
      </c>
      <c r="D191" s="218">
        <v>674.21</v>
      </c>
    </row>
    <row r="192" spans="1:4" ht="14.25">
      <c r="A192" s="199">
        <v>87296</v>
      </c>
      <c r="B192" s="186" t="s">
        <v>1633</v>
      </c>
      <c r="C192" s="187" t="s">
        <v>712</v>
      </c>
      <c r="D192" s="218">
        <v>637.85</v>
      </c>
    </row>
    <row r="193" spans="1:4" ht="14.25">
      <c r="A193" s="199">
        <v>87338</v>
      </c>
      <c r="B193" s="186" t="s">
        <v>1665</v>
      </c>
      <c r="C193" s="187" t="s">
        <v>712</v>
      </c>
      <c r="D193" s="218">
        <v>634.86</v>
      </c>
    </row>
    <row r="194" spans="1:4" ht="14.25">
      <c r="A194" s="199">
        <v>88630</v>
      </c>
      <c r="B194" s="186" t="s">
        <v>6057</v>
      </c>
      <c r="C194" s="187" t="s">
        <v>712</v>
      </c>
      <c r="D194" s="218">
        <v>571.02</v>
      </c>
    </row>
    <row r="195" spans="1:4" ht="14.25">
      <c r="A195" s="199">
        <v>87381</v>
      </c>
      <c r="B195" s="186" t="s">
        <v>1708</v>
      </c>
      <c r="C195" s="187" t="s">
        <v>712</v>
      </c>
      <c r="D195" s="218">
        <v>3106.53</v>
      </c>
    </row>
    <row r="196" spans="1:4" ht="14.25">
      <c r="A196" s="199">
        <v>100462</v>
      </c>
      <c r="B196" s="186" t="s">
        <v>6776</v>
      </c>
      <c r="C196" s="187" t="s">
        <v>712</v>
      </c>
      <c r="D196" s="218">
        <v>0</v>
      </c>
    </row>
    <row r="197" spans="1:4" ht="14.25">
      <c r="A197" s="199">
        <v>87325</v>
      </c>
      <c r="B197" s="186" t="s">
        <v>1652</v>
      </c>
      <c r="C197" s="187" t="s">
        <v>712</v>
      </c>
      <c r="D197" s="218">
        <v>3017.45</v>
      </c>
    </row>
    <row r="198" spans="1:4" ht="14.25">
      <c r="A198" s="199">
        <v>87326</v>
      </c>
      <c r="B198" s="186" t="s">
        <v>1653</v>
      </c>
      <c r="C198" s="187" t="s">
        <v>712</v>
      </c>
      <c r="D198" s="218">
        <v>3013.71</v>
      </c>
    </row>
    <row r="199" spans="1:4" ht="14.25">
      <c r="A199" s="199">
        <v>87363</v>
      </c>
      <c r="B199" s="186" t="s">
        <v>1690</v>
      </c>
      <c r="C199" s="187" t="s">
        <v>712</v>
      </c>
      <c r="D199" s="218">
        <v>3004.82</v>
      </c>
    </row>
    <row r="200" spans="1:4" ht="14.25">
      <c r="A200" s="199">
        <v>87364</v>
      </c>
      <c r="B200" s="186" t="s">
        <v>1691</v>
      </c>
      <c r="C200" s="187" t="s">
        <v>712</v>
      </c>
      <c r="D200" s="218">
        <v>2957.61</v>
      </c>
    </row>
    <row r="201" spans="1:4" ht="14.25">
      <c r="A201" s="199">
        <v>87378</v>
      </c>
      <c r="B201" s="186" t="s">
        <v>1705</v>
      </c>
      <c r="C201" s="187" t="s">
        <v>712</v>
      </c>
      <c r="D201" s="218">
        <v>657.18</v>
      </c>
    </row>
    <row r="202" spans="1:4" ht="14.25">
      <c r="A202" s="199">
        <v>100459</v>
      </c>
      <c r="B202" s="186" t="s">
        <v>6777</v>
      </c>
      <c r="C202" s="187" t="s">
        <v>712</v>
      </c>
      <c r="D202" s="218">
        <v>0</v>
      </c>
    </row>
    <row r="203" spans="1:4" ht="14.25">
      <c r="A203" s="199">
        <v>87316</v>
      </c>
      <c r="B203" s="186" t="s">
        <v>1646</v>
      </c>
      <c r="C203" s="187" t="s">
        <v>712</v>
      </c>
      <c r="D203" s="218">
        <v>562.92999999999995</v>
      </c>
    </row>
    <row r="204" spans="1:4" ht="14.25">
      <c r="A204" s="199">
        <v>87317</v>
      </c>
      <c r="B204" s="186" t="s">
        <v>1647</v>
      </c>
      <c r="C204" s="187" t="s">
        <v>712</v>
      </c>
      <c r="D204" s="218">
        <v>541.53</v>
      </c>
    </row>
    <row r="205" spans="1:4" ht="14.25">
      <c r="A205" s="199">
        <v>87355</v>
      </c>
      <c r="B205" s="186" t="s">
        <v>1682</v>
      </c>
      <c r="C205" s="187" t="s">
        <v>712</v>
      </c>
      <c r="D205" s="218">
        <v>608.14</v>
      </c>
    </row>
    <row r="206" spans="1:4" ht="14.25">
      <c r="A206" s="199">
        <v>87356</v>
      </c>
      <c r="B206" s="186" t="s">
        <v>1683</v>
      </c>
      <c r="C206" s="187" t="s">
        <v>712</v>
      </c>
      <c r="D206" s="218">
        <v>547.39</v>
      </c>
    </row>
    <row r="207" spans="1:4" ht="14.25">
      <c r="A207" s="199">
        <v>87357</v>
      </c>
      <c r="B207" s="186" t="s">
        <v>1684</v>
      </c>
      <c r="C207" s="187" t="s">
        <v>712</v>
      </c>
      <c r="D207" s="218">
        <v>515.02</v>
      </c>
    </row>
    <row r="208" spans="1:4" ht="14.25">
      <c r="A208" s="199">
        <v>100486</v>
      </c>
      <c r="B208" s="186" t="s">
        <v>1752</v>
      </c>
      <c r="C208" s="187" t="s">
        <v>712</v>
      </c>
      <c r="D208" s="218">
        <v>781.2</v>
      </c>
    </row>
    <row r="209" spans="1:4" ht="14.25">
      <c r="A209" s="199">
        <v>100482</v>
      </c>
      <c r="B209" s="186" t="s">
        <v>6778</v>
      </c>
      <c r="C209" s="187" t="s">
        <v>712</v>
      </c>
      <c r="D209" s="218">
        <v>0</v>
      </c>
    </row>
    <row r="210" spans="1:4" ht="14.25">
      <c r="A210" s="199">
        <v>100481</v>
      </c>
      <c r="B210" s="186" t="s">
        <v>1748</v>
      </c>
      <c r="C210" s="187" t="s">
        <v>712</v>
      </c>
      <c r="D210" s="218">
        <v>690.61</v>
      </c>
    </row>
    <row r="211" spans="1:4" ht="14.25">
      <c r="A211" s="199">
        <v>100492</v>
      </c>
      <c r="B211" s="186" t="s">
        <v>1758</v>
      </c>
      <c r="C211" s="187" t="s">
        <v>712</v>
      </c>
      <c r="D211" s="218">
        <v>686.66</v>
      </c>
    </row>
    <row r="212" spans="1:4" ht="14.25">
      <c r="A212" s="199">
        <v>100483</v>
      </c>
      <c r="B212" s="186" t="s">
        <v>1749</v>
      </c>
      <c r="C212" s="187" t="s">
        <v>712</v>
      </c>
      <c r="D212" s="218">
        <v>745.81</v>
      </c>
    </row>
    <row r="213" spans="1:4" ht="14.25">
      <c r="A213" s="199">
        <v>100484</v>
      </c>
      <c r="B213" s="186" t="s">
        <v>1750</v>
      </c>
      <c r="C213" s="187" t="s">
        <v>712</v>
      </c>
      <c r="D213" s="218">
        <v>689.68</v>
      </c>
    </row>
    <row r="214" spans="1:4" ht="14.25">
      <c r="A214" s="199">
        <v>100485</v>
      </c>
      <c r="B214" s="186" t="s">
        <v>1751</v>
      </c>
      <c r="C214" s="187" t="s">
        <v>712</v>
      </c>
      <c r="D214" s="218">
        <v>663.61</v>
      </c>
    </row>
    <row r="215" spans="1:4" ht="14.25">
      <c r="A215" s="199">
        <v>87373</v>
      </c>
      <c r="B215" s="186" t="s">
        <v>1700</v>
      </c>
      <c r="C215" s="187" t="s">
        <v>712</v>
      </c>
      <c r="D215" s="218">
        <v>807.53</v>
      </c>
    </row>
    <row r="216" spans="1:4" ht="14.25">
      <c r="A216" s="199">
        <v>100454</v>
      </c>
      <c r="B216" s="186" t="s">
        <v>6779</v>
      </c>
      <c r="C216" s="187" t="s">
        <v>712</v>
      </c>
      <c r="D216" s="218">
        <v>0</v>
      </c>
    </row>
    <row r="217" spans="1:4" ht="14.25">
      <c r="A217" s="199">
        <v>87301</v>
      </c>
      <c r="B217" s="186" t="s">
        <v>1636</v>
      </c>
      <c r="C217" s="187" t="s">
        <v>712</v>
      </c>
      <c r="D217" s="218">
        <v>713.02</v>
      </c>
    </row>
    <row r="218" spans="1:4" ht="14.25">
      <c r="A218" s="199">
        <v>87302</v>
      </c>
      <c r="B218" s="186" t="s">
        <v>1637</v>
      </c>
      <c r="C218" s="187" t="s">
        <v>712</v>
      </c>
      <c r="D218" s="218">
        <v>698.77</v>
      </c>
    </row>
    <row r="219" spans="1:4" ht="14.25">
      <c r="A219" s="199">
        <v>87342</v>
      </c>
      <c r="B219" s="186" t="s">
        <v>1669</v>
      </c>
      <c r="C219" s="187" t="s">
        <v>712</v>
      </c>
      <c r="D219" s="218">
        <v>797.3</v>
      </c>
    </row>
    <row r="220" spans="1:4" ht="14.25">
      <c r="A220" s="199">
        <v>87343</v>
      </c>
      <c r="B220" s="186" t="s">
        <v>1670</v>
      </c>
      <c r="C220" s="187" t="s">
        <v>712</v>
      </c>
      <c r="D220" s="218">
        <v>714.8</v>
      </c>
    </row>
    <row r="221" spans="1:4" ht="14.25">
      <c r="A221" s="199">
        <v>87344</v>
      </c>
      <c r="B221" s="186" t="s">
        <v>1671</v>
      </c>
      <c r="C221" s="187" t="s">
        <v>712</v>
      </c>
      <c r="D221" s="218">
        <v>666.24</v>
      </c>
    </row>
    <row r="222" spans="1:4" ht="14.25">
      <c r="A222" s="199">
        <v>88631</v>
      </c>
      <c r="B222" s="186" t="s">
        <v>1735</v>
      </c>
      <c r="C222" s="187" t="s">
        <v>712</v>
      </c>
      <c r="D222" s="218">
        <v>666.69</v>
      </c>
    </row>
    <row r="223" spans="1:4" ht="14.25">
      <c r="A223" s="199">
        <v>100471</v>
      </c>
      <c r="B223" s="186" t="s">
        <v>6780</v>
      </c>
      <c r="C223" s="187" t="s">
        <v>712</v>
      </c>
      <c r="D223" s="218">
        <v>0</v>
      </c>
    </row>
    <row r="224" spans="1:4" ht="14.25">
      <c r="A224" s="199">
        <v>100490</v>
      </c>
      <c r="B224" s="186" t="s">
        <v>1756</v>
      </c>
      <c r="C224" s="187" t="s">
        <v>712</v>
      </c>
      <c r="D224" s="218">
        <v>577.03</v>
      </c>
    </row>
    <row r="225" spans="1:4" ht="14.25">
      <c r="A225" s="199">
        <v>100472</v>
      </c>
      <c r="B225" s="186" t="s">
        <v>1740</v>
      </c>
      <c r="C225" s="187" t="s">
        <v>712</v>
      </c>
      <c r="D225" s="218">
        <v>640.32000000000005</v>
      </c>
    </row>
    <row r="226" spans="1:4" ht="14.25">
      <c r="A226" s="199">
        <v>100473</v>
      </c>
      <c r="B226" s="186" t="s">
        <v>1741</v>
      </c>
      <c r="C226" s="187" t="s">
        <v>712</v>
      </c>
      <c r="D226" s="218">
        <v>583.16</v>
      </c>
    </row>
    <row r="227" spans="1:4" ht="14.25">
      <c r="A227" s="199">
        <v>100474</v>
      </c>
      <c r="B227" s="186" t="s">
        <v>1742</v>
      </c>
      <c r="C227" s="187" t="s">
        <v>712</v>
      </c>
      <c r="D227" s="218">
        <v>555.59</v>
      </c>
    </row>
    <row r="228" spans="1:4" ht="14.25">
      <c r="A228" s="199">
        <v>87379</v>
      </c>
      <c r="B228" s="186" t="s">
        <v>1706</v>
      </c>
      <c r="C228" s="187" t="s">
        <v>712</v>
      </c>
      <c r="D228" s="218">
        <v>3077.94</v>
      </c>
    </row>
    <row r="229" spans="1:4" ht="14.25">
      <c r="A229" s="199">
        <v>100460</v>
      </c>
      <c r="B229" s="186" t="s">
        <v>6781</v>
      </c>
      <c r="C229" s="187" t="s">
        <v>712</v>
      </c>
      <c r="D229" s="218">
        <v>0</v>
      </c>
    </row>
    <row r="230" spans="1:4" ht="14.25">
      <c r="A230" s="199">
        <v>87319</v>
      </c>
      <c r="B230" s="186" t="s">
        <v>1648</v>
      </c>
      <c r="C230" s="187" t="s">
        <v>712</v>
      </c>
      <c r="D230" s="218">
        <v>2989.33</v>
      </c>
    </row>
    <row r="231" spans="1:4" ht="14.25">
      <c r="A231" s="199">
        <v>87320</v>
      </c>
      <c r="B231" s="186" t="s">
        <v>1649</v>
      </c>
      <c r="C231" s="187" t="s">
        <v>712</v>
      </c>
      <c r="D231" s="218">
        <v>2988.6</v>
      </c>
    </row>
    <row r="232" spans="1:4" ht="14.25">
      <c r="A232" s="199">
        <v>87358</v>
      </c>
      <c r="B232" s="186" t="s">
        <v>1685</v>
      </c>
      <c r="C232" s="187" t="s">
        <v>712</v>
      </c>
      <c r="D232" s="218">
        <v>2967.83</v>
      </c>
    </row>
    <row r="233" spans="1:4" ht="14.25">
      <c r="A233" s="199">
        <v>87359</v>
      </c>
      <c r="B233" s="186" t="s">
        <v>1686</v>
      </c>
      <c r="C233" s="187" t="s">
        <v>712</v>
      </c>
      <c r="D233" s="218">
        <v>2926.98</v>
      </c>
    </row>
    <row r="234" spans="1:4" ht="14.25">
      <c r="A234" s="199">
        <v>87376</v>
      </c>
      <c r="B234" s="186" t="s">
        <v>1703</v>
      </c>
      <c r="C234" s="187" t="s">
        <v>712</v>
      </c>
      <c r="D234" s="218">
        <v>626.66</v>
      </c>
    </row>
    <row r="235" spans="1:4" ht="14.25">
      <c r="A235" s="199">
        <v>100457</v>
      </c>
      <c r="B235" s="186" t="s">
        <v>6782</v>
      </c>
      <c r="C235" s="187" t="s">
        <v>712</v>
      </c>
      <c r="D235" s="218">
        <v>0</v>
      </c>
    </row>
    <row r="236" spans="1:4" ht="14.25">
      <c r="A236" s="199">
        <v>87310</v>
      </c>
      <c r="B236" s="186" t="s">
        <v>1642</v>
      </c>
      <c r="C236" s="187" t="s">
        <v>712</v>
      </c>
      <c r="D236" s="218">
        <v>521.30999999999995</v>
      </c>
    </row>
    <row r="237" spans="1:4" ht="14.25">
      <c r="A237" s="199">
        <v>87311</v>
      </c>
      <c r="B237" s="186" t="s">
        <v>1643</v>
      </c>
      <c r="C237" s="187" t="s">
        <v>712</v>
      </c>
      <c r="D237" s="218">
        <v>506.54</v>
      </c>
    </row>
    <row r="238" spans="1:4" ht="14.25">
      <c r="A238" s="199">
        <v>87350</v>
      </c>
      <c r="B238" s="186" t="s">
        <v>1677</v>
      </c>
      <c r="C238" s="187" t="s">
        <v>712</v>
      </c>
      <c r="D238" s="218">
        <v>575.30999999999995</v>
      </c>
    </row>
    <row r="239" spans="1:4" ht="14.25">
      <c r="A239" s="199">
        <v>87351</v>
      </c>
      <c r="B239" s="186" t="s">
        <v>1678</v>
      </c>
      <c r="C239" s="187" t="s">
        <v>712</v>
      </c>
      <c r="D239" s="218">
        <v>488.14</v>
      </c>
    </row>
    <row r="240" spans="1:4" ht="14.25">
      <c r="A240" s="199">
        <v>87374</v>
      </c>
      <c r="B240" s="186" t="s">
        <v>1701</v>
      </c>
      <c r="C240" s="187" t="s">
        <v>712</v>
      </c>
      <c r="D240" s="218">
        <v>763.5</v>
      </c>
    </row>
    <row r="241" spans="1:4" ht="14.25">
      <c r="A241" s="199">
        <v>100455</v>
      </c>
      <c r="B241" s="186" t="s">
        <v>6783</v>
      </c>
      <c r="C241" s="187" t="s">
        <v>712</v>
      </c>
      <c r="D241" s="218">
        <v>0</v>
      </c>
    </row>
    <row r="242" spans="1:4" ht="14.25">
      <c r="A242" s="199">
        <v>87304</v>
      </c>
      <c r="B242" s="186" t="s">
        <v>1638</v>
      </c>
      <c r="C242" s="187" t="s">
        <v>712</v>
      </c>
      <c r="D242" s="218">
        <v>657.72</v>
      </c>
    </row>
    <row r="243" spans="1:4" ht="14.25">
      <c r="A243" s="199">
        <v>87305</v>
      </c>
      <c r="B243" s="186" t="s">
        <v>1639</v>
      </c>
      <c r="C243" s="187" t="s">
        <v>712</v>
      </c>
      <c r="D243" s="218">
        <v>656.86</v>
      </c>
    </row>
    <row r="244" spans="1:4" ht="14.25">
      <c r="A244" s="199">
        <v>87345</v>
      </c>
      <c r="B244" s="186" t="s">
        <v>1672</v>
      </c>
      <c r="C244" s="187" t="s">
        <v>712</v>
      </c>
      <c r="D244" s="218">
        <v>727.92</v>
      </c>
    </row>
    <row r="245" spans="1:4" ht="14.25">
      <c r="A245" s="199">
        <v>87346</v>
      </c>
      <c r="B245" s="186" t="s">
        <v>1673</v>
      </c>
      <c r="C245" s="187" t="s">
        <v>712</v>
      </c>
      <c r="D245" s="218">
        <v>659.89</v>
      </c>
    </row>
    <row r="246" spans="1:4" ht="14.25">
      <c r="A246" s="199">
        <v>87347</v>
      </c>
      <c r="B246" s="186" t="s">
        <v>1674</v>
      </c>
      <c r="C246" s="187" t="s">
        <v>712</v>
      </c>
      <c r="D246" s="218">
        <v>621.01</v>
      </c>
    </row>
    <row r="247" spans="1:4" ht="14.25">
      <c r="A247" s="199">
        <v>87366</v>
      </c>
      <c r="B247" s="186" t="s">
        <v>1693</v>
      </c>
      <c r="C247" s="187" t="s">
        <v>712</v>
      </c>
      <c r="D247" s="218">
        <v>661.31</v>
      </c>
    </row>
    <row r="248" spans="1:4" ht="14.25">
      <c r="A248" s="199">
        <v>100448</v>
      </c>
      <c r="B248" s="186" t="s">
        <v>6784</v>
      </c>
      <c r="C248" s="187" t="s">
        <v>712</v>
      </c>
      <c r="D248" s="218">
        <v>0</v>
      </c>
    </row>
    <row r="249" spans="1:4" ht="14.25">
      <c r="A249" s="199">
        <v>87283</v>
      </c>
      <c r="B249" s="186" t="s">
        <v>1624</v>
      </c>
      <c r="C249" s="187" t="s">
        <v>712</v>
      </c>
      <c r="D249" s="218">
        <v>552.80999999999995</v>
      </c>
    </row>
    <row r="250" spans="1:4" ht="14.25">
      <c r="A250" s="199">
        <v>87284</v>
      </c>
      <c r="B250" s="186" t="s">
        <v>1625</v>
      </c>
      <c r="C250" s="187" t="s">
        <v>712</v>
      </c>
      <c r="D250" s="218">
        <v>539.75</v>
      </c>
    </row>
    <row r="251" spans="1:4" ht="14.25">
      <c r="A251" s="199">
        <v>87329</v>
      </c>
      <c r="B251" s="186" t="s">
        <v>1656</v>
      </c>
      <c r="C251" s="187" t="s">
        <v>712</v>
      </c>
      <c r="D251" s="218">
        <v>600.35</v>
      </c>
    </row>
    <row r="252" spans="1:4" ht="14.25">
      <c r="A252" s="199">
        <v>87330</v>
      </c>
      <c r="B252" s="186" t="s">
        <v>1657</v>
      </c>
      <c r="C252" s="187" t="s">
        <v>712</v>
      </c>
      <c r="D252" s="218">
        <v>518.85</v>
      </c>
    </row>
    <row r="253" spans="1:4" ht="14.25">
      <c r="A253" s="199">
        <v>87375</v>
      </c>
      <c r="B253" s="186" t="s">
        <v>1702</v>
      </c>
      <c r="C253" s="187" t="s">
        <v>712</v>
      </c>
      <c r="D253" s="218">
        <v>736.1</v>
      </c>
    </row>
    <row r="254" spans="1:4" ht="14.25">
      <c r="A254" s="199">
        <v>100456</v>
      </c>
      <c r="B254" s="186" t="s">
        <v>6785</v>
      </c>
      <c r="C254" s="187" t="s">
        <v>712</v>
      </c>
      <c r="D254" s="218">
        <v>0</v>
      </c>
    </row>
    <row r="255" spans="1:4" ht="14.25">
      <c r="A255" s="199">
        <v>87307</v>
      </c>
      <c r="B255" s="186" t="s">
        <v>1640</v>
      </c>
      <c r="C255" s="187" t="s">
        <v>712</v>
      </c>
      <c r="D255" s="218">
        <v>636.73</v>
      </c>
    </row>
    <row r="256" spans="1:4" ht="14.25">
      <c r="A256" s="199">
        <v>87308</v>
      </c>
      <c r="B256" s="186" t="s">
        <v>1641</v>
      </c>
      <c r="C256" s="187" t="s">
        <v>712</v>
      </c>
      <c r="D256" s="218">
        <v>621.05999999999995</v>
      </c>
    </row>
    <row r="257" spans="1:4" ht="14.25">
      <c r="A257" s="199">
        <v>87348</v>
      </c>
      <c r="B257" s="186" t="s">
        <v>1675</v>
      </c>
      <c r="C257" s="187" t="s">
        <v>712</v>
      </c>
      <c r="D257" s="218">
        <v>676.26</v>
      </c>
    </row>
    <row r="258" spans="1:4" ht="14.25">
      <c r="A258" s="199">
        <v>87349</v>
      </c>
      <c r="B258" s="186" t="s">
        <v>1676</v>
      </c>
      <c r="C258" s="187" t="s">
        <v>712</v>
      </c>
      <c r="D258" s="218">
        <v>584.52</v>
      </c>
    </row>
    <row r="259" spans="1:4" ht="14.25">
      <c r="A259" s="199">
        <v>87365</v>
      </c>
      <c r="B259" s="186" t="s">
        <v>1692</v>
      </c>
      <c r="C259" s="187" t="s">
        <v>712</v>
      </c>
      <c r="D259" s="218">
        <v>633.17999999999995</v>
      </c>
    </row>
    <row r="260" spans="1:4" ht="14.25">
      <c r="A260" s="199">
        <v>100447</v>
      </c>
      <c r="B260" s="186" t="s">
        <v>6786</v>
      </c>
      <c r="C260" s="187" t="s">
        <v>712</v>
      </c>
      <c r="D260" s="218">
        <v>0</v>
      </c>
    </row>
    <row r="261" spans="1:4" ht="14.25">
      <c r="A261" s="199">
        <v>87280</v>
      </c>
      <c r="B261" s="186" t="s">
        <v>1622</v>
      </c>
      <c r="C261" s="187" t="s">
        <v>712</v>
      </c>
      <c r="D261" s="218">
        <v>539.69000000000005</v>
      </c>
    </row>
    <row r="262" spans="1:4" ht="14.25">
      <c r="A262" s="199">
        <v>87281</v>
      </c>
      <c r="B262" s="186" t="s">
        <v>1623</v>
      </c>
      <c r="C262" s="187" t="s">
        <v>712</v>
      </c>
      <c r="D262" s="218">
        <v>528.39</v>
      </c>
    </row>
    <row r="263" spans="1:4" ht="14.25">
      <c r="A263" s="199">
        <v>87327</v>
      </c>
      <c r="B263" s="186" t="s">
        <v>1654</v>
      </c>
      <c r="C263" s="187" t="s">
        <v>712</v>
      </c>
      <c r="D263" s="218">
        <v>566.47</v>
      </c>
    </row>
    <row r="264" spans="1:4" ht="14.25">
      <c r="A264" s="199">
        <v>87328</v>
      </c>
      <c r="B264" s="186" t="s">
        <v>1655</v>
      </c>
      <c r="C264" s="187" t="s">
        <v>712</v>
      </c>
      <c r="D264" s="218">
        <v>494.26</v>
      </c>
    </row>
    <row r="265" spans="1:4" ht="14.25">
      <c r="A265" s="199">
        <v>87410</v>
      </c>
      <c r="B265" s="186" t="s">
        <v>1730</v>
      </c>
      <c r="C265" s="187" t="s">
        <v>712</v>
      </c>
      <c r="D265" s="218">
        <v>939.87</v>
      </c>
    </row>
    <row r="266" spans="1:4" ht="14.25">
      <c r="A266" s="199">
        <v>95577</v>
      </c>
      <c r="B266" s="186" t="s">
        <v>3895</v>
      </c>
      <c r="C266" s="187" t="s">
        <v>72</v>
      </c>
      <c r="D266" s="218">
        <v>10.25</v>
      </c>
    </row>
    <row r="267" spans="1:4" ht="14.25">
      <c r="A267" s="199">
        <v>95578</v>
      </c>
      <c r="B267" s="186" t="s">
        <v>3896</v>
      </c>
      <c r="C267" s="187" t="s">
        <v>72</v>
      </c>
      <c r="D267" s="218">
        <v>8.48</v>
      </c>
    </row>
    <row r="268" spans="1:4" ht="14.25">
      <c r="A268" s="199">
        <v>95579</v>
      </c>
      <c r="B268" s="186" t="s">
        <v>3897</v>
      </c>
      <c r="C268" s="187" t="s">
        <v>72</v>
      </c>
      <c r="D268" s="218">
        <v>8.18</v>
      </c>
    </row>
    <row r="269" spans="1:4" ht="14.25">
      <c r="A269" s="199">
        <v>95580</v>
      </c>
      <c r="B269" s="186" t="s">
        <v>3898</v>
      </c>
      <c r="C269" s="187" t="s">
        <v>72</v>
      </c>
      <c r="D269" s="218">
        <v>9.4</v>
      </c>
    </row>
    <row r="270" spans="1:4" ht="14.25">
      <c r="A270" s="199">
        <v>95581</v>
      </c>
      <c r="B270" s="186" t="s">
        <v>3899</v>
      </c>
      <c r="C270" s="187" t="s">
        <v>72</v>
      </c>
      <c r="D270" s="218">
        <v>9.36</v>
      </c>
    </row>
    <row r="271" spans="1:4" ht="14.25">
      <c r="A271" s="199">
        <v>95582</v>
      </c>
      <c r="B271" s="186" t="s">
        <v>3900</v>
      </c>
      <c r="C271" s="187" t="s">
        <v>72</v>
      </c>
      <c r="D271" s="218">
        <v>10.19</v>
      </c>
    </row>
    <row r="272" spans="1:4" ht="14.25">
      <c r="A272" s="199">
        <v>95576</v>
      </c>
      <c r="B272" s="186" t="s">
        <v>3894</v>
      </c>
      <c r="C272" s="187" t="s">
        <v>72</v>
      </c>
      <c r="D272" s="218">
        <v>12.16</v>
      </c>
    </row>
    <row r="273" spans="1:4" ht="14.25">
      <c r="A273" s="199">
        <v>95583</v>
      </c>
      <c r="B273" s="186" t="s">
        <v>3901</v>
      </c>
      <c r="C273" s="187" t="s">
        <v>72</v>
      </c>
      <c r="D273" s="218">
        <v>15.66</v>
      </c>
    </row>
    <row r="274" spans="1:4" ht="14.25">
      <c r="A274" s="199">
        <v>95584</v>
      </c>
      <c r="B274" s="186" t="s">
        <v>3902</v>
      </c>
      <c r="C274" s="187" t="s">
        <v>72</v>
      </c>
      <c r="D274" s="218">
        <v>13.62</v>
      </c>
    </row>
    <row r="275" spans="1:4" ht="14.25">
      <c r="A275" s="199">
        <v>95593</v>
      </c>
      <c r="B275" s="186" t="s">
        <v>3904</v>
      </c>
      <c r="C275" s="187" t="s">
        <v>72</v>
      </c>
      <c r="D275" s="218">
        <v>13.62</v>
      </c>
    </row>
    <row r="276" spans="1:4" ht="14.25">
      <c r="A276" s="199">
        <v>95592</v>
      </c>
      <c r="B276" s="186" t="s">
        <v>3903</v>
      </c>
      <c r="C276" s="187" t="s">
        <v>72</v>
      </c>
      <c r="D276" s="218">
        <v>15.66</v>
      </c>
    </row>
    <row r="277" spans="1:4" ht="14.25">
      <c r="A277" s="199">
        <v>92919</v>
      </c>
      <c r="B277" s="186" t="s">
        <v>3889</v>
      </c>
      <c r="C277" s="187" t="s">
        <v>72</v>
      </c>
      <c r="D277" s="218">
        <v>11.62</v>
      </c>
    </row>
    <row r="278" spans="1:4" ht="14.25">
      <c r="A278" s="199">
        <v>92921</v>
      </c>
      <c r="B278" s="186" t="s">
        <v>3890</v>
      </c>
      <c r="C278" s="187" t="s">
        <v>72</v>
      </c>
      <c r="D278" s="218">
        <v>9.52</v>
      </c>
    </row>
    <row r="279" spans="1:4" ht="14.25">
      <c r="A279" s="199">
        <v>92922</v>
      </c>
      <c r="B279" s="186" t="s">
        <v>3891</v>
      </c>
      <c r="C279" s="187" t="s">
        <v>72</v>
      </c>
      <c r="D279" s="218">
        <v>9.06</v>
      </c>
    </row>
    <row r="280" spans="1:4" ht="14.25">
      <c r="A280" s="199">
        <v>92923</v>
      </c>
      <c r="B280" s="186" t="s">
        <v>3892</v>
      </c>
      <c r="C280" s="187" t="s">
        <v>72</v>
      </c>
      <c r="D280" s="218">
        <v>10.11</v>
      </c>
    </row>
    <row r="281" spans="1:4" ht="14.25">
      <c r="A281" s="199">
        <v>92924</v>
      </c>
      <c r="B281" s="186" t="s">
        <v>3893</v>
      </c>
      <c r="C281" s="187" t="s">
        <v>72</v>
      </c>
      <c r="D281" s="218">
        <v>9.91</v>
      </c>
    </row>
    <row r="282" spans="1:4" ht="14.25">
      <c r="A282" s="199">
        <v>104104</v>
      </c>
      <c r="B282" s="186" t="s">
        <v>3908</v>
      </c>
      <c r="C282" s="187" t="s">
        <v>72</v>
      </c>
      <c r="D282" s="218">
        <v>10.34</v>
      </c>
    </row>
    <row r="283" spans="1:4" ht="14.25">
      <c r="A283" s="199">
        <v>92916</v>
      </c>
      <c r="B283" s="186" t="s">
        <v>3887</v>
      </c>
      <c r="C283" s="187" t="s">
        <v>72</v>
      </c>
      <c r="D283" s="218">
        <v>14.88</v>
      </c>
    </row>
    <row r="284" spans="1:4" ht="14.25">
      <c r="A284" s="199">
        <v>92917</v>
      </c>
      <c r="B284" s="186" t="s">
        <v>3888</v>
      </c>
      <c r="C284" s="187" t="s">
        <v>72</v>
      </c>
      <c r="D284" s="218">
        <v>13.4</v>
      </c>
    </row>
    <row r="285" spans="1:4" ht="14.25">
      <c r="A285" s="199">
        <v>92915</v>
      </c>
      <c r="B285" s="186" t="s">
        <v>3886</v>
      </c>
      <c r="C285" s="187" t="s">
        <v>72</v>
      </c>
      <c r="D285" s="218">
        <v>16.510000000000002</v>
      </c>
    </row>
    <row r="286" spans="1:4" ht="14.25">
      <c r="A286" s="199">
        <v>92771</v>
      </c>
      <c r="B286" s="186" t="s">
        <v>3859</v>
      </c>
      <c r="C286" s="187" t="s">
        <v>72</v>
      </c>
      <c r="D286" s="218">
        <v>10.130000000000001</v>
      </c>
    </row>
    <row r="287" spans="1:4" ht="14.25">
      <c r="A287" s="199">
        <v>92772</v>
      </c>
      <c r="B287" s="186" t="s">
        <v>3860</v>
      </c>
      <c r="C287" s="187" t="s">
        <v>72</v>
      </c>
      <c r="D287" s="218">
        <v>8.4499999999999993</v>
      </c>
    </row>
    <row r="288" spans="1:4" ht="14.25">
      <c r="A288" s="199">
        <v>92773</v>
      </c>
      <c r="B288" s="186" t="s">
        <v>3861</v>
      </c>
      <c r="C288" s="187" t="s">
        <v>72</v>
      </c>
      <c r="D288" s="218">
        <v>8.2799999999999994</v>
      </c>
    </row>
    <row r="289" spans="1:4" ht="14.25">
      <c r="A289" s="199">
        <v>92774</v>
      </c>
      <c r="B289" s="186" t="s">
        <v>3862</v>
      </c>
      <c r="C289" s="187" t="s">
        <v>72</v>
      </c>
      <c r="D289" s="218">
        <v>9.5500000000000007</v>
      </c>
    </row>
    <row r="290" spans="1:4" ht="14.25">
      <c r="A290" s="199">
        <v>92769</v>
      </c>
      <c r="B290" s="186" t="s">
        <v>3857</v>
      </c>
      <c r="C290" s="187" t="s">
        <v>72</v>
      </c>
      <c r="D290" s="218">
        <v>12.28</v>
      </c>
    </row>
    <row r="291" spans="1:4" ht="14.25">
      <c r="A291" s="199">
        <v>92770</v>
      </c>
      <c r="B291" s="186" t="s">
        <v>3858</v>
      </c>
      <c r="C291" s="187" t="s">
        <v>72</v>
      </c>
      <c r="D291" s="218">
        <v>11.43</v>
      </c>
    </row>
    <row r="292" spans="1:4" ht="14.25">
      <c r="A292" s="199">
        <v>92767</v>
      </c>
      <c r="B292" s="186" t="s">
        <v>3855</v>
      </c>
      <c r="C292" s="187" t="s">
        <v>72</v>
      </c>
      <c r="D292" s="218">
        <v>15.18</v>
      </c>
    </row>
    <row r="293" spans="1:4" ht="14.25">
      <c r="A293" s="199">
        <v>92768</v>
      </c>
      <c r="B293" s="186" t="s">
        <v>3856</v>
      </c>
      <c r="C293" s="187" t="s">
        <v>72</v>
      </c>
      <c r="D293" s="218">
        <v>13.19</v>
      </c>
    </row>
    <row r="294" spans="1:4" ht="14.25">
      <c r="A294" s="199">
        <v>92762</v>
      </c>
      <c r="B294" s="186" t="s">
        <v>3850</v>
      </c>
      <c r="C294" s="187" t="s">
        <v>72</v>
      </c>
      <c r="D294" s="218">
        <v>10.6</v>
      </c>
    </row>
    <row r="295" spans="1:4" ht="14.25">
      <c r="A295" s="199">
        <v>92763</v>
      </c>
      <c r="B295" s="186" t="s">
        <v>3851</v>
      </c>
      <c r="C295" s="187" t="s">
        <v>72</v>
      </c>
      <c r="D295" s="218">
        <v>8.85</v>
      </c>
    </row>
    <row r="296" spans="1:4" ht="14.25">
      <c r="A296" s="199">
        <v>92764</v>
      </c>
      <c r="B296" s="186" t="s">
        <v>3852</v>
      </c>
      <c r="C296" s="187" t="s">
        <v>72</v>
      </c>
      <c r="D296" s="218">
        <v>8.56</v>
      </c>
    </row>
    <row r="297" spans="1:4" ht="14.25">
      <c r="A297" s="199">
        <v>92765</v>
      </c>
      <c r="B297" s="186" t="s">
        <v>3853</v>
      </c>
      <c r="C297" s="187" t="s">
        <v>72</v>
      </c>
      <c r="D297" s="218">
        <v>9.7100000000000009</v>
      </c>
    </row>
    <row r="298" spans="1:4" ht="14.25">
      <c r="A298" s="199">
        <v>92766</v>
      </c>
      <c r="B298" s="186" t="s">
        <v>3854</v>
      </c>
      <c r="C298" s="187" t="s">
        <v>72</v>
      </c>
      <c r="D298" s="218">
        <v>9.6</v>
      </c>
    </row>
    <row r="299" spans="1:4" ht="14.25">
      <c r="A299" s="199">
        <v>104105</v>
      </c>
      <c r="B299" s="186" t="s">
        <v>3909</v>
      </c>
      <c r="C299" s="187" t="s">
        <v>72</v>
      </c>
      <c r="D299" s="218">
        <v>10.35</v>
      </c>
    </row>
    <row r="300" spans="1:4" ht="14.25">
      <c r="A300" s="199">
        <v>92760</v>
      </c>
      <c r="B300" s="186" t="s">
        <v>3848</v>
      </c>
      <c r="C300" s="187" t="s">
        <v>72</v>
      </c>
      <c r="D300" s="218">
        <v>12.83</v>
      </c>
    </row>
    <row r="301" spans="1:4" ht="14.25">
      <c r="A301" s="199">
        <v>92761</v>
      </c>
      <c r="B301" s="186" t="s">
        <v>3849</v>
      </c>
      <c r="C301" s="187" t="s">
        <v>72</v>
      </c>
      <c r="D301" s="218">
        <v>11.94</v>
      </c>
    </row>
    <row r="302" spans="1:4" ht="14.25">
      <c r="A302" s="199">
        <v>92759</v>
      </c>
      <c r="B302" s="186" t="s">
        <v>3847</v>
      </c>
      <c r="C302" s="187" t="s">
        <v>72</v>
      </c>
      <c r="D302" s="218">
        <v>13.74</v>
      </c>
    </row>
    <row r="303" spans="1:4" ht="14.25">
      <c r="A303" s="199">
        <v>104108</v>
      </c>
      <c r="B303" s="186" t="s">
        <v>3912</v>
      </c>
      <c r="C303" s="187" t="s">
        <v>72</v>
      </c>
      <c r="D303" s="218">
        <v>12.41</v>
      </c>
    </row>
    <row r="304" spans="1:4" ht="14.25">
      <c r="A304" s="199">
        <v>104107</v>
      </c>
      <c r="B304" s="186" t="s">
        <v>3911</v>
      </c>
      <c r="C304" s="187" t="s">
        <v>72</v>
      </c>
      <c r="D304" s="218">
        <v>10.41</v>
      </c>
    </row>
    <row r="305" spans="1:4" ht="14.25">
      <c r="A305" s="199">
        <v>104106</v>
      </c>
      <c r="B305" s="186" t="s">
        <v>3910</v>
      </c>
      <c r="C305" s="187" t="s">
        <v>72</v>
      </c>
      <c r="D305" s="218">
        <v>9.74</v>
      </c>
    </row>
    <row r="306" spans="1:4" ht="14.25">
      <c r="A306" s="199">
        <v>104110</v>
      </c>
      <c r="B306" s="186" t="s">
        <v>3914</v>
      </c>
      <c r="C306" s="187" t="s">
        <v>72</v>
      </c>
      <c r="D306" s="218">
        <v>17.64</v>
      </c>
    </row>
    <row r="307" spans="1:4" ht="14.25">
      <c r="A307" s="199">
        <v>104109</v>
      </c>
      <c r="B307" s="186" t="s">
        <v>3913</v>
      </c>
      <c r="C307" s="187" t="s">
        <v>72</v>
      </c>
      <c r="D307" s="218">
        <v>15.36</v>
      </c>
    </row>
    <row r="308" spans="1:4" ht="14.25">
      <c r="A308" s="199">
        <v>104111</v>
      </c>
      <c r="B308" s="186" t="s">
        <v>3915</v>
      </c>
      <c r="C308" s="187" t="s">
        <v>72</v>
      </c>
      <c r="D308" s="218">
        <v>20.25</v>
      </c>
    </row>
    <row r="309" spans="1:4" ht="14.25">
      <c r="A309" s="199">
        <v>92884</v>
      </c>
      <c r="B309" s="186" t="s">
        <v>3881</v>
      </c>
      <c r="C309" s="187" t="s">
        <v>72</v>
      </c>
      <c r="D309" s="218">
        <v>11.79</v>
      </c>
    </row>
    <row r="310" spans="1:4" ht="14.25">
      <c r="A310" s="199">
        <v>92885</v>
      </c>
      <c r="B310" s="186" t="s">
        <v>3882</v>
      </c>
      <c r="C310" s="187" t="s">
        <v>72</v>
      </c>
      <c r="D310" s="218">
        <v>11.11</v>
      </c>
    </row>
    <row r="311" spans="1:4" ht="14.25">
      <c r="A311" s="199">
        <v>92886</v>
      </c>
      <c r="B311" s="186" t="s">
        <v>3883</v>
      </c>
      <c r="C311" s="187" t="s">
        <v>72</v>
      </c>
      <c r="D311" s="218">
        <v>10.57</v>
      </c>
    </row>
    <row r="312" spans="1:4" ht="14.25">
      <c r="A312" s="199">
        <v>92887</v>
      </c>
      <c r="B312" s="186" t="s">
        <v>3884</v>
      </c>
      <c r="C312" s="187" t="s">
        <v>72</v>
      </c>
      <c r="D312" s="218">
        <v>10.45</v>
      </c>
    </row>
    <row r="313" spans="1:4" ht="14.25">
      <c r="A313" s="199">
        <v>92888</v>
      </c>
      <c r="B313" s="186" t="s">
        <v>3885</v>
      </c>
      <c r="C313" s="187" t="s">
        <v>72</v>
      </c>
      <c r="D313" s="218">
        <v>10.18</v>
      </c>
    </row>
    <row r="314" spans="1:4" ht="14.25">
      <c r="A314" s="199">
        <v>92882</v>
      </c>
      <c r="B314" s="186" t="s">
        <v>3879</v>
      </c>
      <c r="C314" s="187" t="s">
        <v>72</v>
      </c>
      <c r="D314" s="218">
        <v>12.88</v>
      </c>
    </row>
    <row r="315" spans="1:4" ht="14.25">
      <c r="A315" s="199">
        <v>92883</v>
      </c>
      <c r="B315" s="186" t="s">
        <v>3880</v>
      </c>
      <c r="C315" s="187" t="s">
        <v>72</v>
      </c>
      <c r="D315" s="218">
        <v>11.73</v>
      </c>
    </row>
    <row r="316" spans="1:4" ht="14.25">
      <c r="A316" s="199">
        <v>92877</v>
      </c>
      <c r="B316" s="186" t="s">
        <v>3874</v>
      </c>
      <c r="C316" s="187" t="s">
        <v>72</v>
      </c>
      <c r="D316" s="218">
        <v>9.5</v>
      </c>
    </row>
    <row r="317" spans="1:4" ht="14.25">
      <c r="A317" s="199">
        <v>92878</v>
      </c>
      <c r="B317" s="186" t="s">
        <v>3875</v>
      </c>
      <c r="C317" s="187" t="s">
        <v>72</v>
      </c>
      <c r="D317" s="218">
        <v>9.32</v>
      </c>
    </row>
    <row r="318" spans="1:4" ht="14.25">
      <c r="A318" s="199">
        <v>92879</v>
      </c>
      <c r="B318" s="186" t="s">
        <v>3876</v>
      </c>
      <c r="C318" s="187" t="s">
        <v>72</v>
      </c>
      <c r="D318" s="218">
        <v>9.2100000000000009</v>
      </c>
    </row>
    <row r="319" spans="1:4" ht="14.25">
      <c r="A319" s="199">
        <v>92880</v>
      </c>
      <c r="B319" s="186" t="s">
        <v>3877</v>
      </c>
      <c r="C319" s="187" t="s">
        <v>72</v>
      </c>
      <c r="D319" s="218">
        <v>9.4</v>
      </c>
    </row>
    <row r="320" spans="1:4" ht="14.25">
      <c r="A320" s="199">
        <v>92881</v>
      </c>
      <c r="B320" s="186" t="s">
        <v>3878</v>
      </c>
      <c r="C320" s="187" t="s">
        <v>72</v>
      </c>
      <c r="D320" s="218">
        <v>9.3800000000000008</v>
      </c>
    </row>
    <row r="321" spans="1:4" ht="14.25">
      <c r="A321" s="199">
        <v>92875</v>
      </c>
      <c r="B321" s="186" t="s">
        <v>3872</v>
      </c>
      <c r="C321" s="187" t="s">
        <v>72</v>
      </c>
      <c r="D321" s="218">
        <v>9.16</v>
      </c>
    </row>
    <row r="322" spans="1:4" ht="14.25">
      <c r="A322" s="199">
        <v>92876</v>
      </c>
      <c r="B322" s="186" t="s">
        <v>3873</v>
      </c>
      <c r="C322" s="187" t="s">
        <v>72</v>
      </c>
      <c r="D322" s="218">
        <v>8.83</v>
      </c>
    </row>
    <row r="323" spans="1:4" ht="14.25">
      <c r="A323" s="199">
        <v>92803</v>
      </c>
      <c r="B323" s="186" t="s">
        <v>3868</v>
      </c>
      <c r="C323" s="187" t="s">
        <v>72</v>
      </c>
      <c r="D323" s="218">
        <v>8.75</v>
      </c>
    </row>
    <row r="324" spans="1:4" ht="14.25">
      <c r="A324" s="199">
        <v>92804</v>
      </c>
      <c r="B324" s="186" t="s">
        <v>3869</v>
      </c>
      <c r="C324" s="187" t="s">
        <v>72</v>
      </c>
      <c r="D324" s="218">
        <v>7.48</v>
      </c>
    </row>
    <row r="325" spans="1:4" ht="14.25">
      <c r="A325" s="199">
        <v>92805</v>
      </c>
      <c r="B325" s="186" t="s">
        <v>3870</v>
      </c>
      <c r="C325" s="187" t="s">
        <v>72</v>
      </c>
      <c r="D325" s="218">
        <v>7.41</v>
      </c>
    </row>
    <row r="326" spans="1:4" ht="14.25">
      <c r="A326" s="199">
        <v>92806</v>
      </c>
      <c r="B326" s="186" t="s">
        <v>3871</v>
      </c>
      <c r="C326" s="187" t="s">
        <v>72</v>
      </c>
      <c r="D326" s="218">
        <v>8.7200000000000006</v>
      </c>
    </row>
    <row r="327" spans="1:4" ht="14.25">
      <c r="A327" s="199">
        <v>92798</v>
      </c>
      <c r="B327" s="186" t="s">
        <v>3863</v>
      </c>
      <c r="C327" s="187" t="s">
        <v>72</v>
      </c>
      <c r="D327" s="218">
        <v>8.7200000000000006</v>
      </c>
    </row>
    <row r="328" spans="1:4" ht="14.25">
      <c r="A328" s="199">
        <v>95448</v>
      </c>
      <c r="B328" s="186" t="s">
        <v>6349</v>
      </c>
      <c r="C328" s="187" t="s">
        <v>72</v>
      </c>
      <c r="D328" s="218">
        <v>9.57</v>
      </c>
    </row>
    <row r="329" spans="1:4" ht="14.25">
      <c r="A329" s="199">
        <v>92801</v>
      </c>
      <c r="B329" s="186" t="s">
        <v>3866</v>
      </c>
      <c r="C329" s="187" t="s">
        <v>72</v>
      </c>
      <c r="D329" s="218">
        <v>9.61</v>
      </c>
    </row>
    <row r="330" spans="1:4" ht="14.25">
      <c r="A330" s="199">
        <v>92802</v>
      </c>
      <c r="B330" s="186" t="s">
        <v>3867</v>
      </c>
      <c r="C330" s="187" t="s">
        <v>72</v>
      </c>
      <c r="D330" s="218">
        <v>9.5</v>
      </c>
    </row>
    <row r="331" spans="1:4" ht="14.25">
      <c r="A331" s="199">
        <v>92799</v>
      </c>
      <c r="B331" s="186" t="s">
        <v>3864</v>
      </c>
      <c r="C331" s="187" t="s">
        <v>72</v>
      </c>
      <c r="D331" s="218">
        <v>10.72</v>
      </c>
    </row>
    <row r="332" spans="1:4" ht="14.25">
      <c r="A332" s="199">
        <v>92800</v>
      </c>
      <c r="B332" s="186" t="s">
        <v>3865</v>
      </c>
      <c r="C332" s="187" t="s">
        <v>72</v>
      </c>
      <c r="D332" s="218">
        <v>9.58</v>
      </c>
    </row>
    <row r="333" spans="1:4" ht="14.25">
      <c r="A333" s="199">
        <v>95605</v>
      </c>
      <c r="B333" s="186" t="s">
        <v>2413</v>
      </c>
      <c r="C333" s="187" t="s">
        <v>73</v>
      </c>
      <c r="D333" s="218">
        <v>137.37</v>
      </c>
    </row>
    <row r="334" spans="1:4" ht="14.25">
      <c r="A334" s="199">
        <v>95602</v>
      </c>
      <c r="B334" s="186" t="s">
        <v>2410</v>
      </c>
      <c r="C334" s="187" t="s">
        <v>73</v>
      </c>
      <c r="D334" s="218">
        <v>28.25</v>
      </c>
    </row>
    <row r="335" spans="1:4" ht="14.25">
      <c r="A335" s="199">
        <v>95603</v>
      </c>
      <c r="B335" s="186" t="s">
        <v>2411</v>
      </c>
      <c r="C335" s="187" t="s">
        <v>73</v>
      </c>
      <c r="D335" s="218">
        <v>48.2</v>
      </c>
    </row>
    <row r="336" spans="1:4" ht="14.25">
      <c r="A336" s="199">
        <v>95604</v>
      </c>
      <c r="B336" s="186" t="s">
        <v>2412</v>
      </c>
      <c r="C336" s="187" t="s">
        <v>73</v>
      </c>
      <c r="D336" s="218">
        <v>74.81</v>
      </c>
    </row>
    <row r="337" spans="1:4" ht="14.25">
      <c r="A337" s="199">
        <v>95601</v>
      </c>
      <c r="B337" s="186" t="s">
        <v>2409</v>
      </c>
      <c r="C337" s="187" t="s">
        <v>73</v>
      </c>
      <c r="D337" s="218">
        <v>17.649999999999999</v>
      </c>
    </row>
    <row r="338" spans="1:4" ht="14.25">
      <c r="A338" s="199">
        <v>102521</v>
      </c>
      <c r="B338" s="186" t="s">
        <v>2414</v>
      </c>
      <c r="C338" s="187" t="s">
        <v>73</v>
      </c>
      <c r="D338" s="218">
        <v>113.31</v>
      </c>
    </row>
    <row r="339" spans="1:4" ht="14.25">
      <c r="A339" s="199">
        <v>102522</v>
      </c>
      <c r="B339" s="186" t="s">
        <v>2415</v>
      </c>
      <c r="C339" s="187" t="s">
        <v>73</v>
      </c>
      <c r="D339" s="218">
        <v>166.25</v>
      </c>
    </row>
    <row r="340" spans="1:4" ht="14.25">
      <c r="A340" s="199">
        <v>102523</v>
      </c>
      <c r="B340" s="186" t="s">
        <v>2416</v>
      </c>
      <c r="C340" s="187" t="s">
        <v>73</v>
      </c>
      <c r="D340" s="218">
        <v>219.17</v>
      </c>
    </row>
    <row r="341" spans="1:4" ht="14.25">
      <c r="A341" s="199">
        <v>95608</v>
      </c>
      <c r="B341" s="186" t="s">
        <v>6787</v>
      </c>
      <c r="C341" s="187" t="s">
        <v>73</v>
      </c>
      <c r="D341" s="218">
        <v>30.71</v>
      </c>
    </row>
    <row r="342" spans="1:4" ht="14.25">
      <c r="A342" s="199">
        <v>95609</v>
      </c>
      <c r="B342" s="186" t="s">
        <v>6788</v>
      </c>
      <c r="C342" s="187" t="s">
        <v>73</v>
      </c>
      <c r="D342" s="218">
        <v>38.950000000000003</v>
      </c>
    </row>
    <row r="343" spans="1:4" ht="14.25">
      <c r="A343" s="199">
        <v>95607</v>
      </c>
      <c r="B343" s="186" t="s">
        <v>6789</v>
      </c>
      <c r="C343" s="187" t="s">
        <v>73</v>
      </c>
      <c r="D343" s="218">
        <v>21.16</v>
      </c>
    </row>
    <row r="344" spans="1:4" ht="14.25">
      <c r="A344" s="199">
        <v>106132</v>
      </c>
      <c r="B344" s="186" t="s">
        <v>22894</v>
      </c>
      <c r="C344" s="187" t="s">
        <v>712</v>
      </c>
      <c r="D344" s="218">
        <v>0</v>
      </c>
    </row>
    <row r="345" spans="1:4" ht="14.25">
      <c r="A345" s="199">
        <v>106133</v>
      </c>
      <c r="B345" s="186" t="s">
        <v>22895</v>
      </c>
      <c r="C345" s="187" t="s">
        <v>712</v>
      </c>
      <c r="D345" s="218">
        <v>0</v>
      </c>
    </row>
    <row r="346" spans="1:4" ht="14.25">
      <c r="A346" s="199">
        <v>95996</v>
      </c>
      <c r="B346" s="186" t="s">
        <v>22896</v>
      </c>
      <c r="C346" s="187" t="s">
        <v>712</v>
      </c>
      <c r="D346" s="218">
        <v>1683.57</v>
      </c>
    </row>
    <row r="347" spans="1:4" ht="14.25">
      <c r="A347" s="199">
        <v>95995</v>
      </c>
      <c r="B347" s="186" t="s">
        <v>22897</v>
      </c>
      <c r="C347" s="187" t="s">
        <v>712</v>
      </c>
      <c r="D347" s="218">
        <v>1944.23</v>
      </c>
    </row>
    <row r="348" spans="1:4" ht="14.25">
      <c r="A348" s="199">
        <v>104372</v>
      </c>
      <c r="B348" s="186" t="s">
        <v>22898</v>
      </c>
      <c r="C348" s="187" t="s">
        <v>712</v>
      </c>
      <c r="D348" s="218">
        <v>0</v>
      </c>
    </row>
    <row r="349" spans="1:4" ht="14.25">
      <c r="A349" s="199">
        <v>104371</v>
      </c>
      <c r="B349" s="186" t="s">
        <v>22899</v>
      </c>
      <c r="C349" s="187" t="s">
        <v>712</v>
      </c>
      <c r="D349" s="218">
        <v>0</v>
      </c>
    </row>
    <row r="350" spans="1:4" ht="14.25">
      <c r="A350" s="199">
        <v>106138</v>
      </c>
      <c r="B350" s="186" t="s">
        <v>22900</v>
      </c>
      <c r="C350" s="187" t="s">
        <v>74</v>
      </c>
      <c r="D350" s="218">
        <v>7.8</v>
      </c>
    </row>
    <row r="351" spans="1:4" ht="14.25">
      <c r="A351" s="199">
        <v>106135</v>
      </c>
      <c r="B351" s="186" t="s">
        <v>22901</v>
      </c>
      <c r="C351" s="187" t="s">
        <v>74</v>
      </c>
      <c r="D351" s="218">
        <v>6.67</v>
      </c>
    </row>
    <row r="352" spans="1:4" ht="14.25">
      <c r="A352" s="199">
        <v>106137</v>
      </c>
      <c r="B352" s="186" t="s">
        <v>22902</v>
      </c>
      <c r="C352" s="187" t="s">
        <v>74</v>
      </c>
      <c r="D352" s="218">
        <v>9.0399999999999991</v>
      </c>
    </row>
    <row r="353" spans="1:4" ht="14.25">
      <c r="A353" s="199">
        <v>96001</v>
      </c>
      <c r="B353" s="186" t="s">
        <v>22903</v>
      </c>
      <c r="C353" s="187" t="s">
        <v>74</v>
      </c>
      <c r="D353" s="218">
        <v>7.66</v>
      </c>
    </row>
    <row r="354" spans="1:4" ht="14.25">
      <c r="A354" s="199">
        <v>106136</v>
      </c>
      <c r="B354" s="186" t="s">
        <v>22904</v>
      </c>
      <c r="C354" s="187" t="s">
        <v>74</v>
      </c>
      <c r="D354" s="218">
        <v>10.57</v>
      </c>
    </row>
    <row r="355" spans="1:4" ht="14.25">
      <c r="A355" s="199">
        <v>106134</v>
      </c>
      <c r="B355" s="186" t="s">
        <v>22905</v>
      </c>
      <c r="C355" s="187" t="s">
        <v>74</v>
      </c>
      <c r="D355" s="218">
        <v>8.8800000000000008</v>
      </c>
    </row>
    <row r="356" spans="1:4" ht="14.25">
      <c r="A356" s="199">
        <v>94880</v>
      </c>
      <c r="B356" s="186" t="s">
        <v>2394</v>
      </c>
      <c r="C356" s="187" t="s">
        <v>44</v>
      </c>
      <c r="D356" s="218">
        <v>43.46</v>
      </c>
    </row>
    <row r="357" spans="1:4" ht="14.25">
      <c r="A357" s="199">
        <v>94882</v>
      </c>
      <c r="B357" s="186" t="s">
        <v>2396</v>
      </c>
      <c r="C357" s="187" t="s">
        <v>44</v>
      </c>
      <c r="D357" s="218">
        <v>50.34</v>
      </c>
    </row>
    <row r="358" spans="1:4" ht="14.25">
      <c r="A358" s="199">
        <v>94884</v>
      </c>
      <c r="B358" s="186" t="s">
        <v>2397</v>
      </c>
      <c r="C358" s="187" t="s">
        <v>44</v>
      </c>
      <c r="D358" s="218">
        <v>64.349999999999994</v>
      </c>
    </row>
    <row r="359" spans="1:4" ht="14.25">
      <c r="A359" s="199">
        <v>94870</v>
      </c>
      <c r="B359" s="186" t="s">
        <v>2389</v>
      </c>
      <c r="C359" s="187" t="s">
        <v>44</v>
      </c>
      <c r="D359" s="218">
        <v>2.02</v>
      </c>
    </row>
    <row r="360" spans="1:4" ht="14.25">
      <c r="A360" s="199">
        <v>94872</v>
      </c>
      <c r="B360" s="186" t="s">
        <v>6790</v>
      </c>
      <c r="C360" s="187" t="s">
        <v>44</v>
      </c>
      <c r="D360" s="218">
        <v>2.8</v>
      </c>
    </row>
    <row r="361" spans="1:4" ht="14.25">
      <c r="A361" s="199">
        <v>90746</v>
      </c>
      <c r="B361" s="186" t="s">
        <v>2386</v>
      </c>
      <c r="C361" s="187" t="s">
        <v>44</v>
      </c>
      <c r="D361" s="218">
        <v>3.54</v>
      </c>
    </row>
    <row r="362" spans="1:4" ht="14.25">
      <c r="A362" s="199">
        <v>90747</v>
      </c>
      <c r="B362" s="186" t="s">
        <v>2387</v>
      </c>
      <c r="C362" s="187" t="s">
        <v>44</v>
      </c>
      <c r="D362" s="218">
        <v>17.04</v>
      </c>
    </row>
    <row r="363" spans="1:4" ht="14.25">
      <c r="A363" s="199">
        <v>94876</v>
      </c>
      <c r="B363" s="186" t="s">
        <v>6791</v>
      </c>
      <c r="C363" s="187" t="s">
        <v>44</v>
      </c>
      <c r="D363" s="218">
        <v>28.99</v>
      </c>
    </row>
    <row r="364" spans="1:4" ht="14.25">
      <c r="A364" s="199">
        <v>94878</v>
      </c>
      <c r="B364" s="186" t="s">
        <v>2392</v>
      </c>
      <c r="C364" s="187" t="s">
        <v>44</v>
      </c>
      <c r="D364" s="218">
        <v>33.46</v>
      </c>
    </row>
    <row r="365" spans="1:4" ht="14.25">
      <c r="A365" s="199">
        <v>90740</v>
      </c>
      <c r="B365" s="186" t="s">
        <v>2381</v>
      </c>
      <c r="C365" s="187" t="s">
        <v>44</v>
      </c>
      <c r="D365" s="218">
        <v>4.3099999999999996</v>
      </c>
    </row>
    <row r="366" spans="1:4" ht="14.25">
      <c r="A366" s="199">
        <v>90741</v>
      </c>
      <c r="B366" s="186" t="s">
        <v>2382</v>
      </c>
      <c r="C366" s="187" t="s">
        <v>44</v>
      </c>
      <c r="D366" s="218">
        <v>4.92</v>
      </c>
    </row>
    <row r="367" spans="1:4" ht="14.25">
      <c r="A367" s="199">
        <v>90742</v>
      </c>
      <c r="B367" s="186" t="s">
        <v>2383</v>
      </c>
      <c r="C367" s="187" t="s">
        <v>44</v>
      </c>
      <c r="D367" s="218">
        <v>5.52</v>
      </c>
    </row>
    <row r="368" spans="1:4" ht="14.25">
      <c r="A368" s="199">
        <v>90743</v>
      </c>
      <c r="B368" s="186" t="s">
        <v>2384</v>
      </c>
      <c r="C368" s="187" t="s">
        <v>44</v>
      </c>
      <c r="D368" s="218">
        <v>6.13</v>
      </c>
    </row>
    <row r="369" spans="1:4" ht="14.25">
      <c r="A369" s="199">
        <v>90744</v>
      </c>
      <c r="B369" s="186" t="s">
        <v>2385</v>
      </c>
      <c r="C369" s="187" t="s">
        <v>44</v>
      </c>
      <c r="D369" s="218">
        <v>6.74</v>
      </c>
    </row>
    <row r="370" spans="1:4" ht="14.25">
      <c r="A370" s="199">
        <v>90745</v>
      </c>
      <c r="B370" s="186" t="s">
        <v>6792</v>
      </c>
      <c r="C370" s="187" t="s">
        <v>44</v>
      </c>
      <c r="D370" s="218">
        <v>10.54</v>
      </c>
    </row>
    <row r="371" spans="1:4" ht="14.25">
      <c r="A371" s="199">
        <v>90733</v>
      </c>
      <c r="B371" s="186" t="s">
        <v>2376</v>
      </c>
      <c r="C371" s="187" t="s">
        <v>44</v>
      </c>
      <c r="D371" s="218">
        <v>3.27</v>
      </c>
    </row>
    <row r="372" spans="1:4" ht="14.25">
      <c r="A372" s="199">
        <v>90734</v>
      </c>
      <c r="B372" s="186" t="s">
        <v>6793</v>
      </c>
      <c r="C372" s="187" t="s">
        <v>44</v>
      </c>
      <c r="D372" s="218">
        <v>3.88</v>
      </c>
    </row>
    <row r="373" spans="1:4" ht="14.25">
      <c r="A373" s="199">
        <v>90735</v>
      </c>
      <c r="B373" s="186" t="s">
        <v>2377</v>
      </c>
      <c r="C373" s="187" t="s">
        <v>44</v>
      </c>
      <c r="D373" s="218">
        <v>4.4800000000000004</v>
      </c>
    </row>
    <row r="374" spans="1:4" ht="14.25">
      <c r="A374" s="199">
        <v>90736</v>
      </c>
      <c r="B374" s="186" t="s">
        <v>2378</v>
      </c>
      <c r="C374" s="187" t="s">
        <v>44</v>
      </c>
      <c r="D374" s="218">
        <v>5.08</v>
      </c>
    </row>
    <row r="375" spans="1:4" ht="14.25">
      <c r="A375" s="199">
        <v>90737</v>
      </c>
      <c r="B375" s="186" t="s">
        <v>6794</v>
      </c>
      <c r="C375" s="187" t="s">
        <v>44</v>
      </c>
      <c r="D375" s="218">
        <v>5.69</v>
      </c>
    </row>
    <row r="376" spans="1:4" ht="14.25">
      <c r="A376" s="199">
        <v>90738</v>
      </c>
      <c r="B376" s="186" t="s">
        <v>2379</v>
      </c>
      <c r="C376" s="187" t="s">
        <v>44</v>
      </c>
      <c r="D376" s="218">
        <v>6.29</v>
      </c>
    </row>
    <row r="377" spans="1:4" ht="14.25">
      <c r="A377" s="199">
        <v>90739</v>
      </c>
      <c r="B377" s="186" t="s">
        <v>2380</v>
      </c>
      <c r="C377" s="187" t="s">
        <v>44</v>
      </c>
      <c r="D377" s="218">
        <v>9.4499999999999993</v>
      </c>
    </row>
    <row r="378" spans="1:4" ht="14.25">
      <c r="A378" s="199">
        <v>90724</v>
      </c>
      <c r="B378" s="186" t="s">
        <v>2367</v>
      </c>
      <c r="C378" s="187" t="s">
        <v>73</v>
      </c>
      <c r="D378" s="218">
        <v>23.45</v>
      </c>
    </row>
    <row r="379" spans="1:4" ht="14.25">
      <c r="A379" s="199">
        <v>102267</v>
      </c>
      <c r="B379" s="186" t="s">
        <v>2401</v>
      </c>
      <c r="C379" s="187" t="s">
        <v>73</v>
      </c>
      <c r="D379" s="218">
        <v>126.94</v>
      </c>
    </row>
    <row r="380" spans="1:4" ht="14.25">
      <c r="A380" s="199">
        <v>102268</v>
      </c>
      <c r="B380" s="186" t="s">
        <v>2402</v>
      </c>
      <c r="C380" s="187" t="s">
        <v>73</v>
      </c>
      <c r="D380" s="218">
        <v>143.25</v>
      </c>
    </row>
    <row r="381" spans="1:4" ht="14.25">
      <c r="A381" s="199">
        <v>90725</v>
      </c>
      <c r="B381" s="186" t="s">
        <v>2368</v>
      </c>
      <c r="C381" s="187" t="s">
        <v>73</v>
      </c>
      <c r="D381" s="218">
        <v>28.9</v>
      </c>
    </row>
    <row r="382" spans="1:4" ht="14.25">
      <c r="A382" s="199">
        <v>102269</v>
      </c>
      <c r="B382" s="186" t="s">
        <v>2403</v>
      </c>
      <c r="C382" s="187" t="s">
        <v>73</v>
      </c>
      <c r="D382" s="218">
        <v>175.88</v>
      </c>
    </row>
    <row r="383" spans="1:4" ht="14.25">
      <c r="A383" s="199">
        <v>90726</v>
      </c>
      <c r="B383" s="186" t="s">
        <v>2369</v>
      </c>
      <c r="C383" s="187" t="s">
        <v>73</v>
      </c>
      <c r="D383" s="218">
        <v>34.409999999999997</v>
      </c>
    </row>
    <row r="384" spans="1:4" ht="14.25">
      <c r="A384" s="199">
        <v>90727</v>
      </c>
      <c r="B384" s="186" t="s">
        <v>2370</v>
      </c>
      <c r="C384" s="187" t="s">
        <v>73</v>
      </c>
      <c r="D384" s="218">
        <v>39.840000000000003</v>
      </c>
    </row>
    <row r="385" spans="1:4" ht="14.25">
      <c r="A385" s="199">
        <v>90728</v>
      </c>
      <c r="B385" s="186" t="s">
        <v>2371</v>
      </c>
      <c r="C385" s="187" t="s">
        <v>73</v>
      </c>
      <c r="D385" s="218">
        <v>45.29</v>
      </c>
    </row>
    <row r="386" spans="1:4" ht="14.25">
      <c r="A386" s="199">
        <v>90729</v>
      </c>
      <c r="B386" s="186" t="s">
        <v>2372</v>
      </c>
      <c r="C386" s="187" t="s">
        <v>73</v>
      </c>
      <c r="D386" s="218">
        <v>50.73</v>
      </c>
    </row>
    <row r="387" spans="1:4" ht="14.25">
      <c r="A387" s="199">
        <v>90730</v>
      </c>
      <c r="B387" s="186" t="s">
        <v>2373</v>
      </c>
      <c r="C387" s="187" t="s">
        <v>73</v>
      </c>
      <c r="D387" s="218">
        <v>56.17</v>
      </c>
    </row>
    <row r="388" spans="1:4" ht="14.25">
      <c r="A388" s="199">
        <v>90731</v>
      </c>
      <c r="B388" s="186" t="s">
        <v>2374</v>
      </c>
      <c r="C388" s="187" t="s">
        <v>73</v>
      </c>
      <c r="D388" s="218">
        <v>61.61</v>
      </c>
    </row>
    <row r="389" spans="1:4" ht="14.25">
      <c r="A389" s="199">
        <v>90732</v>
      </c>
      <c r="B389" s="186" t="s">
        <v>2375</v>
      </c>
      <c r="C389" s="187" t="s">
        <v>73</v>
      </c>
      <c r="D389" s="218">
        <v>77.92</v>
      </c>
    </row>
    <row r="390" spans="1:4" ht="14.25">
      <c r="A390" s="199">
        <v>102265</v>
      </c>
      <c r="B390" s="186" t="s">
        <v>2399</v>
      </c>
      <c r="C390" s="187" t="s">
        <v>73</v>
      </c>
      <c r="D390" s="218">
        <v>99.67</v>
      </c>
    </row>
    <row r="391" spans="1:4" ht="14.25">
      <c r="A391" s="199">
        <v>102266</v>
      </c>
      <c r="B391" s="186" t="s">
        <v>2400</v>
      </c>
      <c r="C391" s="187" t="s">
        <v>73</v>
      </c>
      <c r="D391" s="218">
        <v>110.55</v>
      </c>
    </row>
    <row r="392" spans="1:4" ht="14.25">
      <c r="A392" s="199">
        <v>94879</v>
      </c>
      <c r="B392" s="186" t="s">
        <v>2393</v>
      </c>
      <c r="C392" s="187" t="s">
        <v>44</v>
      </c>
      <c r="D392" s="218">
        <v>1389.14</v>
      </c>
    </row>
    <row r="393" spans="1:4" ht="14.25">
      <c r="A393" s="199">
        <v>94881</v>
      </c>
      <c r="B393" s="186" t="s">
        <v>2395</v>
      </c>
      <c r="C393" s="187" t="s">
        <v>44</v>
      </c>
      <c r="D393" s="218">
        <v>1910.16</v>
      </c>
    </row>
    <row r="394" spans="1:4" ht="14.25">
      <c r="A394" s="199">
        <v>94869</v>
      </c>
      <c r="B394" s="186" t="s">
        <v>2388</v>
      </c>
      <c r="C394" s="187" t="s">
        <v>44</v>
      </c>
      <c r="D394" s="218">
        <v>97.71</v>
      </c>
    </row>
    <row r="395" spans="1:4" ht="14.25">
      <c r="A395" s="199">
        <v>94871</v>
      </c>
      <c r="B395" s="186" t="s">
        <v>2390</v>
      </c>
      <c r="C395" s="187" t="s">
        <v>44</v>
      </c>
      <c r="D395" s="218">
        <v>152.71</v>
      </c>
    </row>
    <row r="396" spans="1:4" ht="14.25">
      <c r="A396" s="199">
        <v>90708</v>
      </c>
      <c r="B396" s="186" t="s">
        <v>2366</v>
      </c>
      <c r="C396" s="187" t="s">
        <v>44</v>
      </c>
      <c r="D396" s="218">
        <v>556.23</v>
      </c>
    </row>
    <row r="397" spans="1:4" ht="14.25">
      <c r="A397" s="199">
        <v>94875</v>
      </c>
      <c r="B397" s="186" t="s">
        <v>2391</v>
      </c>
      <c r="C397" s="187" t="s">
        <v>44</v>
      </c>
      <c r="D397" s="218">
        <v>902.53</v>
      </c>
    </row>
    <row r="398" spans="1:4" ht="14.25">
      <c r="A398" s="199">
        <v>102264</v>
      </c>
      <c r="B398" s="186" t="s">
        <v>2398</v>
      </c>
      <c r="C398" s="187" t="s">
        <v>44</v>
      </c>
      <c r="D398" s="218">
        <v>22.06</v>
      </c>
    </row>
    <row r="399" spans="1:4" ht="14.25">
      <c r="A399" s="199">
        <v>90701</v>
      </c>
      <c r="B399" s="186" t="s">
        <v>2360</v>
      </c>
      <c r="C399" s="187" t="s">
        <v>44</v>
      </c>
      <c r="D399" s="218">
        <v>77.3</v>
      </c>
    </row>
    <row r="400" spans="1:4" ht="14.25">
      <c r="A400" s="199">
        <v>90702</v>
      </c>
      <c r="B400" s="186" t="s">
        <v>2361</v>
      </c>
      <c r="C400" s="187" t="s">
        <v>44</v>
      </c>
      <c r="D400" s="218">
        <v>128.44</v>
      </c>
    </row>
    <row r="401" spans="1:4" ht="14.25">
      <c r="A401" s="199">
        <v>90703</v>
      </c>
      <c r="B401" s="186" t="s">
        <v>2362</v>
      </c>
      <c r="C401" s="187" t="s">
        <v>44</v>
      </c>
      <c r="D401" s="218">
        <v>201.31</v>
      </c>
    </row>
    <row r="402" spans="1:4" ht="14.25">
      <c r="A402" s="199">
        <v>90704</v>
      </c>
      <c r="B402" s="186" t="s">
        <v>2363</v>
      </c>
      <c r="C402" s="187" t="s">
        <v>44</v>
      </c>
      <c r="D402" s="218">
        <v>299</v>
      </c>
    </row>
    <row r="403" spans="1:4" ht="14.25">
      <c r="A403" s="199">
        <v>90705</v>
      </c>
      <c r="B403" s="186" t="s">
        <v>2364</v>
      </c>
      <c r="C403" s="187" t="s">
        <v>44</v>
      </c>
      <c r="D403" s="218">
        <v>392.04</v>
      </c>
    </row>
    <row r="404" spans="1:4" ht="14.25">
      <c r="A404" s="199">
        <v>90706</v>
      </c>
      <c r="B404" s="186" t="s">
        <v>2365</v>
      </c>
      <c r="C404" s="187" t="s">
        <v>44</v>
      </c>
      <c r="D404" s="218">
        <v>520.02</v>
      </c>
    </row>
    <row r="405" spans="1:4" ht="14.25">
      <c r="A405" s="199">
        <v>90694</v>
      </c>
      <c r="B405" s="186" t="s">
        <v>2358</v>
      </c>
      <c r="C405" s="187" t="s">
        <v>44</v>
      </c>
      <c r="D405" s="218">
        <v>51.84</v>
      </c>
    </row>
    <row r="406" spans="1:4" ht="14.25">
      <c r="A406" s="199">
        <v>90695</v>
      </c>
      <c r="B406" s="186" t="s">
        <v>6795</v>
      </c>
      <c r="C406" s="187" t="s">
        <v>44</v>
      </c>
      <c r="D406" s="218">
        <v>98.98</v>
      </c>
    </row>
    <row r="407" spans="1:4" ht="14.25">
      <c r="A407" s="199">
        <v>90696</v>
      </c>
      <c r="B407" s="186" t="s">
        <v>2359</v>
      </c>
      <c r="C407" s="187" t="s">
        <v>44</v>
      </c>
      <c r="D407" s="218">
        <v>165.76</v>
      </c>
    </row>
    <row r="408" spans="1:4" ht="14.25">
      <c r="A408" s="199">
        <v>90697</v>
      </c>
      <c r="B408" s="186" t="s">
        <v>6796</v>
      </c>
      <c r="C408" s="187" t="s">
        <v>44</v>
      </c>
      <c r="D408" s="218">
        <v>257.52</v>
      </c>
    </row>
    <row r="409" spans="1:4" ht="14.25">
      <c r="A409" s="199">
        <v>90698</v>
      </c>
      <c r="B409" s="186" t="s">
        <v>6797</v>
      </c>
      <c r="C409" s="187" t="s">
        <v>44</v>
      </c>
      <c r="D409" s="218">
        <v>394.03</v>
      </c>
    </row>
    <row r="410" spans="1:4" ht="14.25">
      <c r="A410" s="199">
        <v>90699</v>
      </c>
      <c r="B410" s="186" t="s">
        <v>6798</v>
      </c>
      <c r="C410" s="187" t="s">
        <v>44</v>
      </c>
      <c r="D410" s="218">
        <v>554.92999999999995</v>
      </c>
    </row>
    <row r="411" spans="1:4" ht="14.25">
      <c r="A411" s="199">
        <v>90700</v>
      </c>
      <c r="B411" s="186" t="s">
        <v>6799</v>
      </c>
      <c r="C411" s="187" t="s">
        <v>44</v>
      </c>
      <c r="D411" s="218">
        <v>648.39</v>
      </c>
    </row>
    <row r="412" spans="1:4" ht="14.25">
      <c r="A412" s="199">
        <v>105378</v>
      </c>
      <c r="B412" s="186" t="s">
        <v>3316</v>
      </c>
      <c r="C412" s="187" t="s">
        <v>73</v>
      </c>
      <c r="D412" s="218">
        <v>12.58</v>
      </c>
    </row>
    <row r="413" spans="1:4" ht="14.25">
      <c r="A413" s="199">
        <v>105373</v>
      </c>
      <c r="B413" s="186" t="s">
        <v>3408</v>
      </c>
      <c r="C413" s="187" t="s">
        <v>73</v>
      </c>
      <c r="D413" s="218">
        <v>9.73</v>
      </c>
    </row>
    <row r="414" spans="1:4" ht="14.25">
      <c r="A414" s="199">
        <v>105380</v>
      </c>
      <c r="B414" s="186" t="s">
        <v>3318</v>
      </c>
      <c r="C414" s="187" t="s">
        <v>73</v>
      </c>
      <c r="D414" s="218">
        <v>96.71</v>
      </c>
    </row>
    <row r="415" spans="1:4" ht="14.25">
      <c r="A415" s="199">
        <v>105267</v>
      </c>
      <c r="B415" s="186" t="s">
        <v>3256</v>
      </c>
      <c r="C415" s="187" t="s">
        <v>73</v>
      </c>
      <c r="D415" s="218">
        <v>78.36</v>
      </c>
    </row>
    <row r="416" spans="1:4" ht="14.25">
      <c r="A416" s="199">
        <v>105249</v>
      </c>
      <c r="B416" s="186" t="s">
        <v>3239</v>
      </c>
      <c r="C416" s="187" t="s">
        <v>73</v>
      </c>
      <c r="D416" s="218">
        <v>118.45</v>
      </c>
    </row>
    <row r="417" spans="1:4" ht="14.25">
      <c r="A417" s="199">
        <v>105268</v>
      </c>
      <c r="B417" s="186" t="s">
        <v>3257</v>
      </c>
      <c r="C417" s="187" t="s">
        <v>73</v>
      </c>
      <c r="D417" s="218">
        <v>96.81</v>
      </c>
    </row>
    <row r="418" spans="1:4" ht="14.25">
      <c r="A418" s="199">
        <v>105379</v>
      </c>
      <c r="B418" s="186" t="s">
        <v>3317</v>
      </c>
      <c r="C418" s="187" t="s">
        <v>73</v>
      </c>
      <c r="D418" s="218">
        <v>16.559999999999999</v>
      </c>
    </row>
    <row r="419" spans="1:4" ht="14.25">
      <c r="A419" s="199">
        <v>105388</v>
      </c>
      <c r="B419" s="186" t="s">
        <v>3319</v>
      </c>
      <c r="C419" s="187" t="s">
        <v>73</v>
      </c>
      <c r="D419" s="218">
        <v>13.03</v>
      </c>
    </row>
    <row r="420" spans="1:4" ht="14.25">
      <c r="A420" s="199">
        <v>105392</v>
      </c>
      <c r="B420" s="186" t="s">
        <v>3323</v>
      </c>
      <c r="C420" s="187" t="s">
        <v>73</v>
      </c>
      <c r="D420" s="218">
        <v>20.57</v>
      </c>
    </row>
    <row r="421" spans="1:4" ht="14.25">
      <c r="A421" s="199">
        <v>105389</v>
      </c>
      <c r="B421" s="186" t="s">
        <v>3320</v>
      </c>
      <c r="C421" s="187" t="s">
        <v>73</v>
      </c>
      <c r="D421" s="218">
        <v>16.36</v>
      </c>
    </row>
    <row r="422" spans="1:4" ht="14.25">
      <c r="A422" s="199">
        <v>105393</v>
      </c>
      <c r="B422" s="186" t="s">
        <v>3324</v>
      </c>
      <c r="C422" s="187" t="s">
        <v>73</v>
      </c>
      <c r="D422" s="218">
        <v>24.75</v>
      </c>
    </row>
    <row r="423" spans="1:4" ht="14.25">
      <c r="A423" s="199">
        <v>105316</v>
      </c>
      <c r="B423" s="186" t="s">
        <v>3381</v>
      </c>
      <c r="C423" s="187" t="s">
        <v>73</v>
      </c>
      <c r="D423" s="218">
        <v>19.84</v>
      </c>
    </row>
    <row r="424" spans="1:4" ht="14.25">
      <c r="A424" s="199">
        <v>105394</v>
      </c>
      <c r="B424" s="186" t="s">
        <v>3325</v>
      </c>
      <c r="C424" s="187" t="s">
        <v>73</v>
      </c>
      <c r="D424" s="218">
        <v>28.9</v>
      </c>
    </row>
    <row r="425" spans="1:4" ht="14.25">
      <c r="A425" s="199">
        <v>105317</v>
      </c>
      <c r="B425" s="186" t="s">
        <v>3285</v>
      </c>
      <c r="C425" s="187" t="s">
        <v>73</v>
      </c>
      <c r="D425" s="218">
        <v>23.31</v>
      </c>
    </row>
    <row r="426" spans="1:4" ht="14.25">
      <c r="A426" s="199">
        <v>105395</v>
      </c>
      <c r="B426" s="186" t="s">
        <v>3326</v>
      </c>
      <c r="C426" s="187" t="s">
        <v>73</v>
      </c>
      <c r="D426" s="218">
        <v>33.06</v>
      </c>
    </row>
    <row r="427" spans="1:4" ht="14.25">
      <c r="A427" s="199">
        <v>105318</v>
      </c>
      <c r="B427" s="186" t="s">
        <v>3286</v>
      </c>
      <c r="C427" s="187" t="s">
        <v>73</v>
      </c>
      <c r="D427" s="218">
        <v>26.79</v>
      </c>
    </row>
    <row r="428" spans="1:4" ht="14.25">
      <c r="A428" s="199">
        <v>105396</v>
      </c>
      <c r="B428" s="186" t="s">
        <v>3327</v>
      </c>
      <c r="C428" s="187" t="s">
        <v>73</v>
      </c>
      <c r="D428" s="218">
        <v>37.21</v>
      </c>
    </row>
    <row r="429" spans="1:4" ht="14.25">
      <c r="A429" s="199">
        <v>105258</v>
      </c>
      <c r="B429" s="186" t="s">
        <v>3248</v>
      </c>
      <c r="C429" s="187" t="s">
        <v>73</v>
      </c>
      <c r="D429" s="218">
        <v>30.26</v>
      </c>
    </row>
    <row r="430" spans="1:4" ht="14.25">
      <c r="A430" s="199">
        <v>105397</v>
      </c>
      <c r="B430" s="186" t="s">
        <v>3328</v>
      </c>
      <c r="C430" s="187" t="s">
        <v>73</v>
      </c>
      <c r="D430" s="218">
        <v>41.51</v>
      </c>
    </row>
    <row r="431" spans="1:4" ht="14.25">
      <c r="A431" s="199">
        <v>105261</v>
      </c>
      <c r="B431" s="186" t="s">
        <v>3250</v>
      </c>
      <c r="C431" s="187" t="s">
        <v>73</v>
      </c>
      <c r="D431" s="218">
        <v>33.869999999999997</v>
      </c>
    </row>
    <row r="432" spans="1:4" ht="14.25">
      <c r="A432" s="199">
        <v>105398</v>
      </c>
      <c r="B432" s="186" t="s">
        <v>3329</v>
      </c>
      <c r="C432" s="187" t="s">
        <v>73</v>
      </c>
      <c r="D432" s="218">
        <v>51.38</v>
      </c>
    </row>
    <row r="433" spans="1:4" ht="14.25">
      <c r="A433" s="199">
        <v>105262</v>
      </c>
      <c r="B433" s="186" t="s">
        <v>3251</v>
      </c>
      <c r="C433" s="187" t="s">
        <v>73</v>
      </c>
      <c r="D433" s="218">
        <v>41.25</v>
      </c>
    </row>
    <row r="434" spans="1:4" ht="14.25">
      <c r="A434" s="199">
        <v>105399</v>
      </c>
      <c r="B434" s="186" t="s">
        <v>3330</v>
      </c>
      <c r="C434" s="187" t="s">
        <v>73</v>
      </c>
      <c r="D434" s="218">
        <v>60.81</v>
      </c>
    </row>
    <row r="435" spans="1:4" ht="14.25">
      <c r="A435" s="199">
        <v>105263</v>
      </c>
      <c r="B435" s="186" t="s">
        <v>3252</v>
      </c>
      <c r="C435" s="187" t="s">
        <v>73</v>
      </c>
      <c r="D435" s="218">
        <v>49.04</v>
      </c>
    </row>
    <row r="436" spans="1:4" ht="14.25">
      <c r="A436" s="199">
        <v>105400</v>
      </c>
      <c r="B436" s="186" t="s">
        <v>3331</v>
      </c>
      <c r="C436" s="187" t="s">
        <v>73</v>
      </c>
      <c r="D436" s="218">
        <v>69.41</v>
      </c>
    </row>
    <row r="437" spans="1:4" ht="14.25">
      <c r="A437" s="199">
        <v>105264</v>
      </c>
      <c r="B437" s="186" t="s">
        <v>3253</v>
      </c>
      <c r="C437" s="187" t="s">
        <v>73</v>
      </c>
      <c r="D437" s="218">
        <v>55.98</v>
      </c>
    </row>
    <row r="438" spans="1:4" ht="14.25">
      <c r="A438" s="199">
        <v>105297</v>
      </c>
      <c r="B438" s="186" t="s">
        <v>3274</v>
      </c>
      <c r="C438" s="187" t="s">
        <v>73</v>
      </c>
      <c r="D438" s="218">
        <v>10.94</v>
      </c>
    </row>
    <row r="439" spans="1:4" ht="14.25">
      <c r="A439" s="199">
        <v>105372</v>
      </c>
      <c r="B439" s="186" t="s">
        <v>3407</v>
      </c>
      <c r="C439" s="187" t="s">
        <v>73</v>
      </c>
      <c r="D439" s="218">
        <v>8.3699999999999992</v>
      </c>
    </row>
    <row r="440" spans="1:4" ht="14.25">
      <c r="A440" s="199">
        <v>105401</v>
      </c>
      <c r="B440" s="186" t="s">
        <v>3332</v>
      </c>
      <c r="C440" s="187" t="s">
        <v>73</v>
      </c>
      <c r="D440" s="218">
        <v>78.31</v>
      </c>
    </row>
    <row r="441" spans="1:4" ht="14.25">
      <c r="A441" s="199">
        <v>105265</v>
      </c>
      <c r="B441" s="186" t="s">
        <v>3254</v>
      </c>
      <c r="C441" s="187" t="s">
        <v>73</v>
      </c>
      <c r="D441" s="218">
        <v>63.24</v>
      </c>
    </row>
    <row r="442" spans="1:4" ht="14.25">
      <c r="A442" s="199">
        <v>105402</v>
      </c>
      <c r="B442" s="186" t="s">
        <v>3333</v>
      </c>
      <c r="C442" s="187" t="s">
        <v>73</v>
      </c>
      <c r="D442" s="218">
        <v>87.46</v>
      </c>
    </row>
    <row r="443" spans="1:4" ht="14.25">
      <c r="A443" s="199">
        <v>105266</v>
      </c>
      <c r="B443" s="186" t="s">
        <v>3255</v>
      </c>
      <c r="C443" s="187" t="s">
        <v>73</v>
      </c>
      <c r="D443" s="218">
        <v>70.760000000000005</v>
      </c>
    </row>
    <row r="444" spans="1:4" ht="14.25">
      <c r="A444" s="199">
        <v>105361</v>
      </c>
      <c r="B444" s="186" t="s">
        <v>3397</v>
      </c>
      <c r="C444" s="187" t="s">
        <v>73</v>
      </c>
      <c r="D444" s="218">
        <v>17.07</v>
      </c>
    </row>
    <row r="445" spans="1:4" ht="14.25">
      <c r="A445" s="199">
        <v>105382</v>
      </c>
      <c r="B445" s="186" t="s">
        <v>3413</v>
      </c>
      <c r="C445" s="187" t="s">
        <v>73</v>
      </c>
      <c r="D445" s="218">
        <v>14.17</v>
      </c>
    </row>
    <row r="446" spans="1:4" ht="14.25">
      <c r="A446" s="199">
        <v>105359</v>
      </c>
      <c r="B446" s="186" t="s">
        <v>3395</v>
      </c>
      <c r="C446" s="187" t="s">
        <v>73</v>
      </c>
      <c r="D446" s="218">
        <v>12.01</v>
      </c>
    </row>
    <row r="447" spans="1:4" ht="14.25">
      <c r="A447" s="199">
        <v>105315</v>
      </c>
      <c r="B447" s="186" t="s">
        <v>3380</v>
      </c>
      <c r="C447" s="187" t="s">
        <v>73</v>
      </c>
      <c r="D447" s="218">
        <v>9.8800000000000008</v>
      </c>
    </row>
    <row r="448" spans="1:4" ht="14.25">
      <c r="A448" s="199">
        <v>105360</v>
      </c>
      <c r="B448" s="186" t="s">
        <v>3396</v>
      </c>
      <c r="C448" s="187" t="s">
        <v>73</v>
      </c>
      <c r="D448" s="218">
        <v>14.63</v>
      </c>
    </row>
    <row r="449" spans="1:4" ht="14.25">
      <c r="A449" s="199">
        <v>105381</v>
      </c>
      <c r="B449" s="186" t="s">
        <v>3412</v>
      </c>
      <c r="C449" s="187" t="s">
        <v>73</v>
      </c>
      <c r="D449" s="218">
        <v>12.13</v>
      </c>
    </row>
    <row r="450" spans="1:4" ht="14.25">
      <c r="A450" s="199">
        <v>105251</v>
      </c>
      <c r="B450" s="186" t="s">
        <v>3241</v>
      </c>
      <c r="C450" s="187" t="s">
        <v>73</v>
      </c>
      <c r="D450" s="218">
        <v>18.38</v>
      </c>
    </row>
    <row r="451" spans="1:4" ht="14.25">
      <c r="A451" s="199">
        <v>105282</v>
      </c>
      <c r="B451" s="186" t="s">
        <v>3271</v>
      </c>
      <c r="C451" s="187" t="s">
        <v>73</v>
      </c>
      <c r="D451" s="218">
        <v>14.1</v>
      </c>
    </row>
    <row r="452" spans="1:4" ht="14.25">
      <c r="A452" s="199">
        <v>105276</v>
      </c>
      <c r="B452" s="186" t="s">
        <v>3265</v>
      </c>
      <c r="C452" s="187" t="s">
        <v>73</v>
      </c>
      <c r="D452" s="218">
        <v>140.74</v>
      </c>
    </row>
    <row r="453" spans="1:4" ht="14.25">
      <c r="A453" s="199">
        <v>105341</v>
      </c>
      <c r="B453" s="186" t="s">
        <v>3296</v>
      </c>
      <c r="C453" s="187" t="s">
        <v>73</v>
      </c>
      <c r="D453" s="218">
        <v>113.22</v>
      </c>
    </row>
    <row r="454" spans="1:4" ht="14.25">
      <c r="A454" s="199">
        <v>105277</v>
      </c>
      <c r="B454" s="186" t="s">
        <v>3266</v>
      </c>
      <c r="C454" s="187" t="s">
        <v>73</v>
      </c>
      <c r="D454" s="218">
        <v>170.72</v>
      </c>
    </row>
    <row r="455" spans="1:4" ht="14.25">
      <c r="A455" s="199">
        <v>105342</v>
      </c>
      <c r="B455" s="186" t="s">
        <v>3297</v>
      </c>
      <c r="C455" s="187" t="s">
        <v>73</v>
      </c>
      <c r="D455" s="218">
        <v>138.26</v>
      </c>
    </row>
    <row r="456" spans="1:4" ht="14.25">
      <c r="A456" s="199">
        <v>105252</v>
      </c>
      <c r="B456" s="186" t="s">
        <v>3242</v>
      </c>
      <c r="C456" s="187" t="s">
        <v>73</v>
      </c>
      <c r="D456" s="218">
        <v>24.22</v>
      </c>
    </row>
    <row r="457" spans="1:4" ht="14.25">
      <c r="A457" s="199">
        <v>105298</v>
      </c>
      <c r="B457" s="186" t="s">
        <v>3275</v>
      </c>
      <c r="C457" s="187" t="s">
        <v>73</v>
      </c>
      <c r="D457" s="218">
        <v>18.91</v>
      </c>
    </row>
    <row r="458" spans="1:4" ht="14.25">
      <c r="A458" s="199">
        <v>105253</v>
      </c>
      <c r="B458" s="186" t="s">
        <v>3243</v>
      </c>
      <c r="C458" s="187" t="s">
        <v>73</v>
      </c>
      <c r="D458" s="218">
        <v>30.07</v>
      </c>
    </row>
    <row r="459" spans="1:4" ht="14.25">
      <c r="A459" s="199">
        <v>105299</v>
      </c>
      <c r="B459" s="186" t="s">
        <v>3276</v>
      </c>
      <c r="C459" s="187" t="s">
        <v>73</v>
      </c>
      <c r="D459" s="218">
        <v>23.74</v>
      </c>
    </row>
    <row r="460" spans="1:4" ht="14.25">
      <c r="A460" s="199">
        <v>105254</v>
      </c>
      <c r="B460" s="186" t="s">
        <v>3244</v>
      </c>
      <c r="C460" s="187" t="s">
        <v>73</v>
      </c>
      <c r="D460" s="218">
        <v>36.1</v>
      </c>
    </row>
    <row r="461" spans="1:4" ht="14.25">
      <c r="A461" s="199">
        <v>105300</v>
      </c>
      <c r="B461" s="186" t="s">
        <v>3277</v>
      </c>
      <c r="C461" s="187" t="s">
        <v>73</v>
      </c>
      <c r="D461" s="218">
        <v>28.74</v>
      </c>
    </row>
    <row r="462" spans="1:4" ht="14.25">
      <c r="A462" s="199">
        <v>105255</v>
      </c>
      <c r="B462" s="186" t="s">
        <v>3245</v>
      </c>
      <c r="C462" s="187" t="s">
        <v>73</v>
      </c>
      <c r="D462" s="218">
        <v>42.1</v>
      </c>
    </row>
    <row r="463" spans="1:4" ht="14.25">
      <c r="A463" s="199">
        <v>105301</v>
      </c>
      <c r="B463" s="186" t="s">
        <v>3278</v>
      </c>
      <c r="C463" s="187" t="s">
        <v>73</v>
      </c>
      <c r="D463" s="218">
        <v>33.72</v>
      </c>
    </row>
    <row r="464" spans="1:4" ht="14.25">
      <c r="A464" s="199">
        <v>105256</v>
      </c>
      <c r="B464" s="186" t="s">
        <v>3246</v>
      </c>
      <c r="C464" s="187" t="s">
        <v>73</v>
      </c>
      <c r="D464" s="218">
        <v>48.1</v>
      </c>
    </row>
    <row r="465" spans="1:4" ht="14.25">
      <c r="A465" s="199">
        <v>105302</v>
      </c>
      <c r="B465" s="186" t="s">
        <v>3279</v>
      </c>
      <c r="C465" s="187" t="s">
        <v>73</v>
      </c>
      <c r="D465" s="218">
        <v>38.700000000000003</v>
      </c>
    </row>
    <row r="466" spans="1:4" ht="14.25">
      <c r="A466" s="199">
        <v>105257</v>
      </c>
      <c r="B466" s="186" t="s">
        <v>3247</v>
      </c>
      <c r="C466" s="187" t="s">
        <v>73</v>
      </c>
      <c r="D466" s="218">
        <v>54.1</v>
      </c>
    </row>
    <row r="467" spans="1:4" ht="14.25">
      <c r="A467" s="199">
        <v>105303</v>
      </c>
      <c r="B467" s="186" t="s">
        <v>3280</v>
      </c>
      <c r="C467" s="187" t="s">
        <v>73</v>
      </c>
      <c r="D467" s="218">
        <v>43.66</v>
      </c>
    </row>
    <row r="468" spans="1:4" ht="14.25">
      <c r="A468" s="199">
        <v>105270</v>
      </c>
      <c r="B468" s="186" t="s">
        <v>3259</v>
      </c>
      <c r="C468" s="187" t="s">
        <v>73</v>
      </c>
      <c r="D468" s="218">
        <v>60.26</v>
      </c>
    </row>
    <row r="469" spans="1:4" ht="14.25">
      <c r="A469" s="199">
        <v>105304</v>
      </c>
      <c r="B469" s="186" t="s">
        <v>3281</v>
      </c>
      <c r="C469" s="187" t="s">
        <v>73</v>
      </c>
      <c r="D469" s="218">
        <v>48.81</v>
      </c>
    </row>
    <row r="470" spans="1:4" ht="14.25">
      <c r="A470" s="199">
        <v>105271</v>
      </c>
      <c r="B470" s="186" t="s">
        <v>3260</v>
      </c>
      <c r="C470" s="187" t="s">
        <v>73</v>
      </c>
      <c r="D470" s="218">
        <v>74.78</v>
      </c>
    </row>
    <row r="471" spans="1:4" ht="14.25">
      <c r="A471" s="199">
        <v>105305</v>
      </c>
      <c r="B471" s="186" t="s">
        <v>3282</v>
      </c>
      <c r="C471" s="187" t="s">
        <v>73</v>
      </c>
      <c r="D471" s="218">
        <v>59.58</v>
      </c>
    </row>
    <row r="472" spans="1:4" ht="14.25">
      <c r="A472" s="199">
        <v>105272</v>
      </c>
      <c r="B472" s="186" t="s">
        <v>3261</v>
      </c>
      <c r="C472" s="187" t="s">
        <v>73</v>
      </c>
      <c r="D472" s="218">
        <v>88.36</v>
      </c>
    </row>
    <row r="473" spans="1:4" ht="14.25">
      <c r="A473" s="199">
        <v>105306</v>
      </c>
      <c r="B473" s="186" t="s">
        <v>3283</v>
      </c>
      <c r="C473" s="187" t="s">
        <v>73</v>
      </c>
      <c r="D473" s="218">
        <v>70.680000000000007</v>
      </c>
    </row>
    <row r="474" spans="1:4" ht="14.25">
      <c r="A474" s="199">
        <v>105273</v>
      </c>
      <c r="B474" s="186" t="s">
        <v>3262</v>
      </c>
      <c r="C474" s="187" t="s">
        <v>73</v>
      </c>
      <c r="D474" s="218">
        <v>101.07</v>
      </c>
    </row>
    <row r="475" spans="1:4" ht="14.25">
      <c r="A475" s="199">
        <v>105307</v>
      </c>
      <c r="B475" s="186" t="s">
        <v>3284</v>
      </c>
      <c r="C475" s="187" t="s">
        <v>73</v>
      </c>
      <c r="D475" s="218">
        <v>80.930000000000007</v>
      </c>
    </row>
    <row r="476" spans="1:4" ht="14.25">
      <c r="A476" s="199">
        <v>105250</v>
      </c>
      <c r="B476" s="186" t="s">
        <v>3240</v>
      </c>
      <c r="C476" s="187" t="s">
        <v>73</v>
      </c>
      <c r="D476" s="218">
        <v>16</v>
      </c>
    </row>
    <row r="477" spans="1:4" ht="14.25">
      <c r="A477" s="199">
        <v>105269</v>
      </c>
      <c r="B477" s="186" t="s">
        <v>3258</v>
      </c>
      <c r="C477" s="187" t="s">
        <v>73</v>
      </c>
      <c r="D477" s="218">
        <v>12.14</v>
      </c>
    </row>
    <row r="478" spans="1:4" ht="14.25">
      <c r="A478" s="199">
        <v>105274</v>
      </c>
      <c r="B478" s="186" t="s">
        <v>3263</v>
      </c>
      <c r="C478" s="187" t="s">
        <v>73</v>
      </c>
      <c r="D478" s="218">
        <v>114.09</v>
      </c>
    </row>
    <row r="479" spans="1:4" ht="14.25">
      <c r="A479" s="199">
        <v>105340</v>
      </c>
      <c r="B479" s="186" t="s">
        <v>3295</v>
      </c>
      <c r="C479" s="187" t="s">
        <v>73</v>
      </c>
      <c r="D479" s="218">
        <v>91.5</v>
      </c>
    </row>
    <row r="480" spans="1:4" ht="14.25">
      <c r="A480" s="199">
        <v>105275</v>
      </c>
      <c r="B480" s="186" t="s">
        <v>3264</v>
      </c>
      <c r="C480" s="187" t="s">
        <v>73</v>
      </c>
      <c r="D480" s="218">
        <v>127.35</v>
      </c>
    </row>
    <row r="481" spans="1:4" ht="14.25">
      <c r="A481" s="199">
        <v>105390</v>
      </c>
      <c r="B481" s="186" t="s">
        <v>3321</v>
      </c>
      <c r="C481" s="187" t="s">
        <v>73</v>
      </c>
      <c r="D481" s="218">
        <v>102.28</v>
      </c>
    </row>
    <row r="482" spans="1:4" ht="14.25">
      <c r="A482" s="199">
        <v>105364</v>
      </c>
      <c r="B482" s="186" t="s">
        <v>3400</v>
      </c>
      <c r="C482" s="187" t="s">
        <v>73</v>
      </c>
      <c r="D482" s="218">
        <v>24.74</v>
      </c>
    </row>
    <row r="483" spans="1:4" ht="14.25">
      <c r="A483" s="199">
        <v>105385</v>
      </c>
      <c r="B483" s="186" t="s">
        <v>3416</v>
      </c>
      <c r="C483" s="187" t="s">
        <v>73</v>
      </c>
      <c r="D483" s="218">
        <v>20.399999999999999</v>
      </c>
    </row>
    <row r="484" spans="1:4" ht="14.25">
      <c r="A484" s="199">
        <v>105362</v>
      </c>
      <c r="B484" s="186" t="s">
        <v>3398</v>
      </c>
      <c r="C484" s="187" t="s">
        <v>73</v>
      </c>
      <c r="D484" s="218">
        <v>17.649999999999999</v>
      </c>
    </row>
    <row r="485" spans="1:4" ht="14.25">
      <c r="A485" s="199">
        <v>105383</v>
      </c>
      <c r="B485" s="186" t="s">
        <v>3414</v>
      </c>
      <c r="C485" s="187" t="s">
        <v>73</v>
      </c>
      <c r="D485" s="218">
        <v>14.46</v>
      </c>
    </row>
    <row r="486" spans="1:4" ht="14.25">
      <c r="A486" s="199">
        <v>105363</v>
      </c>
      <c r="B486" s="186" t="s">
        <v>3399</v>
      </c>
      <c r="C486" s="187" t="s">
        <v>73</v>
      </c>
      <c r="D486" s="218">
        <v>21.29</v>
      </c>
    </row>
    <row r="487" spans="1:4" ht="14.25">
      <c r="A487" s="199">
        <v>105384</v>
      </c>
      <c r="B487" s="186" t="s">
        <v>3415</v>
      </c>
      <c r="C487" s="187" t="s">
        <v>73</v>
      </c>
      <c r="D487" s="218">
        <v>17.52</v>
      </c>
    </row>
    <row r="488" spans="1:4" ht="14.25">
      <c r="A488" s="199">
        <v>105279</v>
      </c>
      <c r="B488" s="186" t="s">
        <v>3268</v>
      </c>
      <c r="C488" s="187" t="s">
        <v>73</v>
      </c>
      <c r="D488" s="218">
        <v>25.17</v>
      </c>
    </row>
    <row r="489" spans="1:4" ht="14.25">
      <c r="A489" s="199">
        <v>105259</v>
      </c>
      <c r="B489" s="186" t="s">
        <v>3249</v>
      </c>
      <c r="C489" s="187" t="s">
        <v>73</v>
      </c>
      <c r="D489" s="218">
        <v>19.48</v>
      </c>
    </row>
    <row r="490" spans="1:4" ht="14.25">
      <c r="A490" s="199">
        <v>105357</v>
      </c>
      <c r="B490" s="186" t="s">
        <v>3312</v>
      </c>
      <c r="C490" s="187" t="s">
        <v>73</v>
      </c>
      <c r="D490" s="218">
        <v>193.44</v>
      </c>
    </row>
    <row r="491" spans="1:4" ht="14.25">
      <c r="A491" s="199">
        <v>105346</v>
      </c>
      <c r="B491" s="186" t="s">
        <v>3301</v>
      </c>
      <c r="C491" s="187" t="s">
        <v>73</v>
      </c>
      <c r="D491" s="218">
        <v>156.75</v>
      </c>
    </row>
    <row r="492" spans="1:4" ht="14.25">
      <c r="A492" s="199">
        <v>105358</v>
      </c>
      <c r="B492" s="186" t="s">
        <v>3313</v>
      </c>
      <c r="C492" s="187" t="s">
        <v>73</v>
      </c>
      <c r="D492" s="218">
        <v>236.92</v>
      </c>
    </row>
    <row r="493" spans="1:4" ht="14.25">
      <c r="A493" s="199">
        <v>105347</v>
      </c>
      <c r="B493" s="186" t="s">
        <v>3302</v>
      </c>
      <c r="C493" s="187" t="s">
        <v>73</v>
      </c>
      <c r="D493" s="218">
        <v>193.64</v>
      </c>
    </row>
    <row r="494" spans="1:4" ht="14.25">
      <c r="A494" s="199">
        <v>105280</v>
      </c>
      <c r="B494" s="186" t="s">
        <v>3269</v>
      </c>
      <c r="C494" s="187" t="s">
        <v>73</v>
      </c>
      <c r="D494" s="218">
        <v>33.17</v>
      </c>
    </row>
    <row r="495" spans="1:4" ht="14.25">
      <c r="A495" s="199">
        <v>105283</v>
      </c>
      <c r="B495" s="186" t="s">
        <v>3272</v>
      </c>
      <c r="C495" s="187" t="s">
        <v>73</v>
      </c>
      <c r="D495" s="218">
        <v>26.11</v>
      </c>
    </row>
    <row r="496" spans="1:4" ht="14.25">
      <c r="A496" s="199">
        <v>105281</v>
      </c>
      <c r="B496" s="186" t="s">
        <v>3270</v>
      </c>
      <c r="C496" s="187" t="s">
        <v>73</v>
      </c>
      <c r="D496" s="218">
        <v>41.16</v>
      </c>
    </row>
    <row r="497" spans="1:4" ht="14.25">
      <c r="A497" s="199">
        <v>105319</v>
      </c>
      <c r="B497" s="186" t="s">
        <v>3287</v>
      </c>
      <c r="C497" s="187" t="s">
        <v>73</v>
      </c>
      <c r="D497" s="218">
        <v>32.75</v>
      </c>
    </row>
    <row r="498" spans="1:4" ht="14.25">
      <c r="A498" s="199">
        <v>105284</v>
      </c>
      <c r="B498" s="186" t="s">
        <v>3273</v>
      </c>
      <c r="C498" s="187" t="s">
        <v>73</v>
      </c>
      <c r="D498" s="218">
        <v>49.54</v>
      </c>
    </row>
    <row r="499" spans="1:4" ht="14.25">
      <c r="A499" s="199">
        <v>105320</v>
      </c>
      <c r="B499" s="186" t="s">
        <v>3288</v>
      </c>
      <c r="C499" s="187" t="s">
        <v>73</v>
      </c>
      <c r="D499" s="218">
        <v>39.729999999999997</v>
      </c>
    </row>
    <row r="500" spans="1:4" ht="14.25">
      <c r="A500" s="199">
        <v>105348</v>
      </c>
      <c r="B500" s="186" t="s">
        <v>3303</v>
      </c>
      <c r="C500" s="187" t="s">
        <v>73</v>
      </c>
      <c r="D500" s="218">
        <v>57.84</v>
      </c>
    </row>
    <row r="501" spans="1:4" ht="14.25">
      <c r="A501" s="199">
        <v>105321</v>
      </c>
      <c r="B501" s="186" t="s">
        <v>3289</v>
      </c>
      <c r="C501" s="187" t="s">
        <v>73</v>
      </c>
      <c r="D501" s="218">
        <v>46.67</v>
      </c>
    </row>
    <row r="502" spans="1:4" ht="14.25">
      <c r="A502" s="199">
        <v>105349</v>
      </c>
      <c r="B502" s="186" t="s">
        <v>3304</v>
      </c>
      <c r="C502" s="187" t="s">
        <v>73</v>
      </c>
      <c r="D502" s="218">
        <v>66.16</v>
      </c>
    </row>
    <row r="503" spans="1:4" ht="14.25">
      <c r="A503" s="199">
        <v>105322</v>
      </c>
      <c r="B503" s="186" t="s">
        <v>3290</v>
      </c>
      <c r="C503" s="187" t="s">
        <v>73</v>
      </c>
      <c r="D503" s="218">
        <v>53.61</v>
      </c>
    </row>
    <row r="504" spans="1:4" ht="14.25">
      <c r="A504" s="199">
        <v>105350</v>
      </c>
      <c r="B504" s="186" t="s">
        <v>3305</v>
      </c>
      <c r="C504" s="187" t="s">
        <v>73</v>
      </c>
      <c r="D504" s="218">
        <v>74.47</v>
      </c>
    </row>
    <row r="505" spans="1:4" ht="14.25">
      <c r="A505" s="199">
        <v>105323</v>
      </c>
      <c r="B505" s="186" t="s">
        <v>3291</v>
      </c>
      <c r="C505" s="187" t="s">
        <v>73</v>
      </c>
      <c r="D505" s="218">
        <v>60.56</v>
      </c>
    </row>
    <row r="506" spans="1:4" ht="14.25">
      <c r="A506" s="199">
        <v>105351</v>
      </c>
      <c r="B506" s="186" t="s">
        <v>3306</v>
      </c>
      <c r="C506" s="187" t="s">
        <v>73</v>
      </c>
      <c r="D506" s="218">
        <v>83.08</v>
      </c>
    </row>
    <row r="507" spans="1:4" ht="14.25">
      <c r="A507" s="199">
        <v>105324</v>
      </c>
      <c r="B507" s="186" t="s">
        <v>3292</v>
      </c>
      <c r="C507" s="187" t="s">
        <v>73</v>
      </c>
      <c r="D507" s="218">
        <v>67.81</v>
      </c>
    </row>
    <row r="508" spans="1:4" ht="14.25">
      <c r="A508" s="199">
        <v>105352</v>
      </c>
      <c r="B508" s="186" t="s">
        <v>3307</v>
      </c>
      <c r="C508" s="187" t="s">
        <v>73</v>
      </c>
      <c r="D508" s="218">
        <v>102.78</v>
      </c>
    </row>
    <row r="509" spans="1:4" ht="14.25">
      <c r="A509" s="199">
        <v>105325</v>
      </c>
      <c r="B509" s="186" t="s">
        <v>3293</v>
      </c>
      <c r="C509" s="187" t="s">
        <v>73</v>
      </c>
      <c r="D509" s="218">
        <v>82.49</v>
      </c>
    </row>
    <row r="510" spans="1:4" ht="14.25">
      <c r="A510" s="199">
        <v>105353</v>
      </c>
      <c r="B510" s="186" t="s">
        <v>3308</v>
      </c>
      <c r="C510" s="187" t="s">
        <v>73</v>
      </c>
      <c r="D510" s="218">
        <v>121.67</v>
      </c>
    </row>
    <row r="511" spans="1:4" ht="14.25">
      <c r="A511" s="199">
        <v>105326</v>
      </c>
      <c r="B511" s="186" t="s">
        <v>3294</v>
      </c>
      <c r="C511" s="187" t="s">
        <v>73</v>
      </c>
      <c r="D511" s="218">
        <v>98.1</v>
      </c>
    </row>
    <row r="512" spans="1:4" ht="14.25">
      <c r="A512" s="199">
        <v>105354</v>
      </c>
      <c r="B512" s="186" t="s">
        <v>3309</v>
      </c>
      <c r="C512" s="187" t="s">
        <v>73</v>
      </c>
      <c r="D512" s="218">
        <v>138.84</v>
      </c>
    </row>
    <row r="513" spans="1:4" ht="14.25">
      <c r="A513" s="199">
        <v>105344</v>
      </c>
      <c r="B513" s="186" t="s">
        <v>3299</v>
      </c>
      <c r="C513" s="187" t="s">
        <v>73</v>
      </c>
      <c r="D513" s="218">
        <v>111.99</v>
      </c>
    </row>
    <row r="514" spans="1:4" ht="14.25">
      <c r="A514" s="199">
        <v>105278</v>
      </c>
      <c r="B514" s="186" t="s">
        <v>3267</v>
      </c>
      <c r="C514" s="187" t="s">
        <v>73</v>
      </c>
      <c r="D514" s="218">
        <v>21.89</v>
      </c>
    </row>
    <row r="515" spans="1:4" ht="14.25">
      <c r="A515" s="199">
        <v>105343</v>
      </c>
      <c r="B515" s="186" t="s">
        <v>3298</v>
      </c>
      <c r="C515" s="187" t="s">
        <v>73</v>
      </c>
      <c r="D515" s="218">
        <v>16.739999999999998</v>
      </c>
    </row>
    <row r="516" spans="1:4" ht="14.25">
      <c r="A516" s="199">
        <v>105355</v>
      </c>
      <c r="B516" s="186" t="s">
        <v>3310</v>
      </c>
      <c r="C516" s="187" t="s">
        <v>73</v>
      </c>
      <c r="D516" s="218">
        <v>156.63999999999999</v>
      </c>
    </row>
    <row r="517" spans="1:4" ht="14.25">
      <c r="A517" s="199">
        <v>105391</v>
      </c>
      <c r="B517" s="186" t="s">
        <v>3322</v>
      </c>
      <c r="C517" s="187" t="s">
        <v>73</v>
      </c>
      <c r="D517" s="218">
        <v>126.49</v>
      </c>
    </row>
    <row r="518" spans="1:4" ht="14.25">
      <c r="A518" s="199">
        <v>105356</v>
      </c>
      <c r="B518" s="186" t="s">
        <v>3311</v>
      </c>
      <c r="C518" s="187" t="s">
        <v>73</v>
      </c>
      <c r="D518" s="218">
        <v>174.92</v>
      </c>
    </row>
    <row r="519" spans="1:4" ht="14.25">
      <c r="A519" s="199">
        <v>105345</v>
      </c>
      <c r="B519" s="186" t="s">
        <v>3300</v>
      </c>
      <c r="C519" s="187" t="s">
        <v>73</v>
      </c>
      <c r="D519" s="218">
        <v>141.5</v>
      </c>
    </row>
    <row r="520" spans="1:4" ht="14.25">
      <c r="A520" s="199">
        <v>105367</v>
      </c>
      <c r="B520" s="186" t="s">
        <v>3403</v>
      </c>
      <c r="C520" s="187" t="s">
        <v>73</v>
      </c>
      <c r="D520" s="218">
        <v>34.130000000000003</v>
      </c>
    </row>
    <row r="521" spans="1:4" ht="14.25">
      <c r="A521" s="199">
        <v>105371</v>
      </c>
      <c r="B521" s="186" t="s">
        <v>3406</v>
      </c>
      <c r="C521" s="187" t="s">
        <v>73</v>
      </c>
      <c r="D521" s="218">
        <v>28.34</v>
      </c>
    </row>
    <row r="522" spans="1:4" ht="14.25">
      <c r="A522" s="199">
        <v>105365</v>
      </c>
      <c r="B522" s="186" t="s">
        <v>3401</v>
      </c>
      <c r="C522" s="187" t="s">
        <v>73</v>
      </c>
      <c r="D522" s="218">
        <v>24.04</v>
      </c>
    </row>
    <row r="523" spans="1:4" ht="14.25">
      <c r="A523" s="199">
        <v>105386</v>
      </c>
      <c r="B523" s="186" t="s">
        <v>3417</v>
      </c>
      <c r="C523" s="187" t="s">
        <v>73</v>
      </c>
      <c r="D523" s="218">
        <v>19.79</v>
      </c>
    </row>
    <row r="524" spans="1:4" ht="14.25">
      <c r="A524" s="199">
        <v>105366</v>
      </c>
      <c r="B524" s="186" t="s">
        <v>3402</v>
      </c>
      <c r="C524" s="187" t="s">
        <v>73</v>
      </c>
      <c r="D524" s="218">
        <v>29.28</v>
      </c>
    </row>
    <row r="525" spans="1:4" ht="14.25">
      <c r="A525" s="199">
        <v>105387</v>
      </c>
      <c r="B525" s="186" t="s">
        <v>3418</v>
      </c>
      <c r="C525" s="187" t="s">
        <v>73</v>
      </c>
      <c r="D525" s="218">
        <v>24.26</v>
      </c>
    </row>
    <row r="526" spans="1:4" ht="14.25">
      <c r="A526" s="199">
        <v>97177</v>
      </c>
      <c r="B526" s="186" t="s">
        <v>3338</v>
      </c>
      <c r="C526" s="187" t="s">
        <v>44</v>
      </c>
      <c r="D526" s="218">
        <v>81.260000000000005</v>
      </c>
    </row>
    <row r="527" spans="1:4" ht="14.25">
      <c r="A527" s="199">
        <v>97187</v>
      </c>
      <c r="B527" s="186" t="s">
        <v>3348</v>
      </c>
      <c r="C527" s="187" t="s">
        <v>44</v>
      </c>
      <c r="D527" s="218">
        <v>73.400000000000006</v>
      </c>
    </row>
    <row r="528" spans="1:4" ht="14.25">
      <c r="A528" s="199">
        <v>97178</v>
      </c>
      <c r="B528" s="186" t="s">
        <v>3339</v>
      </c>
      <c r="C528" s="187" t="s">
        <v>44</v>
      </c>
      <c r="D528" s="218">
        <v>98.73</v>
      </c>
    </row>
    <row r="529" spans="1:4" ht="14.25">
      <c r="A529" s="199">
        <v>97188</v>
      </c>
      <c r="B529" s="186" t="s">
        <v>3349</v>
      </c>
      <c r="C529" s="187" t="s">
        <v>44</v>
      </c>
      <c r="D529" s="218">
        <v>89.26</v>
      </c>
    </row>
    <row r="530" spans="1:4" ht="14.25">
      <c r="A530" s="199">
        <v>97179</v>
      </c>
      <c r="B530" s="186" t="s">
        <v>3340</v>
      </c>
      <c r="C530" s="187" t="s">
        <v>44</v>
      </c>
      <c r="D530" s="218">
        <v>116.21</v>
      </c>
    </row>
    <row r="531" spans="1:4" ht="14.25">
      <c r="A531" s="199">
        <v>97189</v>
      </c>
      <c r="B531" s="186" t="s">
        <v>3350</v>
      </c>
      <c r="C531" s="187" t="s">
        <v>44</v>
      </c>
      <c r="D531" s="218">
        <v>105.15</v>
      </c>
    </row>
    <row r="532" spans="1:4" ht="14.25">
      <c r="A532" s="199">
        <v>97180</v>
      </c>
      <c r="B532" s="186" t="s">
        <v>3341</v>
      </c>
      <c r="C532" s="187" t="s">
        <v>44</v>
      </c>
      <c r="D532" s="218">
        <v>133.69</v>
      </c>
    </row>
    <row r="533" spans="1:4" ht="14.25">
      <c r="A533" s="199">
        <v>97190</v>
      </c>
      <c r="B533" s="186" t="s">
        <v>3351</v>
      </c>
      <c r="C533" s="187" t="s">
        <v>44</v>
      </c>
      <c r="D533" s="218">
        <v>121.01</v>
      </c>
    </row>
    <row r="534" spans="1:4" ht="14.25">
      <c r="A534" s="199">
        <v>97181</v>
      </c>
      <c r="B534" s="186" t="s">
        <v>3342</v>
      </c>
      <c r="C534" s="187" t="s">
        <v>44</v>
      </c>
      <c r="D534" s="218">
        <v>151.15</v>
      </c>
    </row>
    <row r="535" spans="1:4" ht="14.25">
      <c r="A535" s="199">
        <v>97191</v>
      </c>
      <c r="B535" s="186" t="s">
        <v>3352</v>
      </c>
      <c r="C535" s="187" t="s">
        <v>44</v>
      </c>
      <c r="D535" s="218">
        <v>136.9</v>
      </c>
    </row>
    <row r="536" spans="1:4" ht="14.25">
      <c r="A536" s="199">
        <v>97182</v>
      </c>
      <c r="B536" s="186" t="s">
        <v>3343</v>
      </c>
      <c r="C536" s="187" t="s">
        <v>44</v>
      </c>
      <c r="D536" s="218">
        <v>172.74</v>
      </c>
    </row>
    <row r="537" spans="1:4" ht="14.25">
      <c r="A537" s="199">
        <v>97192</v>
      </c>
      <c r="B537" s="186" t="s">
        <v>3353</v>
      </c>
      <c r="C537" s="187" t="s">
        <v>44</v>
      </c>
      <c r="D537" s="218">
        <v>155.91</v>
      </c>
    </row>
    <row r="538" spans="1:4" ht="14.25">
      <c r="A538" s="199">
        <v>97173</v>
      </c>
      <c r="B538" s="186" t="s">
        <v>3334</v>
      </c>
      <c r="C538" s="187" t="s">
        <v>44</v>
      </c>
      <c r="D538" s="218">
        <v>46.3</v>
      </c>
    </row>
    <row r="539" spans="1:4" ht="14.25">
      <c r="A539" s="199">
        <v>97183</v>
      </c>
      <c r="B539" s="186" t="s">
        <v>3344</v>
      </c>
      <c r="C539" s="187" t="s">
        <v>44</v>
      </c>
      <c r="D539" s="218">
        <v>41.66</v>
      </c>
    </row>
    <row r="540" spans="1:4" ht="14.25">
      <c r="A540" s="199">
        <v>97174</v>
      </c>
      <c r="B540" s="186" t="s">
        <v>3335</v>
      </c>
      <c r="C540" s="187" t="s">
        <v>44</v>
      </c>
      <c r="D540" s="218">
        <v>55.02</v>
      </c>
    </row>
    <row r="541" spans="1:4" ht="14.25">
      <c r="A541" s="199">
        <v>97184</v>
      </c>
      <c r="B541" s="186" t="s">
        <v>3345</v>
      </c>
      <c r="C541" s="187" t="s">
        <v>44</v>
      </c>
      <c r="D541" s="218">
        <v>49.58</v>
      </c>
    </row>
    <row r="542" spans="1:4" ht="14.25">
      <c r="A542" s="199">
        <v>97175</v>
      </c>
      <c r="B542" s="186" t="s">
        <v>3336</v>
      </c>
      <c r="C542" s="187" t="s">
        <v>44</v>
      </c>
      <c r="D542" s="218">
        <v>63.77</v>
      </c>
    </row>
    <row r="543" spans="1:4" ht="14.25">
      <c r="A543" s="199">
        <v>97185</v>
      </c>
      <c r="B543" s="186" t="s">
        <v>3346</v>
      </c>
      <c r="C543" s="187" t="s">
        <v>44</v>
      </c>
      <c r="D543" s="218">
        <v>57.51</v>
      </c>
    </row>
    <row r="544" spans="1:4" ht="14.25">
      <c r="A544" s="199">
        <v>97176</v>
      </c>
      <c r="B544" s="186" t="s">
        <v>3337</v>
      </c>
      <c r="C544" s="187" t="s">
        <v>44</v>
      </c>
      <c r="D544" s="218">
        <v>72.52</v>
      </c>
    </row>
    <row r="545" spans="1:4" ht="14.25">
      <c r="A545" s="199">
        <v>97186</v>
      </c>
      <c r="B545" s="186" t="s">
        <v>3347</v>
      </c>
      <c r="C545" s="187" t="s">
        <v>44</v>
      </c>
      <c r="D545" s="218">
        <v>65.45</v>
      </c>
    </row>
    <row r="546" spans="1:4" ht="14.25">
      <c r="A546" s="199">
        <v>97142</v>
      </c>
      <c r="B546" s="186" t="s">
        <v>3208</v>
      </c>
      <c r="C546" s="187" t="s">
        <v>44</v>
      </c>
      <c r="D546" s="218">
        <v>5.8</v>
      </c>
    </row>
    <row r="547" spans="1:4" ht="14.25">
      <c r="A547" s="199">
        <v>97158</v>
      </c>
      <c r="B547" s="186" t="s">
        <v>3224</v>
      </c>
      <c r="C547" s="187" t="s">
        <v>44</v>
      </c>
      <c r="D547" s="218">
        <v>4.41</v>
      </c>
    </row>
    <row r="548" spans="1:4" ht="14.25">
      <c r="A548" s="199">
        <v>97155</v>
      </c>
      <c r="B548" s="186" t="s">
        <v>3221</v>
      </c>
      <c r="C548" s="187" t="s">
        <v>44</v>
      </c>
      <c r="D548" s="218">
        <v>44.14</v>
      </c>
    </row>
    <row r="549" spans="1:4" ht="14.25">
      <c r="A549" s="199">
        <v>97171</v>
      </c>
      <c r="B549" s="186" t="s">
        <v>3237</v>
      </c>
      <c r="C549" s="187" t="s">
        <v>44</v>
      </c>
      <c r="D549" s="218">
        <v>35.19</v>
      </c>
    </row>
    <row r="550" spans="1:4" ht="14.25">
      <c r="A550" s="199">
        <v>97156</v>
      </c>
      <c r="B550" s="186" t="s">
        <v>3222</v>
      </c>
      <c r="C550" s="187" t="s">
        <v>44</v>
      </c>
      <c r="D550" s="218">
        <v>52.92</v>
      </c>
    </row>
    <row r="551" spans="1:4" ht="14.25">
      <c r="A551" s="199">
        <v>97172</v>
      </c>
      <c r="B551" s="186" t="s">
        <v>3238</v>
      </c>
      <c r="C551" s="187" t="s">
        <v>44</v>
      </c>
      <c r="D551" s="218">
        <v>42.39</v>
      </c>
    </row>
    <row r="552" spans="1:4" ht="14.25">
      <c r="A552" s="199">
        <v>97143</v>
      </c>
      <c r="B552" s="186" t="s">
        <v>3209</v>
      </c>
      <c r="C552" s="187" t="s">
        <v>44</v>
      </c>
      <c r="D552" s="218">
        <v>7.65</v>
      </c>
    </row>
    <row r="553" spans="1:4" ht="14.25">
      <c r="A553" s="199">
        <v>97159</v>
      </c>
      <c r="B553" s="186" t="s">
        <v>3225</v>
      </c>
      <c r="C553" s="187" t="s">
        <v>44</v>
      </c>
      <c r="D553" s="218">
        <v>5.92</v>
      </c>
    </row>
    <row r="554" spans="1:4" ht="14.25">
      <c r="A554" s="199">
        <v>97144</v>
      </c>
      <c r="B554" s="186" t="s">
        <v>3210</v>
      </c>
      <c r="C554" s="187" t="s">
        <v>44</v>
      </c>
      <c r="D554" s="218">
        <v>9.5</v>
      </c>
    </row>
    <row r="555" spans="1:4" ht="14.25">
      <c r="A555" s="199">
        <v>97160</v>
      </c>
      <c r="B555" s="186" t="s">
        <v>3226</v>
      </c>
      <c r="C555" s="187" t="s">
        <v>44</v>
      </c>
      <c r="D555" s="218">
        <v>7.44</v>
      </c>
    </row>
    <row r="556" spans="1:4" ht="14.25">
      <c r="A556" s="199">
        <v>97145</v>
      </c>
      <c r="B556" s="186" t="s">
        <v>3211</v>
      </c>
      <c r="C556" s="187" t="s">
        <v>44</v>
      </c>
      <c r="D556" s="218">
        <v>11.4</v>
      </c>
    </row>
    <row r="557" spans="1:4" ht="14.25">
      <c r="A557" s="199">
        <v>97161</v>
      </c>
      <c r="B557" s="186" t="s">
        <v>3227</v>
      </c>
      <c r="C557" s="187" t="s">
        <v>44</v>
      </c>
      <c r="D557" s="218">
        <v>9</v>
      </c>
    </row>
    <row r="558" spans="1:4" ht="14.25">
      <c r="A558" s="199">
        <v>97146</v>
      </c>
      <c r="B558" s="186" t="s">
        <v>3212</v>
      </c>
      <c r="C558" s="187" t="s">
        <v>44</v>
      </c>
      <c r="D558" s="218">
        <v>13.28</v>
      </c>
    </row>
    <row r="559" spans="1:4" ht="14.25">
      <c r="A559" s="199">
        <v>97162</v>
      </c>
      <c r="B559" s="186" t="s">
        <v>3228</v>
      </c>
      <c r="C559" s="187" t="s">
        <v>44</v>
      </c>
      <c r="D559" s="218">
        <v>10.54</v>
      </c>
    </row>
    <row r="560" spans="1:4" ht="14.25">
      <c r="A560" s="199">
        <v>97147</v>
      </c>
      <c r="B560" s="186" t="s">
        <v>3213</v>
      </c>
      <c r="C560" s="187" t="s">
        <v>44</v>
      </c>
      <c r="D560" s="218">
        <v>15.14</v>
      </c>
    </row>
    <row r="561" spans="1:4" ht="14.25">
      <c r="A561" s="199">
        <v>97163</v>
      </c>
      <c r="B561" s="186" t="s">
        <v>3229</v>
      </c>
      <c r="C561" s="187" t="s">
        <v>44</v>
      </c>
      <c r="D561" s="218">
        <v>12.09</v>
      </c>
    </row>
    <row r="562" spans="1:4" ht="14.25">
      <c r="A562" s="199">
        <v>97148</v>
      </c>
      <c r="B562" s="186" t="s">
        <v>3214</v>
      </c>
      <c r="C562" s="187" t="s">
        <v>44</v>
      </c>
      <c r="D562" s="218">
        <v>17.010000000000002</v>
      </c>
    </row>
    <row r="563" spans="1:4" ht="14.25">
      <c r="A563" s="199">
        <v>97164</v>
      </c>
      <c r="B563" s="186" t="s">
        <v>3230</v>
      </c>
      <c r="C563" s="187" t="s">
        <v>44</v>
      </c>
      <c r="D563" s="218">
        <v>13.64</v>
      </c>
    </row>
    <row r="564" spans="1:4" ht="14.25">
      <c r="A564" s="199">
        <v>97149</v>
      </c>
      <c r="B564" s="186" t="s">
        <v>3215</v>
      </c>
      <c r="C564" s="187" t="s">
        <v>44</v>
      </c>
      <c r="D564" s="218">
        <v>18.93</v>
      </c>
    </row>
    <row r="565" spans="1:4" ht="14.25">
      <c r="A565" s="199">
        <v>97165</v>
      </c>
      <c r="B565" s="186" t="s">
        <v>3231</v>
      </c>
      <c r="C565" s="187" t="s">
        <v>44</v>
      </c>
      <c r="D565" s="218">
        <v>15.2</v>
      </c>
    </row>
    <row r="566" spans="1:4" ht="14.25">
      <c r="A566" s="199">
        <v>97150</v>
      </c>
      <c r="B566" s="186" t="s">
        <v>3216</v>
      </c>
      <c r="C566" s="187" t="s">
        <v>44</v>
      </c>
      <c r="D566" s="218">
        <v>23.58</v>
      </c>
    </row>
    <row r="567" spans="1:4" ht="14.25">
      <c r="A567" s="199">
        <v>97166</v>
      </c>
      <c r="B567" s="186" t="s">
        <v>3232</v>
      </c>
      <c r="C567" s="187" t="s">
        <v>44</v>
      </c>
      <c r="D567" s="218">
        <v>18.62</v>
      </c>
    </row>
    <row r="568" spans="1:4" ht="14.25">
      <c r="A568" s="199">
        <v>97151</v>
      </c>
      <c r="B568" s="186" t="s">
        <v>3217</v>
      </c>
      <c r="C568" s="187" t="s">
        <v>44</v>
      </c>
      <c r="D568" s="218">
        <v>27.8</v>
      </c>
    </row>
    <row r="569" spans="1:4" ht="14.25">
      <c r="A569" s="199">
        <v>97167</v>
      </c>
      <c r="B569" s="186" t="s">
        <v>3233</v>
      </c>
      <c r="C569" s="187" t="s">
        <v>44</v>
      </c>
      <c r="D569" s="218">
        <v>22.04</v>
      </c>
    </row>
    <row r="570" spans="1:4" ht="14.25">
      <c r="A570" s="199">
        <v>97152</v>
      </c>
      <c r="B570" s="186" t="s">
        <v>3218</v>
      </c>
      <c r="C570" s="187" t="s">
        <v>44</v>
      </c>
      <c r="D570" s="218">
        <v>31.73</v>
      </c>
    </row>
    <row r="571" spans="1:4" ht="14.25">
      <c r="A571" s="199">
        <v>97168</v>
      </c>
      <c r="B571" s="186" t="s">
        <v>3234</v>
      </c>
      <c r="C571" s="187" t="s">
        <v>44</v>
      </c>
      <c r="D571" s="218">
        <v>25.18</v>
      </c>
    </row>
    <row r="572" spans="1:4" ht="14.25">
      <c r="A572" s="199">
        <v>97141</v>
      </c>
      <c r="B572" s="186" t="s">
        <v>3207</v>
      </c>
      <c r="C572" s="187" t="s">
        <v>44</v>
      </c>
      <c r="D572" s="218">
        <v>5.04</v>
      </c>
    </row>
    <row r="573" spans="1:4" ht="14.25">
      <c r="A573" s="199">
        <v>97157</v>
      </c>
      <c r="B573" s="186" t="s">
        <v>3223</v>
      </c>
      <c r="C573" s="187" t="s">
        <v>44</v>
      </c>
      <c r="D573" s="218">
        <v>3.8</v>
      </c>
    </row>
    <row r="574" spans="1:4" ht="14.25">
      <c r="A574" s="199">
        <v>97153</v>
      </c>
      <c r="B574" s="186" t="s">
        <v>3219</v>
      </c>
      <c r="C574" s="187" t="s">
        <v>44</v>
      </c>
      <c r="D574" s="218">
        <v>35.83</v>
      </c>
    </row>
    <row r="575" spans="1:4" ht="14.25">
      <c r="A575" s="199">
        <v>97169</v>
      </c>
      <c r="B575" s="186" t="s">
        <v>3235</v>
      </c>
      <c r="C575" s="187" t="s">
        <v>44</v>
      </c>
      <c r="D575" s="218">
        <v>28.49</v>
      </c>
    </row>
    <row r="576" spans="1:4" ht="14.25">
      <c r="A576" s="199">
        <v>97154</v>
      </c>
      <c r="B576" s="186" t="s">
        <v>3220</v>
      </c>
      <c r="C576" s="187" t="s">
        <v>44</v>
      </c>
      <c r="D576" s="218">
        <v>39.99</v>
      </c>
    </row>
    <row r="577" spans="1:4" ht="14.25">
      <c r="A577" s="199">
        <v>97170</v>
      </c>
      <c r="B577" s="186" t="s">
        <v>3236</v>
      </c>
      <c r="C577" s="187" t="s">
        <v>44</v>
      </c>
      <c r="D577" s="218">
        <v>31.84</v>
      </c>
    </row>
    <row r="578" spans="1:4" ht="14.25">
      <c r="A578" s="199">
        <v>105311</v>
      </c>
      <c r="B578" s="186" t="s">
        <v>3376</v>
      </c>
      <c r="C578" s="187" t="s">
        <v>44</v>
      </c>
      <c r="D578" s="218">
        <v>3.78</v>
      </c>
    </row>
    <row r="579" spans="1:4" ht="14.25">
      <c r="A579" s="199">
        <v>105339</v>
      </c>
      <c r="B579" s="186" t="s">
        <v>3394</v>
      </c>
      <c r="C579" s="187" t="s">
        <v>44</v>
      </c>
      <c r="D579" s="218">
        <v>3.12</v>
      </c>
    </row>
    <row r="580" spans="1:4" ht="14.25">
      <c r="A580" s="199">
        <v>97127</v>
      </c>
      <c r="B580" s="186" t="s">
        <v>3497</v>
      </c>
      <c r="C580" s="187" t="s">
        <v>44</v>
      </c>
      <c r="D580" s="218">
        <v>4.96</v>
      </c>
    </row>
    <row r="581" spans="1:4" ht="14.25">
      <c r="A581" s="199">
        <v>97134</v>
      </c>
      <c r="B581" s="186" t="s">
        <v>3504</v>
      </c>
      <c r="C581" s="187" t="s">
        <v>44</v>
      </c>
      <c r="D581" s="218">
        <v>4.0999999999999996</v>
      </c>
    </row>
    <row r="582" spans="1:4" ht="14.25">
      <c r="A582" s="199">
        <v>97128</v>
      </c>
      <c r="B582" s="186" t="s">
        <v>3498</v>
      </c>
      <c r="C582" s="187" t="s">
        <v>44</v>
      </c>
      <c r="D582" s="218">
        <v>10.130000000000001</v>
      </c>
    </row>
    <row r="583" spans="1:4" ht="14.25">
      <c r="A583" s="199">
        <v>97135</v>
      </c>
      <c r="B583" s="186" t="s">
        <v>3505</v>
      </c>
      <c r="C583" s="187" t="s">
        <v>44</v>
      </c>
      <c r="D583" s="218">
        <v>7.71</v>
      </c>
    </row>
    <row r="584" spans="1:4" ht="14.25">
      <c r="A584" s="199">
        <v>97129</v>
      </c>
      <c r="B584" s="186" t="s">
        <v>3499</v>
      </c>
      <c r="C584" s="187" t="s">
        <v>44</v>
      </c>
      <c r="D584" s="218">
        <v>12</v>
      </c>
    </row>
    <row r="585" spans="1:4" ht="14.25">
      <c r="A585" s="199">
        <v>97136</v>
      </c>
      <c r="B585" s="186" t="s">
        <v>3506</v>
      </c>
      <c r="C585" s="187" t="s">
        <v>44</v>
      </c>
      <c r="D585" s="218">
        <v>9.14</v>
      </c>
    </row>
    <row r="586" spans="1:4" ht="14.25">
      <c r="A586" s="199">
        <v>97130</v>
      </c>
      <c r="B586" s="186" t="s">
        <v>3500</v>
      </c>
      <c r="C586" s="187" t="s">
        <v>44</v>
      </c>
      <c r="D586" s="218">
        <v>13.88</v>
      </c>
    </row>
    <row r="587" spans="1:4" ht="14.25">
      <c r="A587" s="199">
        <v>97137</v>
      </c>
      <c r="B587" s="186" t="s">
        <v>3507</v>
      </c>
      <c r="C587" s="187" t="s">
        <v>44</v>
      </c>
      <c r="D587" s="218">
        <v>10.57</v>
      </c>
    </row>
    <row r="588" spans="1:4" ht="14.25">
      <c r="A588" s="199">
        <v>97131</v>
      </c>
      <c r="B588" s="186" t="s">
        <v>3501</v>
      </c>
      <c r="C588" s="187" t="s">
        <v>44</v>
      </c>
      <c r="D588" s="218">
        <v>15.76</v>
      </c>
    </row>
    <row r="589" spans="1:4" ht="14.25">
      <c r="A589" s="199">
        <v>97138</v>
      </c>
      <c r="B589" s="186" t="s">
        <v>3508</v>
      </c>
      <c r="C589" s="187" t="s">
        <v>44</v>
      </c>
      <c r="D589" s="218">
        <v>12.01</v>
      </c>
    </row>
    <row r="590" spans="1:4" ht="14.25">
      <c r="A590" s="199">
        <v>97132</v>
      </c>
      <c r="B590" s="186" t="s">
        <v>3502</v>
      </c>
      <c r="C590" s="187" t="s">
        <v>44</v>
      </c>
      <c r="D590" s="218">
        <v>17.64</v>
      </c>
    </row>
    <row r="591" spans="1:4" ht="14.25">
      <c r="A591" s="199">
        <v>97139</v>
      </c>
      <c r="B591" s="186" t="s">
        <v>3509</v>
      </c>
      <c r="C591" s="187" t="s">
        <v>44</v>
      </c>
      <c r="D591" s="218">
        <v>13.45</v>
      </c>
    </row>
    <row r="592" spans="1:4" ht="14.25">
      <c r="A592" s="199">
        <v>97133</v>
      </c>
      <c r="B592" s="186" t="s">
        <v>3503</v>
      </c>
      <c r="C592" s="187" t="s">
        <v>44</v>
      </c>
      <c r="D592" s="218">
        <v>21.4</v>
      </c>
    </row>
    <row r="593" spans="1:4" ht="14.25">
      <c r="A593" s="199">
        <v>97140</v>
      </c>
      <c r="B593" s="186" t="s">
        <v>3510</v>
      </c>
      <c r="C593" s="187" t="s">
        <v>44</v>
      </c>
      <c r="D593" s="218">
        <v>16.309999999999999</v>
      </c>
    </row>
    <row r="594" spans="1:4" ht="14.25">
      <c r="A594" s="199">
        <v>97123</v>
      </c>
      <c r="B594" s="186" t="s">
        <v>3356</v>
      </c>
      <c r="C594" s="187" t="s">
        <v>44</v>
      </c>
      <c r="D594" s="218">
        <v>4.07</v>
      </c>
    </row>
    <row r="595" spans="1:4" ht="14.25">
      <c r="A595" s="199">
        <v>97126</v>
      </c>
      <c r="B595" s="186" t="s">
        <v>3359</v>
      </c>
      <c r="C595" s="187" t="s">
        <v>44</v>
      </c>
      <c r="D595" s="218">
        <v>3.35</v>
      </c>
    </row>
    <row r="596" spans="1:4" ht="14.25">
      <c r="A596" s="199">
        <v>105308</v>
      </c>
      <c r="B596" s="186" t="s">
        <v>3373</v>
      </c>
      <c r="C596" s="187" t="s">
        <v>44</v>
      </c>
      <c r="D596" s="218">
        <v>4.7</v>
      </c>
    </row>
    <row r="597" spans="1:4" ht="14.25">
      <c r="A597" s="199">
        <v>105312</v>
      </c>
      <c r="B597" s="186" t="s">
        <v>3377</v>
      </c>
      <c r="C597" s="187" t="s">
        <v>44</v>
      </c>
      <c r="D597" s="218">
        <v>3.89</v>
      </c>
    </row>
    <row r="598" spans="1:4" ht="14.25">
      <c r="A598" s="199">
        <v>105309</v>
      </c>
      <c r="B598" s="186" t="s">
        <v>3374</v>
      </c>
      <c r="C598" s="187" t="s">
        <v>44</v>
      </c>
      <c r="D598" s="218">
        <v>5.07</v>
      </c>
    </row>
    <row r="599" spans="1:4" ht="14.25">
      <c r="A599" s="199">
        <v>105313</v>
      </c>
      <c r="B599" s="186" t="s">
        <v>3378</v>
      </c>
      <c r="C599" s="187" t="s">
        <v>44</v>
      </c>
      <c r="D599" s="218">
        <v>4.2</v>
      </c>
    </row>
    <row r="600" spans="1:4" ht="14.25">
      <c r="A600" s="199">
        <v>105310</v>
      </c>
      <c r="B600" s="186" t="s">
        <v>3375</v>
      </c>
      <c r="C600" s="187" t="s">
        <v>44</v>
      </c>
      <c r="D600" s="218">
        <v>5.98</v>
      </c>
    </row>
    <row r="601" spans="1:4" ht="14.25">
      <c r="A601" s="199">
        <v>105314</v>
      </c>
      <c r="B601" s="186" t="s">
        <v>3379</v>
      </c>
      <c r="C601" s="187" t="s">
        <v>44</v>
      </c>
      <c r="D601" s="218">
        <v>4.96</v>
      </c>
    </row>
    <row r="602" spans="1:4" ht="14.25">
      <c r="A602" s="199">
        <v>97121</v>
      </c>
      <c r="B602" s="186" t="s">
        <v>3354</v>
      </c>
      <c r="C602" s="187" t="s">
        <v>44</v>
      </c>
      <c r="D602" s="218">
        <v>2.89</v>
      </c>
    </row>
    <row r="603" spans="1:4" ht="14.25">
      <c r="A603" s="199">
        <v>97124</v>
      </c>
      <c r="B603" s="186" t="s">
        <v>3357</v>
      </c>
      <c r="C603" s="187" t="s">
        <v>44</v>
      </c>
      <c r="D603" s="218">
        <v>2.37</v>
      </c>
    </row>
    <row r="604" spans="1:4" ht="14.25">
      <c r="A604" s="199">
        <v>97122</v>
      </c>
      <c r="B604" s="186" t="s">
        <v>3355</v>
      </c>
      <c r="C604" s="187" t="s">
        <v>44</v>
      </c>
      <c r="D604" s="218">
        <v>3.51</v>
      </c>
    </row>
    <row r="605" spans="1:4" ht="14.25">
      <c r="A605" s="199">
        <v>97125</v>
      </c>
      <c r="B605" s="186" t="s">
        <v>3358</v>
      </c>
      <c r="C605" s="187" t="s">
        <v>44</v>
      </c>
      <c r="D605" s="218">
        <v>2.88</v>
      </c>
    </row>
    <row r="606" spans="1:4" ht="14.25">
      <c r="A606" s="199">
        <v>105296</v>
      </c>
      <c r="B606" s="186" t="s">
        <v>3372</v>
      </c>
      <c r="C606" s="187" t="s">
        <v>73</v>
      </c>
      <c r="D606" s="218">
        <v>186.15</v>
      </c>
    </row>
    <row r="607" spans="1:4" ht="14.25">
      <c r="A607" s="199">
        <v>105374</v>
      </c>
      <c r="B607" s="186" t="s">
        <v>3409</v>
      </c>
      <c r="C607" s="187" t="s">
        <v>73</v>
      </c>
      <c r="D607" s="218">
        <v>181.81</v>
      </c>
    </row>
    <row r="608" spans="1:4" ht="14.25">
      <c r="A608" s="199">
        <v>105292</v>
      </c>
      <c r="B608" s="186" t="s">
        <v>3368</v>
      </c>
      <c r="C608" s="187" t="s">
        <v>73</v>
      </c>
      <c r="D608" s="218">
        <v>52.89</v>
      </c>
    </row>
    <row r="609" spans="1:4" ht="14.25">
      <c r="A609" s="199">
        <v>105293</v>
      </c>
      <c r="B609" s="186" t="s">
        <v>3369</v>
      </c>
      <c r="C609" s="187" t="s">
        <v>73</v>
      </c>
      <c r="D609" s="218">
        <v>49.7</v>
      </c>
    </row>
    <row r="610" spans="1:4" ht="14.25">
      <c r="A610" s="199">
        <v>105294</v>
      </c>
      <c r="B610" s="186" t="s">
        <v>3370</v>
      </c>
      <c r="C610" s="187" t="s">
        <v>73</v>
      </c>
      <c r="D610" s="218">
        <v>108.25</v>
      </c>
    </row>
    <row r="611" spans="1:4" ht="14.25">
      <c r="A611" s="199">
        <v>105295</v>
      </c>
      <c r="B611" s="186" t="s">
        <v>3371</v>
      </c>
      <c r="C611" s="187" t="s">
        <v>73</v>
      </c>
      <c r="D611" s="218">
        <v>104.48</v>
      </c>
    </row>
    <row r="612" spans="1:4" ht="14.25">
      <c r="A612" s="199">
        <v>105290</v>
      </c>
      <c r="B612" s="186" t="s">
        <v>3366</v>
      </c>
      <c r="C612" s="187" t="s">
        <v>73</v>
      </c>
      <c r="D612" s="218">
        <v>70.83</v>
      </c>
    </row>
    <row r="613" spans="1:4" ht="14.25">
      <c r="A613" s="199">
        <v>105291</v>
      </c>
      <c r="B613" s="186" t="s">
        <v>3367</v>
      </c>
      <c r="C613" s="187" t="s">
        <v>73</v>
      </c>
      <c r="D613" s="218">
        <v>67.930000000000007</v>
      </c>
    </row>
    <row r="614" spans="1:4" ht="14.25">
      <c r="A614" s="199">
        <v>105286</v>
      </c>
      <c r="B614" s="186" t="s">
        <v>3362</v>
      </c>
      <c r="C614" s="187" t="s">
        <v>73</v>
      </c>
      <c r="D614" s="218">
        <v>31.65</v>
      </c>
    </row>
    <row r="615" spans="1:4" ht="14.25">
      <c r="A615" s="199">
        <v>105287</v>
      </c>
      <c r="B615" s="186" t="s">
        <v>3363</v>
      </c>
      <c r="C615" s="187" t="s">
        <v>73</v>
      </c>
      <c r="D615" s="218">
        <v>29.52</v>
      </c>
    </row>
    <row r="616" spans="1:4" ht="14.25">
      <c r="A616" s="199">
        <v>105288</v>
      </c>
      <c r="B616" s="186" t="s">
        <v>3364</v>
      </c>
      <c r="C616" s="187" t="s">
        <v>73</v>
      </c>
      <c r="D616" s="218">
        <v>52.51</v>
      </c>
    </row>
    <row r="617" spans="1:4" ht="14.25">
      <c r="A617" s="199">
        <v>105289</v>
      </c>
      <c r="B617" s="186" t="s">
        <v>3365</v>
      </c>
      <c r="C617" s="187" t="s">
        <v>73</v>
      </c>
      <c r="D617" s="218">
        <v>50.01</v>
      </c>
    </row>
    <row r="618" spans="1:4" ht="14.25">
      <c r="A618" s="199">
        <v>105375</v>
      </c>
      <c r="B618" s="186" t="s">
        <v>3410</v>
      </c>
      <c r="C618" s="187" t="s">
        <v>73</v>
      </c>
      <c r="D618" s="218">
        <v>143.41999999999999</v>
      </c>
    </row>
    <row r="619" spans="1:4" ht="14.25">
      <c r="A619" s="199">
        <v>105376</v>
      </c>
      <c r="B619" s="186" t="s">
        <v>3411</v>
      </c>
      <c r="C619" s="187" t="s">
        <v>73</v>
      </c>
      <c r="D619" s="218">
        <v>137.63</v>
      </c>
    </row>
    <row r="620" spans="1:4" ht="14.25">
      <c r="A620" s="199">
        <v>105331</v>
      </c>
      <c r="B620" s="186" t="s">
        <v>3386</v>
      </c>
      <c r="C620" s="187" t="s">
        <v>44</v>
      </c>
      <c r="D620" s="218">
        <v>60.91</v>
      </c>
    </row>
    <row r="621" spans="1:4" ht="14.25">
      <c r="A621" s="199">
        <v>105332</v>
      </c>
      <c r="B621" s="186" t="s">
        <v>3387</v>
      </c>
      <c r="C621" s="187" t="s">
        <v>44</v>
      </c>
      <c r="D621" s="218">
        <v>60.25</v>
      </c>
    </row>
    <row r="622" spans="1:4" ht="14.25">
      <c r="A622" s="199">
        <v>105333</v>
      </c>
      <c r="B622" s="186" t="s">
        <v>3388</v>
      </c>
      <c r="C622" s="187" t="s">
        <v>44</v>
      </c>
      <c r="D622" s="218">
        <v>270.68</v>
      </c>
    </row>
    <row r="623" spans="1:4" ht="14.25">
      <c r="A623" s="199">
        <v>105334</v>
      </c>
      <c r="B623" s="186" t="s">
        <v>3389</v>
      </c>
      <c r="C623" s="187" t="s">
        <v>44</v>
      </c>
      <c r="D623" s="218">
        <v>268.26</v>
      </c>
    </row>
    <row r="624" spans="1:4" ht="14.25">
      <c r="A624" s="199">
        <v>105335</v>
      </c>
      <c r="B624" s="186" t="s">
        <v>3390</v>
      </c>
      <c r="C624" s="187" t="s">
        <v>44</v>
      </c>
      <c r="D624" s="218">
        <v>408.66</v>
      </c>
    </row>
    <row r="625" spans="1:4" ht="14.25">
      <c r="A625" s="199">
        <v>105336</v>
      </c>
      <c r="B625" s="186" t="s">
        <v>3391</v>
      </c>
      <c r="C625" s="187" t="s">
        <v>44</v>
      </c>
      <c r="D625" s="218">
        <v>405.8</v>
      </c>
    </row>
    <row r="626" spans="1:4" ht="14.25">
      <c r="A626" s="199">
        <v>105337</v>
      </c>
      <c r="B626" s="186" t="s">
        <v>3392</v>
      </c>
      <c r="C626" s="187" t="s">
        <v>44</v>
      </c>
      <c r="D626" s="218">
        <v>577.13</v>
      </c>
    </row>
    <row r="627" spans="1:4" ht="14.25">
      <c r="A627" s="199">
        <v>105338</v>
      </c>
      <c r="B627" s="186" t="s">
        <v>3393</v>
      </c>
      <c r="C627" s="187" t="s">
        <v>44</v>
      </c>
      <c r="D627" s="218">
        <v>573.82000000000005</v>
      </c>
    </row>
    <row r="628" spans="1:4" ht="14.25">
      <c r="A628" s="199">
        <v>106108</v>
      </c>
      <c r="B628" s="186" t="s">
        <v>3384</v>
      </c>
      <c r="C628" s="187" t="s">
        <v>44</v>
      </c>
      <c r="D628" s="218">
        <v>86.2</v>
      </c>
    </row>
    <row r="629" spans="1:4" ht="14.25">
      <c r="A629" s="199">
        <v>106109</v>
      </c>
      <c r="B629" s="186" t="s">
        <v>3385</v>
      </c>
      <c r="C629" s="187" t="s">
        <v>44</v>
      </c>
      <c r="D629" s="218">
        <v>85.48</v>
      </c>
    </row>
    <row r="630" spans="1:4" ht="14.25">
      <c r="A630" s="199">
        <v>106104</v>
      </c>
      <c r="B630" s="186" t="s">
        <v>3360</v>
      </c>
      <c r="C630" s="187" t="s">
        <v>44</v>
      </c>
      <c r="D630" s="218">
        <v>27.92</v>
      </c>
    </row>
    <row r="631" spans="1:4" ht="14.25">
      <c r="A631" s="199">
        <v>106105</v>
      </c>
      <c r="B631" s="186" t="s">
        <v>3361</v>
      </c>
      <c r="C631" s="187" t="s">
        <v>44</v>
      </c>
      <c r="D631" s="218">
        <v>27.4</v>
      </c>
    </row>
    <row r="632" spans="1:4" ht="14.25">
      <c r="A632" s="199">
        <v>106106</v>
      </c>
      <c r="B632" s="186" t="s">
        <v>3382</v>
      </c>
      <c r="C632" s="187" t="s">
        <v>44</v>
      </c>
      <c r="D632" s="218">
        <v>52.66</v>
      </c>
    </row>
    <row r="633" spans="1:4" ht="14.25">
      <c r="A633" s="199">
        <v>106107</v>
      </c>
      <c r="B633" s="186" t="s">
        <v>3383</v>
      </c>
      <c r="C633" s="187" t="s">
        <v>44</v>
      </c>
      <c r="D633" s="218">
        <v>52.03</v>
      </c>
    </row>
    <row r="634" spans="1:4" ht="14.25">
      <c r="A634" s="199">
        <v>105377</v>
      </c>
      <c r="B634" s="186" t="s">
        <v>3315</v>
      </c>
      <c r="C634" s="187" t="s">
        <v>73</v>
      </c>
      <c r="D634" s="218">
        <v>45.57</v>
      </c>
    </row>
    <row r="635" spans="1:4" ht="14.25">
      <c r="A635" s="199">
        <v>105368</v>
      </c>
      <c r="B635" s="186" t="s">
        <v>3404</v>
      </c>
      <c r="C635" s="187" t="s">
        <v>73</v>
      </c>
      <c r="D635" s="218">
        <v>41.71</v>
      </c>
    </row>
    <row r="636" spans="1:4" ht="14.25">
      <c r="A636" s="199">
        <v>105369</v>
      </c>
      <c r="B636" s="186" t="s">
        <v>3314</v>
      </c>
      <c r="C636" s="187" t="s">
        <v>73</v>
      </c>
      <c r="D636" s="218">
        <v>71.459999999999994</v>
      </c>
    </row>
    <row r="637" spans="1:4" ht="14.25">
      <c r="A637" s="199">
        <v>105370</v>
      </c>
      <c r="B637" s="186" t="s">
        <v>3405</v>
      </c>
      <c r="C637" s="187" t="s">
        <v>73</v>
      </c>
      <c r="D637" s="218">
        <v>66.31</v>
      </c>
    </row>
    <row r="638" spans="1:4" ht="14.25">
      <c r="A638" s="199">
        <v>92864</v>
      </c>
      <c r="B638" s="186" t="s">
        <v>3450</v>
      </c>
      <c r="C638" s="187" t="s">
        <v>44</v>
      </c>
      <c r="D638" s="218">
        <v>89.4</v>
      </c>
    </row>
    <row r="639" spans="1:4" ht="14.25">
      <c r="A639" s="199">
        <v>92848</v>
      </c>
      <c r="B639" s="186" t="s">
        <v>3434</v>
      </c>
      <c r="C639" s="187" t="s">
        <v>44</v>
      </c>
      <c r="D639" s="218">
        <v>79.69</v>
      </c>
    </row>
    <row r="640" spans="1:4" ht="14.25">
      <c r="A640" s="199">
        <v>104937</v>
      </c>
      <c r="B640" s="186" t="s">
        <v>6800</v>
      </c>
      <c r="C640" s="187" t="s">
        <v>44</v>
      </c>
      <c r="D640" s="218">
        <v>0</v>
      </c>
    </row>
    <row r="641" spans="1:4" ht="14.25">
      <c r="A641" s="199">
        <v>104933</v>
      </c>
      <c r="B641" s="186" t="s">
        <v>6801</v>
      </c>
      <c r="C641" s="187" t="s">
        <v>44</v>
      </c>
      <c r="D641" s="218">
        <v>0</v>
      </c>
    </row>
    <row r="642" spans="1:4" ht="14.25">
      <c r="A642" s="199">
        <v>104939</v>
      </c>
      <c r="B642" s="186" t="s">
        <v>6802</v>
      </c>
      <c r="C642" s="187" t="s">
        <v>44</v>
      </c>
      <c r="D642" s="218">
        <v>0</v>
      </c>
    </row>
    <row r="643" spans="1:4" ht="14.25">
      <c r="A643" s="199">
        <v>104935</v>
      </c>
      <c r="B643" s="186" t="s">
        <v>6803</v>
      </c>
      <c r="C643" s="187" t="s">
        <v>44</v>
      </c>
      <c r="D643" s="218">
        <v>0</v>
      </c>
    </row>
    <row r="644" spans="1:4" ht="14.25">
      <c r="A644" s="199">
        <v>92850</v>
      </c>
      <c r="B644" s="186" t="s">
        <v>3436</v>
      </c>
      <c r="C644" s="187" t="s">
        <v>44</v>
      </c>
      <c r="D644" s="218">
        <v>22.09</v>
      </c>
    </row>
    <row r="645" spans="1:4" ht="14.25">
      <c r="A645" s="199">
        <v>92834</v>
      </c>
      <c r="B645" s="186" t="s">
        <v>3420</v>
      </c>
      <c r="C645" s="187" t="s">
        <v>44</v>
      </c>
      <c r="D645" s="218">
        <v>19.64</v>
      </c>
    </row>
    <row r="646" spans="1:4" ht="14.25">
      <c r="A646" s="199">
        <v>92852</v>
      </c>
      <c r="B646" s="186" t="s">
        <v>3438</v>
      </c>
      <c r="C646" s="187" t="s">
        <v>44</v>
      </c>
      <c r="D646" s="218">
        <v>29.46</v>
      </c>
    </row>
    <row r="647" spans="1:4" ht="14.25">
      <c r="A647" s="199">
        <v>92836</v>
      </c>
      <c r="B647" s="186" t="s">
        <v>3422</v>
      </c>
      <c r="C647" s="187" t="s">
        <v>44</v>
      </c>
      <c r="D647" s="218">
        <v>25.99</v>
      </c>
    </row>
    <row r="648" spans="1:4" ht="14.25">
      <c r="A648" s="199">
        <v>92854</v>
      </c>
      <c r="B648" s="186" t="s">
        <v>3440</v>
      </c>
      <c r="C648" s="187" t="s">
        <v>44</v>
      </c>
      <c r="D648" s="218">
        <v>37.19</v>
      </c>
    </row>
    <row r="649" spans="1:4" ht="14.25">
      <c r="A649" s="199">
        <v>92838</v>
      </c>
      <c r="B649" s="186" t="s">
        <v>3424</v>
      </c>
      <c r="C649" s="187" t="s">
        <v>44</v>
      </c>
      <c r="D649" s="218">
        <v>32.68</v>
      </c>
    </row>
    <row r="650" spans="1:4" ht="14.25">
      <c r="A650" s="199">
        <v>92856</v>
      </c>
      <c r="B650" s="186" t="s">
        <v>3442</v>
      </c>
      <c r="C650" s="187" t="s">
        <v>44</v>
      </c>
      <c r="D650" s="218">
        <v>45.18</v>
      </c>
    </row>
    <row r="651" spans="1:4" ht="14.25">
      <c r="A651" s="199">
        <v>92840</v>
      </c>
      <c r="B651" s="186" t="s">
        <v>3426</v>
      </c>
      <c r="C651" s="187" t="s">
        <v>44</v>
      </c>
      <c r="D651" s="218">
        <v>39.65</v>
      </c>
    </row>
    <row r="652" spans="1:4" ht="14.25">
      <c r="A652" s="199">
        <v>92858</v>
      </c>
      <c r="B652" s="186" t="s">
        <v>3444</v>
      </c>
      <c r="C652" s="187" t="s">
        <v>44</v>
      </c>
      <c r="D652" s="218">
        <v>56.27</v>
      </c>
    </row>
    <row r="653" spans="1:4" ht="14.25">
      <c r="A653" s="199">
        <v>92842</v>
      </c>
      <c r="B653" s="186" t="s">
        <v>3428</v>
      </c>
      <c r="C653" s="187" t="s">
        <v>44</v>
      </c>
      <c r="D653" s="218">
        <v>49.68</v>
      </c>
    </row>
    <row r="654" spans="1:4" ht="14.25">
      <c r="A654" s="199">
        <v>92860</v>
      </c>
      <c r="B654" s="186" t="s">
        <v>3446</v>
      </c>
      <c r="C654" s="187" t="s">
        <v>44</v>
      </c>
      <c r="D654" s="218">
        <v>66.63</v>
      </c>
    </row>
    <row r="655" spans="1:4" ht="14.25">
      <c r="A655" s="199">
        <v>92844</v>
      </c>
      <c r="B655" s="186" t="s">
        <v>3430</v>
      </c>
      <c r="C655" s="187" t="s">
        <v>44</v>
      </c>
      <c r="D655" s="218">
        <v>58.99</v>
      </c>
    </row>
    <row r="656" spans="1:4" ht="14.25">
      <c r="A656" s="199">
        <v>92862</v>
      </c>
      <c r="B656" s="186" t="s">
        <v>3448</v>
      </c>
      <c r="C656" s="187" t="s">
        <v>44</v>
      </c>
      <c r="D656" s="218">
        <v>76.319999999999993</v>
      </c>
    </row>
    <row r="657" spans="1:4" ht="14.25">
      <c r="A657" s="199">
        <v>92846</v>
      </c>
      <c r="B657" s="186" t="s">
        <v>3432</v>
      </c>
      <c r="C657" s="187" t="s">
        <v>44</v>
      </c>
      <c r="D657" s="218">
        <v>67.650000000000006</v>
      </c>
    </row>
    <row r="658" spans="1:4" ht="14.25">
      <c r="A658" s="199">
        <v>92828</v>
      </c>
      <c r="B658" s="186" t="s">
        <v>3484</v>
      </c>
      <c r="C658" s="187" t="s">
        <v>44</v>
      </c>
      <c r="D658" s="218">
        <v>107.2</v>
      </c>
    </row>
    <row r="659" spans="1:4" ht="14.25">
      <c r="A659" s="199">
        <v>92815</v>
      </c>
      <c r="B659" s="186" t="s">
        <v>3472</v>
      </c>
      <c r="C659" s="187" t="s">
        <v>44</v>
      </c>
      <c r="D659" s="218">
        <v>97.48</v>
      </c>
    </row>
    <row r="660" spans="1:4" ht="14.25">
      <c r="A660" s="199">
        <v>92830</v>
      </c>
      <c r="B660" s="186" t="s">
        <v>3486</v>
      </c>
      <c r="C660" s="187" t="s">
        <v>44</v>
      </c>
      <c r="D660" s="218">
        <v>132.66</v>
      </c>
    </row>
    <row r="661" spans="1:4" ht="14.25">
      <c r="A661" s="199">
        <v>92817</v>
      </c>
      <c r="B661" s="186" t="s">
        <v>3474</v>
      </c>
      <c r="C661" s="187" t="s">
        <v>44</v>
      </c>
      <c r="D661" s="218">
        <v>120.87</v>
      </c>
    </row>
    <row r="662" spans="1:4" ht="14.25">
      <c r="A662" s="199">
        <v>92832</v>
      </c>
      <c r="B662" s="186" t="s">
        <v>3488</v>
      </c>
      <c r="C662" s="187" t="s">
        <v>44</v>
      </c>
      <c r="D662" s="218">
        <v>172.87</v>
      </c>
    </row>
    <row r="663" spans="1:4" ht="14.25">
      <c r="A663" s="199">
        <v>92819</v>
      </c>
      <c r="B663" s="186" t="s">
        <v>3476</v>
      </c>
      <c r="C663" s="187" t="s">
        <v>44</v>
      </c>
      <c r="D663" s="218">
        <v>157.97</v>
      </c>
    </row>
    <row r="664" spans="1:4" ht="14.25">
      <c r="A664" s="199">
        <v>92820</v>
      </c>
      <c r="B664" s="186" t="s">
        <v>3477</v>
      </c>
      <c r="C664" s="187" t="s">
        <v>44</v>
      </c>
      <c r="D664" s="218">
        <v>26.81</v>
      </c>
    </row>
    <row r="665" spans="1:4" ht="14.25">
      <c r="A665" s="199">
        <v>92808</v>
      </c>
      <c r="B665" s="186" t="s">
        <v>3465</v>
      </c>
      <c r="C665" s="187" t="s">
        <v>44</v>
      </c>
      <c r="D665" s="218">
        <v>24.35</v>
      </c>
    </row>
    <row r="666" spans="1:4" ht="14.25">
      <c r="A666" s="199">
        <v>92821</v>
      </c>
      <c r="B666" s="186" t="s">
        <v>3478</v>
      </c>
      <c r="C666" s="187" t="s">
        <v>44</v>
      </c>
      <c r="D666" s="218">
        <v>37.409999999999997</v>
      </c>
    </row>
    <row r="667" spans="1:4" ht="14.25">
      <c r="A667" s="199">
        <v>92809</v>
      </c>
      <c r="B667" s="186" t="s">
        <v>3466</v>
      </c>
      <c r="C667" s="187" t="s">
        <v>44</v>
      </c>
      <c r="D667" s="218">
        <v>33.93</v>
      </c>
    </row>
    <row r="668" spans="1:4" ht="14.25">
      <c r="A668" s="199">
        <v>92822</v>
      </c>
      <c r="B668" s="186" t="s">
        <v>3479</v>
      </c>
      <c r="C668" s="187" t="s">
        <v>44</v>
      </c>
      <c r="D668" s="218">
        <v>48.38</v>
      </c>
    </row>
    <row r="669" spans="1:4" ht="14.25">
      <c r="A669" s="199">
        <v>92810</v>
      </c>
      <c r="B669" s="186" t="s">
        <v>3467</v>
      </c>
      <c r="C669" s="187" t="s">
        <v>44</v>
      </c>
      <c r="D669" s="218">
        <v>43.87</v>
      </c>
    </row>
    <row r="670" spans="1:4" ht="14.25">
      <c r="A670" s="199">
        <v>92824</v>
      </c>
      <c r="B670" s="186" t="s">
        <v>3480</v>
      </c>
      <c r="C670" s="187" t="s">
        <v>44</v>
      </c>
      <c r="D670" s="218">
        <v>59.58</v>
      </c>
    </row>
    <row r="671" spans="1:4" ht="14.25">
      <c r="A671" s="199">
        <v>92811</v>
      </c>
      <c r="B671" s="186" t="s">
        <v>3468</v>
      </c>
      <c r="C671" s="187" t="s">
        <v>44</v>
      </c>
      <c r="D671" s="218">
        <v>54.03</v>
      </c>
    </row>
    <row r="672" spans="1:4" ht="14.25">
      <c r="A672" s="199">
        <v>92825</v>
      </c>
      <c r="B672" s="186" t="s">
        <v>3481</v>
      </c>
      <c r="C672" s="187" t="s">
        <v>44</v>
      </c>
      <c r="D672" s="218">
        <v>71.06</v>
      </c>
    </row>
    <row r="673" spans="1:4" ht="14.25">
      <c r="A673" s="199">
        <v>92812</v>
      </c>
      <c r="B673" s="186" t="s">
        <v>3469</v>
      </c>
      <c r="C673" s="187" t="s">
        <v>44</v>
      </c>
      <c r="D673" s="218">
        <v>64.48</v>
      </c>
    </row>
    <row r="674" spans="1:4" ht="14.25">
      <c r="A674" s="199">
        <v>92826</v>
      </c>
      <c r="B674" s="186" t="s">
        <v>3482</v>
      </c>
      <c r="C674" s="187" t="s">
        <v>44</v>
      </c>
      <c r="D674" s="218">
        <v>82.83</v>
      </c>
    </row>
    <row r="675" spans="1:4" ht="14.25">
      <c r="A675" s="199">
        <v>92813</v>
      </c>
      <c r="B675" s="186" t="s">
        <v>3470</v>
      </c>
      <c r="C675" s="187" t="s">
        <v>44</v>
      </c>
      <c r="D675" s="218">
        <v>75.22</v>
      </c>
    </row>
    <row r="676" spans="1:4" ht="14.25">
      <c r="A676" s="199">
        <v>92827</v>
      </c>
      <c r="B676" s="186" t="s">
        <v>3483</v>
      </c>
      <c r="C676" s="187" t="s">
        <v>44</v>
      </c>
      <c r="D676" s="218">
        <v>94.93</v>
      </c>
    </row>
    <row r="677" spans="1:4" ht="14.25">
      <c r="A677" s="199">
        <v>92814</v>
      </c>
      <c r="B677" s="186" t="s">
        <v>3471</v>
      </c>
      <c r="C677" s="187" t="s">
        <v>44</v>
      </c>
      <c r="D677" s="218">
        <v>86.24</v>
      </c>
    </row>
    <row r="678" spans="1:4" ht="14.25">
      <c r="A678" s="199">
        <v>95570</v>
      </c>
      <c r="B678" s="186" t="s">
        <v>3494</v>
      </c>
      <c r="C678" s="187" t="s">
        <v>44</v>
      </c>
      <c r="D678" s="218">
        <v>122.08</v>
      </c>
    </row>
    <row r="679" spans="1:4" ht="14.25">
      <c r="A679" s="199">
        <v>95567</v>
      </c>
      <c r="B679" s="186" t="s">
        <v>3491</v>
      </c>
      <c r="C679" s="187" t="s">
        <v>44</v>
      </c>
      <c r="D679" s="218">
        <v>119.62</v>
      </c>
    </row>
    <row r="680" spans="1:4" ht="14.25">
      <c r="A680" s="199">
        <v>95571</v>
      </c>
      <c r="B680" s="186" t="s">
        <v>3495</v>
      </c>
      <c r="C680" s="187" t="s">
        <v>44</v>
      </c>
      <c r="D680" s="218">
        <v>149.99</v>
      </c>
    </row>
    <row r="681" spans="1:4" ht="14.25">
      <c r="A681" s="199">
        <v>95568</v>
      </c>
      <c r="B681" s="186" t="s">
        <v>3492</v>
      </c>
      <c r="C681" s="187" t="s">
        <v>44</v>
      </c>
      <c r="D681" s="218">
        <v>146.51</v>
      </c>
    </row>
    <row r="682" spans="1:4" ht="14.25">
      <c r="A682" s="199">
        <v>95572</v>
      </c>
      <c r="B682" s="186" t="s">
        <v>3496</v>
      </c>
      <c r="C682" s="187" t="s">
        <v>44</v>
      </c>
      <c r="D682" s="218">
        <v>215.94</v>
      </c>
    </row>
    <row r="683" spans="1:4" ht="14.25">
      <c r="A683" s="199">
        <v>95569</v>
      </c>
      <c r="B683" s="186" t="s">
        <v>3493</v>
      </c>
      <c r="C683" s="187" t="s">
        <v>44</v>
      </c>
      <c r="D683" s="218">
        <v>211.43</v>
      </c>
    </row>
    <row r="684" spans="1:4" ht="14.25">
      <c r="A684" s="199">
        <v>92863</v>
      </c>
      <c r="B684" s="186" t="s">
        <v>3449</v>
      </c>
      <c r="C684" s="187" t="s">
        <v>44</v>
      </c>
      <c r="D684" s="218">
        <v>1078.31</v>
      </c>
    </row>
    <row r="685" spans="1:4" ht="14.25">
      <c r="A685" s="199">
        <v>92847</v>
      </c>
      <c r="B685" s="186" t="s">
        <v>3433</v>
      </c>
      <c r="C685" s="187" t="s">
        <v>44</v>
      </c>
      <c r="D685" s="218">
        <v>1068.5999999999999</v>
      </c>
    </row>
    <row r="686" spans="1:4" ht="14.25">
      <c r="A686" s="199">
        <v>104936</v>
      </c>
      <c r="B686" s="186" t="s">
        <v>6804</v>
      </c>
      <c r="C686" s="187" t="s">
        <v>44</v>
      </c>
      <c r="D686" s="218">
        <v>0</v>
      </c>
    </row>
    <row r="687" spans="1:4" ht="14.25">
      <c r="A687" s="199">
        <v>104932</v>
      </c>
      <c r="B687" s="186" t="s">
        <v>6805</v>
      </c>
      <c r="C687" s="187" t="s">
        <v>44</v>
      </c>
      <c r="D687" s="218">
        <v>0</v>
      </c>
    </row>
    <row r="688" spans="1:4" ht="14.25">
      <c r="A688" s="199">
        <v>104938</v>
      </c>
      <c r="B688" s="186" t="s">
        <v>6806</v>
      </c>
      <c r="C688" s="187" t="s">
        <v>44</v>
      </c>
      <c r="D688" s="218">
        <v>0</v>
      </c>
    </row>
    <row r="689" spans="1:4" ht="14.25">
      <c r="A689" s="199">
        <v>104934</v>
      </c>
      <c r="B689" s="186" t="s">
        <v>6807</v>
      </c>
      <c r="C689" s="187" t="s">
        <v>44</v>
      </c>
      <c r="D689" s="218">
        <v>0</v>
      </c>
    </row>
    <row r="690" spans="1:4" ht="14.25">
      <c r="A690" s="199">
        <v>92849</v>
      </c>
      <c r="B690" s="186" t="s">
        <v>3435</v>
      </c>
      <c r="C690" s="187" t="s">
        <v>44</v>
      </c>
      <c r="D690" s="218">
        <v>228.99</v>
      </c>
    </row>
    <row r="691" spans="1:4" ht="14.25">
      <c r="A691" s="199">
        <v>92833</v>
      </c>
      <c r="B691" s="186" t="s">
        <v>3419</v>
      </c>
      <c r="C691" s="187" t="s">
        <v>44</v>
      </c>
      <c r="D691" s="218">
        <v>226.54</v>
      </c>
    </row>
    <row r="692" spans="1:4" ht="14.25">
      <c r="A692" s="199">
        <v>92851</v>
      </c>
      <c r="B692" s="186" t="s">
        <v>3437</v>
      </c>
      <c r="C692" s="187" t="s">
        <v>44</v>
      </c>
      <c r="D692" s="218">
        <v>241.67</v>
      </c>
    </row>
    <row r="693" spans="1:4" ht="14.25">
      <c r="A693" s="199">
        <v>92835</v>
      </c>
      <c r="B693" s="186" t="s">
        <v>3421</v>
      </c>
      <c r="C693" s="187" t="s">
        <v>44</v>
      </c>
      <c r="D693" s="218">
        <v>238.2</v>
      </c>
    </row>
    <row r="694" spans="1:4" ht="14.25">
      <c r="A694" s="199">
        <v>92853</v>
      </c>
      <c r="B694" s="186" t="s">
        <v>3439</v>
      </c>
      <c r="C694" s="187" t="s">
        <v>44</v>
      </c>
      <c r="D694" s="218">
        <v>429.78</v>
      </c>
    </row>
    <row r="695" spans="1:4" ht="14.25">
      <c r="A695" s="199">
        <v>92837</v>
      </c>
      <c r="B695" s="186" t="s">
        <v>3423</v>
      </c>
      <c r="C695" s="187" t="s">
        <v>44</v>
      </c>
      <c r="D695" s="218">
        <v>425.27</v>
      </c>
    </row>
    <row r="696" spans="1:4" ht="14.25">
      <c r="A696" s="199">
        <v>92855</v>
      </c>
      <c r="B696" s="186" t="s">
        <v>3441</v>
      </c>
      <c r="C696" s="187" t="s">
        <v>44</v>
      </c>
      <c r="D696" s="218">
        <v>526.9</v>
      </c>
    </row>
    <row r="697" spans="1:4" ht="14.25">
      <c r="A697" s="199">
        <v>92839</v>
      </c>
      <c r="B697" s="186" t="s">
        <v>3425</v>
      </c>
      <c r="C697" s="187" t="s">
        <v>44</v>
      </c>
      <c r="D697" s="218">
        <v>521.37</v>
      </c>
    </row>
    <row r="698" spans="1:4" ht="14.25">
      <c r="A698" s="199">
        <v>92857</v>
      </c>
      <c r="B698" s="186" t="s">
        <v>3443</v>
      </c>
      <c r="C698" s="187" t="s">
        <v>44</v>
      </c>
      <c r="D698" s="218">
        <v>685.47</v>
      </c>
    </row>
    <row r="699" spans="1:4" ht="14.25">
      <c r="A699" s="199">
        <v>92841</v>
      </c>
      <c r="B699" s="186" t="s">
        <v>3427</v>
      </c>
      <c r="C699" s="187" t="s">
        <v>44</v>
      </c>
      <c r="D699" s="218">
        <v>678.88</v>
      </c>
    </row>
    <row r="700" spans="1:4" ht="14.25">
      <c r="A700" s="199">
        <v>92859</v>
      </c>
      <c r="B700" s="186" t="s">
        <v>3445</v>
      </c>
      <c r="C700" s="187" t="s">
        <v>44</v>
      </c>
      <c r="D700" s="218">
        <v>709.74</v>
      </c>
    </row>
    <row r="701" spans="1:4" ht="14.25">
      <c r="A701" s="199">
        <v>92843</v>
      </c>
      <c r="B701" s="186" t="s">
        <v>3429</v>
      </c>
      <c r="C701" s="187" t="s">
        <v>44</v>
      </c>
      <c r="D701" s="218">
        <v>702.1</v>
      </c>
    </row>
    <row r="702" spans="1:4" ht="14.25">
      <c r="A702" s="199">
        <v>92861</v>
      </c>
      <c r="B702" s="186" t="s">
        <v>3447</v>
      </c>
      <c r="C702" s="187" t="s">
        <v>44</v>
      </c>
      <c r="D702" s="218">
        <v>1051.44</v>
      </c>
    </row>
    <row r="703" spans="1:4" ht="14.25">
      <c r="A703" s="199">
        <v>92845</v>
      </c>
      <c r="B703" s="186" t="s">
        <v>3431</v>
      </c>
      <c r="C703" s="187" t="s">
        <v>44</v>
      </c>
      <c r="D703" s="218">
        <v>1042.77</v>
      </c>
    </row>
    <row r="704" spans="1:4" ht="14.25">
      <c r="A704" s="199">
        <v>92226</v>
      </c>
      <c r="B704" s="186" t="s">
        <v>3464</v>
      </c>
      <c r="C704" s="187" t="s">
        <v>44</v>
      </c>
      <c r="D704" s="218">
        <v>599.52</v>
      </c>
    </row>
    <row r="705" spans="1:4" ht="14.25">
      <c r="A705" s="199">
        <v>92216</v>
      </c>
      <c r="B705" s="186" t="s">
        <v>3457</v>
      </c>
      <c r="C705" s="187" t="s">
        <v>44</v>
      </c>
      <c r="D705" s="218">
        <v>589.79999999999995</v>
      </c>
    </row>
    <row r="706" spans="1:4" ht="14.25">
      <c r="A706" s="199">
        <v>92829</v>
      </c>
      <c r="B706" s="186" t="s">
        <v>3485</v>
      </c>
      <c r="C706" s="187" t="s">
        <v>44</v>
      </c>
      <c r="D706" s="218">
        <v>867.97</v>
      </c>
    </row>
    <row r="707" spans="1:4" ht="14.25">
      <c r="A707" s="199">
        <v>92816</v>
      </c>
      <c r="B707" s="186" t="s">
        <v>3473</v>
      </c>
      <c r="C707" s="187" t="s">
        <v>44</v>
      </c>
      <c r="D707" s="218">
        <v>856.18</v>
      </c>
    </row>
    <row r="708" spans="1:4" ht="14.25">
      <c r="A708" s="199">
        <v>92831</v>
      </c>
      <c r="B708" s="186" t="s">
        <v>3487</v>
      </c>
      <c r="C708" s="187" t="s">
        <v>44</v>
      </c>
      <c r="D708" s="218">
        <v>1238.17</v>
      </c>
    </row>
    <row r="709" spans="1:4" ht="14.25">
      <c r="A709" s="199">
        <v>92818</v>
      </c>
      <c r="B709" s="186" t="s">
        <v>3475</v>
      </c>
      <c r="C709" s="187" t="s">
        <v>44</v>
      </c>
      <c r="D709" s="218">
        <v>1223.27</v>
      </c>
    </row>
    <row r="710" spans="1:4" ht="14.25">
      <c r="A710" s="199">
        <v>95566</v>
      </c>
      <c r="B710" s="186" t="s">
        <v>3490</v>
      </c>
      <c r="C710" s="187" t="s">
        <v>44</v>
      </c>
      <c r="D710" s="218">
        <v>142.44999999999999</v>
      </c>
    </row>
    <row r="711" spans="1:4" ht="14.25">
      <c r="A711" s="199">
        <v>95565</v>
      </c>
      <c r="B711" s="186" t="s">
        <v>3489</v>
      </c>
      <c r="C711" s="187" t="s">
        <v>44</v>
      </c>
      <c r="D711" s="218">
        <v>139.99</v>
      </c>
    </row>
    <row r="712" spans="1:4" ht="14.25">
      <c r="A712" s="199">
        <v>92219</v>
      </c>
      <c r="B712" s="186" t="s">
        <v>3458</v>
      </c>
      <c r="C712" s="187" t="s">
        <v>44</v>
      </c>
      <c r="D712" s="218">
        <v>167.92</v>
      </c>
    </row>
    <row r="713" spans="1:4" ht="14.25">
      <c r="A713" s="199">
        <v>92210</v>
      </c>
      <c r="B713" s="186" t="s">
        <v>3451</v>
      </c>
      <c r="C713" s="187" t="s">
        <v>44</v>
      </c>
      <c r="D713" s="218">
        <v>164.44</v>
      </c>
    </row>
    <row r="714" spans="1:4" ht="14.25">
      <c r="A714" s="199">
        <v>92220</v>
      </c>
      <c r="B714" s="186" t="s">
        <v>3459</v>
      </c>
      <c r="C714" s="187" t="s">
        <v>44</v>
      </c>
      <c r="D714" s="218">
        <v>204.35</v>
      </c>
    </row>
    <row r="715" spans="1:4" ht="14.25">
      <c r="A715" s="199">
        <v>92211</v>
      </c>
      <c r="B715" s="186" t="s">
        <v>3452</v>
      </c>
      <c r="C715" s="187" t="s">
        <v>44</v>
      </c>
      <c r="D715" s="218">
        <v>199.84</v>
      </c>
    </row>
    <row r="716" spans="1:4" ht="14.25">
      <c r="A716" s="199">
        <v>92221</v>
      </c>
      <c r="B716" s="186" t="s">
        <v>3460</v>
      </c>
      <c r="C716" s="187" t="s">
        <v>44</v>
      </c>
      <c r="D716" s="218">
        <v>312.11</v>
      </c>
    </row>
    <row r="717" spans="1:4" ht="14.25">
      <c r="A717" s="199">
        <v>92212</v>
      </c>
      <c r="B717" s="186" t="s">
        <v>3453</v>
      </c>
      <c r="C717" s="187" t="s">
        <v>44</v>
      </c>
      <c r="D717" s="218">
        <v>306.56</v>
      </c>
    </row>
    <row r="718" spans="1:4" ht="14.25">
      <c r="A718" s="199">
        <v>92222</v>
      </c>
      <c r="B718" s="186" t="s">
        <v>3461</v>
      </c>
      <c r="C718" s="187" t="s">
        <v>44</v>
      </c>
      <c r="D718" s="218">
        <v>415.26</v>
      </c>
    </row>
    <row r="719" spans="1:4" ht="14.25">
      <c r="A719" s="199">
        <v>92213</v>
      </c>
      <c r="B719" s="186" t="s">
        <v>3454</v>
      </c>
      <c r="C719" s="187" t="s">
        <v>44</v>
      </c>
      <c r="D719" s="218">
        <v>408.68</v>
      </c>
    </row>
    <row r="720" spans="1:4" ht="14.25">
      <c r="A720" s="199">
        <v>92223</v>
      </c>
      <c r="B720" s="186" t="s">
        <v>3462</v>
      </c>
      <c r="C720" s="187" t="s">
        <v>44</v>
      </c>
      <c r="D720" s="218">
        <v>503</v>
      </c>
    </row>
    <row r="721" spans="1:4" ht="14.25">
      <c r="A721" s="199">
        <v>92214</v>
      </c>
      <c r="B721" s="186" t="s">
        <v>3455</v>
      </c>
      <c r="C721" s="187" t="s">
        <v>44</v>
      </c>
      <c r="D721" s="218">
        <v>495.39</v>
      </c>
    </row>
    <row r="722" spans="1:4" ht="14.25">
      <c r="A722" s="199">
        <v>92224</v>
      </c>
      <c r="B722" s="186" t="s">
        <v>3463</v>
      </c>
      <c r="C722" s="187" t="s">
        <v>44</v>
      </c>
      <c r="D722" s="218">
        <v>577.71</v>
      </c>
    </row>
    <row r="723" spans="1:4" ht="14.25">
      <c r="A723" s="199">
        <v>92215</v>
      </c>
      <c r="B723" s="186" t="s">
        <v>3456</v>
      </c>
      <c r="C723" s="187" t="s">
        <v>44</v>
      </c>
      <c r="D723" s="218">
        <v>569.02</v>
      </c>
    </row>
    <row r="724" spans="1:4" ht="14.25">
      <c r="A724" s="199">
        <v>94342</v>
      </c>
      <c r="B724" s="186" t="s">
        <v>5649</v>
      </c>
      <c r="C724" s="187" t="s">
        <v>712</v>
      </c>
      <c r="D724" s="218">
        <v>145.6</v>
      </c>
    </row>
    <row r="725" spans="1:4" ht="14.25">
      <c r="A725" s="199">
        <v>94319</v>
      </c>
      <c r="B725" s="186" t="s">
        <v>5643</v>
      </c>
      <c r="C725" s="187" t="s">
        <v>712</v>
      </c>
      <c r="D725" s="218">
        <v>80.34</v>
      </c>
    </row>
    <row r="726" spans="1:4" ht="14.25">
      <c r="A726" s="199">
        <v>94304</v>
      </c>
      <c r="B726" s="186" t="s">
        <v>5638</v>
      </c>
      <c r="C726" s="187" t="s">
        <v>712</v>
      </c>
      <c r="D726" s="218">
        <v>77.88</v>
      </c>
    </row>
    <row r="727" spans="1:4" ht="14.25">
      <c r="A727" s="199">
        <v>94306</v>
      </c>
      <c r="B727" s="186" t="s">
        <v>5639</v>
      </c>
      <c r="C727" s="187" t="s">
        <v>712</v>
      </c>
      <c r="D727" s="218">
        <v>71.290000000000006</v>
      </c>
    </row>
    <row r="728" spans="1:4" ht="14.25">
      <c r="A728" s="199">
        <v>94327</v>
      </c>
      <c r="B728" s="186" t="s">
        <v>5644</v>
      </c>
      <c r="C728" s="187" t="s">
        <v>712</v>
      </c>
      <c r="D728" s="218">
        <v>143.13999999999999</v>
      </c>
    </row>
    <row r="729" spans="1:4" ht="14.25">
      <c r="A729" s="199">
        <v>94329</v>
      </c>
      <c r="B729" s="186" t="s">
        <v>5645</v>
      </c>
      <c r="C729" s="187" t="s">
        <v>712</v>
      </c>
      <c r="D729" s="218">
        <v>136.55000000000001</v>
      </c>
    </row>
    <row r="730" spans="1:4" ht="14.25">
      <c r="A730" s="199">
        <v>94333</v>
      </c>
      <c r="B730" s="186" t="s">
        <v>5646</v>
      </c>
      <c r="C730" s="187" t="s">
        <v>712</v>
      </c>
      <c r="D730" s="218">
        <v>133.6</v>
      </c>
    </row>
    <row r="731" spans="1:4" ht="14.25">
      <c r="A731" s="199">
        <v>94310</v>
      </c>
      <c r="B731" s="186" t="s">
        <v>5640</v>
      </c>
      <c r="C731" s="187" t="s">
        <v>712</v>
      </c>
      <c r="D731" s="218">
        <v>68.34</v>
      </c>
    </row>
    <row r="732" spans="1:4" ht="14.25">
      <c r="A732" s="199">
        <v>104739</v>
      </c>
      <c r="B732" s="186" t="s">
        <v>5663</v>
      </c>
      <c r="C732" s="187" t="s">
        <v>712</v>
      </c>
      <c r="D732" s="218">
        <v>147.12</v>
      </c>
    </row>
    <row r="733" spans="1:4" ht="14.25">
      <c r="A733" s="199">
        <v>104738</v>
      </c>
      <c r="B733" s="186" t="s">
        <v>5662</v>
      </c>
      <c r="C733" s="187" t="s">
        <v>712</v>
      </c>
      <c r="D733" s="218">
        <v>81.86</v>
      </c>
    </row>
    <row r="734" spans="1:4" ht="14.25">
      <c r="A734" s="199">
        <v>94316</v>
      </c>
      <c r="B734" s="186" t="s">
        <v>5641</v>
      </c>
      <c r="C734" s="187" t="s">
        <v>712</v>
      </c>
      <c r="D734" s="218">
        <v>73.48</v>
      </c>
    </row>
    <row r="735" spans="1:4" ht="14.25">
      <c r="A735" s="199">
        <v>94318</v>
      </c>
      <c r="B735" s="186" t="s">
        <v>5642</v>
      </c>
      <c r="C735" s="187" t="s">
        <v>712</v>
      </c>
      <c r="D735" s="218">
        <v>67.39</v>
      </c>
    </row>
    <row r="736" spans="1:4" ht="14.25">
      <c r="A736" s="199">
        <v>94339</v>
      </c>
      <c r="B736" s="186" t="s">
        <v>5647</v>
      </c>
      <c r="C736" s="187" t="s">
        <v>712</v>
      </c>
      <c r="D736" s="218">
        <v>138.74</v>
      </c>
    </row>
    <row r="737" spans="1:4" ht="14.25">
      <c r="A737" s="199">
        <v>94341</v>
      </c>
      <c r="B737" s="186" t="s">
        <v>5648</v>
      </c>
      <c r="C737" s="187" t="s">
        <v>712</v>
      </c>
      <c r="D737" s="218">
        <v>132.65</v>
      </c>
    </row>
    <row r="738" spans="1:4" ht="14.25">
      <c r="A738" s="199">
        <v>104742</v>
      </c>
      <c r="B738" s="186" t="s">
        <v>5666</v>
      </c>
      <c r="C738" s="187" t="s">
        <v>74</v>
      </c>
      <c r="D738" s="218">
        <v>7.95</v>
      </c>
    </row>
    <row r="739" spans="1:4" ht="14.25">
      <c r="A739" s="199">
        <v>93382</v>
      </c>
      <c r="B739" s="186" t="s">
        <v>5655</v>
      </c>
      <c r="C739" s="187" t="s">
        <v>712</v>
      </c>
      <c r="D739" s="218">
        <v>26.51</v>
      </c>
    </row>
    <row r="740" spans="1:4" ht="14.25">
      <c r="A740" s="199">
        <v>104737</v>
      </c>
      <c r="B740" s="186" t="s">
        <v>5661</v>
      </c>
      <c r="C740" s="187" t="s">
        <v>712</v>
      </c>
      <c r="D740" s="218">
        <v>21.06</v>
      </c>
    </row>
    <row r="741" spans="1:4" ht="14.25">
      <c r="A741" s="199">
        <v>93369</v>
      </c>
      <c r="B741" s="186" t="s">
        <v>5652</v>
      </c>
      <c r="C741" s="187" t="s">
        <v>712</v>
      </c>
      <c r="D741" s="218">
        <v>17.46</v>
      </c>
    </row>
    <row r="742" spans="1:4" ht="14.25">
      <c r="A742" s="199">
        <v>93373</v>
      </c>
      <c r="B742" s="186" t="s">
        <v>5654</v>
      </c>
      <c r="C742" s="187" t="s">
        <v>712</v>
      </c>
      <c r="D742" s="218">
        <v>14.51</v>
      </c>
    </row>
    <row r="743" spans="1:4" ht="14.25">
      <c r="A743" s="199">
        <v>93368</v>
      </c>
      <c r="B743" s="186" t="s">
        <v>5651</v>
      </c>
      <c r="C743" s="187" t="s">
        <v>712</v>
      </c>
      <c r="D743" s="218">
        <v>21.13</v>
      </c>
    </row>
    <row r="744" spans="1:4" ht="14.25">
      <c r="A744" s="199">
        <v>104729</v>
      </c>
      <c r="B744" s="186" t="s">
        <v>5657</v>
      </c>
      <c r="C744" s="187" t="s">
        <v>712</v>
      </c>
      <c r="D744" s="218">
        <v>16.48</v>
      </c>
    </row>
    <row r="745" spans="1:4" ht="14.25">
      <c r="A745" s="199">
        <v>93372</v>
      </c>
      <c r="B745" s="186" t="s">
        <v>5653</v>
      </c>
      <c r="C745" s="187" t="s">
        <v>712</v>
      </c>
      <c r="D745" s="218">
        <v>16.809999999999999</v>
      </c>
    </row>
    <row r="746" spans="1:4" ht="14.25">
      <c r="A746" s="199">
        <v>104731</v>
      </c>
      <c r="B746" s="186" t="s">
        <v>5659</v>
      </c>
      <c r="C746" s="187" t="s">
        <v>712</v>
      </c>
      <c r="D746" s="218">
        <v>12.21</v>
      </c>
    </row>
    <row r="747" spans="1:4" ht="14.25">
      <c r="A747" s="199">
        <v>93367</v>
      </c>
      <c r="B747" s="186" t="s">
        <v>5650</v>
      </c>
      <c r="C747" s="187" t="s">
        <v>712</v>
      </c>
      <c r="D747" s="218">
        <v>24.05</v>
      </c>
    </row>
    <row r="748" spans="1:4" ht="14.25">
      <c r="A748" s="199">
        <v>104728</v>
      </c>
      <c r="B748" s="186" t="s">
        <v>5656</v>
      </c>
      <c r="C748" s="187" t="s">
        <v>712</v>
      </c>
      <c r="D748" s="218">
        <v>19.34</v>
      </c>
    </row>
    <row r="749" spans="1:4" ht="14.25">
      <c r="A749" s="199">
        <v>104730</v>
      </c>
      <c r="B749" s="186" t="s">
        <v>5658</v>
      </c>
      <c r="C749" s="187" t="s">
        <v>712</v>
      </c>
      <c r="D749" s="218">
        <v>12.85</v>
      </c>
    </row>
    <row r="750" spans="1:4" ht="14.25">
      <c r="A750" s="199">
        <v>104732</v>
      </c>
      <c r="B750" s="186" t="s">
        <v>5660</v>
      </c>
      <c r="C750" s="187" t="s">
        <v>712</v>
      </c>
      <c r="D750" s="218">
        <v>9.9</v>
      </c>
    </row>
    <row r="751" spans="1:4" ht="14.25">
      <c r="A751" s="199">
        <v>104740</v>
      </c>
      <c r="B751" s="186" t="s">
        <v>5664</v>
      </c>
      <c r="C751" s="187" t="s">
        <v>712</v>
      </c>
      <c r="D751" s="218">
        <v>28.03</v>
      </c>
    </row>
    <row r="752" spans="1:4" ht="14.25">
      <c r="A752" s="199">
        <v>104741</v>
      </c>
      <c r="B752" s="186" t="s">
        <v>5665</v>
      </c>
      <c r="C752" s="187" t="s">
        <v>712</v>
      </c>
      <c r="D752" s="218">
        <v>22.58</v>
      </c>
    </row>
    <row r="753" spans="1:4" ht="14.25">
      <c r="A753" s="199">
        <v>93381</v>
      </c>
      <c r="B753" s="186" t="s">
        <v>6808</v>
      </c>
      <c r="C753" s="187" t="s">
        <v>712</v>
      </c>
      <c r="D753" s="218">
        <v>13.56</v>
      </c>
    </row>
    <row r="754" spans="1:4" ht="14.25">
      <c r="A754" s="199">
        <v>93379</v>
      </c>
      <c r="B754" s="186" t="s">
        <v>6809</v>
      </c>
      <c r="C754" s="187" t="s">
        <v>712</v>
      </c>
      <c r="D754" s="218">
        <v>19.649999999999999</v>
      </c>
    </row>
    <row r="755" spans="1:4" ht="14.25">
      <c r="A755" s="199">
        <v>93380</v>
      </c>
      <c r="B755" s="186" t="s">
        <v>6810</v>
      </c>
      <c r="C755" s="187" t="s">
        <v>712</v>
      </c>
      <c r="D755" s="218">
        <v>16.72</v>
      </c>
    </row>
    <row r="756" spans="1:4" ht="14.25">
      <c r="A756" s="199">
        <v>93378</v>
      </c>
      <c r="B756" s="186" t="s">
        <v>6811</v>
      </c>
      <c r="C756" s="187" t="s">
        <v>712</v>
      </c>
      <c r="D756" s="218">
        <v>25.54</v>
      </c>
    </row>
    <row r="757" spans="1:4" ht="14.25">
      <c r="A757" s="199">
        <v>104733</v>
      </c>
      <c r="B757" s="186" t="s">
        <v>6812</v>
      </c>
      <c r="C757" s="187" t="s">
        <v>712</v>
      </c>
      <c r="D757" s="218">
        <v>20.09</v>
      </c>
    </row>
    <row r="758" spans="1:4" ht="14.25">
      <c r="A758" s="199">
        <v>104735</v>
      </c>
      <c r="B758" s="186" t="s">
        <v>6813</v>
      </c>
      <c r="C758" s="187" t="s">
        <v>712</v>
      </c>
      <c r="D758" s="218">
        <v>11.91</v>
      </c>
    </row>
    <row r="759" spans="1:4" ht="14.25">
      <c r="A759" s="199">
        <v>104734</v>
      </c>
      <c r="B759" s="186" t="s">
        <v>6814</v>
      </c>
      <c r="C759" s="187" t="s">
        <v>712</v>
      </c>
      <c r="D759" s="218">
        <v>14.59</v>
      </c>
    </row>
    <row r="760" spans="1:4" ht="14.25">
      <c r="A760" s="199">
        <v>104736</v>
      </c>
      <c r="B760" s="186" t="s">
        <v>6815</v>
      </c>
      <c r="C760" s="187" t="s">
        <v>712</v>
      </c>
      <c r="D760" s="218">
        <v>8.91</v>
      </c>
    </row>
    <row r="761" spans="1:4" ht="14.25">
      <c r="A761" s="199">
        <v>105732</v>
      </c>
      <c r="B761" s="186" t="s">
        <v>6634</v>
      </c>
      <c r="C761" s="187" t="s">
        <v>712</v>
      </c>
      <c r="D761" s="218">
        <v>284.88</v>
      </c>
    </row>
    <row r="762" spans="1:4" ht="14.25">
      <c r="A762" s="199">
        <v>96397</v>
      </c>
      <c r="B762" s="186" t="s">
        <v>6536</v>
      </c>
      <c r="C762" s="187" t="s">
        <v>712</v>
      </c>
      <c r="D762" s="218">
        <v>280.57</v>
      </c>
    </row>
    <row r="763" spans="1:4" ht="14.25">
      <c r="A763" s="199">
        <v>105735</v>
      </c>
      <c r="B763" s="186" t="s">
        <v>6637</v>
      </c>
      <c r="C763" s="187" t="s">
        <v>712</v>
      </c>
      <c r="D763" s="218">
        <v>278.39</v>
      </c>
    </row>
    <row r="764" spans="1:4" ht="14.25">
      <c r="A764" s="199">
        <v>105727</v>
      </c>
      <c r="B764" s="186" t="s">
        <v>6629</v>
      </c>
      <c r="C764" s="187" t="s">
        <v>712</v>
      </c>
      <c r="D764" s="218">
        <v>219.15</v>
      </c>
    </row>
    <row r="765" spans="1:4" ht="14.25">
      <c r="A765" s="199">
        <v>96396</v>
      </c>
      <c r="B765" s="186" t="s">
        <v>6535</v>
      </c>
      <c r="C765" s="187" t="s">
        <v>712</v>
      </c>
      <c r="D765" s="218">
        <v>215.82</v>
      </c>
    </row>
    <row r="766" spans="1:4" ht="14.25">
      <c r="A766" s="199">
        <v>105730</v>
      </c>
      <c r="B766" s="186" t="s">
        <v>6632</v>
      </c>
      <c r="C766" s="187" t="s">
        <v>712</v>
      </c>
      <c r="D766" s="218">
        <v>214.12</v>
      </c>
    </row>
    <row r="767" spans="1:4" ht="14.25">
      <c r="A767" s="199">
        <v>105737</v>
      </c>
      <c r="B767" s="186" t="s">
        <v>6639</v>
      </c>
      <c r="C767" s="187" t="s">
        <v>712</v>
      </c>
      <c r="D767" s="218">
        <v>370.46</v>
      </c>
    </row>
    <row r="768" spans="1:4" ht="14.25">
      <c r="A768" s="199">
        <v>96398</v>
      </c>
      <c r="B768" s="186" t="s">
        <v>6537</v>
      </c>
      <c r="C768" s="187" t="s">
        <v>712</v>
      </c>
      <c r="D768" s="218">
        <v>367.23</v>
      </c>
    </row>
    <row r="769" spans="1:4" ht="14.25">
      <c r="A769" s="199">
        <v>105740</v>
      </c>
      <c r="B769" s="186" t="s">
        <v>6642</v>
      </c>
      <c r="C769" s="187" t="s">
        <v>712</v>
      </c>
      <c r="D769" s="218">
        <v>365.48</v>
      </c>
    </row>
    <row r="770" spans="1:4" ht="14.25">
      <c r="A770" s="199">
        <v>105749</v>
      </c>
      <c r="B770" s="186" t="s">
        <v>6651</v>
      </c>
      <c r="C770" s="187" t="s">
        <v>712</v>
      </c>
      <c r="D770" s="218">
        <v>194.71</v>
      </c>
    </row>
    <row r="771" spans="1:4" ht="14.25">
      <c r="A771" s="199">
        <v>96400</v>
      </c>
      <c r="B771" s="186" t="s">
        <v>6539</v>
      </c>
      <c r="C771" s="187" t="s">
        <v>712</v>
      </c>
      <c r="D771" s="218">
        <v>192.93</v>
      </c>
    </row>
    <row r="772" spans="1:4" ht="14.25">
      <c r="A772" s="199">
        <v>105752</v>
      </c>
      <c r="B772" s="186" t="s">
        <v>6654</v>
      </c>
      <c r="C772" s="187" t="s">
        <v>712</v>
      </c>
      <c r="D772" s="218">
        <v>191.36</v>
      </c>
    </row>
    <row r="773" spans="1:4" ht="14.25">
      <c r="A773" s="199">
        <v>105754</v>
      </c>
      <c r="B773" s="186" t="s">
        <v>6656</v>
      </c>
      <c r="C773" s="187" t="s">
        <v>712</v>
      </c>
      <c r="D773" s="218">
        <v>189.85</v>
      </c>
    </row>
    <row r="774" spans="1:4" ht="14.25">
      <c r="A774" s="199">
        <v>105742</v>
      </c>
      <c r="B774" s="186" t="s">
        <v>6644</v>
      </c>
      <c r="C774" s="187" t="s">
        <v>712</v>
      </c>
      <c r="D774" s="218">
        <v>149.15</v>
      </c>
    </row>
    <row r="775" spans="1:4" ht="14.25">
      <c r="A775" s="199">
        <v>96399</v>
      </c>
      <c r="B775" s="186" t="s">
        <v>6538</v>
      </c>
      <c r="C775" s="187" t="s">
        <v>712</v>
      </c>
      <c r="D775" s="218">
        <v>147.6</v>
      </c>
    </row>
    <row r="776" spans="1:4" ht="14.25">
      <c r="A776" s="199">
        <v>105745</v>
      </c>
      <c r="B776" s="186" t="s">
        <v>6647</v>
      </c>
      <c r="C776" s="187" t="s">
        <v>712</v>
      </c>
      <c r="D776" s="218">
        <v>146.02000000000001</v>
      </c>
    </row>
    <row r="777" spans="1:4" ht="14.25">
      <c r="A777" s="199">
        <v>105747</v>
      </c>
      <c r="B777" s="186" t="s">
        <v>6649</v>
      </c>
      <c r="C777" s="187" t="s">
        <v>712</v>
      </c>
      <c r="D777" s="218">
        <v>144.41999999999999</v>
      </c>
    </row>
    <row r="778" spans="1:4" ht="14.25">
      <c r="A778" s="199">
        <v>105657</v>
      </c>
      <c r="B778" s="186" t="s">
        <v>6595</v>
      </c>
      <c r="C778" s="187" t="s">
        <v>712</v>
      </c>
      <c r="D778" s="218">
        <v>201.71</v>
      </c>
    </row>
    <row r="779" spans="1:4" ht="14.25">
      <c r="A779" s="199">
        <v>100566</v>
      </c>
      <c r="B779" s="186" t="s">
        <v>6542</v>
      </c>
      <c r="C779" s="187" t="s">
        <v>712</v>
      </c>
      <c r="D779" s="218">
        <v>194.78</v>
      </c>
    </row>
    <row r="780" spans="1:4" ht="14.25">
      <c r="A780" s="199">
        <v>105666</v>
      </c>
      <c r="B780" s="186" t="s">
        <v>6604</v>
      </c>
      <c r="C780" s="187" t="s">
        <v>712</v>
      </c>
      <c r="D780" s="218">
        <v>191.29</v>
      </c>
    </row>
    <row r="781" spans="1:4" ht="14.25">
      <c r="A781" s="199">
        <v>105639</v>
      </c>
      <c r="B781" s="186" t="s">
        <v>6816</v>
      </c>
      <c r="C781" s="187" t="s">
        <v>712</v>
      </c>
      <c r="D781" s="218">
        <v>242.78</v>
      </c>
    </row>
    <row r="782" spans="1:4" ht="14.25">
      <c r="A782" s="199">
        <v>105645</v>
      </c>
      <c r="B782" s="186" t="s">
        <v>6817</v>
      </c>
      <c r="C782" s="187" t="s">
        <v>712</v>
      </c>
      <c r="D782" s="218">
        <v>239.45</v>
      </c>
    </row>
    <row r="783" spans="1:4" ht="14.25">
      <c r="A783" s="199">
        <v>105651</v>
      </c>
      <c r="B783" s="186" t="s">
        <v>6818</v>
      </c>
      <c r="C783" s="187" t="s">
        <v>712</v>
      </c>
      <c r="D783" s="218">
        <v>237.75</v>
      </c>
    </row>
    <row r="784" spans="1:4" ht="14.25">
      <c r="A784" s="199">
        <v>105658</v>
      </c>
      <c r="B784" s="186" t="s">
        <v>6596</v>
      </c>
      <c r="C784" s="187" t="s">
        <v>712</v>
      </c>
      <c r="D784" s="218">
        <v>232.79</v>
      </c>
    </row>
    <row r="785" spans="1:4" ht="14.25">
      <c r="A785" s="199">
        <v>100567</v>
      </c>
      <c r="B785" s="186" t="s">
        <v>6543</v>
      </c>
      <c r="C785" s="187" t="s">
        <v>712</v>
      </c>
      <c r="D785" s="218">
        <v>225.86</v>
      </c>
    </row>
    <row r="786" spans="1:4" ht="14.25">
      <c r="A786" s="199">
        <v>105667</v>
      </c>
      <c r="B786" s="186" t="s">
        <v>6605</v>
      </c>
      <c r="C786" s="187" t="s">
        <v>712</v>
      </c>
      <c r="D786" s="218">
        <v>222.37</v>
      </c>
    </row>
    <row r="787" spans="1:4" ht="14.25">
      <c r="A787" s="199">
        <v>105640</v>
      </c>
      <c r="B787" s="186" t="s">
        <v>6819</v>
      </c>
      <c r="C787" s="187" t="s">
        <v>712</v>
      </c>
      <c r="D787" s="218">
        <v>271.48</v>
      </c>
    </row>
    <row r="788" spans="1:4" ht="14.25">
      <c r="A788" s="199">
        <v>105646</v>
      </c>
      <c r="B788" s="186" t="s">
        <v>6820</v>
      </c>
      <c r="C788" s="187" t="s">
        <v>712</v>
      </c>
      <c r="D788" s="218">
        <v>268.14999999999998</v>
      </c>
    </row>
    <row r="789" spans="1:4" ht="14.25">
      <c r="A789" s="199">
        <v>105652</v>
      </c>
      <c r="B789" s="186" t="s">
        <v>6821</v>
      </c>
      <c r="C789" s="187" t="s">
        <v>712</v>
      </c>
      <c r="D789" s="218">
        <v>266.45</v>
      </c>
    </row>
    <row r="790" spans="1:4" ht="14.25">
      <c r="A790" s="199">
        <v>105659</v>
      </c>
      <c r="B790" s="186" t="s">
        <v>6597</v>
      </c>
      <c r="C790" s="187" t="s">
        <v>712</v>
      </c>
      <c r="D790" s="218">
        <v>263.42</v>
      </c>
    </row>
    <row r="791" spans="1:4" ht="14.25">
      <c r="A791" s="199">
        <v>100568</v>
      </c>
      <c r="B791" s="186" t="s">
        <v>6544</v>
      </c>
      <c r="C791" s="187" t="s">
        <v>712</v>
      </c>
      <c r="D791" s="218">
        <v>256.49</v>
      </c>
    </row>
    <row r="792" spans="1:4" ht="14.25">
      <c r="A792" s="199">
        <v>105668</v>
      </c>
      <c r="B792" s="186" t="s">
        <v>6606</v>
      </c>
      <c r="C792" s="187" t="s">
        <v>712</v>
      </c>
      <c r="D792" s="218">
        <v>253</v>
      </c>
    </row>
    <row r="793" spans="1:4" ht="14.25">
      <c r="A793" s="199">
        <v>105641</v>
      </c>
      <c r="B793" s="186" t="s">
        <v>6822</v>
      </c>
      <c r="C793" s="187" t="s">
        <v>712</v>
      </c>
      <c r="D793" s="218">
        <v>300.2</v>
      </c>
    </row>
    <row r="794" spans="1:4" ht="14.25">
      <c r="A794" s="199">
        <v>105647</v>
      </c>
      <c r="B794" s="186" t="s">
        <v>6823</v>
      </c>
      <c r="C794" s="187" t="s">
        <v>712</v>
      </c>
      <c r="D794" s="218">
        <v>296.87</v>
      </c>
    </row>
    <row r="795" spans="1:4" ht="14.25">
      <c r="A795" s="199">
        <v>105653</v>
      </c>
      <c r="B795" s="186" t="s">
        <v>6824</v>
      </c>
      <c r="C795" s="187" t="s">
        <v>712</v>
      </c>
      <c r="D795" s="218">
        <v>295.17</v>
      </c>
    </row>
    <row r="796" spans="1:4" ht="14.25">
      <c r="A796" s="199">
        <v>105710</v>
      </c>
      <c r="B796" s="186" t="s">
        <v>6625</v>
      </c>
      <c r="C796" s="187" t="s">
        <v>712</v>
      </c>
      <c r="D796" s="218">
        <v>135.30000000000001</v>
      </c>
    </row>
    <row r="797" spans="1:4" ht="14.25">
      <c r="A797" s="199">
        <v>100564</v>
      </c>
      <c r="B797" s="186" t="s">
        <v>6540</v>
      </c>
      <c r="C797" s="187" t="s">
        <v>712</v>
      </c>
      <c r="D797" s="218">
        <v>128.37</v>
      </c>
    </row>
    <row r="798" spans="1:4" ht="14.25">
      <c r="A798" s="199">
        <v>105711</v>
      </c>
      <c r="B798" s="186" t="s">
        <v>6626</v>
      </c>
      <c r="C798" s="187" t="s">
        <v>712</v>
      </c>
      <c r="D798" s="218">
        <v>124.88</v>
      </c>
    </row>
    <row r="799" spans="1:4" ht="14.25">
      <c r="A799" s="199">
        <v>105705</v>
      </c>
      <c r="B799" s="186" t="s">
        <v>6825</v>
      </c>
      <c r="C799" s="187" t="s">
        <v>712</v>
      </c>
      <c r="D799" s="218">
        <v>185.34</v>
      </c>
    </row>
    <row r="800" spans="1:4" ht="14.25">
      <c r="A800" s="199">
        <v>105706</v>
      </c>
      <c r="B800" s="186" t="s">
        <v>6826</v>
      </c>
      <c r="C800" s="187" t="s">
        <v>712</v>
      </c>
      <c r="D800" s="218">
        <v>182.01</v>
      </c>
    </row>
    <row r="801" spans="1:4" ht="14.25">
      <c r="A801" s="199">
        <v>105708</v>
      </c>
      <c r="B801" s="186" t="s">
        <v>6827</v>
      </c>
      <c r="C801" s="187" t="s">
        <v>712</v>
      </c>
      <c r="D801" s="218">
        <v>180.31</v>
      </c>
    </row>
    <row r="802" spans="1:4" ht="14.25">
      <c r="A802" s="199">
        <v>105690</v>
      </c>
      <c r="B802" s="186" t="s">
        <v>6610</v>
      </c>
      <c r="C802" s="187" t="s">
        <v>712</v>
      </c>
      <c r="D802" s="218">
        <v>184.95</v>
      </c>
    </row>
    <row r="803" spans="1:4" ht="14.25">
      <c r="A803" s="199">
        <v>100569</v>
      </c>
      <c r="B803" s="186" t="s">
        <v>6545</v>
      </c>
      <c r="C803" s="187" t="s">
        <v>712</v>
      </c>
      <c r="D803" s="218">
        <v>178.02</v>
      </c>
    </row>
    <row r="804" spans="1:4" ht="14.25">
      <c r="A804" s="199">
        <v>105699</v>
      </c>
      <c r="B804" s="186" t="s">
        <v>6619</v>
      </c>
      <c r="C804" s="187" t="s">
        <v>712</v>
      </c>
      <c r="D804" s="218">
        <v>174.53</v>
      </c>
    </row>
    <row r="805" spans="1:4" ht="14.25">
      <c r="A805" s="199">
        <v>105672</v>
      </c>
      <c r="B805" s="186" t="s">
        <v>6828</v>
      </c>
      <c r="C805" s="187" t="s">
        <v>712</v>
      </c>
      <c r="D805" s="218">
        <v>217.29</v>
      </c>
    </row>
    <row r="806" spans="1:4" ht="14.25">
      <c r="A806" s="199">
        <v>105678</v>
      </c>
      <c r="B806" s="186" t="s">
        <v>6829</v>
      </c>
      <c r="C806" s="187" t="s">
        <v>712</v>
      </c>
      <c r="D806" s="218">
        <v>213.96</v>
      </c>
    </row>
    <row r="807" spans="1:4" ht="14.25">
      <c r="A807" s="199">
        <v>105684</v>
      </c>
      <c r="B807" s="186" t="s">
        <v>6830</v>
      </c>
      <c r="C807" s="187" t="s">
        <v>712</v>
      </c>
      <c r="D807" s="218">
        <v>212.26</v>
      </c>
    </row>
    <row r="808" spans="1:4" ht="14.25">
      <c r="A808" s="199">
        <v>105691</v>
      </c>
      <c r="B808" s="186" t="s">
        <v>6611</v>
      </c>
      <c r="C808" s="187" t="s">
        <v>712</v>
      </c>
      <c r="D808" s="218">
        <v>216.38</v>
      </c>
    </row>
    <row r="809" spans="1:4" ht="14.25">
      <c r="A809" s="199">
        <v>100570</v>
      </c>
      <c r="B809" s="186" t="s">
        <v>6546</v>
      </c>
      <c r="C809" s="187" t="s">
        <v>712</v>
      </c>
      <c r="D809" s="218">
        <v>209.45</v>
      </c>
    </row>
    <row r="810" spans="1:4" ht="14.25">
      <c r="A810" s="199">
        <v>105700</v>
      </c>
      <c r="B810" s="186" t="s">
        <v>6620</v>
      </c>
      <c r="C810" s="187" t="s">
        <v>712</v>
      </c>
      <c r="D810" s="218">
        <v>205.96</v>
      </c>
    </row>
    <row r="811" spans="1:4" ht="14.25">
      <c r="A811" s="199">
        <v>105673</v>
      </c>
      <c r="B811" s="186" t="s">
        <v>6831</v>
      </c>
      <c r="C811" s="187" t="s">
        <v>712</v>
      </c>
      <c r="D811" s="218">
        <v>246.54</v>
      </c>
    </row>
    <row r="812" spans="1:4" ht="14.25">
      <c r="A812" s="199">
        <v>105679</v>
      </c>
      <c r="B812" s="186" t="s">
        <v>6832</v>
      </c>
      <c r="C812" s="187" t="s">
        <v>712</v>
      </c>
      <c r="D812" s="218">
        <v>243.21</v>
      </c>
    </row>
    <row r="813" spans="1:4" ht="14.25">
      <c r="A813" s="199">
        <v>105685</v>
      </c>
      <c r="B813" s="186" t="s">
        <v>6833</v>
      </c>
      <c r="C813" s="187" t="s">
        <v>712</v>
      </c>
      <c r="D813" s="218">
        <v>241.51</v>
      </c>
    </row>
    <row r="814" spans="1:4" ht="14.25">
      <c r="A814" s="199">
        <v>105692</v>
      </c>
      <c r="B814" s="186" t="s">
        <v>6612</v>
      </c>
      <c r="C814" s="187" t="s">
        <v>712</v>
      </c>
      <c r="D814" s="218">
        <v>247.36</v>
      </c>
    </row>
    <row r="815" spans="1:4" ht="14.25">
      <c r="A815" s="199">
        <v>100571</v>
      </c>
      <c r="B815" s="186" t="s">
        <v>6547</v>
      </c>
      <c r="C815" s="187" t="s">
        <v>712</v>
      </c>
      <c r="D815" s="218">
        <v>240.43</v>
      </c>
    </row>
    <row r="816" spans="1:4" ht="14.25">
      <c r="A816" s="199">
        <v>105701</v>
      </c>
      <c r="B816" s="186" t="s">
        <v>6621</v>
      </c>
      <c r="C816" s="187" t="s">
        <v>712</v>
      </c>
      <c r="D816" s="218">
        <v>236.94</v>
      </c>
    </row>
    <row r="817" spans="1:4" ht="14.25">
      <c r="A817" s="199">
        <v>105674</v>
      </c>
      <c r="B817" s="186" t="s">
        <v>6834</v>
      </c>
      <c r="C817" s="187" t="s">
        <v>712</v>
      </c>
      <c r="D817" s="218">
        <v>275.77999999999997</v>
      </c>
    </row>
    <row r="818" spans="1:4" ht="14.25">
      <c r="A818" s="199">
        <v>105680</v>
      </c>
      <c r="B818" s="186" t="s">
        <v>6835</v>
      </c>
      <c r="C818" s="187" t="s">
        <v>712</v>
      </c>
      <c r="D818" s="218">
        <v>272.45</v>
      </c>
    </row>
    <row r="819" spans="1:4" ht="14.25">
      <c r="A819" s="199">
        <v>105686</v>
      </c>
      <c r="B819" s="186" t="s">
        <v>6836</v>
      </c>
      <c r="C819" s="187" t="s">
        <v>712</v>
      </c>
      <c r="D819" s="218">
        <v>270.75</v>
      </c>
    </row>
    <row r="820" spans="1:4" ht="14.25">
      <c r="A820" s="199">
        <v>105718</v>
      </c>
      <c r="B820" s="186" t="s">
        <v>6628</v>
      </c>
      <c r="C820" s="187" t="s">
        <v>712</v>
      </c>
      <c r="D820" s="218">
        <v>117.84</v>
      </c>
    </row>
    <row r="821" spans="1:4" ht="14.25">
      <c r="A821" s="199">
        <v>100565</v>
      </c>
      <c r="B821" s="186" t="s">
        <v>6541</v>
      </c>
      <c r="C821" s="187" t="s">
        <v>712</v>
      </c>
      <c r="D821" s="218">
        <v>110.91</v>
      </c>
    </row>
    <row r="822" spans="1:4" ht="14.25">
      <c r="A822" s="199">
        <v>105581</v>
      </c>
      <c r="B822" s="186" t="s">
        <v>6569</v>
      </c>
      <c r="C822" s="187" t="s">
        <v>712</v>
      </c>
      <c r="D822" s="218">
        <v>107.42</v>
      </c>
    </row>
    <row r="823" spans="1:4" ht="14.25">
      <c r="A823" s="199">
        <v>105713</v>
      </c>
      <c r="B823" s="186" t="s">
        <v>6837</v>
      </c>
      <c r="C823" s="187" t="s">
        <v>712</v>
      </c>
      <c r="D823" s="218">
        <v>158.80000000000001</v>
      </c>
    </row>
    <row r="824" spans="1:4" ht="14.25">
      <c r="A824" s="199">
        <v>105714</v>
      </c>
      <c r="B824" s="186" t="s">
        <v>6838</v>
      </c>
      <c r="C824" s="187" t="s">
        <v>712</v>
      </c>
      <c r="D824" s="218">
        <v>155.47</v>
      </c>
    </row>
    <row r="825" spans="1:4" ht="14.25">
      <c r="A825" s="199">
        <v>105716</v>
      </c>
      <c r="B825" s="186" t="s">
        <v>6839</v>
      </c>
      <c r="C825" s="187" t="s">
        <v>712</v>
      </c>
      <c r="D825" s="218">
        <v>153.77000000000001</v>
      </c>
    </row>
    <row r="826" spans="1:4" ht="14.25">
      <c r="A826" s="199">
        <v>105624</v>
      </c>
      <c r="B826" s="186" t="s">
        <v>6582</v>
      </c>
      <c r="C826" s="187" t="s">
        <v>712</v>
      </c>
      <c r="D826" s="218">
        <v>122.67</v>
      </c>
    </row>
    <row r="827" spans="1:4" ht="14.25">
      <c r="A827" s="199">
        <v>96391</v>
      </c>
      <c r="B827" s="186" t="s">
        <v>6533</v>
      </c>
      <c r="C827" s="187" t="s">
        <v>712</v>
      </c>
      <c r="D827" s="218">
        <v>117.07</v>
      </c>
    </row>
    <row r="828" spans="1:4" ht="14.25">
      <c r="A828" s="199">
        <v>105632</v>
      </c>
      <c r="B828" s="186" t="s">
        <v>6590</v>
      </c>
      <c r="C828" s="187" t="s">
        <v>712</v>
      </c>
      <c r="D828" s="218">
        <v>116.19</v>
      </c>
    </row>
    <row r="829" spans="1:4" ht="14.25">
      <c r="A829" s="199">
        <v>105601</v>
      </c>
      <c r="B829" s="186" t="s">
        <v>6840</v>
      </c>
      <c r="C829" s="187" t="s">
        <v>712</v>
      </c>
      <c r="D829" s="218">
        <v>115.32</v>
      </c>
    </row>
    <row r="830" spans="1:4" ht="14.25">
      <c r="A830" s="199">
        <v>105609</v>
      </c>
      <c r="B830" s="186" t="s">
        <v>6841</v>
      </c>
      <c r="C830" s="187" t="s">
        <v>712</v>
      </c>
      <c r="D830" s="218">
        <v>113.14</v>
      </c>
    </row>
    <row r="831" spans="1:4" ht="14.25">
      <c r="A831" s="199">
        <v>105617</v>
      </c>
      <c r="B831" s="186" t="s">
        <v>6842</v>
      </c>
      <c r="C831" s="187" t="s">
        <v>712</v>
      </c>
      <c r="D831" s="218">
        <v>111.59</v>
      </c>
    </row>
    <row r="832" spans="1:4" ht="14.25">
      <c r="A832" s="199">
        <v>105625</v>
      </c>
      <c r="B832" s="186" t="s">
        <v>6583</v>
      </c>
      <c r="C832" s="187" t="s">
        <v>712</v>
      </c>
      <c r="D832" s="218">
        <v>155.4</v>
      </c>
    </row>
    <row r="833" spans="1:4" ht="14.25">
      <c r="A833" s="199">
        <v>96392</v>
      </c>
      <c r="B833" s="186" t="s">
        <v>6534</v>
      </c>
      <c r="C833" s="187" t="s">
        <v>712</v>
      </c>
      <c r="D833" s="218">
        <v>149.80000000000001</v>
      </c>
    </row>
    <row r="834" spans="1:4" ht="14.25">
      <c r="A834" s="199">
        <v>105633</v>
      </c>
      <c r="B834" s="186" t="s">
        <v>6591</v>
      </c>
      <c r="C834" s="187" t="s">
        <v>712</v>
      </c>
      <c r="D834" s="218">
        <v>148.91999999999999</v>
      </c>
    </row>
    <row r="835" spans="1:4" ht="14.25">
      <c r="A835" s="199">
        <v>105602</v>
      </c>
      <c r="B835" s="186" t="s">
        <v>6843</v>
      </c>
      <c r="C835" s="187" t="s">
        <v>712</v>
      </c>
      <c r="D835" s="218">
        <v>147.22</v>
      </c>
    </row>
    <row r="836" spans="1:4" ht="14.25">
      <c r="A836" s="199">
        <v>105610</v>
      </c>
      <c r="B836" s="186" t="s">
        <v>6844</v>
      </c>
      <c r="C836" s="187" t="s">
        <v>712</v>
      </c>
      <c r="D836" s="218">
        <v>145.04</v>
      </c>
    </row>
    <row r="837" spans="1:4" ht="14.25">
      <c r="A837" s="199">
        <v>105618</v>
      </c>
      <c r="B837" s="186" t="s">
        <v>6845</v>
      </c>
      <c r="C837" s="187" t="s">
        <v>712</v>
      </c>
      <c r="D837" s="218">
        <v>143.49</v>
      </c>
    </row>
    <row r="838" spans="1:4" ht="14.25">
      <c r="A838" s="199">
        <v>105571</v>
      </c>
      <c r="B838" s="186" t="s">
        <v>6559</v>
      </c>
      <c r="C838" s="187" t="s">
        <v>712</v>
      </c>
      <c r="D838" s="218">
        <v>55.42</v>
      </c>
    </row>
    <row r="839" spans="1:4" ht="14.25">
      <c r="A839" s="199">
        <v>96389</v>
      </c>
      <c r="B839" s="186" t="s">
        <v>6531</v>
      </c>
      <c r="C839" s="187" t="s">
        <v>712</v>
      </c>
      <c r="D839" s="218">
        <v>49.82</v>
      </c>
    </row>
    <row r="840" spans="1:4" ht="14.25">
      <c r="A840" s="199">
        <v>105575</v>
      </c>
      <c r="B840" s="186" t="s">
        <v>6563</v>
      </c>
      <c r="C840" s="187" t="s">
        <v>712</v>
      </c>
      <c r="D840" s="218">
        <v>48.94</v>
      </c>
    </row>
    <row r="841" spans="1:4" ht="14.25">
      <c r="A841" s="199">
        <v>105599</v>
      </c>
      <c r="B841" s="186" t="s">
        <v>6846</v>
      </c>
      <c r="C841" s="187" t="s">
        <v>712</v>
      </c>
      <c r="D841" s="218">
        <v>51.53</v>
      </c>
    </row>
    <row r="842" spans="1:4" ht="14.25">
      <c r="A842" s="199">
        <v>105607</v>
      </c>
      <c r="B842" s="186" t="s">
        <v>6847</v>
      </c>
      <c r="C842" s="187" t="s">
        <v>712</v>
      </c>
      <c r="D842" s="218">
        <v>49.35</v>
      </c>
    </row>
    <row r="843" spans="1:4" ht="14.25">
      <c r="A843" s="199">
        <v>105615</v>
      </c>
      <c r="B843" s="186" t="s">
        <v>6848</v>
      </c>
      <c r="C843" s="187" t="s">
        <v>712</v>
      </c>
      <c r="D843" s="218">
        <v>47.8</v>
      </c>
    </row>
    <row r="844" spans="1:4" ht="14.25">
      <c r="A844" s="199">
        <v>105623</v>
      </c>
      <c r="B844" s="186" t="s">
        <v>6581</v>
      </c>
      <c r="C844" s="187" t="s">
        <v>712</v>
      </c>
      <c r="D844" s="218">
        <v>89.5</v>
      </c>
    </row>
    <row r="845" spans="1:4" ht="14.25">
      <c r="A845" s="199">
        <v>96390</v>
      </c>
      <c r="B845" s="186" t="s">
        <v>6532</v>
      </c>
      <c r="C845" s="187" t="s">
        <v>712</v>
      </c>
      <c r="D845" s="218">
        <v>83.9</v>
      </c>
    </row>
    <row r="846" spans="1:4" ht="14.25">
      <c r="A846" s="199">
        <v>105631</v>
      </c>
      <c r="B846" s="186" t="s">
        <v>6589</v>
      </c>
      <c r="C846" s="187" t="s">
        <v>712</v>
      </c>
      <c r="D846" s="218">
        <v>83.02</v>
      </c>
    </row>
    <row r="847" spans="1:4" ht="14.25">
      <c r="A847" s="199">
        <v>105600</v>
      </c>
      <c r="B847" s="186" t="s">
        <v>6849</v>
      </c>
      <c r="C847" s="187" t="s">
        <v>712</v>
      </c>
      <c r="D847" s="218">
        <v>83.42</v>
      </c>
    </row>
    <row r="848" spans="1:4" ht="14.25">
      <c r="A848" s="199">
        <v>105608</v>
      </c>
      <c r="B848" s="186" t="s">
        <v>6850</v>
      </c>
      <c r="C848" s="187" t="s">
        <v>712</v>
      </c>
      <c r="D848" s="218">
        <v>81.239999999999995</v>
      </c>
    </row>
    <row r="849" spans="1:4" ht="14.25">
      <c r="A849" s="199">
        <v>105616</v>
      </c>
      <c r="B849" s="186" t="s">
        <v>6851</v>
      </c>
      <c r="C849" s="187" t="s">
        <v>712</v>
      </c>
      <c r="D849" s="218">
        <v>79.69</v>
      </c>
    </row>
    <row r="850" spans="1:4" ht="14.25">
      <c r="A850" s="199">
        <v>105585</v>
      </c>
      <c r="B850" s="186" t="s">
        <v>6571</v>
      </c>
      <c r="C850" s="187" t="s">
        <v>712</v>
      </c>
      <c r="D850" s="218">
        <v>143.06</v>
      </c>
    </row>
    <row r="851" spans="1:4" ht="14.25">
      <c r="A851" s="199">
        <v>100572</v>
      </c>
      <c r="B851" s="186" t="s">
        <v>6548</v>
      </c>
      <c r="C851" s="187" t="s">
        <v>712</v>
      </c>
      <c r="D851" s="218">
        <v>133.55000000000001</v>
      </c>
    </row>
    <row r="852" spans="1:4" ht="14.25">
      <c r="A852" s="199">
        <v>105588</v>
      </c>
      <c r="B852" s="186" t="s">
        <v>6574</v>
      </c>
      <c r="C852" s="187" t="s">
        <v>712</v>
      </c>
      <c r="D852" s="218">
        <v>132.6</v>
      </c>
    </row>
    <row r="853" spans="1:4" ht="14.25">
      <c r="A853" s="199">
        <v>105583</v>
      </c>
      <c r="B853" s="186" t="s">
        <v>6852</v>
      </c>
      <c r="C853" s="187" t="s">
        <v>712</v>
      </c>
      <c r="D853" s="218">
        <v>191.15</v>
      </c>
    </row>
    <row r="854" spans="1:4" ht="14.25">
      <c r="A854" s="199">
        <v>105719</v>
      </c>
      <c r="B854" s="186" t="s">
        <v>6853</v>
      </c>
      <c r="C854" s="187" t="s">
        <v>712</v>
      </c>
      <c r="D854" s="218">
        <v>185.88</v>
      </c>
    </row>
    <row r="855" spans="1:4" ht="14.25">
      <c r="A855" s="199">
        <v>105721</v>
      </c>
      <c r="B855" s="186" t="s">
        <v>6854</v>
      </c>
      <c r="C855" s="187" t="s">
        <v>712</v>
      </c>
      <c r="D855" s="218">
        <v>186.11</v>
      </c>
    </row>
    <row r="856" spans="1:4" ht="14.25">
      <c r="A856" s="199">
        <v>105592</v>
      </c>
      <c r="B856" s="186" t="s">
        <v>6576</v>
      </c>
      <c r="C856" s="187" t="s">
        <v>712</v>
      </c>
      <c r="D856" s="218">
        <v>125.6</v>
      </c>
    </row>
    <row r="857" spans="1:4" ht="14.25">
      <c r="A857" s="199">
        <v>100573</v>
      </c>
      <c r="B857" s="186" t="s">
        <v>6549</v>
      </c>
      <c r="C857" s="187" t="s">
        <v>712</v>
      </c>
      <c r="D857" s="218">
        <v>116.09</v>
      </c>
    </row>
    <row r="858" spans="1:4" ht="14.25">
      <c r="A858" s="199">
        <v>105595</v>
      </c>
      <c r="B858" s="186" t="s">
        <v>6579</v>
      </c>
      <c r="C858" s="187" t="s">
        <v>712</v>
      </c>
      <c r="D858" s="218">
        <v>115.14</v>
      </c>
    </row>
    <row r="859" spans="1:4" ht="14.25">
      <c r="A859" s="199">
        <v>105590</v>
      </c>
      <c r="B859" s="186" t="s">
        <v>6855</v>
      </c>
      <c r="C859" s="187" t="s">
        <v>712</v>
      </c>
      <c r="D859" s="218">
        <v>164.61</v>
      </c>
    </row>
    <row r="860" spans="1:4" ht="14.25">
      <c r="A860" s="199">
        <v>105723</v>
      </c>
      <c r="B860" s="186" t="s">
        <v>6856</v>
      </c>
      <c r="C860" s="187" t="s">
        <v>712</v>
      </c>
      <c r="D860" s="218">
        <v>159.34</v>
      </c>
    </row>
    <row r="861" spans="1:4" ht="14.25">
      <c r="A861" s="199">
        <v>105725</v>
      </c>
      <c r="B861" s="186" t="s">
        <v>6857</v>
      </c>
      <c r="C861" s="187" t="s">
        <v>712</v>
      </c>
      <c r="D861" s="218">
        <v>159.57</v>
      </c>
    </row>
    <row r="862" spans="1:4" ht="14.25">
      <c r="A862" s="199">
        <v>105566</v>
      </c>
      <c r="B862" s="186" t="s">
        <v>6554</v>
      </c>
      <c r="C862" s="187" t="s">
        <v>712</v>
      </c>
      <c r="D862" s="218">
        <v>10.95</v>
      </c>
    </row>
    <row r="863" spans="1:4" ht="14.25">
      <c r="A863" s="199">
        <v>96388</v>
      </c>
      <c r="B863" s="186" t="s">
        <v>6530</v>
      </c>
      <c r="C863" s="187" t="s">
        <v>712</v>
      </c>
      <c r="D863" s="218">
        <v>8.77</v>
      </c>
    </row>
    <row r="864" spans="1:4" ht="14.25">
      <c r="A864" s="199">
        <v>105569</v>
      </c>
      <c r="B864" s="186" t="s">
        <v>6557</v>
      </c>
      <c r="C864" s="187" t="s">
        <v>712</v>
      </c>
      <c r="D864" s="218">
        <v>7.29</v>
      </c>
    </row>
    <row r="865" spans="1:4" ht="14.25">
      <c r="A865" s="199">
        <v>101767</v>
      </c>
      <c r="B865" s="186" t="s">
        <v>6552</v>
      </c>
      <c r="C865" s="187" t="s">
        <v>712</v>
      </c>
      <c r="D865" s="218">
        <v>29.13</v>
      </c>
    </row>
    <row r="866" spans="1:4" ht="14.25">
      <c r="A866" s="199">
        <v>101768</v>
      </c>
      <c r="B866" s="186" t="s">
        <v>6553</v>
      </c>
      <c r="C866" s="187" t="s">
        <v>712</v>
      </c>
      <c r="D866" s="218">
        <v>25.39</v>
      </c>
    </row>
    <row r="867" spans="1:4" ht="14.25">
      <c r="A867" s="199">
        <v>100574</v>
      </c>
      <c r="B867" s="186" t="s">
        <v>6550</v>
      </c>
      <c r="C867" s="187" t="s">
        <v>712</v>
      </c>
      <c r="D867" s="218">
        <v>1.43</v>
      </c>
    </row>
    <row r="868" spans="1:4" ht="14.25">
      <c r="A868" s="199">
        <v>102470</v>
      </c>
      <c r="B868" s="186" t="s">
        <v>6858</v>
      </c>
      <c r="C868" s="187" t="s">
        <v>74</v>
      </c>
      <c r="D868" s="218">
        <v>0</v>
      </c>
    </row>
    <row r="869" spans="1:4" ht="14.25">
      <c r="A869" s="199">
        <v>105756</v>
      </c>
      <c r="B869" s="186" t="s">
        <v>6859</v>
      </c>
      <c r="C869" s="187" t="s">
        <v>74</v>
      </c>
      <c r="D869" s="218">
        <v>0</v>
      </c>
    </row>
    <row r="870" spans="1:4" ht="14.25">
      <c r="A870" s="199">
        <v>104375</v>
      </c>
      <c r="B870" s="186" t="s">
        <v>6860</v>
      </c>
      <c r="C870" s="187" t="s">
        <v>74</v>
      </c>
      <c r="D870" s="218">
        <v>0</v>
      </c>
    </row>
    <row r="871" spans="1:4" ht="14.25">
      <c r="A871" s="199">
        <v>105757</v>
      </c>
      <c r="B871" s="186" t="s">
        <v>6861</v>
      </c>
      <c r="C871" s="187" t="s">
        <v>74</v>
      </c>
      <c r="D871" s="218">
        <v>0</v>
      </c>
    </row>
    <row r="872" spans="1:4" ht="14.25">
      <c r="A872" s="199">
        <v>105562</v>
      </c>
      <c r="B872" s="186" t="s">
        <v>6498</v>
      </c>
      <c r="C872" s="187" t="s">
        <v>712</v>
      </c>
      <c r="D872" s="218">
        <v>8.1199999999999992</v>
      </c>
    </row>
    <row r="873" spans="1:4" ht="14.25">
      <c r="A873" s="199">
        <v>105563</v>
      </c>
      <c r="B873" s="186" t="s">
        <v>6499</v>
      </c>
      <c r="C873" s="187" t="s">
        <v>712</v>
      </c>
      <c r="D873" s="218">
        <v>6.56</v>
      </c>
    </row>
    <row r="874" spans="1:4" ht="14.25">
      <c r="A874" s="199">
        <v>105565</v>
      </c>
      <c r="B874" s="186" t="s">
        <v>6501</v>
      </c>
      <c r="C874" s="187" t="s">
        <v>712</v>
      </c>
      <c r="D874" s="218">
        <v>6.08</v>
      </c>
    </row>
    <row r="875" spans="1:4" ht="14.25">
      <c r="A875" s="199">
        <v>105557</v>
      </c>
      <c r="B875" s="186" t="s">
        <v>6493</v>
      </c>
      <c r="C875" s="187" t="s">
        <v>712</v>
      </c>
      <c r="D875" s="218">
        <v>15.48</v>
      </c>
    </row>
    <row r="876" spans="1:4" ht="14.25">
      <c r="A876" s="199">
        <v>105558</v>
      </c>
      <c r="B876" s="186" t="s">
        <v>6494</v>
      </c>
      <c r="C876" s="187" t="s">
        <v>712</v>
      </c>
      <c r="D876" s="218">
        <v>13.33</v>
      </c>
    </row>
    <row r="877" spans="1:4" ht="14.25">
      <c r="A877" s="199">
        <v>105560</v>
      </c>
      <c r="B877" s="186" t="s">
        <v>6496</v>
      </c>
      <c r="C877" s="187" t="s">
        <v>712</v>
      </c>
      <c r="D877" s="218">
        <v>12.17</v>
      </c>
    </row>
    <row r="878" spans="1:4" ht="14.25">
      <c r="A878" s="199">
        <v>96386</v>
      </c>
      <c r="B878" s="186" t="s">
        <v>6491</v>
      </c>
      <c r="C878" s="187" t="s">
        <v>712</v>
      </c>
      <c r="D878" s="218">
        <v>6.51</v>
      </c>
    </row>
    <row r="879" spans="1:4" ht="14.25">
      <c r="A879" s="199">
        <v>105564</v>
      </c>
      <c r="B879" s="186" t="s">
        <v>6500</v>
      </c>
      <c r="C879" s="187" t="s">
        <v>712</v>
      </c>
      <c r="D879" s="218">
        <v>6.04</v>
      </c>
    </row>
    <row r="880" spans="1:4" ht="14.25">
      <c r="A880" s="199">
        <v>105561</v>
      </c>
      <c r="B880" s="186" t="s">
        <v>6497</v>
      </c>
      <c r="C880" s="187" t="s">
        <v>712</v>
      </c>
      <c r="D880" s="218">
        <v>7.95</v>
      </c>
    </row>
    <row r="881" spans="1:4" ht="14.25">
      <c r="A881" s="199">
        <v>96385</v>
      </c>
      <c r="B881" s="186" t="s">
        <v>6490</v>
      </c>
      <c r="C881" s="187" t="s">
        <v>712</v>
      </c>
      <c r="D881" s="218">
        <v>12.05</v>
      </c>
    </row>
    <row r="882" spans="1:4" ht="14.25">
      <c r="A882" s="199">
        <v>105556</v>
      </c>
      <c r="B882" s="186" t="s">
        <v>6492</v>
      </c>
      <c r="C882" s="187" t="s">
        <v>712</v>
      </c>
      <c r="D882" s="218">
        <v>13.52</v>
      </c>
    </row>
    <row r="883" spans="1:4" ht="14.25">
      <c r="A883" s="199">
        <v>105559</v>
      </c>
      <c r="B883" s="186" t="s">
        <v>6495</v>
      </c>
      <c r="C883" s="187" t="s">
        <v>712</v>
      </c>
      <c r="D883" s="218">
        <v>10.23</v>
      </c>
    </row>
    <row r="884" spans="1:4" ht="14.25">
      <c r="A884" s="199">
        <v>105733</v>
      </c>
      <c r="B884" s="186" t="s">
        <v>6635</v>
      </c>
      <c r="C884" s="187" t="s">
        <v>712</v>
      </c>
      <c r="D884" s="218">
        <v>292.26</v>
      </c>
    </row>
    <row r="885" spans="1:4" ht="14.25">
      <c r="A885" s="199">
        <v>105734</v>
      </c>
      <c r="B885" s="186" t="s">
        <v>6636</v>
      </c>
      <c r="C885" s="187" t="s">
        <v>712</v>
      </c>
      <c r="D885" s="218">
        <v>286.31</v>
      </c>
    </row>
    <row r="886" spans="1:4" ht="14.25">
      <c r="A886" s="199">
        <v>105736</v>
      </c>
      <c r="B886" s="186" t="s">
        <v>6638</v>
      </c>
      <c r="C886" s="187" t="s">
        <v>712</v>
      </c>
      <c r="D886" s="218">
        <v>283.32</v>
      </c>
    </row>
    <row r="887" spans="1:4" ht="14.25">
      <c r="A887" s="199">
        <v>105728</v>
      </c>
      <c r="B887" s="186" t="s">
        <v>6630</v>
      </c>
      <c r="C887" s="187" t="s">
        <v>712</v>
      </c>
      <c r="D887" s="218">
        <v>225.29</v>
      </c>
    </row>
    <row r="888" spans="1:4" ht="14.25">
      <c r="A888" s="199">
        <v>105729</v>
      </c>
      <c r="B888" s="186" t="s">
        <v>6631</v>
      </c>
      <c r="C888" s="187" t="s">
        <v>712</v>
      </c>
      <c r="D888" s="218">
        <v>220.74</v>
      </c>
    </row>
    <row r="889" spans="1:4" ht="14.25">
      <c r="A889" s="199">
        <v>105731</v>
      </c>
      <c r="B889" s="186" t="s">
        <v>6633</v>
      </c>
      <c r="C889" s="187" t="s">
        <v>712</v>
      </c>
      <c r="D889" s="218">
        <v>218.44</v>
      </c>
    </row>
    <row r="890" spans="1:4" ht="14.25">
      <c r="A890" s="199">
        <v>105738</v>
      </c>
      <c r="B890" s="186" t="s">
        <v>6640</v>
      </c>
      <c r="C890" s="187" t="s">
        <v>712</v>
      </c>
      <c r="D890" s="218">
        <v>376.61</v>
      </c>
    </row>
    <row r="891" spans="1:4" ht="14.25">
      <c r="A891" s="199">
        <v>105739</v>
      </c>
      <c r="B891" s="186" t="s">
        <v>6641</v>
      </c>
      <c r="C891" s="187" t="s">
        <v>712</v>
      </c>
      <c r="D891" s="218">
        <v>372.15</v>
      </c>
    </row>
    <row r="892" spans="1:4" ht="14.25">
      <c r="A892" s="199">
        <v>105741</v>
      </c>
      <c r="B892" s="186" t="s">
        <v>6643</v>
      </c>
      <c r="C892" s="187" t="s">
        <v>712</v>
      </c>
      <c r="D892" s="218">
        <v>369.8</v>
      </c>
    </row>
    <row r="893" spans="1:4" ht="14.25">
      <c r="A893" s="199">
        <v>105750</v>
      </c>
      <c r="B893" s="186" t="s">
        <v>6652</v>
      </c>
      <c r="C893" s="187" t="s">
        <v>712</v>
      </c>
      <c r="D893" s="218">
        <v>204.74</v>
      </c>
    </row>
    <row r="894" spans="1:4" ht="14.25">
      <c r="A894" s="199">
        <v>105751</v>
      </c>
      <c r="B894" s="186" t="s">
        <v>6653</v>
      </c>
      <c r="C894" s="187" t="s">
        <v>712</v>
      </c>
      <c r="D894" s="218">
        <v>202.41</v>
      </c>
    </row>
    <row r="895" spans="1:4" ht="14.25">
      <c r="A895" s="199">
        <v>105753</v>
      </c>
      <c r="B895" s="186" t="s">
        <v>6655</v>
      </c>
      <c r="C895" s="187" t="s">
        <v>712</v>
      </c>
      <c r="D895" s="218">
        <v>200.29</v>
      </c>
    </row>
    <row r="896" spans="1:4" ht="14.25">
      <c r="A896" s="199">
        <v>105755</v>
      </c>
      <c r="B896" s="186" t="s">
        <v>6657</v>
      </c>
      <c r="C896" s="187" t="s">
        <v>712</v>
      </c>
      <c r="D896" s="218">
        <v>198.25</v>
      </c>
    </row>
    <row r="897" spans="1:4" ht="14.25">
      <c r="A897" s="199">
        <v>105743</v>
      </c>
      <c r="B897" s="186" t="s">
        <v>6645</v>
      </c>
      <c r="C897" s="187" t="s">
        <v>712</v>
      </c>
      <c r="D897" s="218">
        <v>155.94999999999999</v>
      </c>
    </row>
    <row r="898" spans="1:4" ht="14.25">
      <c r="A898" s="199">
        <v>105744</v>
      </c>
      <c r="B898" s="186" t="s">
        <v>6646</v>
      </c>
      <c r="C898" s="187" t="s">
        <v>712</v>
      </c>
      <c r="D898" s="218">
        <v>153.75</v>
      </c>
    </row>
    <row r="899" spans="1:4" ht="14.25">
      <c r="A899" s="199">
        <v>105746</v>
      </c>
      <c r="B899" s="186" t="s">
        <v>6648</v>
      </c>
      <c r="C899" s="187" t="s">
        <v>712</v>
      </c>
      <c r="D899" s="218">
        <v>151.56</v>
      </c>
    </row>
    <row r="900" spans="1:4" ht="14.25">
      <c r="A900" s="199">
        <v>105748</v>
      </c>
      <c r="B900" s="186" t="s">
        <v>6650</v>
      </c>
      <c r="C900" s="187" t="s">
        <v>712</v>
      </c>
      <c r="D900" s="218">
        <v>149.33000000000001</v>
      </c>
    </row>
    <row r="901" spans="1:4" ht="14.25">
      <c r="A901" s="199">
        <v>105660</v>
      </c>
      <c r="B901" s="186" t="s">
        <v>6598</v>
      </c>
      <c r="C901" s="187" t="s">
        <v>712</v>
      </c>
      <c r="D901" s="218">
        <v>213.32</v>
      </c>
    </row>
    <row r="902" spans="1:4" ht="14.25">
      <c r="A902" s="199">
        <v>105663</v>
      </c>
      <c r="B902" s="186" t="s">
        <v>6601</v>
      </c>
      <c r="C902" s="187" t="s">
        <v>712</v>
      </c>
      <c r="D902" s="218">
        <v>203.61</v>
      </c>
    </row>
    <row r="903" spans="1:4" ht="14.25">
      <c r="A903" s="199">
        <v>105669</v>
      </c>
      <c r="B903" s="186" t="s">
        <v>6607</v>
      </c>
      <c r="C903" s="187" t="s">
        <v>712</v>
      </c>
      <c r="D903" s="218">
        <v>198.75</v>
      </c>
    </row>
    <row r="904" spans="1:4" ht="14.25">
      <c r="A904" s="199">
        <v>105642</v>
      </c>
      <c r="B904" s="186" t="s">
        <v>6862</v>
      </c>
      <c r="C904" s="187" t="s">
        <v>712</v>
      </c>
      <c r="D904" s="218">
        <v>248.92</v>
      </c>
    </row>
    <row r="905" spans="1:4" ht="14.25">
      <c r="A905" s="199">
        <v>105648</v>
      </c>
      <c r="B905" s="186" t="s">
        <v>6863</v>
      </c>
      <c r="C905" s="187" t="s">
        <v>712</v>
      </c>
      <c r="D905" s="218">
        <v>244.37</v>
      </c>
    </row>
    <row r="906" spans="1:4" ht="14.25">
      <c r="A906" s="199">
        <v>105654</v>
      </c>
      <c r="B906" s="186" t="s">
        <v>6864</v>
      </c>
      <c r="C906" s="187" t="s">
        <v>712</v>
      </c>
      <c r="D906" s="218">
        <v>242.07</v>
      </c>
    </row>
    <row r="907" spans="1:4" ht="14.25">
      <c r="A907" s="199">
        <v>105661</v>
      </c>
      <c r="B907" s="186" t="s">
        <v>6599</v>
      </c>
      <c r="C907" s="187" t="s">
        <v>712</v>
      </c>
      <c r="D907" s="218">
        <v>244.4</v>
      </c>
    </row>
    <row r="908" spans="1:4" ht="14.25">
      <c r="A908" s="199">
        <v>105664</v>
      </c>
      <c r="B908" s="186" t="s">
        <v>6602</v>
      </c>
      <c r="C908" s="187" t="s">
        <v>712</v>
      </c>
      <c r="D908" s="218">
        <v>234.69</v>
      </c>
    </row>
    <row r="909" spans="1:4" ht="14.25">
      <c r="A909" s="199">
        <v>105670</v>
      </c>
      <c r="B909" s="186" t="s">
        <v>6608</v>
      </c>
      <c r="C909" s="187" t="s">
        <v>712</v>
      </c>
      <c r="D909" s="218">
        <v>229.83</v>
      </c>
    </row>
    <row r="910" spans="1:4" ht="14.25">
      <c r="A910" s="199">
        <v>105643</v>
      </c>
      <c r="B910" s="186" t="s">
        <v>6865</v>
      </c>
      <c r="C910" s="187" t="s">
        <v>712</v>
      </c>
      <c r="D910" s="218">
        <v>277.62</v>
      </c>
    </row>
    <row r="911" spans="1:4" ht="14.25">
      <c r="A911" s="199">
        <v>105649</v>
      </c>
      <c r="B911" s="186" t="s">
        <v>6866</v>
      </c>
      <c r="C911" s="187" t="s">
        <v>712</v>
      </c>
      <c r="D911" s="218">
        <v>273.07</v>
      </c>
    </row>
    <row r="912" spans="1:4" ht="14.25">
      <c r="A912" s="199">
        <v>105655</v>
      </c>
      <c r="B912" s="186" t="s">
        <v>6867</v>
      </c>
      <c r="C912" s="187" t="s">
        <v>712</v>
      </c>
      <c r="D912" s="218">
        <v>270.77</v>
      </c>
    </row>
    <row r="913" spans="1:4" ht="14.25">
      <c r="A913" s="199">
        <v>105662</v>
      </c>
      <c r="B913" s="186" t="s">
        <v>6600</v>
      </c>
      <c r="C913" s="187" t="s">
        <v>712</v>
      </c>
      <c r="D913" s="218">
        <v>275.02999999999997</v>
      </c>
    </row>
    <row r="914" spans="1:4" ht="14.25">
      <c r="A914" s="199">
        <v>105665</v>
      </c>
      <c r="B914" s="186" t="s">
        <v>6603</v>
      </c>
      <c r="C914" s="187" t="s">
        <v>712</v>
      </c>
      <c r="D914" s="218">
        <v>265.32</v>
      </c>
    </row>
    <row r="915" spans="1:4" ht="14.25">
      <c r="A915" s="199">
        <v>105671</v>
      </c>
      <c r="B915" s="186" t="s">
        <v>6609</v>
      </c>
      <c r="C915" s="187" t="s">
        <v>712</v>
      </c>
      <c r="D915" s="218">
        <v>260.45999999999998</v>
      </c>
    </row>
    <row r="916" spans="1:4" ht="14.25">
      <c r="A916" s="199">
        <v>105644</v>
      </c>
      <c r="B916" s="186" t="s">
        <v>6868</v>
      </c>
      <c r="C916" s="187" t="s">
        <v>712</v>
      </c>
      <c r="D916" s="218">
        <v>306.33999999999997</v>
      </c>
    </row>
    <row r="917" spans="1:4" ht="14.25">
      <c r="A917" s="199">
        <v>105650</v>
      </c>
      <c r="B917" s="186" t="s">
        <v>6869</v>
      </c>
      <c r="C917" s="187" t="s">
        <v>712</v>
      </c>
      <c r="D917" s="218">
        <v>301.79000000000002</v>
      </c>
    </row>
    <row r="918" spans="1:4" ht="14.25">
      <c r="A918" s="199">
        <v>105656</v>
      </c>
      <c r="B918" s="186" t="s">
        <v>6870</v>
      </c>
      <c r="C918" s="187" t="s">
        <v>712</v>
      </c>
      <c r="D918" s="218">
        <v>299.49</v>
      </c>
    </row>
    <row r="919" spans="1:4" ht="14.25">
      <c r="A919" s="199">
        <v>105577</v>
      </c>
      <c r="B919" s="186" t="s">
        <v>6565</v>
      </c>
      <c r="C919" s="187" t="s">
        <v>712</v>
      </c>
      <c r="D919" s="218">
        <v>146.91</v>
      </c>
    </row>
    <row r="920" spans="1:4" ht="14.25">
      <c r="A920" s="199">
        <v>105578</v>
      </c>
      <c r="B920" s="186" t="s">
        <v>6566</v>
      </c>
      <c r="C920" s="187" t="s">
        <v>712</v>
      </c>
      <c r="D920" s="218">
        <v>137.21</v>
      </c>
    </row>
    <row r="921" spans="1:4" ht="14.25">
      <c r="A921" s="199">
        <v>105712</v>
      </c>
      <c r="B921" s="186" t="s">
        <v>6627</v>
      </c>
      <c r="C921" s="187" t="s">
        <v>712</v>
      </c>
      <c r="D921" s="218">
        <v>132.34</v>
      </c>
    </row>
    <row r="922" spans="1:4" ht="14.25">
      <c r="A922" s="199">
        <v>105637</v>
      </c>
      <c r="B922" s="186" t="s">
        <v>6871</v>
      </c>
      <c r="C922" s="187" t="s">
        <v>712</v>
      </c>
      <c r="D922" s="218">
        <v>191.48</v>
      </c>
    </row>
    <row r="923" spans="1:4" ht="14.25">
      <c r="A923" s="199">
        <v>105707</v>
      </c>
      <c r="B923" s="186" t="s">
        <v>6872</v>
      </c>
      <c r="C923" s="187" t="s">
        <v>712</v>
      </c>
      <c r="D923" s="218">
        <v>186.93</v>
      </c>
    </row>
    <row r="924" spans="1:4" ht="14.25">
      <c r="A924" s="199">
        <v>105709</v>
      </c>
      <c r="B924" s="186" t="s">
        <v>6873</v>
      </c>
      <c r="C924" s="187" t="s">
        <v>712</v>
      </c>
      <c r="D924" s="218">
        <v>184.63</v>
      </c>
    </row>
    <row r="925" spans="1:4" ht="14.25">
      <c r="A925" s="199">
        <v>105693</v>
      </c>
      <c r="B925" s="186" t="s">
        <v>6613</v>
      </c>
      <c r="C925" s="187" t="s">
        <v>712</v>
      </c>
      <c r="D925" s="218">
        <v>196.56</v>
      </c>
    </row>
    <row r="926" spans="1:4" ht="14.25">
      <c r="A926" s="199">
        <v>105696</v>
      </c>
      <c r="B926" s="186" t="s">
        <v>6616</v>
      </c>
      <c r="C926" s="187" t="s">
        <v>712</v>
      </c>
      <c r="D926" s="218">
        <v>186.85</v>
      </c>
    </row>
    <row r="927" spans="1:4" ht="14.25">
      <c r="A927" s="199">
        <v>105702</v>
      </c>
      <c r="B927" s="186" t="s">
        <v>6622</v>
      </c>
      <c r="C927" s="187" t="s">
        <v>712</v>
      </c>
      <c r="D927" s="218">
        <v>181.99</v>
      </c>
    </row>
    <row r="928" spans="1:4" ht="14.25">
      <c r="A928" s="199">
        <v>105675</v>
      </c>
      <c r="B928" s="186" t="s">
        <v>6874</v>
      </c>
      <c r="C928" s="187" t="s">
        <v>712</v>
      </c>
      <c r="D928" s="218">
        <v>223.43</v>
      </c>
    </row>
    <row r="929" spans="1:4" ht="14.25">
      <c r="A929" s="199">
        <v>105681</v>
      </c>
      <c r="B929" s="186" t="s">
        <v>6875</v>
      </c>
      <c r="C929" s="187" t="s">
        <v>712</v>
      </c>
      <c r="D929" s="218">
        <v>218.88</v>
      </c>
    </row>
    <row r="930" spans="1:4" ht="14.25">
      <c r="A930" s="199">
        <v>105687</v>
      </c>
      <c r="B930" s="186" t="s">
        <v>6876</v>
      </c>
      <c r="C930" s="187" t="s">
        <v>712</v>
      </c>
      <c r="D930" s="218">
        <v>216.58</v>
      </c>
    </row>
    <row r="931" spans="1:4" ht="14.25">
      <c r="A931" s="199">
        <v>105694</v>
      </c>
      <c r="B931" s="186" t="s">
        <v>6614</v>
      </c>
      <c r="C931" s="187" t="s">
        <v>712</v>
      </c>
      <c r="D931" s="218">
        <v>227.99</v>
      </c>
    </row>
    <row r="932" spans="1:4" ht="14.25">
      <c r="A932" s="199">
        <v>105697</v>
      </c>
      <c r="B932" s="186" t="s">
        <v>6617</v>
      </c>
      <c r="C932" s="187" t="s">
        <v>712</v>
      </c>
      <c r="D932" s="218">
        <v>218.28</v>
      </c>
    </row>
    <row r="933" spans="1:4" ht="14.25">
      <c r="A933" s="199">
        <v>105703</v>
      </c>
      <c r="B933" s="186" t="s">
        <v>6623</v>
      </c>
      <c r="C933" s="187" t="s">
        <v>712</v>
      </c>
      <c r="D933" s="218">
        <v>213.42</v>
      </c>
    </row>
    <row r="934" spans="1:4" ht="14.25">
      <c r="A934" s="199">
        <v>105676</v>
      </c>
      <c r="B934" s="186" t="s">
        <v>6877</v>
      </c>
      <c r="C934" s="187" t="s">
        <v>712</v>
      </c>
      <c r="D934" s="218">
        <v>252.68</v>
      </c>
    </row>
    <row r="935" spans="1:4" ht="14.25">
      <c r="A935" s="199">
        <v>105682</v>
      </c>
      <c r="B935" s="186" t="s">
        <v>6878</v>
      </c>
      <c r="C935" s="187" t="s">
        <v>712</v>
      </c>
      <c r="D935" s="218">
        <v>248.13</v>
      </c>
    </row>
    <row r="936" spans="1:4" ht="14.25">
      <c r="A936" s="199">
        <v>105688</v>
      </c>
      <c r="B936" s="186" t="s">
        <v>6879</v>
      </c>
      <c r="C936" s="187" t="s">
        <v>712</v>
      </c>
      <c r="D936" s="218">
        <v>245.83</v>
      </c>
    </row>
    <row r="937" spans="1:4" ht="14.25">
      <c r="A937" s="199">
        <v>105695</v>
      </c>
      <c r="B937" s="186" t="s">
        <v>6615</v>
      </c>
      <c r="C937" s="187" t="s">
        <v>712</v>
      </c>
      <c r="D937" s="218">
        <v>258.97000000000003</v>
      </c>
    </row>
    <row r="938" spans="1:4" ht="14.25">
      <c r="A938" s="199">
        <v>105698</v>
      </c>
      <c r="B938" s="186" t="s">
        <v>6618</v>
      </c>
      <c r="C938" s="187" t="s">
        <v>712</v>
      </c>
      <c r="D938" s="218">
        <v>249.26</v>
      </c>
    </row>
    <row r="939" spans="1:4" ht="14.25">
      <c r="A939" s="199">
        <v>105704</v>
      </c>
      <c r="B939" s="186" t="s">
        <v>6624</v>
      </c>
      <c r="C939" s="187" t="s">
        <v>712</v>
      </c>
      <c r="D939" s="218">
        <v>244.4</v>
      </c>
    </row>
    <row r="940" spans="1:4" ht="14.25">
      <c r="A940" s="199">
        <v>105677</v>
      </c>
      <c r="B940" s="186" t="s">
        <v>6880</v>
      </c>
      <c r="C940" s="187" t="s">
        <v>712</v>
      </c>
      <c r="D940" s="218">
        <v>281.92</v>
      </c>
    </row>
    <row r="941" spans="1:4" ht="14.25">
      <c r="A941" s="199">
        <v>105683</v>
      </c>
      <c r="B941" s="186" t="s">
        <v>6881</v>
      </c>
      <c r="C941" s="187" t="s">
        <v>712</v>
      </c>
      <c r="D941" s="218">
        <v>277.37</v>
      </c>
    </row>
    <row r="942" spans="1:4" ht="14.25">
      <c r="A942" s="199">
        <v>105689</v>
      </c>
      <c r="B942" s="186" t="s">
        <v>6882</v>
      </c>
      <c r="C942" s="187" t="s">
        <v>712</v>
      </c>
      <c r="D942" s="218">
        <v>275.07</v>
      </c>
    </row>
    <row r="943" spans="1:4" ht="14.25">
      <c r="A943" s="199">
        <v>105579</v>
      </c>
      <c r="B943" s="186" t="s">
        <v>6567</v>
      </c>
      <c r="C943" s="187" t="s">
        <v>712</v>
      </c>
      <c r="D943" s="218">
        <v>129.44999999999999</v>
      </c>
    </row>
    <row r="944" spans="1:4" ht="14.25">
      <c r="A944" s="199">
        <v>105580</v>
      </c>
      <c r="B944" s="186" t="s">
        <v>6568</v>
      </c>
      <c r="C944" s="187" t="s">
        <v>712</v>
      </c>
      <c r="D944" s="218">
        <v>119.75</v>
      </c>
    </row>
    <row r="945" spans="1:4" ht="14.25">
      <c r="A945" s="199">
        <v>105582</v>
      </c>
      <c r="B945" s="186" t="s">
        <v>6570</v>
      </c>
      <c r="C945" s="187" t="s">
        <v>712</v>
      </c>
      <c r="D945" s="218">
        <v>114.88</v>
      </c>
    </row>
    <row r="946" spans="1:4" ht="14.25">
      <c r="A946" s="199">
        <v>105638</v>
      </c>
      <c r="B946" s="186" t="s">
        <v>6883</v>
      </c>
      <c r="C946" s="187" t="s">
        <v>712</v>
      </c>
      <c r="D946" s="218">
        <v>164.94</v>
      </c>
    </row>
    <row r="947" spans="1:4" ht="14.25">
      <c r="A947" s="199">
        <v>105715</v>
      </c>
      <c r="B947" s="186" t="s">
        <v>6884</v>
      </c>
      <c r="C947" s="187" t="s">
        <v>712</v>
      </c>
      <c r="D947" s="218">
        <v>160.38999999999999</v>
      </c>
    </row>
    <row r="948" spans="1:4" ht="14.25">
      <c r="A948" s="199">
        <v>105717</v>
      </c>
      <c r="B948" s="186" t="s">
        <v>6885</v>
      </c>
      <c r="C948" s="187" t="s">
        <v>712</v>
      </c>
      <c r="D948" s="218">
        <v>158.09</v>
      </c>
    </row>
    <row r="949" spans="1:4" ht="14.25">
      <c r="A949" s="199">
        <v>105626</v>
      </c>
      <c r="B949" s="186" t="s">
        <v>6584</v>
      </c>
      <c r="C949" s="187" t="s">
        <v>712</v>
      </c>
      <c r="D949" s="218">
        <v>129.30000000000001</v>
      </c>
    </row>
    <row r="950" spans="1:4" ht="14.25">
      <c r="A950" s="199">
        <v>105629</v>
      </c>
      <c r="B950" s="186" t="s">
        <v>6587</v>
      </c>
      <c r="C950" s="187" t="s">
        <v>712</v>
      </c>
      <c r="D950" s="218">
        <v>121.5</v>
      </c>
    </row>
    <row r="951" spans="1:4" ht="14.25">
      <c r="A951" s="199">
        <v>105635</v>
      </c>
      <c r="B951" s="186" t="s">
        <v>6593</v>
      </c>
      <c r="C951" s="187" t="s">
        <v>712</v>
      </c>
      <c r="D951" s="218">
        <v>120.39</v>
      </c>
    </row>
    <row r="952" spans="1:4" ht="14.25">
      <c r="A952" s="199">
        <v>105605</v>
      </c>
      <c r="B952" s="186" t="s">
        <v>6886</v>
      </c>
      <c r="C952" s="187" t="s">
        <v>712</v>
      </c>
      <c r="D952" s="218">
        <v>118.87</v>
      </c>
    </row>
    <row r="953" spans="1:4" ht="14.25">
      <c r="A953" s="199">
        <v>105613</v>
      </c>
      <c r="B953" s="186" t="s">
        <v>6887</v>
      </c>
      <c r="C953" s="187" t="s">
        <v>712</v>
      </c>
      <c r="D953" s="218">
        <v>115.92</v>
      </c>
    </row>
    <row r="954" spans="1:4" ht="14.25">
      <c r="A954" s="199">
        <v>105621</v>
      </c>
      <c r="B954" s="186" t="s">
        <v>6888</v>
      </c>
      <c r="C954" s="187" t="s">
        <v>712</v>
      </c>
      <c r="D954" s="218">
        <v>113.8</v>
      </c>
    </row>
    <row r="955" spans="1:4" ht="14.25">
      <c r="A955" s="199">
        <v>105627</v>
      </c>
      <c r="B955" s="186" t="s">
        <v>6585</v>
      </c>
      <c r="C955" s="187" t="s">
        <v>712</v>
      </c>
      <c r="D955" s="218">
        <v>162.03</v>
      </c>
    </row>
    <row r="956" spans="1:4" ht="14.25">
      <c r="A956" s="199">
        <v>105630</v>
      </c>
      <c r="B956" s="186" t="s">
        <v>6588</v>
      </c>
      <c r="C956" s="187" t="s">
        <v>712</v>
      </c>
      <c r="D956" s="218">
        <v>154.22999999999999</v>
      </c>
    </row>
    <row r="957" spans="1:4" ht="14.25">
      <c r="A957" s="199">
        <v>105636</v>
      </c>
      <c r="B957" s="186" t="s">
        <v>6594</v>
      </c>
      <c r="C957" s="187" t="s">
        <v>712</v>
      </c>
      <c r="D957" s="218">
        <v>153.12</v>
      </c>
    </row>
    <row r="958" spans="1:4" ht="14.25">
      <c r="A958" s="199">
        <v>105606</v>
      </c>
      <c r="B958" s="186" t="s">
        <v>6889</v>
      </c>
      <c r="C958" s="187" t="s">
        <v>712</v>
      </c>
      <c r="D958" s="218">
        <v>150.77000000000001</v>
      </c>
    </row>
    <row r="959" spans="1:4" ht="14.25">
      <c r="A959" s="199">
        <v>105614</v>
      </c>
      <c r="B959" s="186" t="s">
        <v>6890</v>
      </c>
      <c r="C959" s="187" t="s">
        <v>712</v>
      </c>
      <c r="D959" s="218">
        <v>147.82</v>
      </c>
    </row>
    <row r="960" spans="1:4" ht="14.25">
      <c r="A960" s="199">
        <v>105622</v>
      </c>
      <c r="B960" s="186" t="s">
        <v>6891</v>
      </c>
      <c r="C960" s="187" t="s">
        <v>712</v>
      </c>
      <c r="D960" s="218">
        <v>145.69999999999999</v>
      </c>
    </row>
    <row r="961" spans="1:4" ht="14.25">
      <c r="A961" s="199">
        <v>105572</v>
      </c>
      <c r="B961" s="186" t="s">
        <v>6560</v>
      </c>
      <c r="C961" s="187" t="s">
        <v>712</v>
      </c>
      <c r="D961" s="218">
        <v>62.05</v>
      </c>
    </row>
    <row r="962" spans="1:4" ht="14.25">
      <c r="A962" s="199">
        <v>105574</v>
      </c>
      <c r="B962" s="186" t="s">
        <v>6562</v>
      </c>
      <c r="C962" s="187" t="s">
        <v>712</v>
      </c>
      <c r="D962" s="218">
        <v>54.25</v>
      </c>
    </row>
    <row r="963" spans="1:4" ht="14.25">
      <c r="A963" s="199">
        <v>105576</v>
      </c>
      <c r="B963" s="186" t="s">
        <v>6564</v>
      </c>
      <c r="C963" s="187" t="s">
        <v>712</v>
      </c>
      <c r="D963" s="218">
        <v>53.14</v>
      </c>
    </row>
    <row r="964" spans="1:4" ht="14.25">
      <c r="A964" s="199">
        <v>105603</v>
      </c>
      <c r="B964" s="186" t="s">
        <v>6892</v>
      </c>
      <c r="C964" s="187" t="s">
        <v>712</v>
      </c>
      <c r="D964" s="218">
        <v>55.08</v>
      </c>
    </row>
    <row r="965" spans="1:4" ht="14.25">
      <c r="A965" s="199">
        <v>105611</v>
      </c>
      <c r="B965" s="186" t="s">
        <v>6893</v>
      </c>
      <c r="C965" s="187" t="s">
        <v>712</v>
      </c>
      <c r="D965" s="218">
        <v>52.13</v>
      </c>
    </row>
    <row r="966" spans="1:4" ht="14.25">
      <c r="A966" s="199">
        <v>105619</v>
      </c>
      <c r="B966" s="186" t="s">
        <v>6894</v>
      </c>
      <c r="C966" s="187" t="s">
        <v>712</v>
      </c>
      <c r="D966" s="218">
        <v>50.01</v>
      </c>
    </row>
    <row r="967" spans="1:4" ht="14.25">
      <c r="A967" s="199">
        <v>105573</v>
      </c>
      <c r="B967" s="186" t="s">
        <v>6561</v>
      </c>
      <c r="C967" s="187" t="s">
        <v>712</v>
      </c>
      <c r="D967" s="218">
        <v>96.13</v>
      </c>
    </row>
    <row r="968" spans="1:4" ht="14.25">
      <c r="A968" s="199">
        <v>105628</v>
      </c>
      <c r="B968" s="186" t="s">
        <v>6586</v>
      </c>
      <c r="C968" s="187" t="s">
        <v>712</v>
      </c>
      <c r="D968" s="218">
        <v>88.33</v>
      </c>
    </row>
    <row r="969" spans="1:4" ht="14.25">
      <c r="A969" s="199">
        <v>105634</v>
      </c>
      <c r="B969" s="186" t="s">
        <v>6592</v>
      </c>
      <c r="C969" s="187" t="s">
        <v>712</v>
      </c>
      <c r="D969" s="218">
        <v>87.22</v>
      </c>
    </row>
    <row r="970" spans="1:4" ht="14.25">
      <c r="A970" s="199">
        <v>105604</v>
      </c>
      <c r="B970" s="186" t="s">
        <v>6895</v>
      </c>
      <c r="C970" s="187" t="s">
        <v>712</v>
      </c>
      <c r="D970" s="218">
        <v>86.97</v>
      </c>
    </row>
    <row r="971" spans="1:4" ht="14.25">
      <c r="A971" s="199">
        <v>105612</v>
      </c>
      <c r="B971" s="186" t="s">
        <v>6896</v>
      </c>
      <c r="C971" s="187" t="s">
        <v>712</v>
      </c>
      <c r="D971" s="218">
        <v>84.02</v>
      </c>
    </row>
    <row r="972" spans="1:4" ht="14.25">
      <c r="A972" s="199">
        <v>105620</v>
      </c>
      <c r="B972" s="186" t="s">
        <v>6897</v>
      </c>
      <c r="C972" s="187" t="s">
        <v>712</v>
      </c>
      <c r="D972" s="218">
        <v>81.900000000000006</v>
      </c>
    </row>
    <row r="973" spans="1:4" ht="14.25">
      <c r="A973" s="199">
        <v>105586</v>
      </c>
      <c r="B973" s="186" t="s">
        <v>6572</v>
      </c>
      <c r="C973" s="187" t="s">
        <v>712</v>
      </c>
      <c r="D973" s="218">
        <v>158.03</v>
      </c>
    </row>
    <row r="974" spans="1:4" ht="14.25">
      <c r="A974" s="199">
        <v>105587</v>
      </c>
      <c r="B974" s="186" t="s">
        <v>6573</v>
      </c>
      <c r="C974" s="187" t="s">
        <v>712</v>
      </c>
      <c r="D974" s="218">
        <v>144.63</v>
      </c>
    </row>
    <row r="975" spans="1:4" ht="14.25">
      <c r="A975" s="199">
        <v>105589</v>
      </c>
      <c r="B975" s="186" t="s">
        <v>6575</v>
      </c>
      <c r="C975" s="187" t="s">
        <v>712</v>
      </c>
      <c r="D975" s="218">
        <v>143.4</v>
      </c>
    </row>
    <row r="976" spans="1:4" ht="14.25">
      <c r="A976" s="199">
        <v>105584</v>
      </c>
      <c r="B976" s="186" t="s">
        <v>6898</v>
      </c>
      <c r="C976" s="187" t="s">
        <v>712</v>
      </c>
      <c r="D976" s="218">
        <v>199.81</v>
      </c>
    </row>
    <row r="977" spans="1:4" ht="14.25">
      <c r="A977" s="199">
        <v>105720</v>
      </c>
      <c r="B977" s="186" t="s">
        <v>6899</v>
      </c>
      <c r="C977" s="187" t="s">
        <v>712</v>
      </c>
      <c r="D977" s="218">
        <v>192.48</v>
      </c>
    </row>
    <row r="978" spans="1:4" ht="14.25">
      <c r="A978" s="199">
        <v>105722</v>
      </c>
      <c r="B978" s="186" t="s">
        <v>6900</v>
      </c>
      <c r="C978" s="187" t="s">
        <v>712</v>
      </c>
      <c r="D978" s="218">
        <v>192.91</v>
      </c>
    </row>
    <row r="979" spans="1:4" ht="14.25">
      <c r="A979" s="199">
        <v>105593</v>
      </c>
      <c r="B979" s="186" t="s">
        <v>6577</v>
      </c>
      <c r="C979" s="187" t="s">
        <v>712</v>
      </c>
      <c r="D979" s="218">
        <v>140.57</v>
      </c>
    </row>
    <row r="980" spans="1:4" ht="14.25">
      <c r="A980" s="199">
        <v>105594</v>
      </c>
      <c r="B980" s="186" t="s">
        <v>6578</v>
      </c>
      <c r="C980" s="187" t="s">
        <v>712</v>
      </c>
      <c r="D980" s="218">
        <v>127.17</v>
      </c>
    </row>
    <row r="981" spans="1:4" ht="14.25">
      <c r="A981" s="199">
        <v>105596</v>
      </c>
      <c r="B981" s="186" t="s">
        <v>6580</v>
      </c>
      <c r="C981" s="187" t="s">
        <v>712</v>
      </c>
      <c r="D981" s="218">
        <v>125.94</v>
      </c>
    </row>
    <row r="982" spans="1:4" ht="14.25">
      <c r="A982" s="199">
        <v>105591</v>
      </c>
      <c r="B982" s="186" t="s">
        <v>6901</v>
      </c>
      <c r="C982" s="187" t="s">
        <v>712</v>
      </c>
      <c r="D982" s="218">
        <v>173.27</v>
      </c>
    </row>
    <row r="983" spans="1:4" ht="14.25">
      <c r="A983" s="199">
        <v>105724</v>
      </c>
      <c r="B983" s="186" t="s">
        <v>6902</v>
      </c>
      <c r="C983" s="187" t="s">
        <v>712</v>
      </c>
      <c r="D983" s="218">
        <v>165.94</v>
      </c>
    </row>
    <row r="984" spans="1:4" ht="14.25">
      <c r="A984" s="199">
        <v>105726</v>
      </c>
      <c r="B984" s="186" t="s">
        <v>6903</v>
      </c>
      <c r="C984" s="187" t="s">
        <v>712</v>
      </c>
      <c r="D984" s="218">
        <v>166.37</v>
      </c>
    </row>
    <row r="985" spans="1:4" ht="14.25">
      <c r="A985" s="199">
        <v>105567</v>
      </c>
      <c r="B985" s="186" t="s">
        <v>6555</v>
      </c>
      <c r="C985" s="187" t="s">
        <v>712</v>
      </c>
      <c r="D985" s="218">
        <v>14.5</v>
      </c>
    </row>
    <row r="986" spans="1:4" ht="14.25">
      <c r="A986" s="199">
        <v>105568</v>
      </c>
      <c r="B986" s="186" t="s">
        <v>6556</v>
      </c>
      <c r="C986" s="187" t="s">
        <v>712</v>
      </c>
      <c r="D986" s="218">
        <v>11.54</v>
      </c>
    </row>
    <row r="987" spans="1:4" ht="14.25">
      <c r="A987" s="199">
        <v>105570</v>
      </c>
      <c r="B987" s="186" t="s">
        <v>6558</v>
      </c>
      <c r="C987" s="187" t="s">
        <v>712</v>
      </c>
      <c r="D987" s="218">
        <v>9.5399999999999991</v>
      </c>
    </row>
    <row r="988" spans="1:4" ht="14.25">
      <c r="A988" s="199">
        <v>100575</v>
      </c>
      <c r="B988" s="186" t="s">
        <v>6551</v>
      </c>
      <c r="C988" s="187" t="s">
        <v>74</v>
      </c>
      <c r="D988" s="218">
        <v>0.55000000000000004</v>
      </c>
    </row>
    <row r="989" spans="1:4" ht="14.25">
      <c r="A989" s="199">
        <v>100577</v>
      </c>
      <c r="B989" s="186" t="s">
        <v>6527</v>
      </c>
      <c r="C989" s="187" t="s">
        <v>74</v>
      </c>
      <c r="D989" s="218">
        <v>1.41</v>
      </c>
    </row>
    <row r="990" spans="1:4" ht="14.25">
      <c r="A990" s="199">
        <v>105598</v>
      </c>
      <c r="B990" s="186" t="s">
        <v>6529</v>
      </c>
      <c r="C990" s="187" t="s">
        <v>74</v>
      </c>
      <c r="D990" s="218">
        <v>1.89</v>
      </c>
    </row>
    <row r="991" spans="1:4" ht="14.25">
      <c r="A991" s="199">
        <v>100576</v>
      </c>
      <c r="B991" s="186" t="s">
        <v>6526</v>
      </c>
      <c r="C991" s="187" t="s">
        <v>74</v>
      </c>
      <c r="D991" s="218">
        <v>2.77</v>
      </c>
    </row>
    <row r="992" spans="1:4" ht="14.25">
      <c r="A992" s="199">
        <v>105597</v>
      </c>
      <c r="B992" s="186" t="s">
        <v>6528</v>
      </c>
      <c r="C992" s="187" t="s">
        <v>74</v>
      </c>
      <c r="D992" s="218">
        <v>3.79</v>
      </c>
    </row>
    <row r="993" spans="1:4" ht="14.25">
      <c r="A993" s="199">
        <v>102730</v>
      </c>
      <c r="B993" s="186" t="s">
        <v>2645</v>
      </c>
      <c r="C993" s="187" t="s">
        <v>72</v>
      </c>
      <c r="D993" s="218">
        <v>11.51</v>
      </c>
    </row>
    <row r="994" spans="1:4" ht="14.25">
      <c r="A994" s="199">
        <v>102731</v>
      </c>
      <c r="B994" s="186" t="s">
        <v>2646</v>
      </c>
      <c r="C994" s="187" t="s">
        <v>72</v>
      </c>
      <c r="D994" s="218">
        <v>9.61</v>
      </c>
    </row>
    <row r="995" spans="1:4" ht="14.25">
      <c r="A995" s="199">
        <v>102732</v>
      </c>
      <c r="B995" s="186" t="s">
        <v>2647</v>
      </c>
      <c r="C995" s="187" t="s">
        <v>72</v>
      </c>
      <c r="D995" s="218">
        <v>9</v>
      </c>
    </row>
    <row r="996" spans="1:4" ht="14.25">
      <c r="A996" s="199">
        <v>102733</v>
      </c>
      <c r="B996" s="186" t="s">
        <v>2648</v>
      </c>
      <c r="C996" s="187" t="s">
        <v>72</v>
      </c>
      <c r="D996" s="218">
        <v>9.93</v>
      </c>
    </row>
    <row r="997" spans="1:4" ht="14.25">
      <c r="A997" s="199">
        <v>102728</v>
      </c>
      <c r="B997" s="186" t="s">
        <v>2643</v>
      </c>
      <c r="C997" s="187" t="s">
        <v>72</v>
      </c>
      <c r="D997" s="218">
        <v>14.17</v>
      </c>
    </row>
    <row r="998" spans="1:4" ht="14.25">
      <c r="A998" s="199">
        <v>102729</v>
      </c>
      <c r="B998" s="186" t="s">
        <v>2644</v>
      </c>
      <c r="C998" s="187" t="s">
        <v>72</v>
      </c>
      <c r="D998" s="218">
        <v>13.02</v>
      </c>
    </row>
    <row r="999" spans="1:4" ht="14.25">
      <c r="A999" s="199">
        <v>102734</v>
      </c>
      <c r="B999" s="186" t="s">
        <v>2649</v>
      </c>
      <c r="C999" s="187" t="s">
        <v>72</v>
      </c>
      <c r="D999" s="218">
        <v>13.19</v>
      </c>
    </row>
    <row r="1000" spans="1:4" ht="14.25">
      <c r="A1000" s="199">
        <v>102735</v>
      </c>
      <c r="B1000" s="186" t="s">
        <v>2650</v>
      </c>
      <c r="C1000" s="187" t="s">
        <v>72</v>
      </c>
      <c r="D1000" s="218">
        <v>12.17</v>
      </c>
    </row>
    <row r="1001" spans="1:4" ht="14.25">
      <c r="A1001" s="199">
        <v>102765</v>
      </c>
      <c r="B1001" s="186" t="s">
        <v>2680</v>
      </c>
      <c r="C1001" s="187" t="s">
        <v>73</v>
      </c>
      <c r="D1001" s="218">
        <v>16127.32</v>
      </c>
    </row>
    <row r="1002" spans="1:4" ht="14.25">
      <c r="A1002" s="199">
        <v>102795</v>
      </c>
      <c r="B1002" s="186" t="s">
        <v>2710</v>
      </c>
      <c r="C1002" s="187" t="s">
        <v>73</v>
      </c>
      <c r="D1002" s="218">
        <v>31250.560000000001</v>
      </c>
    </row>
    <row r="1003" spans="1:4" ht="14.25">
      <c r="A1003" s="199">
        <v>102766</v>
      </c>
      <c r="B1003" s="186" t="s">
        <v>2681</v>
      </c>
      <c r="C1003" s="187" t="s">
        <v>73</v>
      </c>
      <c r="D1003" s="218">
        <v>24300.77</v>
      </c>
    </row>
    <row r="1004" spans="1:4" ht="14.25">
      <c r="A1004" s="199">
        <v>102796</v>
      </c>
      <c r="B1004" s="186" t="s">
        <v>2711</v>
      </c>
      <c r="C1004" s="187" t="s">
        <v>73</v>
      </c>
      <c r="D1004" s="218">
        <v>50341.15</v>
      </c>
    </row>
    <row r="1005" spans="1:4" ht="14.25">
      <c r="A1005" s="199">
        <v>102767</v>
      </c>
      <c r="B1005" s="186" t="s">
        <v>2682</v>
      </c>
      <c r="C1005" s="187" t="s">
        <v>73</v>
      </c>
      <c r="D1005" s="218">
        <v>33939.919999999998</v>
      </c>
    </row>
    <row r="1006" spans="1:4" ht="14.25">
      <c r="A1006" s="199">
        <v>102797</v>
      </c>
      <c r="B1006" s="186" t="s">
        <v>2712</v>
      </c>
      <c r="C1006" s="187" t="s">
        <v>73</v>
      </c>
      <c r="D1006" s="218">
        <v>71278.649999999994</v>
      </c>
    </row>
    <row r="1007" spans="1:4" ht="14.25">
      <c r="A1007" s="199">
        <v>102768</v>
      </c>
      <c r="B1007" s="186" t="s">
        <v>2683</v>
      </c>
      <c r="C1007" s="187" t="s">
        <v>73</v>
      </c>
      <c r="D1007" s="218">
        <v>47373.96</v>
      </c>
    </row>
    <row r="1008" spans="1:4" ht="14.25">
      <c r="A1008" s="199">
        <v>102798</v>
      </c>
      <c r="B1008" s="186" t="s">
        <v>2713</v>
      </c>
      <c r="C1008" s="187" t="s">
        <v>73</v>
      </c>
      <c r="D1008" s="218">
        <v>87290.67</v>
      </c>
    </row>
    <row r="1009" spans="1:4" ht="14.25">
      <c r="A1009" s="199">
        <v>102744</v>
      </c>
      <c r="B1009" s="186" t="s">
        <v>2659</v>
      </c>
      <c r="C1009" s="187" t="s">
        <v>73</v>
      </c>
      <c r="D1009" s="218">
        <v>6765.93</v>
      </c>
    </row>
    <row r="1010" spans="1:4" ht="14.25">
      <c r="A1010" s="199">
        <v>102755</v>
      </c>
      <c r="B1010" s="186" t="s">
        <v>2670</v>
      </c>
      <c r="C1010" s="187" t="s">
        <v>73</v>
      </c>
      <c r="D1010" s="218">
        <v>10445.719999999999</v>
      </c>
    </row>
    <row r="1011" spans="1:4" ht="14.25">
      <c r="A1011" s="199">
        <v>102782</v>
      </c>
      <c r="B1011" s="186" t="s">
        <v>2697</v>
      </c>
      <c r="C1011" s="187" t="s">
        <v>73</v>
      </c>
      <c r="D1011" s="218">
        <v>15251.61</v>
      </c>
    </row>
    <row r="1012" spans="1:4" ht="14.25">
      <c r="A1012" s="199">
        <v>102745</v>
      </c>
      <c r="B1012" s="186" t="s">
        <v>2660</v>
      </c>
      <c r="C1012" s="187" t="s">
        <v>73</v>
      </c>
      <c r="D1012" s="218">
        <v>9496.83</v>
      </c>
    </row>
    <row r="1013" spans="1:4" ht="14.25">
      <c r="A1013" s="199">
        <v>102756</v>
      </c>
      <c r="B1013" s="186" t="s">
        <v>2671</v>
      </c>
      <c r="C1013" s="187" t="s">
        <v>73</v>
      </c>
      <c r="D1013" s="218">
        <v>15483.11</v>
      </c>
    </row>
    <row r="1014" spans="1:4" ht="14.25">
      <c r="A1014" s="199">
        <v>102783</v>
      </c>
      <c r="B1014" s="186" t="s">
        <v>2698</v>
      </c>
      <c r="C1014" s="187" t="s">
        <v>73</v>
      </c>
      <c r="D1014" s="218">
        <v>20251.79</v>
      </c>
    </row>
    <row r="1015" spans="1:4" ht="14.25">
      <c r="A1015" s="199">
        <v>102746</v>
      </c>
      <c r="B1015" s="186" t="s">
        <v>2661</v>
      </c>
      <c r="C1015" s="187" t="s">
        <v>73</v>
      </c>
      <c r="D1015" s="218">
        <v>16450.25</v>
      </c>
    </row>
    <row r="1016" spans="1:4" ht="14.25">
      <c r="A1016" s="199">
        <v>102757</v>
      </c>
      <c r="B1016" s="186" t="s">
        <v>2672</v>
      </c>
      <c r="C1016" s="187" t="s">
        <v>73</v>
      </c>
      <c r="D1016" s="218">
        <v>28793.23</v>
      </c>
    </row>
    <row r="1017" spans="1:4" ht="14.25">
      <c r="A1017" s="199">
        <v>102784</v>
      </c>
      <c r="B1017" s="186" t="s">
        <v>2699</v>
      </c>
      <c r="C1017" s="187" t="s">
        <v>73</v>
      </c>
      <c r="D1017" s="218">
        <v>31210.720000000001</v>
      </c>
    </row>
    <row r="1018" spans="1:4" ht="14.25">
      <c r="A1018" s="199">
        <v>102779</v>
      </c>
      <c r="B1018" s="186" t="s">
        <v>2694</v>
      </c>
      <c r="C1018" s="187" t="s">
        <v>73</v>
      </c>
      <c r="D1018" s="218">
        <v>8039.22</v>
      </c>
    </row>
    <row r="1019" spans="1:4" ht="14.25">
      <c r="A1019" s="199">
        <v>102780</v>
      </c>
      <c r="B1019" s="186" t="s">
        <v>2695</v>
      </c>
      <c r="C1019" s="187" t="s">
        <v>73</v>
      </c>
      <c r="D1019" s="218">
        <v>9247.0499999999993</v>
      </c>
    </row>
    <row r="1020" spans="1:4" ht="14.25">
      <c r="A1020" s="199">
        <v>102743</v>
      </c>
      <c r="B1020" s="186" t="s">
        <v>2658</v>
      </c>
      <c r="C1020" s="187" t="s">
        <v>73</v>
      </c>
      <c r="D1020" s="218">
        <v>4524.6899999999996</v>
      </c>
    </row>
    <row r="1021" spans="1:4" ht="14.25">
      <c r="A1021" s="199">
        <v>102781</v>
      </c>
      <c r="B1021" s="186" t="s">
        <v>2696</v>
      </c>
      <c r="C1021" s="187" t="s">
        <v>73</v>
      </c>
      <c r="D1021" s="218">
        <v>13747.2</v>
      </c>
    </row>
    <row r="1022" spans="1:4" ht="14.25">
      <c r="A1022" s="199">
        <v>102761</v>
      </c>
      <c r="B1022" s="186" t="s">
        <v>2676</v>
      </c>
      <c r="C1022" s="187" t="s">
        <v>73</v>
      </c>
      <c r="D1022" s="218">
        <v>12894.22</v>
      </c>
    </row>
    <row r="1023" spans="1:4" ht="14.25">
      <c r="A1023" s="199">
        <v>102791</v>
      </c>
      <c r="B1023" s="186" t="s">
        <v>2706</v>
      </c>
      <c r="C1023" s="187" t="s">
        <v>73</v>
      </c>
      <c r="D1023" s="218">
        <v>29319.23</v>
      </c>
    </row>
    <row r="1024" spans="1:4" ht="14.25">
      <c r="A1024" s="199">
        <v>102762</v>
      </c>
      <c r="B1024" s="186" t="s">
        <v>2677</v>
      </c>
      <c r="C1024" s="187" t="s">
        <v>73</v>
      </c>
      <c r="D1024" s="218">
        <v>19916.54</v>
      </c>
    </row>
    <row r="1025" spans="1:4" ht="14.25">
      <c r="A1025" s="199">
        <v>102792</v>
      </c>
      <c r="B1025" s="186" t="s">
        <v>2707</v>
      </c>
      <c r="C1025" s="187" t="s">
        <v>73</v>
      </c>
      <c r="D1025" s="218">
        <v>47637.05</v>
      </c>
    </row>
    <row r="1026" spans="1:4" ht="14.25">
      <c r="A1026" s="199">
        <v>102763</v>
      </c>
      <c r="B1026" s="186" t="s">
        <v>2678</v>
      </c>
      <c r="C1026" s="187" t="s">
        <v>73</v>
      </c>
      <c r="D1026" s="218">
        <v>27665.9</v>
      </c>
    </row>
    <row r="1027" spans="1:4" ht="14.25">
      <c r="A1027" s="199">
        <v>102793</v>
      </c>
      <c r="B1027" s="186" t="s">
        <v>2708</v>
      </c>
      <c r="C1027" s="187" t="s">
        <v>73</v>
      </c>
      <c r="D1027" s="218">
        <v>63988.95</v>
      </c>
    </row>
    <row r="1028" spans="1:4" ht="14.25">
      <c r="A1028" s="199">
        <v>102764</v>
      </c>
      <c r="B1028" s="186" t="s">
        <v>2679</v>
      </c>
      <c r="C1028" s="187" t="s">
        <v>73</v>
      </c>
      <c r="D1028" s="218">
        <v>38974.959999999999</v>
      </c>
    </row>
    <row r="1029" spans="1:4" ht="14.25">
      <c r="A1029" s="199">
        <v>102794</v>
      </c>
      <c r="B1029" s="186" t="s">
        <v>2709</v>
      </c>
      <c r="C1029" s="187" t="s">
        <v>73</v>
      </c>
      <c r="D1029" s="218">
        <v>91740.11</v>
      </c>
    </row>
    <row r="1030" spans="1:4" ht="14.25">
      <c r="A1030" s="199">
        <v>102740</v>
      </c>
      <c r="B1030" s="186" t="s">
        <v>2655</v>
      </c>
      <c r="C1030" s="187" t="s">
        <v>73</v>
      </c>
      <c r="D1030" s="218">
        <v>5563.34</v>
      </c>
    </row>
    <row r="1031" spans="1:4" ht="14.25">
      <c r="A1031" s="199">
        <v>102752</v>
      </c>
      <c r="B1031" s="186" t="s">
        <v>2667</v>
      </c>
      <c r="C1031" s="187" t="s">
        <v>73</v>
      </c>
      <c r="D1031" s="218">
        <v>7468.09</v>
      </c>
    </row>
    <row r="1032" spans="1:4" ht="14.25">
      <c r="A1032" s="199">
        <v>102776</v>
      </c>
      <c r="B1032" s="186" t="s">
        <v>2691</v>
      </c>
      <c r="C1032" s="187" t="s">
        <v>73</v>
      </c>
      <c r="D1032" s="218">
        <v>12039.36</v>
      </c>
    </row>
    <row r="1033" spans="1:4" ht="14.25">
      <c r="A1033" s="199">
        <v>102741</v>
      </c>
      <c r="B1033" s="186" t="s">
        <v>2656</v>
      </c>
      <c r="C1033" s="187" t="s">
        <v>73</v>
      </c>
      <c r="D1033" s="218">
        <v>7800.31</v>
      </c>
    </row>
    <row r="1034" spans="1:4" ht="14.25">
      <c r="A1034" s="199">
        <v>102753</v>
      </c>
      <c r="B1034" s="186" t="s">
        <v>2668</v>
      </c>
      <c r="C1034" s="187" t="s">
        <v>73</v>
      </c>
      <c r="D1034" s="218">
        <v>11036.17</v>
      </c>
    </row>
    <row r="1035" spans="1:4" ht="14.25">
      <c r="A1035" s="199">
        <v>102777</v>
      </c>
      <c r="B1035" s="186" t="s">
        <v>2692</v>
      </c>
      <c r="C1035" s="187" t="s">
        <v>73</v>
      </c>
      <c r="D1035" s="218">
        <v>18247.36</v>
      </c>
    </row>
    <row r="1036" spans="1:4" ht="14.25">
      <c r="A1036" s="199">
        <v>102742</v>
      </c>
      <c r="B1036" s="186" t="s">
        <v>2657</v>
      </c>
      <c r="C1036" s="187" t="s">
        <v>73</v>
      </c>
      <c r="D1036" s="218">
        <v>13496.38</v>
      </c>
    </row>
    <row r="1037" spans="1:4" ht="14.25">
      <c r="A1037" s="199">
        <v>102754</v>
      </c>
      <c r="B1037" s="186" t="s">
        <v>2669</v>
      </c>
      <c r="C1037" s="187" t="s">
        <v>73</v>
      </c>
      <c r="D1037" s="218">
        <v>20974.33</v>
      </c>
    </row>
    <row r="1038" spans="1:4" ht="14.25">
      <c r="A1038" s="199">
        <v>102778</v>
      </c>
      <c r="B1038" s="186" t="s">
        <v>2693</v>
      </c>
      <c r="C1038" s="187" t="s">
        <v>73</v>
      </c>
      <c r="D1038" s="218">
        <v>26889.599999999999</v>
      </c>
    </row>
    <row r="1039" spans="1:4" ht="14.25">
      <c r="A1039" s="199">
        <v>102737</v>
      </c>
      <c r="B1039" s="186" t="s">
        <v>2652</v>
      </c>
      <c r="C1039" s="187" t="s">
        <v>73</v>
      </c>
      <c r="D1039" s="218">
        <v>1087.67</v>
      </c>
    </row>
    <row r="1040" spans="1:4" ht="14.25">
      <c r="A1040" s="199">
        <v>102773</v>
      </c>
      <c r="B1040" s="186" t="s">
        <v>2688</v>
      </c>
      <c r="C1040" s="187" t="s">
        <v>73</v>
      </c>
      <c r="D1040" s="218">
        <v>8039.22</v>
      </c>
    </row>
    <row r="1041" spans="1:4" ht="14.25">
      <c r="A1041" s="199">
        <v>102738</v>
      </c>
      <c r="B1041" s="186" t="s">
        <v>2653</v>
      </c>
      <c r="C1041" s="187" t="s">
        <v>73</v>
      </c>
      <c r="D1041" s="218">
        <v>2224.8200000000002</v>
      </c>
    </row>
    <row r="1042" spans="1:4" ht="14.25">
      <c r="A1042" s="199">
        <v>102750</v>
      </c>
      <c r="B1042" s="186" t="s">
        <v>2665</v>
      </c>
      <c r="C1042" s="187" t="s">
        <v>73</v>
      </c>
      <c r="D1042" s="218">
        <v>2711.08</v>
      </c>
    </row>
    <row r="1043" spans="1:4" ht="14.25">
      <c r="A1043" s="199">
        <v>102774</v>
      </c>
      <c r="B1043" s="186" t="s">
        <v>2689</v>
      </c>
      <c r="C1043" s="187" t="s">
        <v>73</v>
      </c>
      <c r="D1043" s="218">
        <v>8039.22</v>
      </c>
    </row>
    <row r="1044" spans="1:4" ht="14.25">
      <c r="A1044" s="199">
        <v>102739</v>
      </c>
      <c r="B1044" s="186" t="s">
        <v>2654</v>
      </c>
      <c r="C1044" s="187" t="s">
        <v>73</v>
      </c>
      <c r="D1044" s="218">
        <v>3717.05</v>
      </c>
    </row>
    <row r="1045" spans="1:4" ht="14.25">
      <c r="A1045" s="199">
        <v>102751</v>
      </c>
      <c r="B1045" s="186" t="s">
        <v>2666</v>
      </c>
      <c r="C1045" s="187" t="s">
        <v>73</v>
      </c>
      <c r="D1045" s="218">
        <v>4696.74</v>
      </c>
    </row>
    <row r="1046" spans="1:4" ht="14.25">
      <c r="A1046" s="199">
        <v>102775</v>
      </c>
      <c r="B1046" s="186" t="s">
        <v>2690</v>
      </c>
      <c r="C1046" s="187" t="s">
        <v>73</v>
      </c>
      <c r="D1046" s="218">
        <v>12039.36</v>
      </c>
    </row>
    <row r="1047" spans="1:4" ht="14.25">
      <c r="A1047" s="199">
        <v>102769</v>
      </c>
      <c r="B1047" s="186" t="s">
        <v>2684</v>
      </c>
      <c r="C1047" s="187" t="s">
        <v>73</v>
      </c>
      <c r="D1047" s="218">
        <v>18728.509999999998</v>
      </c>
    </row>
    <row r="1048" spans="1:4" ht="14.25">
      <c r="A1048" s="199">
        <v>102799</v>
      </c>
      <c r="B1048" s="186" t="s">
        <v>2714</v>
      </c>
      <c r="C1048" s="187" t="s">
        <v>73</v>
      </c>
      <c r="D1048" s="218">
        <v>31917.25</v>
      </c>
    </row>
    <row r="1049" spans="1:4" ht="14.25">
      <c r="A1049" s="199">
        <v>102770</v>
      </c>
      <c r="B1049" s="186" t="s">
        <v>2685</v>
      </c>
      <c r="C1049" s="187" t="s">
        <v>73</v>
      </c>
      <c r="D1049" s="218">
        <v>28734.26</v>
      </c>
    </row>
    <row r="1050" spans="1:4" ht="14.25">
      <c r="A1050" s="199">
        <v>102800</v>
      </c>
      <c r="B1050" s="186" t="s">
        <v>2715</v>
      </c>
      <c r="C1050" s="187" t="s">
        <v>73</v>
      </c>
      <c r="D1050" s="218">
        <v>55237.42</v>
      </c>
    </row>
    <row r="1051" spans="1:4" ht="14.25">
      <c r="A1051" s="199">
        <v>102771</v>
      </c>
      <c r="B1051" s="186" t="s">
        <v>2686</v>
      </c>
      <c r="C1051" s="187" t="s">
        <v>73</v>
      </c>
      <c r="D1051" s="218">
        <v>40119.019999999997</v>
      </c>
    </row>
    <row r="1052" spans="1:4" ht="14.25">
      <c r="A1052" s="199">
        <v>102801</v>
      </c>
      <c r="B1052" s="186" t="s">
        <v>2716</v>
      </c>
      <c r="C1052" s="187" t="s">
        <v>73</v>
      </c>
      <c r="D1052" s="218">
        <v>77230.179999999993</v>
      </c>
    </row>
    <row r="1053" spans="1:4" ht="14.25">
      <c r="A1053" s="199">
        <v>102772</v>
      </c>
      <c r="B1053" s="186" t="s">
        <v>2687</v>
      </c>
      <c r="C1053" s="187" t="s">
        <v>73</v>
      </c>
      <c r="D1053" s="218">
        <v>56314.25</v>
      </c>
    </row>
    <row r="1054" spans="1:4" ht="14.25">
      <c r="A1054" s="199">
        <v>102802</v>
      </c>
      <c r="B1054" s="186" t="s">
        <v>2717</v>
      </c>
      <c r="C1054" s="187" t="s">
        <v>73</v>
      </c>
      <c r="D1054" s="218">
        <v>92633.919999999998</v>
      </c>
    </row>
    <row r="1055" spans="1:4" ht="14.25">
      <c r="A1055" s="199">
        <v>102747</v>
      </c>
      <c r="B1055" s="186" t="s">
        <v>2662</v>
      </c>
      <c r="C1055" s="187" t="s">
        <v>73</v>
      </c>
      <c r="D1055" s="218">
        <v>8415.2999999999993</v>
      </c>
    </row>
    <row r="1056" spans="1:4" ht="14.25">
      <c r="A1056" s="199">
        <v>102758</v>
      </c>
      <c r="B1056" s="186" t="s">
        <v>2673</v>
      </c>
      <c r="C1056" s="187" t="s">
        <v>73</v>
      </c>
      <c r="D1056" s="218">
        <v>13436.88</v>
      </c>
    </row>
    <row r="1057" spans="1:4" ht="14.25">
      <c r="A1057" s="199">
        <v>102788</v>
      </c>
      <c r="B1057" s="186" t="s">
        <v>2703</v>
      </c>
      <c r="C1057" s="187" t="s">
        <v>73</v>
      </c>
      <c r="D1057" s="218">
        <v>16717.87</v>
      </c>
    </row>
    <row r="1058" spans="1:4" ht="14.25">
      <c r="A1058" s="199">
        <v>102748</v>
      </c>
      <c r="B1058" s="186" t="s">
        <v>2663</v>
      </c>
      <c r="C1058" s="187" t="s">
        <v>73</v>
      </c>
      <c r="D1058" s="218">
        <v>11760.33</v>
      </c>
    </row>
    <row r="1059" spans="1:4" ht="14.25">
      <c r="A1059" s="199">
        <v>102759</v>
      </c>
      <c r="B1059" s="186" t="s">
        <v>2674</v>
      </c>
      <c r="C1059" s="187" t="s">
        <v>73</v>
      </c>
      <c r="D1059" s="218">
        <v>19950.64</v>
      </c>
    </row>
    <row r="1060" spans="1:4" ht="14.25">
      <c r="A1060" s="199">
        <v>102789</v>
      </c>
      <c r="B1060" s="186" t="s">
        <v>2704</v>
      </c>
      <c r="C1060" s="187" t="s">
        <v>73</v>
      </c>
      <c r="D1060" s="218">
        <v>22027.34</v>
      </c>
    </row>
    <row r="1061" spans="1:4" ht="14.25">
      <c r="A1061" s="199">
        <v>102749</v>
      </c>
      <c r="B1061" s="186" t="s">
        <v>2664</v>
      </c>
      <c r="C1061" s="187" t="s">
        <v>73</v>
      </c>
      <c r="D1061" s="218">
        <v>20178.080000000002</v>
      </c>
    </row>
    <row r="1062" spans="1:4" ht="14.25">
      <c r="A1062" s="199">
        <v>102760</v>
      </c>
      <c r="B1062" s="186" t="s">
        <v>2675</v>
      </c>
      <c r="C1062" s="187" t="s">
        <v>73</v>
      </c>
      <c r="D1062" s="218">
        <v>36758.050000000003</v>
      </c>
    </row>
    <row r="1063" spans="1:4" ht="14.25">
      <c r="A1063" s="199">
        <v>102790</v>
      </c>
      <c r="B1063" s="186" t="s">
        <v>2705</v>
      </c>
      <c r="C1063" s="187" t="s">
        <v>73</v>
      </c>
      <c r="D1063" s="218">
        <v>36167.589999999997</v>
      </c>
    </row>
    <row r="1064" spans="1:4" ht="14.25">
      <c r="A1064" s="199">
        <v>102785</v>
      </c>
      <c r="B1064" s="186" t="s">
        <v>2700</v>
      </c>
      <c r="C1064" s="187" t="s">
        <v>73</v>
      </c>
      <c r="D1064" s="218">
        <v>9247.0499999999993</v>
      </c>
    </row>
    <row r="1065" spans="1:4" ht="14.25">
      <c r="A1065" s="199">
        <v>102786</v>
      </c>
      <c r="B1065" s="186" t="s">
        <v>2701</v>
      </c>
      <c r="C1065" s="187" t="s">
        <v>73</v>
      </c>
      <c r="D1065" s="218">
        <v>10251.44</v>
      </c>
    </row>
    <row r="1066" spans="1:4" ht="14.25">
      <c r="A1066" s="199">
        <v>102787</v>
      </c>
      <c r="B1066" s="186" t="s">
        <v>2702</v>
      </c>
      <c r="C1066" s="187" t="s">
        <v>73</v>
      </c>
      <c r="D1066" s="218">
        <v>15251.61</v>
      </c>
    </row>
    <row r="1067" spans="1:4" ht="14.25">
      <c r="A1067" s="199">
        <v>102736</v>
      </c>
      <c r="B1067" s="186" t="s">
        <v>2651</v>
      </c>
      <c r="C1067" s="187" t="s">
        <v>712</v>
      </c>
      <c r="D1067" s="218">
        <v>665.57</v>
      </c>
    </row>
    <row r="1068" spans="1:4" ht="14.25">
      <c r="A1068" s="199">
        <v>102727</v>
      </c>
      <c r="B1068" s="186" t="s">
        <v>2642</v>
      </c>
      <c r="C1068" s="187" t="s">
        <v>74</v>
      </c>
      <c r="D1068" s="218">
        <v>97.48</v>
      </c>
    </row>
    <row r="1069" spans="1:4" ht="14.25">
      <c r="A1069" s="199">
        <v>102111</v>
      </c>
      <c r="B1069" s="186" t="s">
        <v>22906</v>
      </c>
      <c r="C1069" s="187" t="s">
        <v>73</v>
      </c>
      <c r="D1069" s="218">
        <v>1438.87</v>
      </c>
    </row>
    <row r="1070" spans="1:4" ht="14.25">
      <c r="A1070" s="199">
        <v>102113</v>
      </c>
      <c r="B1070" s="186" t="s">
        <v>22907</v>
      </c>
      <c r="C1070" s="187" t="s">
        <v>73</v>
      </c>
      <c r="D1070" s="218">
        <v>2293.94</v>
      </c>
    </row>
    <row r="1071" spans="1:4" ht="14.25">
      <c r="A1071" s="199">
        <v>102116</v>
      </c>
      <c r="B1071" s="186" t="s">
        <v>22908</v>
      </c>
      <c r="C1071" s="187" t="s">
        <v>73</v>
      </c>
      <c r="D1071" s="218">
        <v>2448.77</v>
      </c>
    </row>
    <row r="1072" spans="1:4" ht="14.25">
      <c r="A1072" s="199">
        <v>102132</v>
      </c>
      <c r="B1072" s="186" t="s">
        <v>22909</v>
      </c>
      <c r="C1072" s="187" t="s">
        <v>73</v>
      </c>
      <c r="D1072" s="218">
        <v>0</v>
      </c>
    </row>
    <row r="1073" spans="1:4" ht="14.25">
      <c r="A1073" s="199">
        <v>102115</v>
      </c>
      <c r="B1073" s="186" t="s">
        <v>22910</v>
      </c>
      <c r="C1073" s="187" t="s">
        <v>73</v>
      </c>
      <c r="D1073" s="218">
        <v>3929</v>
      </c>
    </row>
    <row r="1074" spans="1:4" ht="14.25">
      <c r="A1074" s="199">
        <v>102122</v>
      </c>
      <c r="B1074" s="186" t="s">
        <v>22911</v>
      </c>
      <c r="C1074" s="187" t="s">
        <v>73</v>
      </c>
      <c r="D1074" s="218">
        <v>11300.78</v>
      </c>
    </row>
    <row r="1075" spans="1:4" ht="14.25">
      <c r="A1075" s="199">
        <v>102118</v>
      </c>
      <c r="B1075" s="186" t="s">
        <v>22912</v>
      </c>
      <c r="C1075" s="187" t="s">
        <v>73</v>
      </c>
      <c r="D1075" s="218">
        <v>3339.61</v>
      </c>
    </row>
    <row r="1076" spans="1:4" ht="14.25">
      <c r="A1076" s="199">
        <v>102133</v>
      </c>
      <c r="B1076" s="186" t="s">
        <v>22913</v>
      </c>
      <c r="C1076" s="187" t="s">
        <v>73</v>
      </c>
      <c r="D1076" s="218">
        <v>0</v>
      </c>
    </row>
    <row r="1077" spans="1:4" ht="14.25">
      <c r="A1077" s="199">
        <v>102126</v>
      </c>
      <c r="B1077" s="186" t="s">
        <v>22914</v>
      </c>
      <c r="C1077" s="187" t="s">
        <v>73</v>
      </c>
      <c r="D1077" s="218">
        <v>13854.14</v>
      </c>
    </row>
    <row r="1078" spans="1:4" ht="14.25">
      <c r="A1078" s="199">
        <v>102137</v>
      </c>
      <c r="B1078" s="186" t="s">
        <v>22915</v>
      </c>
      <c r="C1078" s="187" t="s">
        <v>73</v>
      </c>
      <c r="D1078" s="218">
        <v>129.91</v>
      </c>
    </row>
    <row r="1079" spans="1:4" ht="14.25">
      <c r="A1079" s="199">
        <v>106258</v>
      </c>
      <c r="B1079" s="186" t="s">
        <v>22916</v>
      </c>
      <c r="C1079" s="187" t="s">
        <v>73</v>
      </c>
      <c r="D1079" s="218">
        <v>0</v>
      </c>
    </row>
    <row r="1080" spans="1:4" ht="14.25">
      <c r="A1080" s="199">
        <v>102112</v>
      </c>
      <c r="B1080" s="186" t="s">
        <v>22917</v>
      </c>
      <c r="C1080" s="187" t="s">
        <v>73</v>
      </c>
      <c r="D1080" s="218">
        <v>196.73</v>
      </c>
    </row>
    <row r="1081" spans="1:4" ht="14.25">
      <c r="A1081" s="199">
        <v>102114</v>
      </c>
      <c r="B1081" s="186" t="s">
        <v>22918</v>
      </c>
      <c r="C1081" s="187" t="s">
        <v>73</v>
      </c>
      <c r="D1081" s="218">
        <v>200.11</v>
      </c>
    </row>
    <row r="1082" spans="1:4" ht="14.25">
      <c r="A1082" s="199">
        <v>102117</v>
      </c>
      <c r="B1082" s="186" t="s">
        <v>22919</v>
      </c>
      <c r="C1082" s="187" t="s">
        <v>73</v>
      </c>
      <c r="D1082" s="218">
        <v>204.19</v>
      </c>
    </row>
    <row r="1083" spans="1:4" ht="14.25">
      <c r="A1083" s="199">
        <v>102123</v>
      </c>
      <c r="B1083" s="186" t="s">
        <v>22920</v>
      </c>
      <c r="C1083" s="187" t="s">
        <v>73</v>
      </c>
      <c r="D1083" s="218">
        <v>255.06</v>
      </c>
    </row>
    <row r="1084" spans="1:4" ht="14.25">
      <c r="A1084" s="199">
        <v>102119</v>
      </c>
      <c r="B1084" s="186" t="s">
        <v>22921</v>
      </c>
      <c r="C1084" s="187" t="s">
        <v>73</v>
      </c>
      <c r="D1084" s="218">
        <v>207.72</v>
      </c>
    </row>
    <row r="1085" spans="1:4" ht="14.25">
      <c r="A1085" s="199">
        <v>102127</v>
      </c>
      <c r="B1085" s="186" t="s">
        <v>22922</v>
      </c>
      <c r="C1085" s="187" t="s">
        <v>73</v>
      </c>
      <c r="D1085" s="218">
        <v>758.47</v>
      </c>
    </row>
    <row r="1086" spans="1:4" ht="14.25">
      <c r="A1086" s="199">
        <v>102121</v>
      </c>
      <c r="B1086" s="186" t="s">
        <v>22923</v>
      </c>
      <c r="C1086" s="187" t="s">
        <v>73</v>
      </c>
      <c r="D1086" s="218">
        <v>244.56</v>
      </c>
    </row>
    <row r="1087" spans="1:4" ht="14.25">
      <c r="A1087" s="199">
        <v>102138</v>
      </c>
      <c r="B1087" s="186" t="s">
        <v>22924</v>
      </c>
      <c r="C1087" s="187" t="s">
        <v>73</v>
      </c>
      <c r="D1087" s="218">
        <v>272.14</v>
      </c>
    </row>
    <row r="1088" spans="1:4" ht="14.25">
      <c r="A1088" s="199">
        <v>102129</v>
      </c>
      <c r="B1088" s="186" t="s">
        <v>22925</v>
      </c>
      <c r="C1088" s="187" t="s">
        <v>73</v>
      </c>
      <c r="D1088" s="218">
        <v>1004.89</v>
      </c>
    </row>
    <row r="1089" spans="1:4" ht="14.25">
      <c r="A1089" s="199">
        <v>102131</v>
      </c>
      <c r="B1089" s="186" t="s">
        <v>22926</v>
      </c>
      <c r="C1089" s="187" t="s">
        <v>73</v>
      </c>
      <c r="D1089" s="218">
        <v>1080.31</v>
      </c>
    </row>
    <row r="1090" spans="1:4" ht="14.25">
      <c r="A1090" s="199">
        <v>102120</v>
      </c>
      <c r="B1090" s="186" t="s">
        <v>22927</v>
      </c>
      <c r="C1090" s="187" t="s">
        <v>73</v>
      </c>
      <c r="D1090" s="218">
        <v>0</v>
      </c>
    </row>
    <row r="1091" spans="1:4" ht="14.25">
      <c r="A1091" s="199">
        <v>102334</v>
      </c>
      <c r="B1091" s="186" t="s">
        <v>22928</v>
      </c>
      <c r="C1091" s="187" t="s">
        <v>73</v>
      </c>
      <c r="D1091" s="218">
        <v>0</v>
      </c>
    </row>
    <row r="1092" spans="1:4" ht="14.25">
      <c r="A1092" s="199">
        <v>102128</v>
      </c>
      <c r="B1092" s="186" t="s">
        <v>22929</v>
      </c>
      <c r="C1092" s="187" t="s">
        <v>73</v>
      </c>
      <c r="D1092" s="218">
        <v>0</v>
      </c>
    </row>
    <row r="1093" spans="1:4" ht="14.25">
      <c r="A1093" s="199">
        <v>102130</v>
      </c>
      <c r="B1093" s="186" t="s">
        <v>22930</v>
      </c>
      <c r="C1093" s="187" t="s">
        <v>73</v>
      </c>
      <c r="D1093" s="218">
        <v>0</v>
      </c>
    </row>
    <row r="1094" spans="1:4" ht="14.25">
      <c r="A1094" s="199">
        <v>104941</v>
      </c>
      <c r="B1094" s="186" t="s">
        <v>6904</v>
      </c>
      <c r="C1094" s="187" t="s">
        <v>74</v>
      </c>
      <c r="D1094" s="218">
        <v>0</v>
      </c>
    </row>
    <row r="1095" spans="1:4" ht="14.25">
      <c r="A1095" s="199">
        <v>104942</v>
      </c>
      <c r="B1095" s="186" t="s">
        <v>6905</v>
      </c>
      <c r="C1095" s="187" t="s">
        <v>74</v>
      </c>
      <c r="D1095" s="218">
        <v>0</v>
      </c>
    </row>
    <row r="1096" spans="1:4" ht="14.25">
      <c r="A1096" s="199">
        <v>104940</v>
      </c>
      <c r="B1096" s="186" t="s">
        <v>6906</v>
      </c>
      <c r="C1096" s="187" t="s">
        <v>73</v>
      </c>
      <c r="D1096" s="218">
        <v>0</v>
      </c>
    </row>
    <row r="1097" spans="1:4" ht="14.25">
      <c r="A1097" s="199">
        <v>104943</v>
      </c>
      <c r="B1097" s="186" t="s">
        <v>6907</v>
      </c>
      <c r="C1097" s="187" t="s">
        <v>74</v>
      </c>
      <c r="D1097" s="218">
        <v>0</v>
      </c>
    </row>
    <row r="1098" spans="1:4" ht="14.25">
      <c r="A1098" s="199">
        <v>101801</v>
      </c>
      <c r="B1098" s="186" t="s">
        <v>2206</v>
      </c>
      <c r="C1098" s="187" t="s">
        <v>73</v>
      </c>
      <c r="D1098" s="218">
        <v>1028.4100000000001</v>
      </c>
    </row>
    <row r="1099" spans="1:4" ht="14.25">
      <c r="A1099" s="199">
        <v>101800</v>
      </c>
      <c r="B1099" s="186" t="s">
        <v>2205</v>
      </c>
      <c r="C1099" s="187" t="s">
        <v>73</v>
      </c>
      <c r="D1099" s="218">
        <v>1415.94</v>
      </c>
    </row>
    <row r="1100" spans="1:4" ht="14.25">
      <c r="A1100" s="199">
        <v>98108</v>
      </c>
      <c r="B1100" s="186" t="s">
        <v>2334</v>
      </c>
      <c r="C1100" s="187" t="s">
        <v>73</v>
      </c>
      <c r="D1100" s="218">
        <v>510.55</v>
      </c>
    </row>
    <row r="1101" spans="1:4" ht="14.25">
      <c r="A1101" s="199">
        <v>98105</v>
      </c>
      <c r="B1101" s="186" t="s">
        <v>2331</v>
      </c>
      <c r="C1101" s="187" t="s">
        <v>73</v>
      </c>
      <c r="D1101" s="218">
        <v>646.64</v>
      </c>
    </row>
    <row r="1102" spans="1:4" ht="14.25">
      <c r="A1102" s="199">
        <v>98109</v>
      </c>
      <c r="B1102" s="186" t="s">
        <v>2344</v>
      </c>
      <c r="C1102" s="187" t="s">
        <v>73</v>
      </c>
      <c r="D1102" s="218">
        <v>829.31</v>
      </c>
    </row>
    <row r="1103" spans="1:4" ht="14.25">
      <c r="A1103" s="199">
        <v>98106</v>
      </c>
      <c r="B1103" s="186" t="s">
        <v>2332</v>
      </c>
      <c r="C1103" s="187" t="s">
        <v>73</v>
      </c>
      <c r="D1103" s="218">
        <v>1065.3900000000001</v>
      </c>
    </row>
    <row r="1104" spans="1:4" ht="14.25">
      <c r="A1104" s="199">
        <v>98110</v>
      </c>
      <c r="B1104" s="186" t="s">
        <v>2345</v>
      </c>
      <c r="C1104" s="187" t="s">
        <v>73</v>
      </c>
      <c r="D1104" s="218">
        <v>420.84</v>
      </c>
    </row>
    <row r="1105" spans="1:4" ht="14.25">
      <c r="A1105" s="199">
        <v>98107</v>
      </c>
      <c r="B1105" s="186" t="s">
        <v>2333</v>
      </c>
      <c r="C1105" s="187" t="s">
        <v>73</v>
      </c>
      <c r="D1105" s="218">
        <v>286.18</v>
      </c>
    </row>
    <row r="1106" spans="1:4" ht="14.25">
      <c r="A1106" s="199">
        <v>98104</v>
      </c>
      <c r="B1106" s="186" t="s">
        <v>2330</v>
      </c>
      <c r="C1106" s="187" t="s">
        <v>73</v>
      </c>
      <c r="D1106" s="218">
        <v>370.41</v>
      </c>
    </row>
    <row r="1107" spans="1:4" ht="14.25">
      <c r="A1107" s="199">
        <v>98102</v>
      </c>
      <c r="B1107" s="186" t="s">
        <v>2329</v>
      </c>
      <c r="C1107" s="187" t="s">
        <v>73</v>
      </c>
      <c r="D1107" s="218">
        <v>187.7</v>
      </c>
    </row>
    <row r="1108" spans="1:4" ht="14.25">
      <c r="A1108" s="199">
        <v>98111</v>
      </c>
      <c r="B1108" s="186" t="s">
        <v>2346</v>
      </c>
      <c r="C1108" s="187" t="s">
        <v>73</v>
      </c>
      <c r="D1108" s="218">
        <v>57.14</v>
      </c>
    </row>
    <row r="1109" spans="1:4" ht="14.25">
      <c r="A1109" s="199">
        <v>97891</v>
      </c>
      <c r="B1109" s="186" t="s">
        <v>2300</v>
      </c>
      <c r="C1109" s="187" t="s">
        <v>73</v>
      </c>
      <c r="D1109" s="218">
        <v>211.88</v>
      </c>
    </row>
    <row r="1110" spans="1:4" ht="14.25">
      <c r="A1110" s="199">
        <v>97892</v>
      </c>
      <c r="B1110" s="186" t="s">
        <v>2301</v>
      </c>
      <c r="C1110" s="187" t="s">
        <v>73</v>
      </c>
      <c r="D1110" s="218">
        <v>398.08</v>
      </c>
    </row>
    <row r="1111" spans="1:4" ht="14.25">
      <c r="A1111" s="199">
        <v>97893</v>
      </c>
      <c r="B1111" s="186" t="s">
        <v>2302</v>
      </c>
      <c r="C1111" s="187" t="s">
        <v>73</v>
      </c>
      <c r="D1111" s="218">
        <v>549.84</v>
      </c>
    </row>
    <row r="1112" spans="1:4" ht="14.25">
      <c r="A1112" s="199">
        <v>97894</v>
      </c>
      <c r="B1112" s="186" t="s">
        <v>2303</v>
      </c>
      <c r="C1112" s="187" t="s">
        <v>73</v>
      </c>
      <c r="D1112" s="218">
        <v>615.47</v>
      </c>
    </row>
    <row r="1113" spans="1:4" ht="14.25">
      <c r="A1113" s="199">
        <v>97886</v>
      </c>
      <c r="B1113" s="186" t="s">
        <v>2295</v>
      </c>
      <c r="C1113" s="187" t="s">
        <v>73</v>
      </c>
      <c r="D1113" s="218">
        <v>168.17</v>
      </c>
    </row>
    <row r="1114" spans="1:4" ht="14.25">
      <c r="A1114" s="199">
        <v>97887</v>
      </c>
      <c r="B1114" s="186" t="s">
        <v>2296</v>
      </c>
      <c r="C1114" s="187" t="s">
        <v>73</v>
      </c>
      <c r="D1114" s="218">
        <v>264.58</v>
      </c>
    </row>
    <row r="1115" spans="1:4" ht="14.25">
      <c r="A1115" s="199">
        <v>97888</v>
      </c>
      <c r="B1115" s="186" t="s">
        <v>2297</v>
      </c>
      <c r="C1115" s="187" t="s">
        <v>73</v>
      </c>
      <c r="D1115" s="218">
        <v>509.52</v>
      </c>
    </row>
    <row r="1116" spans="1:4" ht="14.25">
      <c r="A1116" s="199">
        <v>97889</v>
      </c>
      <c r="B1116" s="186" t="s">
        <v>2298</v>
      </c>
      <c r="C1116" s="187" t="s">
        <v>73</v>
      </c>
      <c r="D1116" s="218">
        <v>691.98</v>
      </c>
    </row>
    <row r="1117" spans="1:4" ht="14.25">
      <c r="A1117" s="199">
        <v>97890</v>
      </c>
      <c r="B1117" s="186" t="s">
        <v>2299</v>
      </c>
      <c r="C1117" s="187" t="s">
        <v>73</v>
      </c>
      <c r="D1117" s="218">
        <v>787.7</v>
      </c>
    </row>
    <row r="1118" spans="1:4" ht="14.25">
      <c r="A1118" s="199">
        <v>97881</v>
      </c>
      <c r="B1118" s="186" t="s">
        <v>2290</v>
      </c>
      <c r="C1118" s="187" t="s">
        <v>73</v>
      </c>
      <c r="D1118" s="218">
        <v>142.74</v>
      </c>
    </row>
    <row r="1119" spans="1:4" ht="14.25">
      <c r="A1119" s="199">
        <v>97882</v>
      </c>
      <c r="B1119" s="186" t="s">
        <v>2291</v>
      </c>
      <c r="C1119" s="187" t="s">
        <v>73</v>
      </c>
      <c r="D1119" s="218">
        <v>225.74</v>
      </c>
    </row>
    <row r="1120" spans="1:4" ht="14.25">
      <c r="A1120" s="199">
        <v>97883</v>
      </c>
      <c r="B1120" s="186" t="s">
        <v>2292</v>
      </c>
      <c r="C1120" s="187" t="s">
        <v>73</v>
      </c>
      <c r="D1120" s="218">
        <v>436.73</v>
      </c>
    </row>
    <row r="1121" spans="1:4" ht="14.25">
      <c r="A1121" s="199">
        <v>97884</v>
      </c>
      <c r="B1121" s="186" t="s">
        <v>2293</v>
      </c>
      <c r="C1121" s="187" t="s">
        <v>73</v>
      </c>
      <c r="D1121" s="218">
        <v>857.74</v>
      </c>
    </row>
    <row r="1122" spans="1:4" ht="14.25">
      <c r="A1122" s="199">
        <v>97885</v>
      </c>
      <c r="B1122" s="186" t="s">
        <v>2294</v>
      </c>
      <c r="C1122" s="187" t="s">
        <v>73</v>
      </c>
      <c r="D1122" s="218">
        <v>1322.85</v>
      </c>
    </row>
    <row r="1123" spans="1:4" ht="14.25">
      <c r="A1123" s="199">
        <v>99250</v>
      </c>
      <c r="B1123" s="186" t="s">
        <v>2335</v>
      </c>
      <c r="C1123" s="187" t="s">
        <v>73</v>
      </c>
      <c r="D1123" s="218">
        <v>186.45</v>
      </c>
    </row>
    <row r="1124" spans="1:4" ht="14.25">
      <c r="A1124" s="199">
        <v>97900</v>
      </c>
      <c r="B1124" s="186" t="s">
        <v>2320</v>
      </c>
      <c r="C1124" s="187" t="s">
        <v>73</v>
      </c>
      <c r="D1124" s="218">
        <v>190.58</v>
      </c>
    </row>
    <row r="1125" spans="1:4" ht="14.25">
      <c r="A1125" s="199">
        <v>99251</v>
      </c>
      <c r="B1125" s="186" t="s">
        <v>2336</v>
      </c>
      <c r="C1125" s="187" t="s">
        <v>73</v>
      </c>
      <c r="D1125" s="218">
        <v>291.2</v>
      </c>
    </row>
    <row r="1126" spans="1:4" ht="14.25">
      <c r="A1126" s="199">
        <v>97901</v>
      </c>
      <c r="B1126" s="186" t="s">
        <v>2321</v>
      </c>
      <c r="C1126" s="187" t="s">
        <v>73</v>
      </c>
      <c r="D1126" s="218">
        <v>298.27999999999997</v>
      </c>
    </row>
    <row r="1127" spans="1:4" ht="14.25">
      <c r="A1127" s="199">
        <v>99253</v>
      </c>
      <c r="B1127" s="186" t="s">
        <v>2337</v>
      </c>
      <c r="C1127" s="187" t="s">
        <v>73</v>
      </c>
      <c r="D1127" s="218">
        <v>560.97</v>
      </c>
    </row>
    <row r="1128" spans="1:4" ht="14.25">
      <c r="A1128" s="199">
        <v>97902</v>
      </c>
      <c r="B1128" s="186" t="s">
        <v>2322</v>
      </c>
      <c r="C1128" s="187" t="s">
        <v>73</v>
      </c>
      <c r="D1128" s="218">
        <v>576.87</v>
      </c>
    </row>
    <row r="1129" spans="1:4" ht="14.25">
      <c r="A1129" s="199">
        <v>99255</v>
      </c>
      <c r="B1129" s="186" t="s">
        <v>2338</v>
      </c>
      <c r="C1129" s="187" t="s">
        <v>73</v>
      </c>
      <c r="D1129" s="218">
        <v>782.46</v>
      </c>
    </row>
    <row r="1130" spans="1:4" ht="14.25">
      <c r="A1130" s="199">
        <v>97903</v>
      </c>
      <c r="B1130" s="186" t="s">
        <v>2323</v>
      </c>
      <c r="C1130" s="187" t="s">
        <v>73</v>
      </c>
      <c r="D1130" s="218">
        <v>804.26</v>
      </c>
    </row>
    <row r="1131" spans="1:4" ht="14.25">
      <c r="A1131" s="199">
        <v>99257</v>
      </c>
      <c r="B1131" s="186" t="s">
        <v>2339</v>
      </c>
      <c r="C1131" s="187" t="s">
        <v>73</v>
      </c>
      <c r="D1131" s="218">
        <v>922.09</v>
      </c>
    </row>
    <row r="1132" spans="1:4" ht="14.25">
      <c r="A1132" s="199">
        <v>97904</v>
      </c>
      <c r="B1132" s="186" t="s">
        <v>2324</v>
      </c>
      <c r="C1132" s="187" t="s">
        <v>73</v>
      </c>
      <c r="D1132" s="218">
        <v>950.28</v>
      </c>
    </row>
    <row r="1133" spans="1:4" ht="14.25">
      <c r="A1133" s="199">
        <v>99258</v>
      </c>
      <c r="B1133" s="186" t="s">
        <v>2340</v>
      </c>
      <c r="C1133" s="187" t="s">
        <v>73</v>
      </c>
      <c r="D1133" s="218">
        <v>247.6</v>
      </c>
    </row>
    <row r="1134" spans="1:4" ht="14.25">
      <c r="A1134" s="199">
        <v>97905</v>
      </c>
      <c r="B1134" s="186" t="s">
        <v>2325</v>
      </c>
      <c r="C1134" s="187" t="s">
        <v>73</v>
      </c>
      <c r="D1134" s="218">
        <v>252.1</v>
      </c>
    </row>
    <row r="1135" spans="1:4" ht="14.25">
      <c r="A1135" s="199">
        <v>99260</v>
      </c>
      <c r="B1135" s="186" t="s">
        <v>2341</v>
      </c>
      <c r="C1135" s="187" t="s">
        <v>73</v>
      </c>
      <c r="D1135" s="218">
        <v>457.83</v>
      </c>
    </row>
    <row r="1136" spans="1:4" ht="14.25">
      <c r="A1136" s="199">
        <v>97906</v>
      </c>
      <c r="B1136" s="186" t="s">
        <v>2326</v>
      </c>
      <c r="C1136" s="187" t="s">
        <v>73</v>
      </c>
      <c r="D1136" s="218">
        <v>467.85</v>
      </c>
    </row>
    <row r="1137" spans="1:4" ht="14.25">
      <c r="A1137" s="199">
        <v>99262</v>
      </c>
      <c r="B1137" s="186" t="s">
        <v>2342</v>
      </c>
      <c r="C1137" s="187" t="s">
        <v>73</v>
      </c>
      <c r="D1137" s="218">
        <v>650.84</v>
      </c>
    </row>
    <row r="1138" spans="1:4" ht="14.25">
      <c r="A1138" s="199">
        <v>97907</v>
      </c>
      <c r="B1138" s="186" t="s">
        <v>2327</v>
      </c>
      <c r="C1138" s="187" t="s">
        <v>73</v>
      </c>
      <c r="D1138" s="218">
        <v>665.13</v>
      </c>
    </row>
    <row r="1139" spans="1:4" ht="14.25">
      <c r="A1139" s="199">
        <v>99264</v>
      </c>
      <c r="B1139" s="186" t="s">
        <v>2343</v>
      </c>
      <c r="C1139" s="187" t="s">
        <v>73</v>
      </c>
      <c r="D1139" s="218">
        <v>766.34</v>
      </c>
    </row>
    <row r="1140" spans="1:4" ht="14.25">
      <c r="A1140" s="199">
        <v>97908</v>
      </c>
      <c r="B1140" s="186" t="s">
        <v>2328</v>
      </c>
      <c r="C1140" s="187" t="s">
        <v>73</v>
      </c>
      <c r="D1140" s="218">
        <v>785.65</v>
      </c>
    </row>
    <row r="1141" spans="1:4" ht="14.25">
      <c r="A1141" s="199">
        <v>97895</v>
      </c>
      <c r="B1141" s="186" t="s">
        <v>2316</v>
      </c>
      <c r="C1141" s="187" t="s">
        <v>73</v>
      </c>
      <c r="D1141" s="218">
        <v>197.41</v>
      </c>
    </row>
    <row r="1142" spans="1:4" ht="14.25">
      <c r="A1142" s="199">
        <v>97896</v>
      </c>
      <c r="B1142" s="186" t="s">
        <v>2317</v>
      </c>
      <c r="C1142" s="187" t="s">
        <v>73</v>
      </c>
      <c r="D1142" s="218">
        <v>365.61</v>
      </c>
    </row>
    <row r="1143" spans="1:4" ht="14.25">
      <c r="A1143" s="199">
        <v>97897</v>
      </c>
      <c r="B1143" s="186" t="s">
        <v>2318</v>
      </c>
      <c r="C1143" s="187" t="s">
        <v>73</v>
      </c>
      <c r="D1143" s="218">
        <v>474.82</v>
      </c>
    </row>
    <row r="1144" spans="1:4" ht="14.25">
      <c r="A1144" s="199">
        <v>97898</v>
      </c>
      <c r="B1144" s="186" t="s">
        <v>2319</v>
      </c>
      <c r="C1144" s="187" t="s">
        <v>73</v>
      </c>
      <c r="D1144" s="218">
        <v>908.73</v>
      </c>
    </row>
    <row r="1145" spans="1:4" ht="14.25">
      <c r="A1145" s="199">
        <v>97899</v>
      </c>
      <c r="B1145" s="186" t="s">
        <v>6908</v>
      </c>
      <c r="C1145" s="187" t="s">
        <v>73</v>
      </c>
      <c r="D1145" s="218">
        <v>0</v>
      </c>
    </row>
    <row r="1146" spans="1:4" ht="14.25">
      <c r="A1146" s="199">
        <v>101795</v>
      </c>
      <c r="B1146" s="186" t="s">
        <v>2313</v>
      </c>
      <c r="C1146" s="187" t="s">
        <v>73</v>
      </c>
      <c r="D1146" s="218">
        <v>617.51</v>
      </c>
    </row>
    <row r="1147" spans="1:4" ht="14.25">
      <c r="A1147" s="199">
        <v>101796</v>
      </c>
      <c r="B1147" s="186" t="s">
        <v>6909</v>
      </c>
      <c r="C1147" s="187" t="s">
        <v>73</v>
      </c>
      <c r="D1147" s="218">
        <v>0</v>
      </c>
    </row>
    <row r="1148" spans="1:4" ht="14.25">
      <c r="A1148" s="199">
        <v>101797</v>
      </c>
      <c r="B1148" s="186" t="s">
        <v>6910</v>
      </c>
      <c r="C1148" s="187" t="s">
        <v>73</v>
      </c>
      <c r="D1148" s="218">
        <v>0</v>
      </c>
    </row>
    <row r="1149" spans="1:4" ht="14.25">
      <c r="A1149" s="199">
        <v>101802</v>
      </c>
      <c r="B1149" s="186" t="s">
        <v>2349</v>
      </c>
      <c r="C1149" s="187" t="s">
        <v>73</v>
      </c>
      <c r="D1149" s="218">
        <v>1811.41</v>
      </c>
    </row>
    <row r="1150" spans="1:4" ht="14.25">
      <c r="A1150" s="199">
        <v>101803</v>
      </c>
      <c r="B1150" s="186" t="s">
        <v>2350</v>
      </c>
      <c r="C1150" s="187" t="s">
        <v>73</v>
      </c>
      <c r="D1150" s="218">
        <v>1145.75</v>
      </c>
    </row>
    <row r="1151" spans="1:4" ht="14.25">
      <c r="A1151" s="199">
        <v>101804</v>
      </c>
      <c r="B1151" s="186" t="s">
        <v>2351</v>
      </c>
      <c r="C1151" s="187" t="s">
        <v>73</v>
      </c>
      <c r="D1151" s="218">
        <v>1442.19</v>
      </c>
    </row>
    <row r="1152" spans="1:4" ht="14.25">
      <c r="A1152" s="199">
        <v>101805</v>
      </c>
      <c r="B1152" s="186" t="s">
        <v>2352</v>
      </c>
      <c r="C1152" s="187" t="s">
        <v>73</v>
      </c>
      <c r="D1152" s="218">
        <v>1834.41</v>
      </c>
    </row>
    <row r="1153" spans="1:4" ht="14.25">
      <c r="A1153" s="199">
        <v>98115</v>
      </c>
      <c r="B1153" s="186" t="s">
        <v>5449</v>
      </c>
      <c r="C1153" s="187" t="s">
        <v>73</v>
      </c>
      <c r="D1153" s="218">
        <v>100.84</v>
      </c>
    </row>
    <row r="1154" spans="1:4" ht="14.25">
      <c r="A1154" s="199">
        <v>98114</v>
      </c>
      <c r="B1154" s="186" t="s">
        <v>2348</v>
      </c>
      <c r="C1154" s="187" t="s">
        <v>73</v>
      </c>
      <c r="D1154" s="218">
        <v>523.9</v>
      </c>
    </row>
    <row r="1155" spans="1:4" ht="14.25">
      <c r="A1155" s="199">
        <v>98112</v>
      </c>
      <c r="B1155" s="186" t="s">
        <v>2347</v>
      </c>
      <c r="C1155" s="187" t="s">
        <v>73</v>
      </c>
      <c r="D1155" s="218">
        <v>107.07</v>
      </c>
    </row>
    <row r="1156" spans="1:4" ht="14.25">
      <c r="A1156" s="199">
        <v>100128</v>
      </c>
      <c r="B1156" s="186" t="s">
        <v>5538</v>
      </c>
      <c r="C1156" s="187" t="s">
        <v>73</v>
      </c>
      <c r="D1156" s="218">
        <v>1791.4</v>
      </c>
    </row>
    <row r="1157" spans="1:4" ht="14.25">
      <c r="A1157" s="199">
        <v>102623</v>
      </c>
      <c r="B1157" s="186" t="s">
        <v>2576</v>
      </c>
      <c r="C1157" s="187" t="s">
        <v>73</v>
      </c>
      <c r="D1157" s="218">
        <v>849.23</v>
      </c>
    </row>
    <row r="1158" spans="1:4" ht="14.25">
      <c r="A1158" s="199">
        <v>102607</v>
      </c>
      <c r="B1158" s="186" t="s">
        <v>2566</v>
      </c>
      <c r="C1158" s="187" t="s">
        <v>73</v>
      </c>
      <c r="D1158" s="218">
        <v>517.04999999999995</v>
      </c>
    </row>
    <row r="1159" spans="1:4" ht="14.25">
      <c r="A1159" s="199">
        <v>102608</v>
      </c>
      <c r="B1159" s="186" t="s">
        <v>2567</v>
      </c>
      <c r="C1159" s="187" t="s">
        <v>73</v>
      </c>
      <c r="D1159" s="218">
        <v>1186.01</v>
      </c>
    </row>
    <row r="1160" spans="1:4" ht="14.25">
      <c r="A1160" s="199">
        <v>102609</v>
      </c>
      <c r="B1160" s="186" t="s">
        <v>2568</v>
      </c>
      <c r="C1160" s="187" t="s">
        <v>73</v>
      </c>
      <c r="D1160" s="218">
        <v>1347.39</v>
      </c>
    </row>
    <row r="1161" spans="1:4" ht="14.25">
      <c r="A1161" s="199">
        <v>102610</v>
      </c>
      <c r="B1161" s="186" t="s">
        <v>5379</v>
      </c>
      <c r="C1161" s="187" t="s">
        <v>73</v>
      </c>
      <c r="D1161" s="218">
        <v>2316.4899999999998</v>
      </c>
    </row>
    <row r="1162" spans="1:4" ht="14.25">
      <c r="A1162" s="199">
        <v>102622</v>
      </c>
      <c r="B1162" s="186" t="s">
        <v>2575</v>
      </c>
      <c r="C1162" s="187" t="s">
        <v>73</v>
      </c>
      <c r="D1162" s="218">
        <v>597.04999999999995</v>
      </c>
    </row>
    <row r="1163" spans="1:4" ht="14.25">
      <c r="A1163" s="199">
        <v>102605</v>
      </c>
      <c r="B1163" s="186" t="s">
        <v>2564</v>
      </c>
      <c r="C1163" s="187" t="s">
        <v>73</v>
      </c>
      <c r="D1163" s="218">
        <v>313.38</v>
      </c>
    </row>
    <row r="1164" spans="1:4" ht="14.25">
      <c r="A1164" s="199">
        <v>102606</v>
      </c>
      <c r="B1164" s="186" t="s">
        <v>2565</v>
      </c>
      <c r="C1164" s="187" t="s">
        <v>73</v>
      </c>
      <c r="D1164" s="218">
        <v>483.08</v>
      </c>
    </row>
    <row r="1165" spans="1:4" ht="14.25">
      <c r="A1165" s="199">
        <v>102613</v>
      </c>
      <c r="B1165" s="186" t="s">
        <v>2570</v>
      </c>
      <c r="C1165" s="187" t="s">
        <v>73</v>
      </c>
      <c r="D1165" s="218">
        <v>725.14</v>
      </c>
    </row>
    <row r="1166" spans="1:4" ht="14.25">
      <c r="A1166" s="199">
        <v>102619</v>
      </c>
      <c r="B1166" s="186" t="s">
        <v>2574</v>
      </c>
      <c r="C1166" s="187" t="s">
        <v>73</v>
      </c>
      <c r="D1166" s="218">
        <v>6132.97</v>
      </c>
    </row>
    <row r="1167" spans="1:4" ht="14.25">
      <c r="A1167" s="199">
        <v>102614</v>
      </c>
      <c r="B1167" s="186" t="s">
        <v>2571</v>
      </c>
      <c r="C1167" s="187" t="s">
        <v>73</v>
      </c>
      <c r="D1167" s="218">
        <v>1115.21</v>
      </c>
    </row>
    <row r="1168" spans="1:4" ht="14.25">
      <c r="A1168" s="199">
        <v>102620</v>
      </c>
      <c r="B1168" s="186" t="s">
        <v>5383</v>
      </c>
      <c r="C1168" s="187" t="s">
        <v>73</v>
      </c>
      <c r="D1168" s="218">
        <v>8934.7999999999993</v>
      </c>
    </row>
    <row r="1169" spans="1:4" ht="14.25">
      <c r="A1169" s="199">
        <v>102615</v>
      </c>
      <c r="B1169" s="186" t="s">
        <v>2572</v>
      </c>
      <c r="C1169" s="187" t="s">
        <v>73</v>
      </c>
      <c r="D1169" s="218">
        <v>1399.59</v>
      </c>
    </row>
    <row r="1170" spans="1:4" ht="14.25">
      <c r="A1170" s="199">
        <v>102621</v>
      </c>
      <c r="B1170" s="186" t="s">
        <v>5384</v>
      </c>
      <c r="C1170" s="187" t="s">
        <v>73</v>
      </c>
      <c r="D1170" s="218">
        <v>13763.08</v>
      </c>
    </row>
    <row r="1171" spans="1:4" ht="14.25">
      <c r="A1171" s="199">
        <v>102616</v>
      </c>
      <c r="B1171" s="186" t="s">
        <v>5381</v>
      </c>
      <c r="C1171" s="187" t="s">
        <v>73</v>
      </c>
      <c r="D1171" s="218">
        <v>2072.09</v>
      </c>
    </row>
    <row r="1172" spans="1:4" ht="14.25">
      <c r="A1172" s="199">
        <v>102611</v>
      </c>
      <c r="B1172" s="186" t="s">
        <v>2569</v>
      </c>
      <c r="C1172" s="187" t="s">
        <v>73</v>
      </c>
      <c r="D1172" s="218">
        <v>521.01</v>
      </c>
    </row>
    <row r="1173" spans="1:4" ht="14.25">
      <c r="A1173" s="199">
        <v>102617</v>
      </c>
      <c r="B1173" s="186" t="s">
        <v>2573</v>
      </c>
      <c r="C1173" s="187" t="s">
        <v>73</v>
      </c>
      <c r="D1173" s="218">
        <v>3776.74</v>
      </c>
    </row>
    <row r="1174" spans="1:4" ht="14.25">
      <c r="A1174" s="199">
        <v>102618</v>
      </c>
      <c r="B1174" s="186" t="s">
        <v>5382</v>
      </c>
      <c r="C1174" s="187" t="s">
        <v>73</v>
      </c>
      <c r="D1174" s="218">
        <v>4554.68</v>
      </c>
    </row>
    <row r="1175" spans="1:4" ht="14.25">
      <c r="A1175" s="199">
        <v>102612</v>
      </c>
      <c r="B1175" s="186" t="s">
        <v>5380</v>
      </c>
      <c r="C1175" s="187" t="s">
        <v>73</v>
      </c>
      <c r="D1175" s="218">
        <v>748.23</v>
      </c>
    </row>
    <row r="1176" spans="1:4" ht="14.25">
      <c r="A1176" s="199">
        <v>102603</v>
      </c>
      <c r="B1176" s="186" t="s">
        <v>2562</v>
      </c>
      <c r="C1176" s="187" t="s">
        <v>73</v>
      </c>
      <c r="D1176" s="218">
        <v>10.27</v>
      </c>
    </row>
    <row r="1177" spans="1:4" ht="14.25">
      <c r="A1177" s="199">
        <v>102587</v>
      </c>
      <c r="B1177" s="186" t="s">
        <v>2546</v>
      </c>
      <c r="C1177" s="187" t="s">
        <v>73</v>
      </c>
      <c r="D1177" s="218">
        <v>3.52</v>
      </c>
    </row>
    <row r="1178" spans="1:4" ht="14.25">
      <c r="A1178" s="199">
        <v>102589</v>
      </c>
      <c r="B1178" s="186" t="s">
        <v>2548</v>
      </c>
      <c r="C1178" s="187" t="s">
        <v>73</v>
      </c>
      <c r="D1178" s="218">
        <v>3.91</v>
      </c>
    </row>
    <row r="1179" spans="1:4" ht="14.25">
      <c r="A1179" s="199">
        <v>102591</v>
      </c>
      <c r="B1179" s="186" t="s">
        <v>2550</v>
      </c>
      <c r="C1179" s="187" t="s">
        <v>73</v>
      </c>
      <c r="D1179" s="218">
        <v>4.3</v>
      </c>
    </row>
    <row r="1180" spans="1:4" ht="14.25">
      <c r="A1180" s="199">
        <v>102593</v>
      </c>
      <c r="B1180" s="186" t="s">
        <v>2552</v>
      </c>
      <c r="C1180" s="187" t="s">
        <v>73</v>
      </c>
      <c r="D1180" s="218">
        <v>4.8600000000000003</v>
      </c>
    </row>
    <row r="1181" spans="1:4" ht="14.25">
      <c r="A1181" s="199">
        <v>102595</v>
      </c>
      <c r="B1181" s="186" t="s">
        <v>2554</v>
      </c>
      <c r="C1181" s="187" t="s">
        <v>73</v>
      </c>
      <c r="D1181" s="218">
        <v>5.5</v>
      </c>
    </row>
    <row r="1182" spans="1:4" ht="14.25">
      <c r="A1182" s="199">
        <v>102597</v>
      </c>
      <c r="B1182" s="186" t="s">
        <v>2556</v>
      </c>
      <c r="C1182" s="187" t="s">
        <v>73</v>
      </c>
      <c r="D1182" s="218">
        <v>6.29</v>
      </c>
    </row>
    <row r="1183" spans="1:4" ht="14.25">
      <c r="A1183" s="199">
        <v>102599</v>
      </c>
      <c r="B1183" s="186" t="s">
        <v>2558</v>
      </c>
      <c r="C1183" s="187" t="s">
        <v>73</v>
      </c>
      <c r="D1183" s="218">
        <v>7.09</v>
      </c>
    </row>
    <row r="1184" spans="1:4" ht="14.25">
      <c r="A1184" s="199">
        <v>102601</v>
      </c>
      <c r="B1184" s="186" t="s">
        <v>2560</v>
      </c>
      <c r="C1184" s="187" t="s">
        <v>73</v>
      </c>
      <c r="D1184" s="218">
        <v>8.2799999999999994</v>
      </c>
    </row>
    <row r="1185" spans="1:4" ht="14.25">
      <c r="A1185" s="199">
        <v>102604</v>
      </c>
      <c r="B1185" s="186" t="s">
        <v>2563</v>
      </c>
      <c r="C1185" s="187" t="s">
        <v>73</v>
      </c>
      <c r="D1185" s="218">
        <v>11.84</v>
      </c>
    </row>
    <row r="1186" spans="1:4" ht="14.25">
      <c r="A1186" s="199">
        <v>102588</v>
      </c>
      <c r="B1186" s="186" t="s">
        <v>2547</v>
      </c>
      <c r="C1186" s="187" t="s">
        <v>73</v>
      </c>
      <c r="D1186" s="218">
        <v>5.09</v>
      </c>
    </row>
    <row r="1187" spans="1:4" ht="14.25">
      <c r="A1187" s="199">
        <v>102590</v>
      </c>
      <c r="B1187" s="186" t="s">
        <v>2549</v>
      </c>
      <c r="C1187" s="187" t="s">
        <v>73</v>
      </c>
      <c r="D1187" s="218">
        <v>5.49</v>
      </c>
    </row>
    <row r="1188" spans="1:4" ht="14.25">
      <c r="A1188" s="199">
        <v>102592</v>
      </c>
      <c r="B1188" s="186" t="s">
        <v>2551</v>
      </c>
      <c r="C1188" s="187" t="s">
        <v>73</v>
      </c>
      <c r="D1188" s="218">
        <v>5.88</v>
      </c>
    </row>
    <row r="1189" spans="1:4" ht="14.25">
      <c r="A1189" s="199">
        <v>102594</v>
      </c>
      <c r="B1189" s="186" t="s">
        <v>2553</v>
      </c>
      <c r="C1189" s="187" t="s">
        <v>73</v>
      </c>
      <c r="D1189" s="218">
        <v>6.44</v>
      </c>
    </row>
    <row r="1190" spans="1:4" ht="14.25">
      <c r="A1190" s="199">
        <v>102596</v>
      </c>
      <c r="B1190" s="186" t="s">
        <v>2555</v>
      </c>
      <c r="C1190" s="187" t="s">
        <v>73</v>
      </c>
      <c r="D1190" s="218">
        <v>7.07</v>
      </c>
    </row>
    <row r="1191" spans="1:4" ht="14.25">
      <c r="A1191" s="199">
        <v>102598</v>
      </c>
      <c r="B1191" s="186" t="s">
        <v>2557</v>
      </c>
      <c r="C1191" s="187" t="s">
        <v>73</v>
      </c>
      <c r="D1191" s="218">
        <v>7.86</v>
      </c>
    </row>
    <row r="1192" spans="1:4" ht="14.25">
      <c r="A1192" s="199">
        <v>102600</v>
      </c>
      <c r="B1192" s="186" t="s">
        <v>2559</v>
      </c>
      <c r="C1192" s="187" t="s">
        <v>73</v>
      </c>
      <c r="D1192" s="218">
        <v>8.66</v>
      </c>
    </row>
    <row r="1193" spans="1:4" ht="14.25">
      <c r="A1193" s="199">
        <v>102602</v>
      </c>
      <c r="B1193" s="186" t="s">
        <v>2561</v>
      </c>
      <c r="C1193" s="187" t="s">
        <v>73</v>
      </c>
      <c r="D1193" s="218">
        <v>9.85</v>
      </c>
    </row>
    <row r="1194" spans="1:4" ht="14.25">
      <c r="A1194" s="199">
        <v>103005</v>
      </c>
      <c r="B1194" s="186" t="s">
        <v>13853</v>
      </c>
      <c r="C1194" s="187" t="s">
        <v>73</v>
      </c>
      <c r="D1194" s="218">
        <v>591.02</v>
      </c>
    </row>
    <row r="1195" spans="1:4" ht="14.25">
      <c r="A1195" s="199">
        <v>103006</v>
      </c>
      <c r="B1195" s="186" t="s">
        <v>13854</v>
      </c>
      <c r="C1195" s="187" t="s">
        <v>73</v>
      </c>
      <c r="D1195" s="218">
        <v>748.18</v>
      </c>
    </row>
    <row r="1196" spans="1:4" ht="14.25">
      <c r="A1196" s="199">
        <v>103007</v>
      </c>
      <c r="B1196" s="186" t="s">
        <v>13855</v>
      </c>
      <c r="C1196" s="187" t="s">
        <v>73</v>
      </c>
      <c r="D1196" s="218">
        <v>984.18</v>
      </c>
    </row>
    <row r="1197" spans="1:4" ht="14.25">
      <c r="A1197" s="199">
        <v>103004</v>
      </c>
      <c r="B1197" s="186" t="s">
        <v>13856</v>
      </c>
      <c r="C1197" s="187" t="s">
        <v>44</v>
      </c>
      <c r="D1197" s="218">
        <v>0</v>
      </c>
    </row>
    <row r="1198" spans="1:4" ht="14.25">
      <c r="A1198" s="199">
        <v>102989</v>
      </c>
      <c r="B1198" s="186" t="s">
        <v>13857</v>
      </c>
      <c r="C1198" s="187" t="s">
        <v>44</v>
      </c>
      <c r="D1198" s="218">
        <v>51.63</v>
      </c>
    </row>
    <row r="1199" spans="1:4" ht="14.25">
      <c r="A1199" s="199">
        <v>102990</v>
      </c>
      <c r="B1199" s="186" t="s">
        <v>13858</v>
      </c>
      <c r="C1199" s="187" t="s">
        <v>44</v>
      </c>
      <c r="D1199" s="218">
        <v>64.430000000000007</v>
      </c>
    </row>
    <row r="1200" spans="1:4" ht="14.25">
      <c r="A1200" s="199">
        <v>102991</v>
      </c>
      <c r="B1200" s="186" t="s">
        <v>13859</v>
      </c>
      <c r="C1200" s="187" t="s">
        <v>44</v>
      </c>
      <c r="D1200" s="218">
        <v>84.66</v>
      </c>
    </row>
    <row r="1201" spans="1:4" ht="14.25">
      <c r="A1201" s="199">
        <v>102992</v>
      </c>
      <c r="B1201" s="186" t="s">
        <v>13860</v>
      </c>
      <c r="C1201" s="187" t="s">
        <v>44</v>
      </c>
      <c r="D1201" s="218">
        <v>129.97</v>
      </c>
    </row>
    <row r="1202" spans="1:4" ht="14.25">
      <c r="A1202" s="199">
        <v>102993</v>
      </c>
      <c r="B1202" s="186" t="s">
        <v>13861</v>
      </c>
      <c r="C1202" s="187" t="s">
        <v>44</v>
      </c>
      <c r="D1202" s="218">
        <v>168.78</v>
      </c>
    </row>
    <row r="1203" spans="1:4" ht="14.25">
      <c r="A1203" s="199">
        <v>102994</v>
      </c>
      <c r="B1203" s="186" t="s">
        <v>13862</v>
      </c>
      <c r="C1203" s="187" t="s">
        <v>44</v>
      </c>
      <c r="D1203" s="218">
        <v>315.13</v>
      </c>
    </row>
    <row r="1204" spans="1:4" ht="14.25">
      <c r="A1204" s="199">
        <v>106017</v>
      </c>
      <c r="B1204" s="186" t="s">
        <v>13863</v>
      </c>
      <c r="C1204" s="187" t="s">
        <v>73</v>
      </c>
      <c r="D1204" s="218">
        <v>0</v>
      </c>
    </row>
    <row r="1205" spans="1:4" ht="14.25">
      <c r="A1205" s="199">
        <v>105944</v>
      </c>
      <c r="B1205" s="186" t="s">
        <v>13864</v>
      </c>
      <c r="C1205" s="187" t="s">
        <v>712</v>
      </c>
      <c r="D1205" s="218">
        <v>849.29</v>
      </c>
    </row>
    <row r="1206" spans="1:4" ht="14.25">
      <c r="A1206" s="199">
        <v>106004</v>
      </c>
      <c r="B1206" s="186" t="s">
        <v>13865</v>
      </c>
      <c r="C1206" s="187" t="s">
        <v>44</v>
      </c>
      <c r="D1206" s="218">
        <v>177.84</v>
      </c>
    </row>
    <row r="1207" spans="1:4" ht="14.25">
      <c r="A1207" s="199">
        <v>106005</v>
      </c>
      <c r="B1207" s="186" t="s">
        <v>13866</v>
      </c>
      <c r="C1207" s="187" t="s">
        <v>44</v>
      </c>
      <c r="D1207" s="218">
        <v>210.26</v>
      </c>
    </row>
    <row r="1208" spans="1:4" ht="14.25">
      <c r="A1208" s="199">
        <v>106006</v>
      </c>
      <c r="B1208" s="186" t="s">
        <v>13867</v>
      </c>
      <c r="C1208" s="187" t="s">
        <v>44</v>
      </c>
      <c r="D1208" s="218">
        <v>250.33</v>
      </c>
    </row>
    <row r="1209" spans="1:4" ht="14.25">
      <c r="A1209" s="199">
        <v>106007</v>
      </c>
      <c r="B1209" s="186" t="s">
        <v>13868</v>
      </c>
      <c r="C1209" s="187" t="s">
        <v>44</v>
      </c>
      <c r="D1209" s="218">
        <v>285.3</v>
      </c>
    </row>
    <row r="1210" spans="1:4" ht="14.25">
      <c r="A1210" s="199">
        <v>106008</v>
      </c>
      <c r="B1210" s="186" t="s">
        <v>13869</v>
      </c>
      <c r="C1210" s="187" t="s">
        <v>44</v>
      </c>
      <c r="D1210" s="218">
        <v>320.27999999999997</v>
      </c>
    </row>
    <row r="1211" spans="1:4" ht="14.25">
      <c r="A1211" s="199">
        <v>106009</v>
      </c>
      <c r="B1211" s="186" t="s">
        <v>13870</v>
      </c>
      <c r="C1211" s="187" t="s">
        <v>44</v>
      </c>
      <c r="D1211" s="218">
        <v>395.3</v>
      </c>
    </row>
    <row r="1212" spans="1:4" ht="14.25">
      <c r="A1212" s="199">
        <v>106010</v>
      </c>
      <c r="B1212" s="186" t="s">
        <v>13871</v>
      </c>
      <c r="C1212" s="187" t="s">
        <v>44</v>
      </c>
      <c r="D1212" s="218">
        <v>462.69</v>
      </c>
    </row>
    <row r="1213" spans="1:4" ht="14.25">
      <c r="A1213" s="199">
        <v>106011</v>
      </c>
      <c r="B1213" s="186" t="s">
        <v>13872</v>
      </c>
      <c r="C1213" s="187" t="s">
        <v>44</v>
      </c>
      <c r="D1213" s="218">
        <v>846.93</v>
      </c>
    </row>
    <row r="1214" spans="1:4" ht="14.25">
      <c r="A1214" s="199">
        <v>106013</v>
      </c>
      <c r="B1214" s="186" t="s">
        <v>13873</v>
      </c>
      <c r="C1214" s="187" t="s">
        <v>44</v>
      </c>
      <c r="D1214" s="218">
        <v>1057.01</v>
      </c>
    </row>
    <row r="1215" spans="1:4" ht="14.25">
      <c r="A1215" s="199">
        <v>106012</v>
      </c>
      <c r="B1215" s="186" t="s">
        <v>13874</v>
      </c>
      <c r="C1215" s="187" t="s">
        <v>44</v>
      </c>
      <c r="D1215" s="218">
        <v>934.69</v>
      </c>
    </row>
    <row r="1216" spans="1:4" ht="14.25">
      <c r="A1216" s="199">
        <v>106014</v>
      </c>
      <c r="B1216" s="186" t="s">
        <v>13875</v>
      </c>
      <c r="C1216" s="187" t="s">
        <v>44</v>
      </c>
      <c r="D1216" s="218">
        <v>1202.18</v>
      </c>
    </row>
    <row r="1217" spans="1:4" ht="14.25">
      <c r="A1217" s="199">
        <v>106015</v>
      </c>
      <c r="B1217" s="186" t="s">
        <v>13876</v>
      </c>
      <c r="C1217" s="187" t="s">
        <v>44</v>
      </c>
      <c r="D1217" s="218">
        <v>1433.29</v>
      </c>
    </row>
    <row r="1218" spans="1:4" ht="14.25">
      <c r="A1218" s="199">
        <v>106016</v>
      </c>
      <c r="B1218" s="186" t="s">
        <v>13877</v>
      </c>
      <c r="C1218" s="187" t="s">
        <v>44</v>
      </c>
      <c r="D1218" s="218">
        <v>1678.79</v>
      </c>
    </row>
    <row r="1219" spans="1:4" ht="14.25">
      <c r="A1219" s="199">
        <v>106003</v>
      </c>
      <c r="B1219" s="186" t="s">
        <v>22931</v>
      </c>
      <c r="C1219" s="187" t="s">
        <v>44</v>
      </c>
      <c r="D1219" s="218">
        <v>180.1</v>
      </c>
    </row>
    <row r="1220" spans="1:4" ht="14.25">
      <c r="A1220" s="199">
        <v>105997</v>
      </c>
      <c r="B1220" s="186" t="s">
        <v>22932</v>
      </c>
      <c r="C1220" s="187" t="s">
        <v>44</v>
      </c>
      <c r="D1220" s="218">
        <v>98.44</v>
      </c>
    </row>
    <row r="1221" spans="1:4" ht="14.25">
      <c r="A1221" s="199">
        <v>105998</v>
      </c>
      <c r="B1221" s="186" t="s">
        <v>22933</v>
      </c>
      <c r="C1221" s="187" t="s">
        <v>44</v>
      </c>
      <c r="D1221" s="218">
        <v>109.12</v>
      </c>
    </row>
    <row r="1222" spans="1:4" ht="14.25">
      <c r="A1222" s="199">
        <v>105999</v>
      </c>
      <c r="B1222" s="186" t="s">
        <v>22934</v>
      </c>
      <c r="C1222" s="187" t="s">
        <v>44</v>
      </c>
      <c r="D1222" s="218">
        <v>124.19</v>
      </c>
    </row>
    <row r="1223" spans="1:4" ht="14.25">
      <c r="A1223" s="199">
        <v>106000</v>
      </c>
      <c r="B1223" s="186" t="s">
        <v>22935</v>
      </c>
      <c r="C1223" s="187" t="s">
        <v>44</v>
      </c>
      <c r="D1223" s="218">
        <v>139.27000000000001</v>
      </c>
    </row>
    <row r="1224" spans="1:4" ht="14.25">
      <c r="A1224" s="199">
        <v>106001</v>
      </c>
      <c r="B1224" s="186" t="s">
        <v>22936</v>
      </c>
      <c r="C1224" s="187" t="s">
        <v>44</v>
      </c>
      <c r="D1224" s="218">
        <v>149.94</v>
      </c>
    </row>
    <row r="1225" spans="1:4" ht="14.25">
      <c r="A1225" s="199">
        <v>106002</v>
      </c>
      <c r="B1225" s="186" t="s">
        <v>22937</v>
      </c>
      <c r="C1225" s="187" t="s">
        <v>44</v>
      </c>
      <c r="D1225" s="218">
        <v>165.02</v>
      </c>
    </row>
    <row r="1226" spans="1:4" ht="14.25">
      <c r="A1226" s="199">
        <v>105992</v>
      </c>
      <c r="B1226" s="186" t="s">
        <v>22938</v>
      </c>
      <c r="C1226" s="187" t="s">
        <v>44</v>
      </c>
      <c r="D1226" s="218">
        <v>106.68</v>
      </c>
    </row>
    <row r="1227" spans="1:4" ht="14.25">
      <c r="A1227" s="199">
        <v>105993</v>
      </c>
      <c r="B1227" s="186" t="s">
        <v>22939</v>
      </c>
      <c r="C1227" s="187" t="s">
        <v>44</v>
      </c>
      <c r="D1227" s="218">
        <v>128.06</v>
      </c>
    </row>
    <row r="1228" spans="1:4" ht="14.25">
      <c r="A1228" s="199">
        <v>105994</v>
      </c>
      <c r="B1228" s="186" t="s">
        <v>22940</v>
      </c>
      <c r="C1228" s="187" t="s">
        <v>44</v>
      </c>
      <c r="D1228" s="218">
        <v>157.01</v>
      </c>
    </row>
    <row r="1229" spans="1:4" ht="14.25">
      <c r="A1229" s="199">
        <v>105995</v>
      </c>
      <c r="B1229" s="186" t="s">
        <v>22941</v>
      </c>
      <c r="C1229" s="187" t="s">
        <v>44</v>
      </c>
      <c r="D1229" s="218">
        <v>186.04</v>
      </c>
    </row>
    <row r="1230" spans="1:4" ht="14.25">
      <c r="A1230" s="199">
        <v>105996</v>
      </c>
      <c r="B1230" s="186" t="s">
        <v>22942</v>
      </c>
      <c r="C1230" s="187" t="s">
        <v>44</v>
      </c>
      <c r="D1230" s="218">
        <v>201.17</v>
      </c>
    </row>
    <row r="1231" spans="1:4" ht="14.25">
      <c r="A1231" s="199">
        <v>105988</v>
      </c>
      <c r="B1231" s="186" t="s">
        <v>22943</v>
      </c>
      <c r="C1231" s="187" t="s">
        <v>44</v>
      </c>
      <c r="D1231" s="218">
        <v>70.16</v>
      </c>
    </row>
    <row r="1232" spans="1:4" ht="14.25">
      <c r="A1232" s="199">
        <v>105989</v>
      </c>
      <c r="B1232" s="186" t="s">
        <v>22944</v>
      </c>
      <c r="C1232" s="187" t="s">
        <v>44</v>
      </c>
      <c r="D1232" s="218">
        <v>77.73</v>
      </c>
    </row>
    <row r="1233" spans="1:4" ht="14.25">
      <c r="A1233" s="199">
        <v>105990</v>
      </c>
      <c r="B1233" s="186" t="s">
        <v>22945</v>
      </c>
      <c r="C1233" s="187" t="s">
        <v>44</v>
      </c>
      <c r="D1233" s="218">
        <v>88.42</v>
      </c>
    </row>
    <row r="1234" spans="1:4" ht="14.25">
      <c r="A1234" s="199">
        <v>105991</v>
      </c>
      <c r="B1234" s="186" t="s">
        <v>22946</v>
      </c>
      <c r="C1234" s="187" t="s">
        <v>44</v>
      </c>
      <c r="D1234" s="218">
        <v>99.11</v>
      </c>
    </row>
    <row r="1235" spans="1:4" ht="14.25">
      <c r="A1235" s="199">
        <v>105987</v>
      </c>
      <c r="B1235" s="186" t="s">
        <v>22947</v>
      </c>
      <c r="C1235" s="187" t="s">
        <v>44</v>
      </c>
      <c r="D1235" s="218">
        <v>121.8</v>
      </c>
    </row>
    <row r="1236" spans="1:4" ht="14.25">
      <c r="A1236" s="199">
        <v>105986</v>
      </c>
      <c r="B1236" s="186" t="s">
        <v>22948</v>
      </c>
      <c r="C1236" s="187" t="s">
        <v>44</v>
      </c>
      <c r="D1236" s="218">
        <v>152.07</v>
      </c>
    </row>
    <row r="1237" spans="1:4" ht="14.25">
      <c r="A1237" s="199">
        <v>106019</v>
      </c>
      <c r="B1237" s="186" t="s">
        <v>13878</v>
      </c>
      <c r="C1237" s="187" t="s">
        <v>73</v>
      </c>
      <c r="D1237" s="218">
        <v>0</v>
      </c>
    </row>
    <row r="1238" spans="1:4" ht="14.25">
      <c r="A1238" s="199">
        <v>103001</v>
      </c>
      <c r="B1238" s="186" t="s">
        <v>13879</v>
      </c>
      <c r="C1238" s="187" t="s">
        <v>73</v>
      </c>
      <c r="D1238" s="218">
        <v>170.46</v>
      </c>
    </row>
    <row r="1239" spans="1:4" ht="14.25">
      <c r="A1239" s="199">
        <v>103002</v>
      </c>
      <c r="B1239" s="186" t="s">
        <v>13880</v>
      </c>
      <c r="C1239" s="187" t="s">
        <v>73</v>
      </c>
      <c r="D1239" s="218">
        <v>212.98</v>
      </c>
    </row>
    <row r="1240" spans="1:4" ht="14.25">
      <c r="A1240" s="199">
        <v>103003</v>
      </c>
      <c r="B1240" s="186" t="s">
        <v>13881</v>
      </c>
      <c r="C1240" s="187" t="s">
        <v>73</v>
      </c>
      <c r="D1240" s="218">
        <v>298.02999999999997</v>
      </c>
    </row>
    <row r="1241" spans="1:4" ht="14.25">
      <c r="A1241" s="199">
        <v>106018</v>
      </c>
      <c r="B1241" s="186" t="s">
        <v>13882</v>
      </c>
      <c r="C1241" s="187" t="s">
        <v>73</v>
      </c>
      <c r="D1241" s="218">
        <v>0</v>
      </c>
    </row>
    <row r="1242" spans="1:4" ht="14.25">
      <c r="A1242" s="199">
        <v>105945</v>
      </c>
      <c r="B1242" s="186" t="s">
        <v>13883</v>
      </c>
      <c r="C1242" s="187" t="s">
        <v>74</v>
      </c>
      <c r="D1242" s="218">
        <v>7.7</v>
      </c>
    </row>
    <row r="1243" spans="1:4" ht="14.25">
      <c r="A1243" s="199">
        <v>98522</v>
      </c>
      <c r="B1243" s="186" t="s">
        <v>909</v>
      </c>
      <c r="C1243" s="187" t="s">
        <v>44</v>
      </c>
      <c r="D1243" s="218">
        <v>174.22</v>
      </c>
    </row>
    <row r="1244" spans="1:4" ht="14.25">
      <c r="A1244" s="199">
        <v>98523</v>
      </c>
      <c r="B1244" s="186" t="s">
        <v>6911</v>
      </c>
      <c r="C1244" s="187" t="s">
        <v>44</v>
      </c>
      <c r="D1244" s="218">
        <v>0</v>
      </c>
    </row>
    <row r="1245" spans="1:4" ht="14.25">
      <c r="A1245" s="199">
        <v>102364</v>
      </c>
      <c r="B1245" s="186" t="s">
        <v>6157</v>
      </c>
      <c r="C1245" s="187" t="s">
        <v>74</v>
      </c>
      <c r="D1245" s="218">
        <v>224.13</v>
      </c>
    </row>
    <row r="1246" spans="1:4" ht="14.25">
      <c r="A1246" s="199">
        <v>102363</v>
      </c>
      <c r="B1246" s="186" t="s">
        <v>6156</v>
      </c>
      <c r="C1246" s="187" t="s">
        <v>74</v>
      </c>
      <c r="D1246" s="218">
        <v>205.21</v>
      </c>
    </row>
    <row r="1247" spans="1:4" ht="14.25">
      <c r="A1247" s="199">
        <v>102362</v>
      </c>
      <c r="B1247" s="186" t="s">
        <v>6155</v>
      </c>
      <c r="C1247" s="187" t="s">
        <v>74</v>
      </c>
      <c r="D1247" s="218">
        <v>194.93</v>
      </c>
    </row>
    <row r="1248" spans="1:4" ht="14.25">
      <c r="A1248" s="199">
        <v>101196</v>
      </c>
      <c r="B1248" s="186" t="s">
        <v>6912</v>
      </c>
      <c r="C1248" s="187" t="s">
        <v>44</v>
      </c>
      <c r="D1248" s="218">
        <v>0</v>
      </c>
    </row>
    <row r="1249" spans="1:4" ht="14.25">
      <c r="A1249" s="199">
        <v>101195</v>
      </c>
      <c r="B1249" s="186" t="s">
        <v>6913</v>
      </c>
      <c r="C1249" s="187" t="s">
        <v>44</v>
      </c>
      <c r="D1249" s="218">
        <v>0</v>
      </c>
    </row>
    <row r="1250" spans="1:4" ht="14.25">
      <c r="A1250" s="199">
        <v>101193</v>
      </c>
      <c r="B1250" s="186" t="s">
        <v>1979</v>
      </c>
      <c r="C1250" s="187" t="s">
        <v>44</v>
      </c>
      <c r="D1250" s="218">
        <v>73.16</v>
      </c>
    </row>
    <row r="1251" spans="1:4" ht="14.25">
      <c r="A1251" s="199">
        <v>101192</v>
      </c>
      <c r="B1251" s="186" t="s">
        <v>1978</v>
      </c>
      <c r="C1251" s="187" t="s">
        <v>44</v>
      </c>
      <c r="D1251" s="218">
        <v>78.900000000000006</v>
      </c>
    </row>
    <row r="1252" spans="1:4" ht="14.25">
      <c r="A1252" s="199">
        <v>101194</v>
      </c>
      <c r="B1252" s="186" t="s">
        <v>1980</v>
      </c>
      <c r="C1252" s="187" t="s">
        <v>44</v>
      </c>
      <c r="D1252" s="218">
        <v>73.459999999999994</v>
      </c>
    </row>
    <row r="1253" spans="1:4" ht="14.25">
      <c r="A1253" s="199">
        <v>101190</v>
      </c>
      <c r="B1253" s="186" t="s">
        <v>1976</v>
      </c>
      <c r="C1253" s="187" t="s">
        <v>44</v>
      </c>
      <c r="D1253" s="218">
        <v>81.55</v>
      </c>
    </row>
    <row r="1254" spans="1:4" ht="14.25">
      <c r="A1254" s="199">
        <v>101189</v>
      </c>
      <c r="B1254" s="186" t="s">
        <v>1975</v>
      </c>
      <c r="C1254" s="187" t="s">
        <v>44</v>
      </c>
      <c r="D1254" s="218">
        <v>82.16</v>
      </c>
    </row>
    <row r="1255" spans="1:4" ht="14.25">
      <c r="A1255" s="199">
        <v>101191</v>
      </c>
      <c r="B1255" s="186" t="s">
        <v>1977</v>
      </c>
      <c r="C1255" s="187" t="s">
        <v>44</v>
      </c>
      <c r="D1255" s="218">
        <v>81.849999999999994</v>
      </c>
    </row>
    <row r="1256" spans="1:4" ht="14.25">
      <c r="A1256" s="199">
        <v>101198</v>
      </c>
      <c r="B1256" s="186" t="s">
        <v>1982</v>
      </c>
      <c r="C1256" s="187" t="s">
        <v>44</v>
      </c>
      <c r="D1256" s="218">
        <v>104.87</v>
      </c>
    </row>
    <row r="1257" spans="1:4" ht="14.25">
      <c r="A1257" s="199">
        <v>101197</v>
      </c>
      <c r="B1257" s="186" t="s">
        <v>1981</v>
      </c>
      <c r="C1257" s="187" t="s">
        <v>44</v>
      </c>
      <c r="D1257" s="218">
        <v>144.28</v>
      </c>
    </row>
    <row r="1258" spans="1:4" ht="14.25">
      <c r="A1258" s="199">
        <v>101199</v>
      </c>
      <c r="B1258" s="186" t="s">
        <v>1983</v>
      </c>
      <c r="C1258" s="187" t="s">
        <v>44</v>
      </c>
      <c r="D1258" s="218">
        <v>105.63</v>
      </c>
    </row>
    <row r="1259" spans="1:4" ht="14.25">
      <c r="A1259" s="199">
        <v>101203</v>
      </c>
      <c r="B1259" s="186" t="s">
        <v>1987</v>
      </c>
      <c r="C1259" s="187" t="s">
        <v>44</v>
      </c>
      <c r="D1259" s="218">
        <v>40.479999999999997</v>
      </c>
    </row>
    <row r="1260" spans="1:4" ht="14.25">
      <c r="A1260" s="199">
        <v>101202</v>
      </c>
      <c r="B1260" s="186" t="s">
        <v>1986</v>
      </c>
      <c r="C1260" s="187" t="s">
        <v>44</v>
      </c>
      <c r="D1260" s="218">
        <v>41.25</v>
      </c>
    </row>
    <row r="1261" spans="1:4" ht="14.25">
      <c r="A1261" s="199">
        <v>101204</v>
      </c>
      <c r="B1261" s="186" t="s">
        <v>1988</v>
      </c>
      <c r="C1261" s="187" t="s">
        <v>44</v>
      </c>
      <c r="D1261" s="218">
        <v>40.79</v>
      </c>
    </row>
    <row r="1262" spans="1:4" ht="14.25">
      <c r="A1262" s="199">
        <v>101200</v>
      </c>
      <c r="B1262" s="186" t="s">
        <v>1984</v>
      </c>
      <c r="C1262" s="187" t="s">
        <v>44</v>
      </c>
      <c r="D1262" s="218">
        <v>65.91</v>
      </c>
    </row>
    <row r="1263" spans="1:4" ht="14.25">
      <c r="A1263" s="199">
        <v>101201</v>
      </c>
      <c r="B1263" s="186" t="s">
        <v>1985</v>
      </c>
      <c r="C1263" s="187" t="s">
        <v>44</v>
      </c>
      <c r="D1263" s="218">
        <v>78.42</v>
      </c>
    </row>
    <row r="1264" spans="1:4" ht="14.25">
      <c r="A1264" s="199">
        <v>101205</v>
      </c>
      <c r="B1264" s="186" t="s">
        <v>1989</v>
      </c>
      <c r="C1264" s="187" t="s">
        <v>44</v>
      </c>
      <c r="D1264" s="218">
        <v>41.25</v>
      </c>
    </row>
    <row r="1265" spans="1:4" ht="14.25">
      <c r="A1265" s="199">
        <v>101188</v>
      </c>
      <c r="B1265" s="186" t="s">
        <v>1974</v>
      </c>
      <c r="C1265" s="187" t="s">
        <v>44</v>
      </c>
      <c r="D1265" s="218">
        <v>5.92</v>
      </c>
    </row>
    <row r="1266" spans="1:4" ht="14.25">
      <c r="A1266" s="199">
        <v>87905</v>
      </c>
      <c r="B1266" s="186" t="s">
        <v>6914</v>
      </c>
      <c r="C1266" s="187" t="s">
        <v>74</v>
      </c>
      <c r="D1266" s="218">
        <v>8.36</v>
      </c>
    </row>
    <row r="1267" spans="1:4" ht="14.25">
      <c r="A1267" s="199">
        <v>87904</v>
      </c>
      <c r="B1267" s="186" t="s">
        <v>6915</v>
      </c>
      <c r="C1267" s="187" t="s">
        <v>74</v>
      </c>
      <c r="D1267" s="218">
        <v>8.77</v>
      </c>
    </row>
    <row r="1268" spans="1:4" ht="14.25">
      <c r="A1268" s="199">
        <v>87908</v>
      </c>
      <c r="B1268" s="186" t="s">
        <v>6916</v>
      </c>
      <c r="C1268" s="187" t="s">
        <v>74</v>
      </c>
      <c r="D1268" s="218">
        <v>6.52</v>
      </c>
    </row>
    <row r="1269" spans="1:4" ht="14.25">
      <c r="A1269" s="199">
        <v>87907</v>
      </c>
      <c r="B1269" s="186" t="s">
        <v>6917</v>
      </c>
      <c r="C1269" s="187" t="s">
        <v>74</v>
      </c>
      <c r="D1269" s="218">
        <v>6.93</v>
      </c>
    </row>
    <row r="1270" spans="1:4" ht="14.25">
      <c r="A1270" s="199">
        <v>87903</v>
      </c>
      <c r="B1270" s="186" t="s">
        <v>6918</v>
      </c>
      <c r="C1270" s="187" t="s">
        <v>74</v>
      </c>
      <c r="D1270" s="218">
        <v>10.63</v>
      </c>
    </row>
    <row r="1271" spans="1:4" ht="14.25">
      <c r="A1271" s="199">
        <v>87902</v>
      </c>
      <c r="B1271" s="186" t="s">
        <v>6919</v>
      </c>
      <c r="C1271" s="187" t="s">
        <v>74</v>
      </c>
      <c r="D1271" s="218">
        <v>10.97</v>
      </c>
    </row>
    <row r="1272" spans="1:4" ht="14.25">
      <c r="A1272" s="199">
        <v>87900</v>
      </c>
      <c r="B1272" s="186" t="s">
        <v>6920</v>
      </c>
      <c r="C1272" s="187" t="s">
        <v>74</v>
      </c>
      <c r="D1272" s="218">
        <v>8.33</v>
      </c>
    </row>
    <row r="1273" spans="1:4" ht="14.25">
      <c r="A1273" s="199">
        <v>87899</v>
      </c>
      <c r="B1273" s="186" t="s">
        <v>6921</v>
      </c>
      <c r="C1273" s="187" t="s">
        <v>74</v>
      </c>
      <c r="D1273" s="218">
        <v>8.4600000000000009</v>
      </c>
    </row>
    <row r="1274" spans="1:4" ht="14.25">
      <c r="A1274" s="199">
        <v>87894</v>
      </c>
      <c r="B1274" s="186" t="s">
        <v>6922</v>
      </c>
      <c r="C1274" s="187" t="s">
        <v>74</v>
      </c>
      <c r="D1274" s="218">
        <v>7.18</v>
      </c>
    </row>
    <row r="1275" spans="1:4" ht="14.25">
      <c r="A1275" s="199">
        <v>87893</v>
      </c>
      <c r="B1275" s="186" t="s">
        <v>6923</v>
      </c>
      <c r="C1275" s="187" t="s">
        <v>74</v>
      </c>
      <c r="D1275" s="218">
        <v>7.59</v>
      </c>
    </row>
    <row r="1276" spans="1:4" ht="14.25">
      <c r="A1276" s="199">
        <v>87897</v>
      </c>
      <c r="B1276" s="186" t="s">
        <v>6924</v>
      </c>
      <c r="C1276" s="187" t="s">
        <v>74</v>
      </c>
      <c r="D1276" s="218">
        <v>5.39</v>
      </c>
    </row>
    <row r="1277" spans="1:4" ht="14.25">
      <c r="A1277" s="199">
        <v>87896</v>
      </c>
      <c r="B1277" s="186" t="s">
        <v>5841</v>
      </c>
      <c r="C1277" s="187" t="s">
        <v>74</v>
      </c>
      <c r="D1277" s="218">
        <v>5.8</v>
      </c>
    </row>
    <row r="1278" spans="1:4" ht="14.25">
      <c r="A1278" s="199">
        <v>87892</v>
      </c>
      <c r="B1278" s="186" t="s">
        <v>6925</v>
      </c>
      <c r="C1278" s="187" t="s">
        <v>74</v>
      </c>
      <c r="D1278" s="218">
        <v>9.9</v>
      </c>
    </row>
    <row r="1279" spans="1:4" ht="14.25">
      <c r="A1279" s="199">
        <v>87891</v>
      </c>
      <c r="B1279" s="186" t="s">
        <v>5840</v>
      </c>
      <c r="C1279" s="187" t="s">
        <v>74</v>
      </c>
      <c r="D1279" s="218">
        <v>10.24</v>
      </c>
    </row>
    <row r="1280" spans="1:4" ht="14.25">
      <c r="A1280" s="199">
        <v>87889</v>
      </c>
      <c r="B1280" s="186" t="s">
        <v>6926</v>
      </c>
      <c r="C1280" s="187" t="s">
        <v>74</v>
      </c>
      <c r="D1280" s="218">
        <v>7.6</v>
      </c>
    </row>
    <row r="1281" spans="1:4" ht="14.25">
      <c r="A1281" s="199">
        <v>87888</v>
      </c>
      <c r="B1281" s="186" t="s">
        <v>6927</v>
      </c>
      <c r="C1281" s="187" t="s">
        <v>74</v>
      </c>
      <c r="D1281" s="218">
        <v>7.73</v>
      </c>
    </row>
    <row r="1282" spans="1:4" ht="14.25">
      <c r="A1282" s="199">
        <v>104411</v>
      </c>
      <c r="B1282" s="186" t="s">
        <v>6928</v>
      </c>
      <c r="C1282" s="187" t="s">
        <v>74</v>
      </c>
      <c r="D1282" s="218">
        <v>4.9000000000000004</v>
      </c>
    </row>
    <row r="1283" spans="1:4" ht="14.25">
      <c r="A1283" s="199">
        <v>104410</v>
      </c>
      <c r="B1283" s="186" t="s">
        <v>6929</v>
      </c>
      <c r="C1283" s="187" t="s">
        <v>74</v>
      </c>
      <c r="D1283" s="218">
        <v>5.36</v>
      </c>
    </row>
    <row r="1284" spans="1:4" ht="14.25">
      <c r="A1284" s="199">
        <v>87879</v>
      </c>
      <c r="B1284" s="186" t="s">
        <v>6930</v>
      </c>
      <c r="C1284" s="187" t="s">
        <v>74</v>
      </c>
      <c r="D1284" s="218">
        <v>4.7</v>
      </c>
    </row>
    <row r="1285" spans="1:4" ht="14.25">
      <c r="A1285" s="199">
        <v>87878</v>
      </c>
      <c r="B1285" s="186" t="s">
        <v>6931</v>
      </c>
      <c r="C1285" s="187" t="s">
        <v>74</v>
      </c>
      <c r="D1285" s="218">
        <v>5.1100000000000003</v>
      </c>
    </row>
    <row r="1286" spans="1:4" ht="14.25">
      <c r="A1286" s="199">
        <v>87885</v>
      </c>
      <c r="B1286" s="186" t="s">
        <v>5837</v>
      </c>
      <c r="C1286" s="187" t="s">
        <v>74</v>
      </c>
      <c r="D1286" s="218">
        <v>8.23</v>
      </c>
    </row>
    <row r="1287" spans="1:4" ht="14.25">
      <c r="A1287" s="199">
        <v>87884</v>
      </c>
      <c r="B1287" s="186" t="s">
        <v>5836</v>
      </c>
      <c r="C1287" s="187" t="s">
        <v>74</v>
      </c>
      <c r="D1287" s="218">
        <v>8.57</v>
      </c>
    </row>
    <row r="1288" spans="1:4" ht="14.25">
      <c r="A1288" s="199">
        <v>87882</v>
      </c>
      <c r="B1288" s="186" t="s">
        <v>5835</v>
      </c>
      <c r="C1288" s="187" t="s">
        <v>74</v>
      </c>
      <c r="D1288" s="218">
        <v>5.93</v>
      </c>
    </row>
    <row r="1289" spans="1:4" ht="14.25">
      <c r="A1289" s="199">
        <v>87881</v>
      </c>
      <c r="B1289" s="186" t="s">
        <v>5834</v>
      </c>
      <c r="C1289" s="187" t="s">
        <v>74</v>
      </c>
      <c r="D1289" s="218">
        <v>6.06</v>
      </c>
    </row>
    <row r="1290" spans="1:4" ht="14.25">
      <c r="A1290" s="199">
        <v>87887</v>
      </c>
      <c r="B1290" s="186" t="s">
        <v>5839</v>
      </c>
      <c r="C1290" s="187" t="s">
        <v>74</v>
      </c>
      <c r="D1290" s="218">
        <v>14.52</v>
      </c>
    </row>
    <row r="1291" spans="1:4" ht="14.25">
      <c r="A1291" s="199">
        <v>87886</v>
      </c>
      <c r="B1291" s="186" t="s">
        <v>5838</v>
      </c>
      <c r="C1291" s="187" t="s">
        <v>74</v>
      </c>
      <c r="D1291" s="218">
        <v>15.26</v>
      </c>
    </row>
    <row r="1292" spans="1:4" ht="14.25">
      <c r="A1292" s="199">
        <v>87911</v>
      </c>
      <c r="B1292" s="186" t="s">
        <v>5843</v>
      </c>
      <c r="C1292" s="187" t="s">
        <v>74</v>
      </c>
      <c r="D1292" s="218">
        <v>20.09</v>
      </c>
    </row>
    <row r="1293" spans="1:4" ht="14.25">
      <c r="A1293" s="199">
        <v>87910</v>
      </c>
      <c r="B1293" s="186" t="s">
        <v>5842</v>
      </c>
      <c r="C1293" s="187" t="s">
        <v>74</v>
      </c>
      <c r="D1293" s="218">
        <v>20.83</v>
      </c>
    </row>
    <row r="1294" spans="1:4" ht="14.25">
      <c r="A1294" s="199">
        <v>103686</v>
      </c>
      <c r="B1294" s="186" t="s">
        <v>3941</v>
      </c>
      <c r="C1294" s="187" t="s">
        <v>712</v>
      </c>
      <c r="D1294" s="218">
        <v>749.02</v>
      </c>
    </row>
    <row r="1295" spans="1:4" ht="14.25">
      <c r="A1295" s="199">
        <v>103685</v>
      </c>
      <c r="B1295" s="186" t="s">
        <v>3940</v>
      </c>
      <c r="C1295" s="187" t="s">
        <v>712</v>
      </c>
      <c r="D1295" s="218">
        <v>686.06</v>
      </c>
    </row>
    <row r="1296" spans="1:4" ht="14.25">
      <c r="A1296" s="199">
        <v>103669</v>
      </c>
      <c r="B1296" s="186" t="s">
        <v>6932</v>
      </c>
      <c r="C1296" s="187" t="s">
        <v>712</v>
      </c>
      <c r="D1296" s="218">
        <v>974.1</v>
      </c>
    </row>
    <row r="1297" spans="1:4" ht="14.25">
      <c r="A1297" s="199">
        <v>103672</v>
      </c>
      <c r="B1297" s="186" t="s">
        <v>3929</v>
      </c>
      <c r="C1297" s="187" t="s">
        <v>712</v>
      </c>
      <c r="D1297" s="218">
        <v>679.9</v>
      </c>
    </row>
    <row r="1298" spans="1:4" ht="14.25">
      <c r="A1298" s="199">
        <v>103671</v>
      </c>
      <c r="B1298" s="186" t="s">
        <v>3928</v>
      </c>
      <c r="C1298" s="187" t="s">
        <v>712</v>
      </c>
      <c r="D1298" s="218">
        <v>725.91</v>
      </c>
    </row>
    <row r="1299" spans="1:4" ht="14.25">
      <c r="A1299" s="199">
        <v>103688</v>
      </c>
      <c r="B1299" s="186" t="s">
        <v>3943</v>
      </c>
      <c r="C1299" s="187" t="s">
        <v>712</v>
      </c>
      <c r="D1299" s="218">
        <v>853.06</v>
      </c>
    </row>
    <row r="1300" spans="1:4" ht="14.25">
      <c r="A1300" s="199">
        <v>103687</v>
      </c>
      <c r="B1300" s="186" t="s">
        <v>3942</v>
      </c>
      <c r="C1300" s="187" t="s">
        <v>712</v>
      </c>
      <c r="D1300" s="218">
        <v>1095.9100000000001</v>
      </c>
    </row>
    <row r="1301" spans="1:4" ht="14.25">
      <c r="A1301" s="199">
        <v>103684</v>
      </c>
      <c r="B1301" s="186" t="s">
        <v>3939</v>
      </c>
      <c r="C1301" s="187" t="s">
        <v>712</v>
      </c>
      <c r="D1301" s="218">
        <v>698.57</v>
      </c>
    </row>
    <row r="1302" spans="1:4" ht="14.25">
      <c r="A1302" s="199">
        <v>103681</v>
      </c>
      <c r="B1302" s="186" t="s">
        <v>3936</v>
      </c>
      <c r="C1302" s="187" t="s">
        <v>712</v>
      </c>
      <c r="D1302" s="218">
        <v>753.09</v>
      </c>
    </row>
    <row r="1303" spans="1:4" ht="14.25">
      <c r="A1303" s="199">
        <v>103679</v>
      </c>
      <c r="B1303" s="186" t="s">
        <v>3934</v>
      </c>
      <c r="C1303" s="187" t="s">
        <v>712</v>
      </c>
      <c r="D1303" s="218">
        <v>816.91</v>
      </c>
    </row>
    <row r="1304" spans="1:4" ht="14.25">
      <c r="A1304" s="199">
        <v>103677</v>
      </c>
      <c r="B1304" s="186" t="s">
        <v>6933</v>
      </c>
      <c r="C1304" s="187" t="s">
        <v>712</v>
      </c>
      <c r="D1304" s="218">
        <v>859.05</v>
      </c>
    </row>
    <row r="1305" spans="1:4" ht="14.25">
      <c r="A1305" s="199">
        <v>103675</v>
      </c>
      <c r="B1305" s="186" t="s">
        <v>3932</v>
      </c>
      <c r="C1305" s="187" t="s">
        <v>712</v>
      </c>
      <c r="D1305" s="218">
        <v>681.42</v>
      </c>
    </row>
    <row r="1306" spans="1:4" ht="14.25">
      <c r="A1306" s="199">
        <v>103680</v>
      </c>
      <c r="B1306" s="186" t="s">
        <v>3935</v>
      </c>
      <c r="C1306" s="187" t="s">
        <v>712</v>
      </c>
      <c r="D1306" s="218">
        <v>869.06</v>
      </c>
    </row>
    <row r="1307" spans="1:4" ht="14.25">
      <c r="A1307" s="199">
        <v>103678</v>
      </c>
      <c r="B1307" s="186" t="s">
        <v>6934</v>
      </c>
      <c r="C1307" s="187" t="s">
        <v>712</v>
      </c>
      <c r="D1307" s="218">
        <v>932.62</v>
      </c>
    </row>
    <row r="1308" spans="1:4" ht="14.25">
      <c r="A1308" s="199">
        <v>103676</v>
      </c>
      <c r="B1308" s="186" t="s">
        <v>3933</v>
      </c>
      <c r="C1308" s="187" t="s">
        <v>712</v>
      </c>
      <c r="D1308" s="218">
        <v>1027.44</v>
      </c>
    </row>
    <row r="1309" spans="1:4" ht="14.25">
      <c r="A1309" s="199">
        <v>103674</v>
      </c>
      <c r="B1309" s="186" t="s">
        <v>3931</v>
      </c>
      <c r="C1309" s="187" t="s">
        <v>712</v>
      </c>
      <c r="D1309" s="218">
        <v>701.39</v>
      </c>
    </row>
    <row r="1310" spans="1:4" ht="14.25">
      <c r="A1310" s="199">
        <v>103683</v>
      </c>
      <c r="B1310" s="186" t="s">
        <v>3938</v>
      </c>
      <c r="C1310" s="187" t="s">
        <v>712</v>
      </c>
      <c r="D1310" s="218">
        <v>1277.57</v>
      </c>
    </row>
    <row r="1311" spans="1:4" ht="14.25">
      <c r="A1311" s="199">
        <v>103682</v>
      </c>
      <c r="B1311" s="186" t="s">
        <v>3937</v>
      </c>
      <c r="C1311" s="187" t="s">
        <v>712</v>
      </c>
      <c r="D1311" s="218">
        <v>990.92</v>
      </c>
    </row>
    <row r="1312" spans="1:4" ht="14.25">
      <c r="A1312" s="199">
        <v>103670</v>
      </c>
      <c r="B1312" s="186" t="s">
        <v>3927</v>
      </c>
      <c r="C1312" s="187" t="s">
        <v>712</v>
      </c>
      <c r="D1312" s="218">
        <v>296.22000000000003</v>
      </c>
    </row>
    <row r="1313" spans="1:4" ht="14.25">
      <c r="A1313" s="199">
        <v>103673</v>
      </c>
      <c r="B1313" s="186" t="s">
        <v>3930</v>
      </c>
      <c r="C1313" s="187" t="s">
        <v>712</v>
      </c>
      <c r="D1313" s="218">
        <v>41.04</v>
      </c>
    </row>
    <row r="1314" spans="1:4" ht="14.25">
      <c r="A1314" s="199">
        <v>91084</v>
      </c>
      <c r="B1314" s="186" t="s">
        <v>22949</v>
      </c>
      <c r="C1314" s="187" t="s">
        <v>74</v>
      </c>
      <c r="D1314" s="218">
        <v>254.49</v>
      </c>
    </row>
    <row r="1315" spans="1:4" ht="14.25">
      <c r="A1315" s="199">
        <v>91080</v>
      </c>
      <c r="B1315" s="186" t="s">
        <v>22950</v>
      </c>
      <c r="C1315" s="187" t="s">
        <v>74</v>
      </c>
      <c r="D1315" s="218">
        <v>203.73</v>
      </c>
    </row>
    <row r="1316" spans="1:4" ht="14.25">
      <c r="A1316" s="199">
        <v>91101</v>
      </c>
      <c r="B1316" s="186" t="s">
        <v>22951</v>
      </c>
      <c r="C1316" s="187" t="s">
        <v>74</v>
      </c>
      <c r="D1316" s="218">
        <v>237.36</v>
      </c>
    </row>
    <row r="1317" spans="1:4" ht="14.25">
      <c r="A1317" s="199">
        <v>91097</v>
      </c>
      <c r="B1317" s="186" t="s">
        <v>22952</v>
      </c>
      <c r="C1317" s="187" t="s">
        <v>74</v>
      </c>
      <c r="D1317" s="218">
        <v>197.28</v>
      </c>
    </row>
    <row r="1318" spans="1:4" ht="14.25">
      <c r="A1318" s="199">
        <v>91082</v>
      </c>
      <c r="B1318" s="186" t="s">
        <v>22953</v>
      </c>
      <c r="C1318" s="187" t="s">
        <v>74</v>
      </c>
      <c r="D1318" s="218">
        <v>229.98</v>
      </c>
    </row>
    <row r="1319" spans="1:4" ht="14.25">
      <c r="A1319" s="199">
        <v>91078</v>
      </c>
      <c r="B1319" s="186" t="s">
        <v>22954</v>
      </c>
      <c r="C1319" s="187" t="s">
        <v>74</v>
      </c>
      <c r="D1319" s="218">
        <v>192.27</v>
      </c>
    </row>
    <row r="1320" spans="1:4" ht="14.25">
      <c r="A1320" s="199">
        <v>91099</v>
      </c>
      <c r="B1320" s="186" t="s">
        <v>22955</v>
      </c>
      <c r="C1320" s="187" t="s">
        <v>74</v>
      </c>
      <c r="D1320" s="218">
        <v>218</v>
      </c>
    </row>
    <row r="1321" spans="1:4" ht="14.25">
      <c r="A1321" s="199">
        <v>91095</v>
      </c>
      <c r="B1321" s="186" t="s">
        <v>22956</v>
      </c>
      <c r="C1321" s="187" t="s">
        <v>74</v>
      </c>
      <c r="D1321" s="218">
        <v>187.17</v>
      </c>
    </row>
    <row r="1322" spans="1:4" ht="14.25">
      <c r="A1322" s="199">
        <v>91076</v>
      </c>
      <c r="B1322" s="186" t="s">
        <v>22957</v>
      </c>
      <c r="C1322" s="187" t="s">
        <v>74</v>
      </c>
      <c r="D1322" s="218">
        <v>337.52</v>
      </c>
    </row>
    <row r="1323" spans="1:4" ht="14.25">
      <c r="A1323" s="199">
        <v>91072</v>
      </c>
      <c r="B1323" s="186" t="s">
        <v>22958</v>
      </c>
      <c r="C1323" s="187" t="s">
        <v>74</v>
      </c>
      <c r="D1323" s="218">
        <v>297.39999999999998</v>
      </c>
    </row>
    <row r="1324" spans="1:4" ht="14.25">
      <c r="A1324" s="199">
        <v>91093</v>
      </c>
      <c r="B1324" s="186" t="s">
        <v>22959</v>
      </c>
      <c r="C1324" s="187" t="s">
        <v>74</v>
      </c>
      <c r="D1324" s="218">
        <v>348.63</v>
      </c>
    </row>
    <row r="1325" spans="1:4" ht="14.25">
      <c r="A1325" s="199">
        <v>91089</v>
      </c>
      <c r="B1325" s="186" t="s">
        <v>22960</v>
      </c>
      <c r="C1325" s="187" t="s">
        <v>74</v>
      </c>
      <c r="D1325" s="218">
        <v>315.83</v>
      </c>
    </row>
    <row r="1326" spans="1:4" ht="14.25">
      <c r="A1326" s="199">
        <v>91074</v>
      </c>
      <c r="B1326" s="186" t="s">
        <v>22961</v>
      </c>
      <c r="C1326" s="187" t="s">
        <v>74</v>
      </c>
      <c r="D1326" s="218">
        <v>228.09</v>
      </c>
    </row>
    <row r="1327" spans="1:4" ht="14.25">
      <c r="A1327" s="199">
        <v>91070</v>
      </c>
      <c r="B1327" s="186" t="s">
        <v>22962</v>
      </c>
      <c r="C1327" s="187" t="s">
        <v>74</v>
      </c>
      <c r="D1327" s="218">
        <v>197.54</v>
      </c>
    </row>
    <row r="1328" spans="1:4" ht="14.25">
      <c r="A1328" s="199">
        <v>91091</v>
      </c>
      <c r="B1328" s="186" t="s">
        <v>22963</v>
      </c>
      <c r="C1328" s="187" t="s">
        <v>74</v>
      </c>
      <c r="D1328" s="218">
        <v>240.07</v>
      </c>
    </row>
    <row r="1329" spans="1:4" ht="14.25">
      <c r="A1329" s="199">
        <v>91087</v>
      </c>
      <c r="B1329" s="186" t="s">
        <v>22964</v>
      </c>
      <c r="C1329" s="187" t="s">
        <v>74</v>
      </c>
      <c r="D1329" s="218">
        <v>214.62</v>
      </c>
    </row>
    <row r="1330" spans="1:4" ht="14.25">
      <c r="A1330" s="199">
        <v>91083</v>
      </c>
      <c r="B1330" s="186" t="s">
        <v>22965</v>
      </c>
      <c r="C1330" s="187" t="s">
        <v>74</v>
      </c>
      <c r="D1330" s="218">
        <v>308.85000000000002</v>
      </c>
    </row>
    <row r="1331" spans="1:4" ht="14.25">
      <c r="A1331" s="199">
        <v>91079</v>
      </c>
      <c r="B1331" s="186" t="s">
        <v>22966</v>
      </c>
      <c r="C1331" s="187" t="s">
        <v>74</v>
      </c>
      <c r="D1331" s="218">
        <v>189.61</v>
      </c>
    </row>
    <row r="1332" spans="1:4" ht="14.25">
      <c r="A1332" s="199">
        <v>91100</v>
      </c>
      <c r="B1332" s="186" t="s">
        <v>22967</v>
      </c>
      <c r="C1332" s="187" t="s">
        <v>74</v>
      </c>
      <c r="D1332" s="218">
        <v>258.79000000000002</v>
      </c>
    </row>
    <row r="1333" spans="1:4" ht="14.25">
      <c r="A1333" s="199">
        <v>91096</v>
      </c>
      <c r="B1333" s="186" t="s">
        <v>22968</v>
      </c>
      <c r="C1333" s="187" t="s">
        <v>74</v>
      </c>
      <c r="D1333" s="218">
        <v>179.88</v>
      </c>
    </row>
    <row r="1334" spans="1:4" ht="14.25">
      <c r="A1334" s="199">
        <v>91081</v>
      </c>
      <c r="B1334" s="186" t="s">
        <v>22969</v>
      </c>
      <c r="C1334" s="187" t="s">
        <v>74</v>
      </c>
      <c r="D1334" s="218">
        <v>248.32</v>
      </c>
    </row>
    <row r="1335" spans="1:4" ht="14.25">
      <c r="A1335" s="199">
        <v>91077</v>
      </c>
      <c r="B1335" s="186" t="s">
        <v>22970</v>
      </c>
      <c r="C1335" s="187" t="s">
        <v>74</v>
      </c>
      <c r="D1335" s="218">
        <v>174.83</v>
      </c>
    </row>
    <row r="1336" spans="1:4" ht="14.25">
      <c r="A1336" s="199">
        <v>91098</v>
      </c>
      <c r="B1336" s="186" t="s">
        <v>22971</v>
      </c>
      <c r="C1336" s="187" t="s">
        <v>74</v>
      </c>
      <c r="D1336" s="218">
        <v>220.24</v>
      </c>
    </row>
    <row r="1337" spans="1:4" ht="14.25">
      <c r="A1337" s="199">
        <v>91094</v>
      </c>
      <c r="B1337" s="186" t="s">
        <v>22972</v>
      </c>
      <c r="C1337" s="187" t="s">
        <v>74</v>
      </c>
      <c r="D1337" s="218">
        <v>167.72</v>
      </c>
    </row>
    <row r="1338" spans="1:4" ht="14.25">
      <c r="A1338" s="199">
        <v>91075</v>
      </c>
      <c r="B1338" s="186" t="s">
        <v>22973</v>
      </c>
      <c r="C1338" s="187" t="s">
        <v>74</v>
      </c>
      <c r="D1338" s="218">
        <v>364.77</v>
      </c>
    </row>
    <row r="1339" spans="1:4" ht="14.25">
      <c r="A1339" s="199">
        <v>91071</v>
      </c>
      <c r="B1339" s="186" t="s">
        <v>22974</v>
      </c>
      <c r="C1339" s="187" t="s">
        <v>74</v>
      </c>
      <c r="D1339" s="218">
        <v>287.23</v>
      </c>
    </row>
    <row r="1340" spans="1:4" ht="14.25">
      <c r="A1340" s="199">
        <v>91092</v>
      </c>
      <c r="B1340" s="186" t="s">
        <v>22975</v>
      </c>
      <c r="C1340" s="187" t="s">
        <v>74</v>
      </c>
      <c r="D1340" s="218">
        <v>359.07</v>
      </c>
    </row>
    <row r="1341" spans="1:4" ht="14.25">
      <c r="A1341" s="199">
        <v>91088</v>
      </c>
      <c r="B1341" s="186" t="s">
        <v>22976</v>
      </c>
      <c r="C1341" s="187" t="s">
        <v>74</v>
      </c>
      <c r="D1341" s="218">
        <v>303.48</v>
      </c>
    </row>
    <row r="1342" spans="1:4" ht="14.25">
      <c r="A1342" s="199">
        <v>91073</v>
      </c>
      <c r="B1342" s="186" t="s">
        <v>22977</v>
      </c>
      <c r="C1342" s="187" t="s">
        <v>74</v>
      </c>
      <c r="D1342" s="218">
        <v>237.1</v>
      </c>
    </row>
    <row r="1343" spans="1:4" ht="14.25">
      <c r="A1343" s="199">
        <v>91069</v>
      </c>
      <c r="B1343" s="186" t="s">
        <v>22978</v>
      </c>
      <c r="C1343" s="187" t="s">
        <v>74</v>
      </c>
      <c r="D1343" s="218">
        <v>185.34</v>
      </c>
    </row>
    <row r="1344" spans="1:4" ht="14.25">
      <c r="A1344" s="199">
        <v>91090</v>
      </c>
      <c r="B1344" s="186" t="s">
        <v>22979</v>
      </c>
      <c r="C1344" s="187" t="s">
        <v>74</v>
      </c>
      <c r="D1344" s="218">
        <v>240.11</v>
      </c>
    </row>
    <row r="1345" spans="1:4" ht="14.25">
      <c r="A1345" s="199">
        <v>91086</v>
      </c>
      <c r="B1345" s="186" t="s">
        <v>22980</v>
      </c>
      <c r="C1345" s="187" t="s">
        <v>74</v>
      </c>
      <c r="D1345" s="218">
        <v>201.04</v>
      </c>
    </row>
    <row r="1346" spans="1:4" ht="14.25">
      <c r="A1346" s="199">
        <v>105522</v>
      </c>
      <c r="B1346" s="186" t="s">
        <v>6935</v>
      </c>
      <c r="C1346" s="187" t="s">
        <v>74</v>
      </c>
      <c r="D1346" s="218">
        <v>0</v>
      </c>
    </row>
    <row r="1347" spans="1:4" ht="14.25">
      <c r="A1347" s="199">
        <v>104281</v>
      </c>
      <c r="B1347" s="186" t="s">
        <v>6936</v>
      </c>
      <c r="C1347" s="187" t="s">
        <v>73</v>
      </c>
      <c r="D1347" s="218">
        <v>0</v>
      </c>
    </row>
    <row r="1348" spans="1:4" ht="14.25">
      <c r="A1348" s="199">
        <v>104287</v>
      </c>
      <c r="B1348" s="186" t="s">
        <v>6937</v>
      </c>
      <c r="C1348" s="187" t="s">
        <v>73</v>
      </c>
      <c r="D1348" s="218">
        <v>0</v>
      </c>
    </row>
    <row r="1349" spans="1:4" ht="14.25">
      <c r="A1349" s="199">
        <v>104286</v>
      </c>
      <c r="B1349" s="186" t="s">
        <v>6938</v>
      </c>
      <c r="C1349" s="187" t="s">
        <v>73</v>
      </c>
      <c r="D1349" s="218">
        <v>0</v>
      </c>
    </row>
    <row r="1350" spans="1:4" ht="14.25">
      <c r="A1350" s="199">
        <v>104292</v>
      </c>
      <c r="B1350" s="186" t="s">
        <v>6939</v>
      </c>
      <c r="C1350" s="187" t="s">
        <v>73</v>
      </c>
      <c r="D1350" s="218">
        <v>0</v>
      </c>
    </row>
    <row r="1351" spans="1:4" ht="14.25">
      <c r="A1351" s="199">
        <v>104282</v>
      </c>
      <c r="B1351" s="186" t="s">
        <v>6940</v>
      </c>
      <c r="C1351" s="187" t="s">
        <v>73</v>
      </c>
      <c r="D1351" s="218">
        <v>0</v>
      </c>
    </row>
    <row r="1352" spans="1:4" ht="14.25">
      <c r="A1352" s="199">
        <v>104288</v>
      </c>
      <c r="B1352" s="186" t="s">
        <v>6941</v>
      </c>
      <c r="C1352" s="187" t="s">
        <v>73</v>
      </c>
      <c r="D1352" s="218">
        <v>0</v>
      </c>
    </row>
    <row r="1353" spans="1:4" ht="14.25">
      <c r="A1353" s="199">
        <v>104283</v>
      </c>
      <c r="B1353" s="186" t="s">
        <v>6942</v>
      </c>
      <c r="C1353" s="187" t="s">
        <v>73</v>
      </c>
      <c r="D1353" s="218">
        <v>0</v>
      </c>
    </row>
    <row r="1354" spans="1:4" ht="14.25">
      <c r="A1354" s="199">
        <v>104289</v>
      </c>
      <c r="B1354" s="186" t="s">
        <v>6943</v>
      </c>
      <c r="C1354" s="187" t="s">
        <v>73</v>
      </c>
      <c r="D1354" s="218">
        <v>0</v>
      </c>
    </row>
    <row r="1355" spans="1:4" ht="14.25">
      <c r="A1355" s="199">
        <v>104284</v>
      </c>
      <c r="B1355" s="186" t="s">
        <v>6944</v>
      </c>
      <c r="C1355" s="187" t="s">
        <v>73</v>
      </c>
      <c r="D1355" s="218">
        <v>0</v>
      </c>
    </row>
    <row r="1356" spans="1:4" ht="14.25">
      <c r="A1356" s="199">
        <v>104290</v>
      </c>
      <c r="B1356" s="186" t="s">
        <v>6945</v>
      </c>
      <c r="C1356" s="187" t="s">
        <v>73</v>
      </c>
      <c r="D1356" s="218">
        <v>0</v>
      </c>
    </row>
    <row r="1357" spans="1:4" ht="14.25">
      <c r="A1357" s="199">
        <v>104285</v>
      </c>
      <c r="B1357" s="186" t="s">
        <v>6946</v>
      </c>
      <c r="C1357" s="187" t="s">
        <v>73</v>
      </c>
      <c r="D1357" s="218">
        <v>0</v>
      </c>
    </row>
    <row r="1358" spans="1:4" ht="14.25">
      <c r="A1358" s="199">
        <v>104291</v>
      </c>
      <c r="B1358" s="186" t="s">
        <v>6947</v>
      </c>
      <c r="C1358" s="187" t="s">
        <v>73</v>
      </c>
      <c r="D1358" s="218">
        <v>0</v>
      </c>
    </row>
    <row r="1359" spans="1:4" ht="14.25">
      <c r="A1359" s="199">
        <v>104267</v>
      </c>
      <c r="B1359" s="186" t="s">
        <v>6948</v>
      </c>
      <c r="C1359" s="187" t="s">
        <v>73</v>
      </c>
      <c r="D1359" s="218">
        <v>0</v>
      </c>
    </row>
    <row r="1360" spans="1:4" ht="14.25">
      <c r="A1360" s="199">
        <v>104268</v>
      </c>
      <c r="B1360" s="186" t="s">
        <v>6949</v>
      </c>
      <c r="C1360" s="187" t="s">
        <v>73</v>
      </c>
      <c r="D1360" s="218">
        <v>0</v>
      </c>
    </row>
    <row r="1361" spans="1:4" ht="14.25">
      <c r="A1361" s="199">
        <v>104269</v>
      </c>
      <c r="B1361" s="186" t="s">
        <v>6950</v>
      </c>
      <c r="C1361" s="187" t="s">
        <v>73</v>
      </c>
      <c r="D1361" s="218">
        <v>0</v>
      </c>
    </row>
    <row r="1362" spans="1:4" ht="14.25">
      <c r="A1362" s="199">
        <v>104270</v>
      </c>
      <c r="B1362" s="186" t="s">
        <v>6951</v>
      </c>
      <c r="C1362" s="187" t="s">
        <v>73</v>
      </c>
      <c r="D1362" s="218">
        <v>0</v>
      </c>
    </row>
    <row r="1363" spans="1:4" ht="14.25">
      <c r="A1363" s="199">
        <v>104276</v>
      </c>
      <c r="B1363" s="186" t="s">
        <v>6952</v>
      </c>
      <c r="C1363" s="187" t="s">
        <v>73</v>
      </c>
      <c r="D1363" s="218">
        <v>0</v>
      </c>
    </row>
    <row r="1364" spans="1:4" ht="14.25">
      <c r="A1364" s="199">
        <v>104280</v>
      </c>
      <c r="B1364" s="186" t="s">
        <v>6953</v>
      </c>
      <c r="C1364" s="187" t="s">
        <v>73</v>
      </c>
      <c r="D1364" s="218">
        <v>0</v>
      </c>
    </row>
    <row r="1365" spans="1:4" ht="14.25">
      <c r="A1365" s="199">
        <v>104271</v>
      </c>
      <c r="B1365" s="186" t="s">
        <v>6954</v>
      </c>
      <c r="C1365" s="187" t="s">
        <v>73</v>
      </c>
      <c r="D1365" s="218">
        <v>0</v>
      </c>
    </row>
    <row r="1366" spans="1:4" ht="14.25">
      <c r="A1366" s="199">
        <v>104272</v>
      </c>
      <c r="B1366" s="186" t="s">
        <v>6955</v>
      </c>
      <c r="C1366" s="187" t="s">
        <v>73</v>
      </c>
      <c r="D1366" s="218">
        <v>0</v>
      </c>
    </row>
    <row r="1367" spans="1:4" ht="14.25">
      <c r="A1367" s="199">
        <v>104273</v>
      </c>
      <c r="B1367" s="186" t="s">
        <v>6956</v>
      </c>
      <c r="C1367" s="187" t="s">
        <v>73</v>
      </c>
      <c r="D1367" s="218">
        <v>0</v>
      </c>
    </row>
    <row r="1368" spans="1:4" ht="14.25">
      <c r="A1368" s="199">
        <v>104277</v>
      </c>
      <c r="B1368" s="186" t="s">
        <v>6957</v>
      </c>
      <c r="C1368" s="187" t="s">
        <v>73</v>
      </c>
      <c r="D1368" s="218">
        <v>0</v>
      </c>
    </row>
    <row r="1369" spans="1:4" ht="14.25">
      <c r="A1369" s="199">
        <v>104274</v>
      </c>
      <c r="B1369" s="186" t="s">
        <v>6958</v>
      </c>
      <c r="C1369" s="187" t="s">
        <v>73</v>
      </c>
      <c r="D1369" s="218">
        <v>0</v>
      </c>
    </row>
    <row r="1370" spans="1:4" ht="14.25">
      <c r="A1370" s="199">
        <v>104278</v>
      </c>
      <c r="B1370" s="186" t="s">
        <v>6959</v>
      </c>
      <c r="C1370" s="187" t="s">
        <v>73</v>
      </c>
      <c r="D1370" s="218">
        <v>0</v>
      </c>
    </row>
    <row r="1371" spans="1:4" ht="14.25">
      <c r="A1371" s="199">
        <v>104275</v>
      </c>
      <c r="B1371" s="186" t="s">
        <v>6960</v>
      </c>
      <c r="C1371" s="187" t="s">
        <v>73</v>
      </c>
      <c r="D1371" s="218">
        <v>0</v>
      </c>
    </row>
    <row r="1372" spans="1:4" ht="14.25">
      <c r="A1372" s="199">
        <v>104279</v>
      </c>
      <c r="B1372" s="186" t="s">
        <v>6961</v>
      </c>
      <c r="C1372" s="187" t="s">
        <v>73</v>
      </c>
      <c r="D1372" s="218">
        <v>0</v>
      </c>
    </row>
    <row r="1373" spans="1:4" ht="14.25">
      <c r="A1373" s="199">
        <v>104265</v>
      </c>
      <c r="B1373" s="186" t="s">
        <v>6962</v>
      </c>
      <c r="C1373" s="187" t="s">
        <v>73</v>
      </c>
      <c r="D1373" s="218">
        <v>0</v>
      </c>
    </row>
    <row r="1374" spans="1:4" ht="14.25">
      <c r="A1374" s="199">
        <v>104266</v>
      </c>
      <c r="B1374" s="186" t="s">
        <v>6963</v>
      </c>
      <c r="C1374" s="187" t="s">
        <v>73</v>
      </c>
      <c r="D1374" s="218">
        <v>0</v>
      </c>
    </row>
    <row r="1375" spans="1:4" ht="14.25">
      <c r="A1375" s="199">
        <v>104305</v>
      </c>
      <c r="B1375" s="186" t="s">
        <v>6964</v>
      </c>
      <c r="C1375" s="187" t="s">
        <v>44</v>
      </c>
      <c r="D1375" s="218">
        <v>0</v>
      </c>
    </row>
    <row r="1376" spans="1:4" ht="14.25">
      <c r="A1376" s="199">
        <v>104306</v>
      </c>
      <c r="B1376" s="186" t="s">
        <v>6965</v>
      </c>
      <c r="C1376" s="187" t="s">
        <v>44</v>
      </c>
      <c r="D1376" s="218">
        <v>0</v>
      </c>
    </row>
    <row r="1377" spans="1:4" ht="14.25">
      <c r="A1377" s="199">
        <v>104307</v>
      </c>
      <c r="B1377" s="186" t="s">
        <v>6966</v>
      </c>
      <c r="C1377" s="187" t="s">
        <v>44</v>
      </c>
      <c r="D1377" s="218">
        <v>0</v>
      </c>
    </row>
    <row r="1378" spans="1:4" ht="14.25">
      <c r="A1378" s="199">
        <v>104308</v>
      </c>
      <c r="B1378" s="186" t="s">
        <v>6967</v>
      </c>
      <c r="C1378" s="187" t="s">
        <v>44</v>
      </c>
      <c r="D1378" s="218">
        <v>0</v>
      </c>
    </row>
    <row r="1379" spans="1:4" ht="14.25">
      <c r="A1379" s="199">
        <v>104309</v>
      </c>
      <c r="B1379" s="186" t="s">
        <v>6968</v>
      </c>
      <c r="C1379" s="187" t="s">
        <v>44</v>
      </c>
      <c r="D1379" s="218">
        <v>0</v>
      </c>
    </row>
    <row r="1380" spans="1:4" ht="14.25">
      <c r="A1380" s="199">
        <v>104310</v>
      </c>
      <c r="B1380" s="186" t="s">
        <v>6969</v>
      </c>
      <c r="C1380" s="187" t="s">
        <v>44</v>
      </c>
      <c r="D1380" s="218">
        <v>0</v>
      </c>
    </row>
    <row r="1381" spans="1:4" ht="14.25">
      <c r="A1381" s="199">
        <v>104311</v>
      </c>
      <c r="B1381" s="186" t="s">
        <v>6970</v>
      </c>
      <c r="C1381" s="187" t="s">
        <v>44</v>
      </c>
      <c r="D1381" s="218">
        <v>0</v>
      </c>
    </row>
    <row r="1382" spans="1:4" ht="14.25">
      <c r="A1382" s="199">
        <v>104301</v>
      </c>
      <c r="B1382" s="186" t="s">
        <v>6971</v>
      </c>
      <c r="C1382" s="187" t="s">
        <v>72</v>
      </c>
      <c r="D1382" s="218">
        <v>0</v>
      </c>
    </row>
    <row r="1383" spans="1:4" ht="14.25">
      <c r="A1383" s="199">
        <v>104302</v>
      </c>
      <c r="B1383" s="186" t="s">
        <v>6972</v>
      </c>
      <c r="C1383" s="187" t="s">
        <v>72</v>
      </c>
      <c r="D1383" s="218">
        <v>0</v>
      </c>
    </row>
    <row r="1384" spans="1:4" ht="14.25">
      <c r="A1384" s="199">
        <v>104303</v>
      </c>
      <c r="B1384" s="186" t="s">
        <v>6973</v>
      </c>
      <c r="C1384" s="187" t="s">
        <v>72</v>
      </c>
      <c r="D1384" s="218">
        <v>0</v>
      </c>
    </row>
    <row r="1385" spans="1:4" ht="14.25">
      <c r="A1385" s="199">
        <v>104304</v>
      </c>
      <c r="B1385" s="186" t="s">
        <v>6974</v>
      </c>
      <c r="C1385" s="187" t="s">
        <v>72</v>
      </c>
      <c r="D1385" s="218">
        <v>0</v>
      </c>
    </row>
    <row r="1386" spans="1:4" ht="14.25">
      <c r="A1386" s="199">
        <v>104293</v>
      </c>
      <c r="B1386" s="186" t="s">
        <v>6975</v>
      </c>
      <c r="C1386" s="187" t="s">
        <v>72</v>
      </c>
      <c r="D1386" s="218">
        <v>0</v>
      </c>
    </row>
    <row r="1387" spans="1:4" ht="14.25">
      <c r="A1387" s="199">
        <v>104297</v>
      </c>
      <c r="B1387" s="186" t="s">
        <v>6976</v>
      </c>
      <c r="C1387" s="187" t="s">
        <v>72</v>
      </c>
      <c r="D1387" s="218">
        <v>0</v>
      </c>
    </row>
    <row r="1388" spans="1:4" ht="14.25">
      <c r="A1388" s="199">
        <v>104295</v>
      </c>
      <c r="B1388" s="186" t="s">
        <v>6977</v>
      </c>
      <c r="C1388" s="187" t="s">
        <v>72</v>
      </c>
      <c r="D1388" s="218">
        <v>0</v>
      </c>
    </row>
    <row r="1389" spans="1:4" ht="14.25">
      <c r="A1389" s="199">
        <v>104299</v>
      </c>
      <c r="B1389" s="186" t="s">
        <v>6978</v>
      </c>
      <c r="C1389" s="187" t="s">
        <v>72</v>
      </c>
      <c r="D1389" s="218">
        <v>0</v>
      </c>
    </row>
    <row r="1390" spans="1:4" ht="14.25">
      <c r="A1390" s="199">
        <v>104294</v>
      </c>
      <c r="B1390" s="186" t="s">
        <v>6979</v>
      </c>
      <c r="C1390" s="187" t="s">
        <v>72</v>
      </c>
      <c r="D1390" s="218">
        <v>0</v>
      </c>
    </row>
    <row r="1391" spans="1:4" ht="14.25">
      <c r="A1391" s="199">
        <v>104298</v>
      </c>
      <c r="B1391" s="186" t="s">
        <v>6980</v>
      </c>
      <c r="C1391" s="187" t="s">
        <v>72</v>
      </c>
      <c r="D1391" s="218">
        <v>0</v>
      </c>
    </row>
    <row r="1392" spans="1:4" ht="14.25">
      <c r="A1392" s="199">
        <v>104296</v>
      </c>
      <c r="B1392" s="186" t="s">
        <v>6981</v>
      </c>
      <c r="C1392" s="187" t="s">
        <v>72</v>
      </c>
      <c r="D1392" s="218">
        <v>0</v>
      </c>
    </row>
    <row r="1393" spans="1:4" ht="14.25">
      <c r="A1393" s="199">
        <v>104300</v>
      </c>
      <c r="B1393" s="186" t="s">
        <v>6982</v>
      </c>
      <c r="C1393" s="187" t="s">
        <v>72</v>
      </c>
      <c r="D1393" s="218">
        <v>0</v>
      </c>
    </row>
    <row r="1394" spans="1:4" ht="14.25">
      <c r="A1394" s="199">
        <v>90944</v>
      </c>
      <c r="B1394" s="186" t="s">
        <v>2877</v>
      </c>
      <c r="C1394" s="187" t="s">
        <v>74</v>
      </c>
      <c r="D1394" s="218">
        <v>165.91</v>
      </c>
    </row>
    <row r="1395" spans="1:4" ht="14.25">
      <c r="A1395" s="199">
        <v>90934</v>
      </c>
      <c r="B1395" s="186" t="s">
        <v>2873</v>
      </c>
      <c r="C1395" s="187" t="s">
        <v>74</v>
      </c>
      <c r="D1395" s="218">
        <v>153.77000000000001</v>
      </c>
    </row>
    <row r="1396" spans="1:4" ht="14.25">
      <c r="A1396" s="199">
        <v>90954</v>
      </c>
      <c r="B1396" s="186" t="s">
        <v>2881</v>
      </c>
      <c r="C1396" s="187" t="s">
        <v>74</v>
      </c>
      <c r="D1396" s="218">
        <v>188.13</v>
      </c>
    </row>
    <row r="1397" spans="1:4" ht="14.25">
      <c r="A1397" s="199">
        <v>90933</v>
      </c>
      <c r="B1397" s="186" t="s">
        <v>2872</v>
      </c>
      <c r="C1397" s="187" t="s">
        <v>74</v>
      </c>
      <c r="D1397" s="218">
        <v>142.05000000000001</v>
      </c>
    </row>
    <row r="1398" spans="1:4" ht="14.25">
      <c r="A1398" s="199">
        <v>90943</v>
      </c>
      <c r="B1398" s="186" t="s">
        <v>2876</v>
      </c>
      <c r="C1398" s="187" t="s">
        <v>74</v>
      </c>
      <c r="D1398" s="218">
        <v>153.15</v>
      </c>
    </row>
    <row r="1399" spans="1:4" ht="14.25">
      <c r="A1399" s="199">
        <v>90953</v>
      </c>
      <c r="B1399" s="186" t="s">
        <v>2880</v>
      </c>
      <c r="C1399" s="187" t="s">
        <v>74</v>
      </c>
      <c r="D1399" s="218">
        <v>173.46</v>
      </c>
    </row>
    <row r="1400" spans="1:4" ht="14.25">
      <c r="A1400" s="199">
        <v>90932</v>
      </c>
      <c r="B1400" s="186" t="s">
        <v>2871</v>
      </c>
      <c r="C1400" s="187" t="s">
        <v>74</v>
      </c>
      <c r="D1400" s="218">
        <v>87.45</v>
      </c>
    </row>
    <row r="1401" spans="1:4" ht="14.25">
      <c r="A1401" s="199">
        <v>90942</v>
      </c>
      <c r="B1401" s="186" t="s">
        <v>2875</v>
      </c>
      <c r="C1401" s="187" t="s">
        <v>74</v>
      </c>
      <c r="D1401" s="218">
        <v>93.69</v>
      </c>
    </row>
    <row r="1402" spans="1:4" ht="14.25">
      <c r="A1402" s="199">
        <v>90952</v>
      </c>
      <c r="B1402" s="186" t="s">
        <v>2879</v>
      </c>
      <c r="C1402" s="187" t="s">
        <v>74</v>
      </c>
      <c r="D1402" s="218">
        <v>105.1</v>
      </c>
    </row>
    <row r="1403" spans="1:4" ht="14.25">
      <c r="A1403" s="199">
        <v>90930</v>
      </c>
      <c r="B1403" s="186" t="s">
        <v>2870</v>
      </c>
      <c r="C1403" s="187" t="s">
        <v>74</v>
      </c>
      <c r="D1403" s="218">
        <v>81.72</v>
      </c>
    </row>
    <row r="1404" spans="1:4" ht="14.25">
      <c r="A1404" s="199">
        <v>90940</v>
      </c>
      <c r="B1404" s="186" t="s">
        <v>2874</v>
      </c>
      <c r="C1404" s="187" t="s">
        <v>74</v>
      </c>
      <c r="D1404" s="218">
        <v>87.45</v>
      </c>
    </row>
    <row r="1405" spans="1:4" ht="14.25">
      <c r="A1405" s="199">
        <v>90950</v>
      </c>
      <c r="B1405" s="186" t="s">
        <v>2878</v>
      </c>
      <c r="C1405" s="187" t="s">
        <v>74</v>
      </c>
      <c r="D1405" s="218">
        <v>97.91</v>
      </c>
    </row>
    <row r="1406" spans="1:4" ht="14.25">
      <c r="A1406" s="199">
        <v>88476</v>
      </c>
      <c r="B1406" s="186" t="s">
        <v>2867</v>
      </c>
      <c r="C1406" s="187" t="s">
        <v>74</v>
      </c>
      <c r="D1406" s="218">
        <v>22.46</v>
      </c>
    </row>
    <row r="1407" spans="1:4" ht="14.25">
      <c r="A1407" s="199">
        <v>88477</v>
      </c>
      <c r="B1407" s="186" t="s">
        <v>2868</v>
      </c>
      <c r="C1407" s="187" t="s">
        <v>74</v>
      </c>
      <c r="D1407" s="218">
        <v>31.12</v>
      </c>
    </row>
    <row r="1408" spans="1:4" ht="14.25">
      <c r="A1408" s="199">
        <v>88478</v>
      </c>
      <c r="B1408" s="186" t="s">
        <v>2869</v>
      </c>
      <c r="C1408" s="187" t="s">
        <v>74</v>
      </c>
      <c r="D1408" s="218">
        <v>38.28</v>
      </c>
    </row>
    <row r="1409" spans="1:4" ht="14.25">
      <c r="A1409" s="199">
        <v>88470</v>
      </c>
      <c r="B1409" s="186" t="s">
        <v>2864</v>
      </c>
      <c r="C1409" s="187" t="s">
        <v>74</v>
      </c>
      <c r="D1409" s="218">
        <v>27.63</v>
      </c>
    </row>
    <row r="1410" spans="1:4" ht="14.25">
      <c r="A1410" s="199">
        <v>88471</v>
      </c>
      <c r="B1410" s="186" t="s">
        <v>2865</v>
      </c>
      <c r="C1410" s="187" t="s">
        <v>74</v>
      </c>
      <c r="D1410" s="218">
        <v>34.56</v>
      </c>
    </row>
    <row r="1411" spans="1:4" ht="14.25">
      <c r="A1411" s="199">
        <v>88472</v>
      </c>
      <c r="B1411" s="186" t="s">
        <v>2866</v>
      </c>
      <c r="C1411" s="187" t="s">
        <v>74</v>
      </c>
      <c r="D1411" s="218">
        <v>40.07</v>
      </c>
    </row>
    <row r="1412" spans="1:4" ht="14.25">
      <c r="A1412" s="199">
        <v>87759</v>
      </c>
      <c r="B1412" s="186" t="s">
        <v>2859</v>
      </c>
      <c r="C1412" s="187" t="s">
        <v>74</v>
      </c>
      <c r="D1412" s="218">
        <v>105.26</v>
      </c>
    </row>
    <row r="1413" spans="1:4" ht="14.25">
      <c r="A1413" s="199">
        <v>87769</v>
      </c>
      <c r="B1413" s="186" t="s">
        <v>2863</v>
      </c>
      <c r="C1413" s="187" t="s">
        <v>74</v>
      </c>
      <c r="D1413" s="218">
        <v>125.13</v>
      </c>
    </row>
    <row r="1414" spans="1:4" ht="14.25">
      <c r="A1414" s="199">
        <v>87739</v>
      </c>
      <c r="B1414" s="186" t="s">
        <v>2851</v>
      </c>
      <c r="C1414" s="187" t="s">
        <v>74</v>
      </c>
      <c r="D1414" s="218">
        <v>82.77</v>
      </c>
    </row>
    <row r="1415" spans="1:4" ht="14.25">
      <c r="A1415" s="199">
        <v>87749</v>
      </c>
      <c r="B1415" s="186" t="s">
        <v>2855</v>
      </c>
      <c r="C1415" s="187" t="s">
        <v>74</v>
      </c>
      <c r="D1415" s="218">
        <v>106.99</v>
      </c>
    </row>
    <row r="1416" spans="1:4" ht="14.25">
      <c r="A1416" s="199">
        <v>87624</v>
      </c>
      <c r="B1416" s="186" t="s">
        <v>5833</v>
      </c>
      <c r="C1416" s="187" t="s">
        <v>74</v>
      </c>
      <c r="D1416" s="218">
        <v>70.459999999999994</v>
      </c>
    </row>
    <row r="1417" spans="1:4" ht="14.25">
      <c r="A1417" s="199">
        <v>87634</v>
      </c>
      <c r="B1417" s="186" t="s">
        <v>2831</v>
      </c>
      <c r="C1417" s="187" t="s">
        <v>74</v>
      </c>
      <c r="D1417" s="218">
        <v>94.67</v>
      </c>
    </row>
    <row r="1418" spans="1:4" ht="14.25">
      <c r="A1418" s="199">
        <v>87644</v>
      </c>
      <c r="B1418" s="186" t="s">
        <v>2835</v>
      </c>
      <c r="C1418" s="187" t="s">
        <v>74</v>
      </c>
      <c r="D1418" s="218">
        <v>114.5</v>
      </c>
    </row>
    <row r="1419" spans="1:4" ht="14.25">
      <c r="A1419" s="199">
        <v>87684</v>
      </c>
      <c r="B1419" s="186" t="s">
        <v>2839</v>
      </c>
      <c r="C1419" s="187" t="s">
        <v>74</v>
      </c>
      <c r="D1419" s="218">
        <v>110.38</v>
      </c>
    </row>
    <row r="1420" spans="1:4" ht="14.25">
      <c r="A1420" s="199">
        <v>87694</v>
      </c>
      <c r="B1420" s="186" t="s">
        <v>2843</v>
      </c>
      <c r="C1420" s="187" t="s">
        <v>74</v>
      </c>
      <c r="D1420" s="218">
        <v>126.45</v>
      </c>
    </row>
    <row r="1421" spans="1:4" ht="14.25">
      <c r="A1421" s="199">
        <v>87704</v>
      </c>
      <c r="B1421" s="186" t="s">
        <v>2847</v>
      </c>
      <c r="C1421" s="187" t="s">
        <v>74</v>
      </c>
      <c r="D1421" s="218">
        <v>137.25</v>
      </c>
    </row>
    <row r="1422" spans="1:4" ht="14.25">
      <c r="A1422" s="199">
        <v>87758</v>
      </c>
      <c r="B1422" s="186" t="s">
        <v>2858</v>
      </c>
      <c r="C1422" s="187" t="s">
        <v>74</v>
      </c>
      <c r="D1422" s="218">
        <v>96.94</v>
      </c>
    </row>
    <row r="1423" spans="1:4" ht="14.25">
      <c r="A1423" s="199">
        <v>87768</v>
      </c>
      <c r="B1423" s="186" t="s">
        <v>2862</v>
      </c>
      <c r="C1423" s="187" t="s">
        <v>74</v>
      </c>
      <c r="D1423" s="218">
        <v>114.9</v>
      </c>
    </row>
    <row r="1424" spans="1:4" ht="14.25">
      <c r="A1424" s="199">
        <v>87738</v>
      </c>
      <c r="B1424" s="186" t="s">
        <v>2850</v>
      </c>
      <c r="C1424" s="187" t="s">
        <v>74</v>
      </c>
      <c r="D1424" s="218">
        <v>76.78</v>
      </c>
    </row>
    <row r="1425" spans="1:4" ht="14.25">
      <c r="A1425" s="199">
        <v>87748</v>
      </c>
      <c r="B1425" s="186" t="s">
        <v>2854</v>
      </c>
      <c r="C1425" s="187" t="s">
        <v>74</v>
      </c>
      <c r="D1425" s="218">
        <v>98.67</v>
      </c>
    </row>
    <row r="1426" spans="1:4" ht="14.25">
      <c r="A1426" s="199">
        <v>87623</v>
      </c>
      <c r="B1426" s="186" t="s">
        <v>2827</v>
      </c>
      <c r="C1426" s="187" t="s">
        <v>74</v>
      </c>
      <c r="D1426" s="218">
        <v>64.47</v>
      </c>
    </row>
    <row r="1427" spans="1:4" ht="14.25">
      <c r="A1427" s="199">
        <v>87633</v>
      </c>
      <c r="B1427" s="186" t="s">
        <v>2830</v>
      </c>
      <c r="C1427" s="187" t="s">
        <v>74</v>
      </c>
      <c r="D1427" s="218">
        <v>86.35</v>
      </c>
    </row>
    <row r="1428" spans="1:4" ht="14.25">
      <c r="A1428" s="199">
        <v>87643</v>
      </c>
      <c r="B1428" s="186" t="s">
        <v>2834</v>
      </c>
      <c r="C1428" s="187" t="s">
        <v>74</v>
      </c>
      <c r="D1428" s="218">
        <v>104.27</v>
      </c>
    </row>
    <row r="1429" spans="1:4" ht="14.25">
      <c r="A1429" s="199">
        <v>87683</v>
      </c>
      <c r="B1429" s="186" t="s">
        <v>2838</v>
      </c>
      <c r="C1429" s="187" t="s">
        <v>74</v>
      </c>
      <c r="D1429" s="218">
        <v>100.15</v>
      </c>
    </row>
    <row r="1430" spans="1:4" ht="14.25">
      <c r="A1430" s="199">
        <v>87703</v>
      </c>
      <c r="B1430" s="186" t="s">
        <v>2846</v>
      </c>
      <c r="C1430" s="187" t="s">
        <v>74</v>
      </c>
      <c r="D1430" s="218">
        <v>124.49</v>
      </c>
    </row>
    <row r="1431" spans="1:4" ht="14.25">
      <c r="A1431" s="199">
        <v>87693</v>
      </c>
      <c r="B1431" s="186" t="s">
        <v>2842</v>
      </c>
      <c r="C1431" s="187" t="s">
        <v>74</v>
      </c>
      <c r="D1431" s="218">
        <v>114.73</v>
      </c>
    </row>
    <row r="1432" spans="1:4" ht="14.25">
      <c r="A1432" s="199">
        <v>87757</v>
      </c>
      <c r="B1432" s="186" t="s">
        <v>2857</v>
      </c>
      <c r="C1432" s="187" t="s">
        <v>74</v>
      </c>
      <c r="D1432" s="218">
        <v>58.17</v>
      </c>
    </row>
    <row r="1433" spans="1:4" ht="14.25">
      <c r="A1433" s="199">
        <v>87767</v>
      </c>
      <c r="B1433" s="186" t="s">
        <v>2861</v>
      </c>
      <c r="C1433" s="187" t="s">
        <v>74</v>
      </c>
      <c r="D1433" s="218">
        <v>67.22</v>
      </c>
    </row>
    <row r="1434" spans="1:4" ht="14.25">
      <c r="A1434" s="199">
        <v>87737</v>
      </c>
      <c r="B1434" s="186" t="s">
        <v>2849</v>
      </c>
      <c r="C1434" s="187" t="s">
        <v>74</v>
      </c>
      <c r="D1434" s="218">
        <v>48.9</v>
      </c>
    </row>
    <row r="1435" spans="1:4" ht="14.25">
      <c r="A1435" s="199">
        <v>87747</v>
      </c>
      <c r="B1435" s="186" t="s">
        <v>2853</v>
      </c>
      <c r="C1435" s="187" t="s">
        <v>74</v>
      </c>
      <c r="D1435" s="218">
        <v>59.9</v>
      </c>
    </row>
    <row r="1436" spans="1:4" ht="14.25">
      <c r="A1436" s="199">
        <v>87622</v>
      </c>
      <c r="B1436" s="186" t="s">
        <v>2826</v>
      </c>
      <c r="C1436" s="187" t="s">
        <v>74</v>
      </c>
      <c r="D1436" s="218">
        <v>36.590000000000003</v>
      </c>
    </row>
    <row r="1437" spans="1:4" ht="14.25">
      <c r="A1437" s="199">
        <v>87632</v>
      </c>
      <c r="B1437" s="186" t="s">
        <v>2829</v>
      </c>
      <c r="C1437" s="187" t="s">
        <v>74</v>
      </c>
      <c r="D1437" s="218">
        <v>47.58</v>
      </c>
    </row>
    <row r="1438" spans="1:4" ht="14.25">
      <c r="A1438" s="199">
        <v>87642</v>
      </c>
      <c r="B1438" s="186" t="s">
        <v>2833</v>
      </c>
      <c r="C1438" s="187" t="s">
        <v>74</v>
      </c>
      <c r="D1438" s="218">
        <v>56.59</v>
      </c>
    </row>
    <row r="1439" spans="1:4" ht="14.25">
      <c r="A1439" s="199">
        <v>87682</v>
      </c>
      <c r="B1439" s="186" t="s">
        <v>2837</v>
      </c>
      <c r="C1439" s="187" t="s">
        <v>74</v>
      </c>
      <c r="D1439" s="218">
        <v>52.47</v>
      </c>
    </row>
    <row r="1440" spans="1:4" ht="14.25">
      <c r="A1440" s="199">
        <v>87692</v>
      </c>
      <c r="B1440" s="186" t="s">
        <v>2841</v>
      </c>
      <c r="C1440" s="187" t="s">
        <v>74</v>
      </c>
      <c r="D1440" s="218">
        <v>60.13</v>
      </c>
    </row>
    <row r="1441" spans="1:4" ht="14.25">
      <c r="A1441" s="199">
        <v>87702</v>
      </c>
      <c r="B1441" s="186" t="s">
        <v>2845</v>
      </c>
      <c r="C1441" s="187" t="s">
        <v>74</v>
      </c>
      <c r="D1441" s="218">
        <v>65.03</v>
      </c>
    </row>
    <row r="1442" spans="1:4" ht="14.25">
      <c r="A1442" s="199">
        <v>87755</v>
      </c>
      <c r="B1442" s="186" t="s">
        <v>2856</v>
      </c>
      <c r="C1442" s="187" t="s">
        <v>74</v>
      </c>
      <c r="D1442" s="218">
        <v>54.1</v>
      </c>
    </row>
    <row r="1443" spans="1:4" ht="14.25">
      <c r="A1443" s="199">
        <v>87765</v>
      </c>
      <c r="B1443" s="186" t="s">
        <v>2860</v>
      </c>
      <c r="C1443" s="187" t="s">
        <v>74</v>
      </c>
      <c r="D1443" s="218">
        <v>62.22</v>
      </c>
    </row>
    <row r="1444" spans="1:4" ht="14.25">
      <c r="A1444" s="199">
        <v>87735</v>
      </c>
      <c r="B1444" s="186" t="s">
        <v>2848</v>
      </c>
      <c r="C1444" s="187" t="s">
        <v>74</v>
      </c>
      <c r="D1444" s="218">
        <v>45.97</v>
      </c>
    </row>
    <row r="1445" spans="1:4" ht="14.25">
      <c r="A1445" s="199">
        <v>87745</v>
      </c>
      <c r="B1445" s="186" t="s">
        <v>2852</v>
      </c>
      <c r="C1445" s="187" t="s">
        <v>74</v>
      </c>
      <c r="D1445" s="218">
        <v>55.83</v>
      </c>
    </row>
    <row r="1446" spans="1:4" ht="14.25">
      <c r="A1446" s="199">
        <v>87620</v>
      </c>
      <c r="B1446" s="186" t="s">
        <v>2825</v>
      </c>
      <c r="C1446" s="187" t="s">
        <v>74</v>
      </c>
      <c r="D1446" s="218">
        <v>33.659999999999997</v>
      </c>
    </row>
    <row r="1447" spans="1:4" ht="14.25">
      <c r="A1447" s="199">
        <v>87630</v>
      </c>
      <c r="B1447" s="186" t="s">
        <v>2828</v>
      </c>
      <c r="C1447" s="187" t="s">
        <v>74</v>
      </c>
      <c r="D1447" s="218">
        <v>43.51</v>
      </c>
    </row>
    <row r="1448" spans="1:4" ht="14.25">
      <c r="A1448" s="199">
        <v>87640</v>
      </c>
      <c r="B1448" s="186" t="s">
        <v>2832</v>
      </c>
      <c r="C1448" s="187" t="s">
        <v>74</v>
      </c>
      <c r="D1448" s="218">
        <v>51.59</v>
      </c>
    </row>
    <row r="1449" spans="1:4" ht="14.25">
      <c r="A1449" s="199">
        <v>87680</v>
      </c>
      <c r="B1449" s="186" t="s">
        <v>2836</v>
      </c>
      <c r="C1449" s="187" t="s">
        <v>74</v>
      </c>
      <c r="D1449" s="218">
        <v>47.47</v>
      </c>
    </row>
    <row r="1450" spans="1:4" ht="14.25">
      <c r="A1450" s="199">
        <v>87690</v>
      </c>
      <c r="B1450" s="186" t="s">
        <v>2840</v>
      </c>
      <c r="C1450" s="187" t="s">
        <v>74</v>
      </c>
      <c r="D1450" s="218">
        <v>54.4</v>
      </c>
    </row>
    <row r="1451" spans="1:4" ht="14.25">
      <c r="A1451" s="199">
        <v>87700</v>
      </c>
      <c r="B1451" s="186" t="s">
        <v>2844</v>
      </c>
      <c r="C1451" s="187" t="s">
        <v>74</v>
      </c>
      <c r="D1451" s="218">
        <v>58.79</v>
      </c>
    </row>
    <row r="1452" spans="1:4" ht="14.25">
      <c r="A1452" s="199">
        <v>102803</v>
      </c>
      <c r="B1452" s="186" t="s">
        <v>2882</v>
      </c>
      <c r="C1452" s="187" t="s">
        <v>74</v>
      </c>
      <c r="D1452" s="218">
        <v>2.4</v>
      </c>
    </row>
    <row r="1453" spans="1:4" ht="14.25">
      <c r="A1453" s="199">
        <v>92717</v>
      </c>
      <c r="B1453" s="186" t="s">
        <v>3578</v>
      </c>
      <c r="C1453" s="187" t="s">
        <v>183</v>
      </c>
      <c r="D1453" s="218">
        <v>0.28000000000000003</v>
      </c>
    </row>
    <row r="1454" spans="1:4" ht="14.25">
      <c r="A1454" s="199">
        <v>92716</v>
      </c>
      <c r="B1454" s="186" t="s">
        <v>3551</v>
      </c>
      <c r="C1454" s="187" t="s">
        <v>77</v>
      </c>
      <c r="D1454" s="218">
        <v>82.26</v>
      </c>
    </row>
    <row r="1455" spans="1:4" ht="14.25">
      <c r="A1455" s="199">
        <v>103668</v>
      </c>
      <c r="B1455" s="186" t="s">
        <v>6983</v>
      </c>
      <c r="C1455" s="187" t="s">
        <v>183</v>
      </c>
      <c r="D1455" s="218">
        <v>0</v>
      </c>
    </row>
    <row r="1456" spans="1:4" ht="14.25">
      <c r="A1456" s="199">
        <v>103667</v>
      </c>
      <c r="B1456" s="186" t="s">
        <v>6984</v>
      </c>
      <c r="C1456" s="187" t="s">
        <v>77</v>
      </c>
      <c r="D1456" s="218">
        <v>0</v>
      </c>
    </row>
    <row r="1457" spans="1:4" ht="14.25">
      <c r="A1457" s="199">
        <v>89218</v>
      </c>
      <c r="B1457" s="186" t="s">
        <v>225</v>
      </c>
      <c r="C1457" s="187" t="s">
        <v>183</v>
      </c>
      <c r="D1457" s="218">
        <v>95</v>
      </c>
    </row>
    <row r="1458" spans="1:4" ht="14.25">
      <c r="A1458" s="199">
        <v>89843</v>
      </c>
      <c r="B1458" s="186" t="s">
        <v>127</v>
      </c>
      <c r="C1458" s="187" t="s">
        <v>77</v>
      </c>
      <c r="D1458" s="218">
        <v>213.26</v>
      </c>
    </row>
    <row r="1459" spans="1:4" ht="14.25">
      <c r="A1459" s="199">
        <v>87446</v>
      </c>
      <c r="B1459" s="186" t="s">
        <v>3564</v>
      </c>
      <c r="C1459" s="187" t="s">
        <v>183</v>
      </c>
      <c r="D1459" s="218">
        <v>0.65</v>
      </c>
    </row>
    <row r="1460" spans="1:4" ht="14.25">
      <c r="A1460" s="199">
        <v>87445</v>
      </c>
      <c r="B1460" s="186" t="s">
        <v>3537</v>
      </c>
      <c r="C1460" s="187" t="s">
        <v>77</v>
      </c>
      <c r="D1460" s="218">
        <v>5.39</v>
      </c>
    </row>
    <row r="1461" spans="1:4" ht="14.25">
      <c r="A1461" s="199">
        <v>93234</v>
      </c>
      <c r="B1461" s="186" t="s">
        <v>263</v>
      </c>
      <c r="C1461" s="187" t="s">
        <v>183</v>
      </c>
      <c r="D1461" s="218">
        <v>0.6</v>
      </c>
    </row>
    <row r="1462" spans="1:4" ht="14.25">
      <c r="A1462" s="199">
        <v>93233</v>
      </c>
      <c r="B1462" s="186" t="s">
        <v>159</v>
      </c>
      <c r="C1462" s="187" t="s">
        <v>77</v>
      </c>
      <c r="D1462" s="218">
        <v>5.81</v>
      </c>
    </row>
    <row r="1463" spans="1:4" ht="14.25">
      <c r="A1463" s="199">
        <v>102953</v>
      </c>
      <c r="B1463" s="186" t="s">
        <v>6985</v>
      </c>
      <c r="C1463" s="187" t="s">
        <v>183</v>
      </c>
      <c r="D1463" s="218">
        <v>0</v>
      </c>
    </row>
    <row r="1464" spans="1:4" ht="14.25">
      <c r="A1464" s="199">
        <v>102952</v>
      </c>
      <c r="B1464" s="186" t="s">
        <v>6986</v>
      </c>
      <c r="C1464" s="187" t="s">
        <v>77</v>
      </c>
      <c r="D1464" s="218">
        <v>0</v>
      </c>
    </row>
    <row r="1465" spans="1:4" ht="14.25">
      <c r="A1465" s="199">
        <v>88831</v>
      </c>
      <c r="B1465" s="186" t="s">
        <v>3568</v>
      </c>
      <c r="C1465" s="187" t="s">
        <v>183</v>
      </c>
      <c r="D1465" s="218">
        <v>0.48</v>
      </c>
    </row>
    <row r="1466" spans="1:4" ht="14.25">
      <c r="A1466" s="199">
        <v>88830</v>
      </c>
      <c r="B1466" s="186" t="s">
        <v>3541</v>
      </c>
      <c r="C1466" s="187" t="s">
        <v>77</v>
      </c>
      <c r="D1466" s="218">
        <v>2.3199999999999998</v>
      </c>
    </row>
    <row r="1467" spans="1:4" ht="14.25">
      <c r="A1467" s="199">
        <v>89226</v>
      </c>
      <c r="B1467" s="186" t="s">
        <v>3571</v>
      </c>
      <c r="C1467" s="187" t="s">
        <v>183</v>
      </c>
      <c r="D1467" s="218">
        <v>1.98</v>
      </c>
    </row>
    <row r="1468" spans="1:4" ht="14.25">
      <c r="A1468" s="199">
        <v>89225</v>
      </c>
      <c r="B1468" s="186" t="s">
        <v>3544</v>
      </c>
      <c r="C1468" s="187" t="s">
        <v>77</v>
      </c>
      <c r="D1468" s="218">
        <v>6.56</v>
      </c>
    </row>
    <row r="1469" spans="1:4" ht="14.25">
      <c r="A1469" s="199">
        <v>89279</v>
      </c>
      <c r="B1469" s="186" t="s">
        <v>3572</v>
      </c>
      <c r="C1469" s="187" t="s">
        <v>183</v>
      </c>
      <c r="D1469" s="218">
        <v>2.4</v>
      </c>
    </row>
    <row r="1470" spans="1:4" ht="14.25">
      <c r="A1470" s="199">
        <v>89278</v>
      </c>
      <c r="B1470" s="186" t="s">
        <v>3545</v>
      </c>
      <c r="C1470" s="187" t="s">
        <v>77</v>
      </c>
      <c r="D1470" s="218">
        <v>12.98</v>
      </c>
    </row>
    <row r="1471" spans="1:4" ht="14.25">
      <c r="A1471" s="199">
        <v>90651</v>
      </c>
      <c r="B1471" s="186" t="s">
        <v>238</v>
      </c>
      <c r="C1471" s="187" t="s">
        <v>183</v>
      </c>
      <c r="D1471" s="218">
        <v>1.45</v>
      </c>
    </row>
    <row r="1472" spans="1:4" ht="14.25">
      <c r="A1472" s="199">
        <v>90650</v>
      </c>
      <c r="B1472" s="186" t="s">
        <v>135</v>
      </c>
      <c r="C1472" s="187" t="s">
        <v>77</v>
      </c>
      <c r="D1472" s="218">
        <v>13.67</v>
      </c>
    </row>
    <row r="1473" spans="1:4" ht="14.25">
      <c r="A1473" s="199">
        <v>106101</v>
      </c>
      <c r="B1473" s="186" t="s">
        <v>22981</v>
      </c>
      <c r="C1473" s="187" t="s">
        <v>183</v>
      </c>
      <c r="D1473" s="218">
        <v>0</v>
      </c>
    </row>
    <row r="1474" spans="1:4" ht="14.25">
      <c r="A1474" s="199">
        <v>106100</v>
      </c>
      <c r="B1474" s="186" t="s">
        <v>22982</v>
      </c>
      <c r="C1474" s="187" t="s">
        <v>77</v>
      </c>
      <c r="D1474" s="218">
        <v>0</v>
      </c>
    </row>
    <row r="1475" spans="1:4" ht="14.25">
      <c r="A1475" s="199">
        <v>90657</v>
      </c>
      <c r="B1475" s="186" t="s">
        <v>239</v>
      </c>
      <c r="C1475" s="187" t="s">
        <v>183</v>
      </c>
      <c r="D1475" s="218">
        <v>5.93</v>
      </c>
    </row>
    <row r="1476" spans="1:4" ht="14.25">
      <c r="A1476" s="199">
        <v>90656</v>
      </c>
      <c r="B1476" s="186" t="s">
        <v>136</v>
      </c>
      <c r="C1476" s="187" t="s">
        <v>77</v>
      </c>
      <c r="D1476" s="218">
        <v>18.39</v>
      </c>
    </row>
    <row r="1477" spans="1:4" ht="14.25">
      <c r="A1477" s="199">
        <v>90663</v>
      </c>
      <c r="B1477" s="186" t="s">
        <v>240</v>
      </c>
      <c r="C1477" s="187" t="s">
        <v>183</v>
      </c>
      <c r="D1477" s="218">
        <v>6.35</v>
      </c>
    </row>
    <row r="1478" spans="1:4" ht="14.25">
      <c r="A1478" s="199">
        <v>90662</v>
      </c>
      <c r="B1478" s="186" t="s">
        <v>137</v>
      </c>
      <c r="C1478" s="187" t="s">
        <v>77</v>
      </c>
      <c r="D1478" s="218">
        <v>19.190000000000001</v>
      </c>
    </row>
    <row r="1479" spans="1:4" ht="14.25">
      <c r="A1479" s="199">
        <v>89022</v>
      </c>
      <c r="B1479" s="186" t="s">
        <v>3569</v>
      </c>
      <c r="C1479" s="187" t="s">
        <v>183</v>
      </c>
      <c r="D1479" s="218">
        <v>0.64</v>
      </c>
    </row>
    <row r="1480" spans="1:4" ht="14.25">
      <c r="A1480" s="199">
        <v>89021</v>
      </c>
      <c r="B1480" s="186" t="s">
        <v>3542</v>
      </c>
      <c r="C1480" s="187" t="s">
        <v>77</v>
      </c>
      <c r="D1480" s="218">
        <v>3.37</v>
      </c>
    </row>
    <row r="1481" spans="1:4" ht="14.25">
      <c r="A1481" s="199">
        <v>90644</v>
      </c>
      <c r="B1481" s="186" t="s">
        <v>237</v>
      </c>
      <c r="C1481" s="187" t="s">
        <v>183</v>
      </c>
      <c r="D1481" s="218">
        <v>9.1199999999999992</v>
      </c>
    </row>
    <row r="1482" spans="1:4" ht="14.25">
      <c r="A1482" s="199">
        <v>90643</v>
      </c>
      <c r="B1482" s="186" t="s">
        <v>134</v>
      </c>
      <c r="C1482" s="187" t="s">
        <v>77</v>
      </c>
      <c r="D1482" s="218">
        <v>29.44</v>
      </c>
    </row>
    <row r="1483" spans="1:4" ht="14.25">
      <c r="A1483" s="199">
        <v>102811</v>
      </c>
      <c r="B1483" s="186" t="s">
        <v>6987</v>
      </c>
      <c r="C1483" s="187" t="s">
        <v>183</v>
      </c>
      <c r="D1483" s="218">
        <v>0</v>
      </c>
    </row>
    <row r="1484" spans="1:4" ht="14.25">
      <c r="A1484" s="199">
        <v>102810</v>
      </c>
      <c r="B1484" s="186" t="s">
        <v>6988</v>
      </c>
      <c r="C1484" s="187" t="s">
        <v>77</v>
      </c>
      <c r="D1484" s="218">
        <v>0</v>
      </c>
    </row>
    <row r="1485" spans="1:4" ht="14.25">
      <c r="A1485" s="199">
        <v>92146</v>
      </c>
      <c r="B1485" s="186" t="s">
        <v>259</v>
      </c>
      <c r="C1485" s="187" t="s">
        <v>183</v>
      </c>
      <c r="D1485" s="218">
        <v>34.590000000000003</v>
      </c>
    </row>
    <row r="1486" spans="1:4" ht="14.25">
      <c r="A1486" s="199">
        <v>92145</v>
      </c>
      <c r="B1486" s="186" t="s">
        <v>155</v>
      </c>
      <c r="C1486" s="187" t="s">
        <v>77</v>
      </c>
      <c r="D1486" s="218">
        <v>80.739999999999995</v>
      </c>
    </row>
    <row r="1487" spans="1:4" ht="14.25">
      <c r="A1487" s="199">
        <v>92139</v>
      </c>
      <c r="B1487" s="186" t="s">
        <v>258</v>
      </c>
      <c r="C1487" s="187" t="s">
        <v>183</v>
      </c>
      <c r="D1487" s="218">
        <v>46.81</v>
      </c>
    </row>
    <row r="1488" spans="1:4" ht="14.25">
      <c r="A1488" s="199">
        <v>92138</v>
      </c>
      <c r="B1488" s="186" t="s">
        <v>154</v>
      </c>
      <c r="C1488" s="187" t="s">
        <v>77</v>
      </c>
      <c r="D1488" s="218">
        <v>97.89</v>
      </c>
    </row>
    <row r="1489" spans="1:4" ht="14.25">
      <c r="A1489" s="199">
        <v>91387</v>
      </c>
      <c r="B1489" s="186" t="s">
        <v>251</v>
      </c>
      <c r="C1489" s="187" t="s">
        <v>183</v>
      </c>
      <c r="D1489" s="218">
        <v>76.83</v>
      </c>
    </row>
    <row r="1490" spans="1:4" ht="14.25">
      <c r="A1490" s="199">
        <v>91386</v>
      </c>
      <c r="B1490" s="186" t="s">
        <v>148</v>
      </c>
      <c r="C1490" s="187" t="s">
        <v>77</v>
      </c>
      <c r="D1490" s="218">
        <v>267.55</v>
      </c>
    </row>
    <row r="1491" spans="1:4" ht="14.25">
      <c r="A1491" s="199">
        <v>96036</v>
      </c>
      <c r="B1491" s="186" t="s">
        <v>283</v>
      </c>
      <c r="C1491" s="187" t="s">
        <v>183</v>
      </c>
      <c r="D1491" s="218">
        <v>86.9</v>
      </c>
    </row>
    <row r="1492" spans="1:4" ht="14.25">
      <c r="A1492" s="199">
        <v>96035</v>
      </c>
      <c r="B1492" s="186" t="s">
        <v>179</v>
      </c>
      <c r="C1492" s="187" t="s">
        <v>77</v>
      </c>
      <c r="D1492" s="218">
        <v>284.14999999999998</v>
      </c>
    </row>
    <row r="1493" spans="1:4" ht="14.25">
      <c r="A1493" s="199">
        <v>89877</v>
      </c>
      <c r="B1493" s="186" t="s">
        <v>231</v>
      </c>
      <c r="C1493" s="187" t="s">
        <v>183</v>
      </c>
      <c r="D1493" s="218">
        <v>91.09</v>
      </c>
    </row>
    <row r="1494" spans="1:4" ht="14.25">
      <c r="A1494" s="199">
        <v>89876</v>
      </c>
      <c r="B1494" s="186" t="s">
        <v>128</v>
      </c>
      <c r="C1494" s="187" t="s">
        <v>77</v>
      </c>
      <c r="D1494" s="218">
        <v>330.4</v>
      </c>
    </row>
    <row r="1495" spans="1:4" ht="14.25">
      <c r="A1495" s="199">
        <v>89884</v>
      </c>
      <c r="B1495" s="186" t="s">
        <v>232</v>
      </c>
      <c r="C1495" s="187" t="s">
        <v>183</v>
      </c>
      <c r="D1495" s="218">
        <v>95.25</v>
      </c>
    </row>
    <row r="1496" spans="1:4" ht="14.25">
      <c r="A1496" s="199">
        <v>89883</v>
      </c>
      <c r="B1496" s="186" t="s">
        <v>129</v>
      </c>
      <c r="C1496" s="187" t="s">
        <v>77</v>
      </c>
      <c r="D1496" s="218">
        <v>365.37</v>
      </c>
    </row>
    <row r="1497" spans="1:4" ht="14.25">
      <c r="A1497" s="199">
        <v>67827</v>
      </c>
      <c r="B1497" s="186" t="s">
        <v>216</v>
      </c>
      <c r="C1497" s="187" t="s">
        <v>183</v>
      </c>
      <c r="D1497" s="218">
        <v>67.180000000000007</v>
      </c>
    </row>
    <row r="1498" spans="1:4" ht="14.25">
      <c r="A1498" s="199">
        <v>67826</v>
      </c>
      <c r="B1498" s="186" t="s">
        <v>110</v>
      </c>
      <c r="C1498" s="187" t="s">
        <v>77</v>
      </c>
      <c r="D1498" s="218">
        <v>187.99</v>
      </c>
    </row>
    <row r="1499" spans="1:4" ht="14.25">
      <c r="A1499" s="199">
        <v>5961</v>
      </c>
      <c r="B1499" s="186" t="s">
        <v>211</v>
      </c>
      <c r="C1499" s="187" t="s">
        <v>183</v>
      </c>
      <c r="D1499" s="218">
        <v>65.989999999999995</v>
      </c>
    </row>
    <row r="1500" spans="1:4" ht="14.25">
      <c r="A1500" s="199">
        <v>5811</v>
      </c>
      <c r="B1500" s="186" t="s">
        <v>83</v>
      </c>
      <c r="C1500" s="187" t="s">
        <v>77</v>
      </c>
      <c r="D1500" s="218">
        <v>204.7</v>
      </c>
    </row>
    <row r="1501" spans="1:4" ht="14.25">
      <c r="A1501" s="199">
        <v>92243</v>
      </c>
      <c r="B1501" s="186" t="s">
        <v>260</v>
      </c>
      <c r="C1501" s="187" t="s">
        <v>183</v>
      </c>
      <c r="D1501" s="218">
        <v>81.44</v>
      </c>
    </row>
    <row r="1502" spans="1:4" ht="14.25">
      <c r="A1502" s="199">
        <v>92242</v>
      </c>
      <c r="B1502" s="186" t="s">
        <v>156</v>
      </c>
      <c r="C1502" s="187" t="s">
        <v>77</v>
      </c>
      <c r="D1502" s="218">
        <v>401.11</v>
      </c>
    </row>
    <row r="1503" spans="1:4" ht="14.25">
      <c r="A1503" s="199">
        <v>91646</v>
      </c>
      <c r="B1503" s="186" t="s">
        <v>255</v>
      </c>
      <c r="C1503" s="187" t="s">
        <v>183</v>
      </c>
      <c r="D1503" s="218">
        <v>98.09</v>
      </c>
    </row>
    <row r="1504" spans="1:4" ht="14.25">
      <c r="A1504" s="199">
        <v>91645</v>
      </c>
      <c r="B1504" s="186" t="s">
        <v>151</v>
      </c>
      <c r="C1504" s="187" t="s">
        <v>77</v>
      </c>
      <c r="D1504" s="218">
        <v>461.48</v>
      </c>
    </row>
    <row r="1505" spans="1:4" ht="14.25">
      <c r="A1505" s="199">
        <v>92107</v>
      </c>
      <c r="B1505" s="186" t="s">
        <v>3575</v>
      </c>
      <c r="C1505" s="187" t="s">
        <v>183</v>
      </c>
      <c r="D1505" s="218">
        <v>94.82</v>
      </c>
    </row>
    <row r="1506" spans="1:4" ht="14.25">
      <c r="A1506" s="199">
        <v>92106</v>
      </c>
      <c r="B1506" s="186" t="s">
        <v>3548</v>
      </c>
      <c r="C1506" s="187" t="s">
        <v>77</v>
      </c>
      <c r="D1506" s="218">
        <v>352.31</v>
      </c>
    </row>
    <row r="1507" spans="1:4" ht="14.25">
      <c r="A1507" s="199">
        <v>5903</v>
      </c>
      <c r="B1507" s="186" t="s">
        <v>202</v>
      </c>
      <c r="C1507" s="187" t="s">
        <v>183</v>
      </c>
      <c r="D1507" s="218">
        <v>75.22</v>
      </c>
    </row>
    <row r="1508" spans="1:4" ht="14.25">
      <c r="A1508" s="199">
        <v>5901</v>
      </c>
      <c r="B1508" s="186" t="s">
        <v>98</v>
      </c>
      <c r="C1508" s="187" t="s">
        <v>77</v>
      </c>
      <c r="D1508" s="218">
        <v>313.61</v>
      </c>
    </row>
    <row r="1509" spans="1:4" ht="14.25">
      <c r="A1509" s="199">
        <v>106252</v>
      </c>
      <c r="B1509" s="186" t="s">
        <v>22983</v>
      </c>
      <c r="C1509" s="187" t="s">
        <v>183</v>
      </c>
      <c r="D1509" s="218">
        <v>74.790000000000006</v>
      </c>
    </row>
    <row r="1510" spans="1:4" ht="14.25">
      <c r="A1510" s="199">
        <v>106247</v>
      </c>
      <c r="B1510" s="186" t="s">
        <v>22984</v>
      </c>
      <c r="C1510" s="187" t="s">
        <v>77</v>
      </c>
      <c r="D1510" s="218">
        <v>278.58999999999997</v>
      </c>
    </row>
    <row r="1511" spans="1:4" ht="14.25">
      <c r="A1511" s="199">
        <v>6260</v>
      </c>
      <c r="B1511" s="186" t="s">
        <v>212</v>
      </c>
      <c r="C1511" s="187" t="s">
        <v>183</v>
      </c>
      <c r="D1511" s="218">
        <v>62.67</v>
      </c>
    </row>
    <row r="1512" spans="1:4" ht="14.25">
      <c r="A1512" s="199">
        <v>6259</v>
      </c>
      <c r="B1512" s="186" t="s">
        <v>106</v>
      </c>
      <c r="C1512" s="187" t="s">
        <v>77</v>
      </c>
      <c r="D1512" s="218">
        <v>253.1</v>
      </c>
    </row>
    <row r="1513" spans="1:4" ht="14.25">
      <c r="A1513" s="199">
        <v>104705</v>
      </c>
      <c r="B1513" s="186" t="s">
        <v>6989</v>
      </c>
      <c r="C1513" s="187" t="s">
        <v>183</v>
      </c>
      <c r="D1513" s="218">
        <v>0</v>
      </c>
    </row>
    <row r="1514" spans="1:4" ht="14.25">
      <c r="A1514" s="199">
        <v>104704</v>
      </c>
      <c r="B1514" s="186" t="s">
        <v>6990</v>
      </c>
      <c r="C1514" s="187" t="s">
        <v>77</v>
      </c>
      <c r="D1514" s="218">
        <v>0</v>
      </c>
    </row>
    <row r="1515" spans="1:4" ht="14.25">
      <c r="A1515" s="199">
        <v>91395</v>
      </c>
      <c r="B1515" s="186" t="s">
        <v>252</v>
      </c>
      <c r="C1515" s="187" t="s">
        <v>183</v>
      </c>
      <c r="D1515" s="218">
        <v>60.61</v>
      </c>
    </row>
    <row r="1516" spans="1:4" ht="14.25">
      <c r="A1516" s="199">
        <v>73467</v>
      </c>
      <c r="B1516" s="186" t="s">
        <v>113</v>
      </c>
      <c r="C1516" s="187" t="s">
        <v>77</v>
      </c>
      <c r="D1516" s="218">
        <v>246.14</v>
      </c>
    </row>
    <row r="1517" spans="1:4" ht="14.25">
      <c r="A1517" s="199">
        <v>5826</v>
      </c>
      <c r="B1517" s="186" t="s">
        <v>188</v>
      </c>
      <c r="C1517" s="187" t="s">
        <v>183</v>
      </c>
      <c r="D1517" s="218">
        <v>63.48</v>
      </c>
    </row>
    <row r="1518" spans="1:4" ht="14.25">
      <c r="A1518" s="199">
        <v>5824</v>
      </c>
      <c r="B1518" s="186" t="s">
        <v>85</v>
      </c>
      <c r="C1518" s="187" t="s">
        <v>77</v>
      </c>
      <c r="D1518" s="218">
        <v>215.13</v>
      </c>
    </row>
    <row r="1519" spans="1:4" ht="14.25">
      <c r="A1519" s="199">
        <v>106253</v>
      </c>
      <c r="B1519" s="186" t="s">
        <v>22985</v>
      </c>
      <c r="C1519" s="187" t="s">
        <v>183</v>
      </c>
      <c r="D1519" s="218">
        <v>79.569999999999993</v>
      </c>
    </row>
    <row r="1520" spans="1:4" ht="14.25">
      <c r="A1520" s="199">
        <v>106248</v>
      </c>
      <c r="B1520" s="186" t="s">
        <v>22986</v>
      </c>
      <c r="C1520" s="187" t="s">
        <v>77</v>
      </c>
      <c r="D1520" s="218">
        <v>291.27</v>
      </c>
    </row>
    <row r="1521" spans="1:4" ht="14.25">
      <c r="A1521" s="199">
        <v>5892</v>
      </c>
      <c r="B1521" s="186" t="s">
        <v>200</v>
      </c>
      <c r="C1521" s="187" t="s">
        <v>183</v>
      </c>
      <c r="D1521" s="218">
        <v>58.14</v>
      </c>
    </row>
    <row r="1522" spans="1:4" ht="14.25">
      <c r="A1522" s="199">
        <v>5890</v>
      </c>
      <c r="B1522" s="186" t="s">
        <v>96</v>
      </c>
      <c r="C1522" s="187" t="s">
        <v>77</v>
      </c>
      <c r="D1522" s="218">
        <v>201.76</v>
      </c>
    </row>
    <row r="1523" spans="1:4" ht="14.25">
      <c r="A1523" s="199">
        <v>5896</v>
      </c>
      <c r="B1523" s="186" t="s">
        <v>201</v>
      </c>
      <c r="C1523" s="187" t="s">
        <v>183</v>
      </c>
      <c r="D1523" s="218">
        <v>60.84</v>
      </c>
    </row>
    <row r="1524" spans="1:4" ht="14.25">
      <c r="A1524" s="199">
        <v>5894</v>
      </c>
      <c r="B1524" s="186" t="s">
        <v>97</v>
      </c>
      <c r="C1524" s="187" t="s">
        <v>77</v>
      </c>
      <c r="D1524" s="218">
        <v>210.05</v>
      </c>
    </row>
    <row r="1525" spans="1:4" ht="14.25">
      <c r="A1525" s="199">
        <v>91032</v>
      </c>
      <c r="B1525" s="186" t="s">
        <v>248</v>
      </c>
      <c r="C1525" s="187" t="s">
        <v>183</v>
      </c>
      <c r="D1525" s="218">
        <v>69.209999999999994</v>
      </c>
    </row>
    <row r="1526" spans="1:4" ht="14.25">
      <c r="A1526" s="199">
        <v>91031</v>
      </c>
      <c r="B1526" s="186" t="s">
        <v>145</v>
      </c>
      <c r="C1526" s="187" t="s">
        <v>77</v>
      </c>
      <c r="D1526" s="218">
        <v>257.08999999999997</v>
      </c>
    </row>
    <row r="1527" spans="1:4" ht="14.25">
      <c r="A1527" s="199">
        <v>106255</v>
      </c>
      <c r="B1527" s="186" t="s">
        <v>22987</v>
      </c>
      <c r="C1527" s="187" t="s">
        <v>183</v>
      </c>
      <c r="D1527" s="218">
        <v>0</v>
      </c>
    </row>
    <row r="1528" spans="1:4" ht="14.25">
      <c r="A1528" s="199">
        <v>106250</v>
      </c>
      <c r="B1528" s="186" t="s">
        <v>22988</v>
      </c>
      <c r="C1528" s="187" t="s">
        <v>77</v>
      </c>
      <c r="D1528" s="218">
        <v>0</v>
      </c>
    </row>
    <row r="1529" spans="1:4" ht="14.25">
      <c r="A1529" s="199">
        <v>102817</v>
      </c>
      <c r="B1529" s="186" t="s">
        <v>6991</v>
      </c>
      <c r="C1529" s="187" t="s">
        <v>183</v>
      </c>
      <c r="D1529" s="218">
        <v>0</v>
      </c>
    </row>
    <row r="1530" spans="1:4" ht="14.25">
      <c r="A1530" s="199">
        <v>102816</v>
      </c>
      <c r="B1530" s="186" t="s">
        <v>6992</v>
      </c>
      <c r="C1530" s="187" t="s">
        <v>77</v>
      </c>
      <c r="D1530" s="218">
        <v>0</v>
      </c>
    </row>
    <row r="1531" spans="1:4" ht="14.25">
      <c r="A1531" s="199">
        <v>91534</v>
      </c>
      <c r="B1531" s="186" t="s">
        <v>253</v>
      </c>
      <c r="C1531" s="187" t="s">
        <v>183</v>
      </c>
      <c r="D1531" s="218">
        <v>35.53</v>
      </c>
    </row>
    <row r="1532" spans="1:4" ht="14.25">
      <c r="A1532" s="199">
        <v>91533</v>
      </c>
      <c r="B1532" s="186" t="s">
        <v>149</v>
      </c>
      <c r="C1532" s="187" t="s">
        <v>77</v>
      </c>
      <c r="D1532" s="218">
        <v>42.49</v>
      </c>
    </row>
    <row r="1533" spans="1:4" ht="14.25">
      <c r="A1533" s="199">
        <v>95265</v>
      </c>
      <c r="B1533" s="186" t="s">
        <v>275</v>
      </c>
      <c r="C1533" s="187" t="s">
        <v>183</v>
      </c>
      <c r="D1533" s="218">
        <v>0.66</v>
      </c>
    </row>
    <row r="1534" spans="1:4" ht="14.25">
      <c r="A1534" s="199">
        <v>95264</v>
      </c>
      <c r="B1534" s="186" t="s">
        <v>171</v>
      </c>
      <c r="C1534" s="187" t="s">
        <v>77</v>
      </c>
      <c r="D1534" s="218">
        <v>5.98</v>
      </c>
    </row>
    <row r="1535" spans="1:4" ht="14.25">
      <c r="A1535" s="199">
        <v>90973</v>
      </c>
      <c r="B1535" s="186" t="s">
        <v>245</v>
      </c>
      <c r="C1535" s="187" t="s">
        <v>183</v>
      </c>
      <c r="D1535" s="218">
        <v>8.93</v>
      </c>
    </row>
    <row r="1536" spans="1:4" ht="14.25">
      <c r="A1536" s="199">
        <v>90972</v>
      </c>
      <c r="B1536" s="186" t="s">
        <v>142</v>
      </c>
      <c r="C1536" s="187" t="s">
        <v>77</v>
      </c>
      <c r="D1536" s="218">
        <v>76.69</v>
      </c>
    </row>
    <row r="1537" spans="1:4" ht="14.25">
      <c r="A1537" s="199">
        <v>91001</v>
      </c>
      <c r="B1537" s="186" t="s">
        <v>247</v>
      </c>
      <c r="C1537" s="187" t="s">
        <v>183</v>
      </c>
      <c r="D1537" s="218">
        <v>10.59</v>
      </c>
    </row>
    <row r="1538" spans="1:4" ht="14.25">
      <c r="A1538" s="199">
        <v>90999</v>
      </c>
      <c r="B1538" s="186" t="s">
        <v>144</v>
      </c>
      <c r="C1538" s="187" t="s">
        <v>77</v>
      </c>
      <c r="D1538" s="218">
        <v>101.12</v>
      </c>
    </row>
    <row r="1539" spans="1:4" ht="14.25">
      <c r="A1539" s="199">
        <v>5954</v>
      </c>
      <c r="B1539" s="186" t="s">
        <v>210</v>
      </c>
      <c r="C1539" s="187" t="s">
        <v>183</v>
      </c>
      <c r="D1539" s="218">
        <v>6.67</v>
      </c>
    </row>
    <row r="1540" spans="1:4" ht="14.25">
      <c r="A1540" s="199">
        <v>5953</v>
      </c>
      <c r="B1540" s="186" t="s">
        <v>105</v>
      </c>
      <c r="C1540" s="187" t="s">
        <v>77</v>
      </c>
      <c r="D1540" s="218">
        <v>59.11</v>
      </c>
    </row>
    <row r="1541" spans="1:4" ht="14.25">
      <c r="A1541" s="199">
        <v>90982</v>
      </c>
      <c r="B1541" s="186" t="s">
        <v>246</v>
      </c>
      <c r="C1541" s="187" t="s">
        <v>183</v>
      </c>
      <c r="D1541" s="218">
        <v>22.69</v>
      </c>
    </row>
    <row r="1542" spans="1:4" ht="14.25">
      <c r="A1542" s="199">
        <v>90979</v>
      </c>
      <c r="B1542" s="186" t="s">
        <v>143</v>
      </c>
      <c r="C1542" s="187" t="s">
        <v>77</v>
      </c>
      <c r="D1542" s="218">
        <v>198.02</v>
      </c>
    </row>
    <row r="1543" spans="1:4" ht="14.25">
      <c r="A1543" s="199">
        <v>90965</v>
      </c>
      <c r="B1543" s="186" t="s">
        <v>244</v>
      </c>
      <c r="C1543" s="187" t="s">
        <v>183</v>
      </c>
      <c r="D1543" s="218">
        <v>8.9</v>
      </c>
    </row>
    <row r="1544" spans="1:4" ht="14.25">
      <c r="A1544" s="199">
        <v>90964</v>
      </c>
      <c r="B1544" s="186" t="s">
        <v>141</v>
      </c>
      <c r="C1544" s="187" t="s">
        <v>77</v>
      </c>
      <c r="D1544" s="218">
        <v>32.24</v>
      </c>
    </row>
    <row r="1545" spans="1:4" ht="14.25">
      <c r="A1545" s="199">
        <v>102970</v>
      </c>
      <c r="B1545" s="186" t="s">
        <v>6993</v>
      </c>
      <c r="C1545" s="187" t="s">
        <v>183</v>
      </c>
      <c r="D1545" s="218">
        <v>0.22</v>
      </c>
    </row>
    <row r="1546" spans="1:4" ht="14.25">
      <c r="A1546" s="199">
        <v>102971</v>
      </c>
      <c r="B1546" s="186" t="s">
        <v>6994</v>
      </c>
      <c r="C1546" s="187" t="s">
        <v>77</v>
      </c>
      <c r="D1546" s="218">
        <v>0.55000000000000004</v>
      </c>
    </row>
    <row r="1547" spans="1:4" ht="14.25">
      <c r="A1547" s="199">
        <v>102822</v>
      </c>
      <c r="B1547" s="186" t="s">
        <v>6995</v>
      </c>
      <c r="C1547" s="187" t="s">
        <v>183</v>
      </c>
      <c r="D1547" s="218">
        <v>0</v>
      </c>
    </row>
    <row r="1548" spans="1:4" ht="14.25">
      <c r="A1548" s="199">
        <v>102821</v>
      </c>
      <c r="B1548" s="186" t="s">
        <v>6996</v>
      </c>
      <c r="C1548" s="187" t="s">
        <v>77</v>
      </c>
      <c r="D1548" s="218">
        <v>0</v>
      </c>
    </row>
    <row r="1549" spans="1:4" ht="14.25">
      <c r="A1549" s="199">
        <v>102828</v>
      </c>
      <c r="B1549" s="186" t="s">
        <v>6997</v>
      </c>
      <c r="C1549" s="187" t="s">
        <v>183</v>
      </c>
      <c r="D1549" s="218">
        <v>0</v>
      </c>
    </row>
    <row r="1550" spans="1:4" ht="14.25">
      <c r="A1550" s="199">
        <v>102827</v>
      </c>
      <c r="B1550" s="186" t="s">
        <v>6998</v>
      </c>
      <c r="C1550" s="187" t="s">
        <v>77</v>
      </c>
      <c r="D1550" s="218">
        <v>0</v>
      </c>
    </row>
    <row r="1551" spans="1:4" ht="14.25">
      <c r="A1551" s="199">
        <v>103939</v>
      </c>
      <c r="B1551" s="186" t="s">
        <v>6999</v>
      </c>
      <c r="C1551" s="187" t="s">
        <v>183</v>
      </c>
      <c r="D1551" s="218">
        <v>0</v>
      </c>
    </row>
    <row r="1552" spans="1:4" ht="14.25">
      <c r="A1552" s="199">
        <v>103938</v>
      </c>
      <c r="B1552" s="186" t="s">
        <v>7000</v>
      </c>
      <c r="C1552" s="187" t="s">
        <v>77</v>
      </c>
      <c r="D1552" s="218">
        <v>0</v>
      </c>
    </row>
    <row r="1553" spans="1:4" ht="14.25">
      <c r="A1553" s="199">
        <v>103945</v>
      </c>
      <c r="B1553" s="186" t="s">
        <v>7001</v>
      </c>
      <c r="C1553" s="187" t="s">
        <v>183</v>
      </c>
      <c r="D1553" s="218">
        <v>0</v>
      </c>
    </row>
    <row r="1554" spans="1:4" ht="14.25">
      <c r="A1554" s="199">
        <v>103944</v>
      </c>
      <c r="B1554" s="186" t="s">
        <v>7002</v>
      </c>
      <c r="C1554" s="187" t="s">
        <v>77</v>
      </c>
      <c r="D1554" s="218">
        <v>0</v>
      </c>
    </row>
    <row r="1555" spans="1:4" ht="14.25">
      <c r="A1555" s="199">
        <v>91285</v>
      </c>
      <c r="B1555" s="186" t="s">
        <v>250</v>
      </c>
      <c r="C1555" s="187" t="s">
        <v>183</v>
      </c>
      <c r="D1555" s="218">
        <v>0.53</v>
      </c>
    </row>
    <row r="1556" spans="1:4" ht="14.25">
      <c r="A1556" s="199">
        <v>91283</v>
      </c>
      <c r="B1556" s="186" t="s">
        <v>147</v>
      </c>
      <c r="C1556" s="187" t="s">
        <v>77</v>
      </c>
      <c r="D1556" s="218">
        <v>9.74</v>
      </c>
    </row>
    <row r="1557" spans="1:4" ht="14.25">
      <c r="A1557" s="199">
        <v>95283</v>
      </c>
      <c r="B1557" s="186" t="s">
        <v>3584</v>
      </c>
      <c r="C1557" s="187" t="s">
        <v>183</v>
      </c>
      <c r="D1557" s="218">
        <v>0.83</v>
      </c>
    </row>
    <row r="1558" spans="1:4" ht="14.25">
      <c r="A1558" s="199">
        <v>95282</v>
      </c>
      <c r="B1558" s="186" t="s">
        <v>3557</v>
      </c>
      <c r="C1558" s="187" t="s">
        <v>77</v>
      </c>
      <c r="D1558" s="218">
        <v>10.11</v>
      </c>
    </row>
    <row r="1559" spans="1:4" ht="14.25">
      <c r="A1559" s="199">
        <v>95128</v>
      </c>
      <c r="B1559" s="186" t="s">
        <v>272</v>
      </c>
      <c r="C1559" s="187" t="s">
        <v>183</v>
      </c>
      <c r="D1559" s="218">
        <v>63.02</v>
      </c>
    </row>
    <row r="1560" spans="1:4" ht="14.25">
      <c r="A1560" s="199">
        <v>95127</v>
      </c>
      <c r="B1560" s="186" t="s">
        <v>167</v>
      </c>
      <c r="C1560" s="187" t="s">
        <v>77</v>
      </c>
      <c r="D1560" s="218">
        <v>229.92</v>
      </c>
    </row>
    <row r="1561" spans="1:4" ht="14.25">
      <c r="A1561" s="199">
        <v>92044</v>
      </c>
      <c r="B1561" s="186" t="s">
        <v>257</v>
      </c>
      <c r="C1561" s="187" t="s">
        <v>183</v>
      </c>
      <c r="D1561" s="218">
        <v>9.4499999999999993</v>
      </c>
    </row>
    <row r="1562" spans="1:4" ht="14.25">
      <c r="A1562" s="199">
        <v>92043</v>
      </c>
      <c r="B1562" s="186" t="s">
        <v>153</v>
      </c>
      <c r="C1562" s="187" t="s">
        <v>77</v>
      </c>
      <c r="D1562" s="218">
        <v>15.98</v>
      </c>
    </row>
    <row r="1563" spans="1:4" ht="14.25">
      <c r="A1563" s="199">
        <v>102834</v>
      </c>
      <c r="B1563" s="186" t="s">
        <v>7003</v>
      </c>
      <c r="C1563" s="187" t="s">
        <v>183</v>
      </c>
      <c r="D1563" s="218">
        <v>0</v>
      </c>
    </row>
    <row r="1564" spans="1:4" ht="14.25">
      <c r="A1564" s="199">
        <v>102833</v>
      </c>
      <c r="B1564" s="186" t="s">
        <v>7004</v>
      </c>
      <c r="C1564" s="187" t="s">
        <v>77</v>
      </c>
      <c r="D1564" s="218">
        <v>0</v>
      </c>
    </row>
    <row r="1565" spans="1:4" ht="14.25">
      <c r="A1565" s="199">
        <v>92119</v>
      </c>
      <c r="B1565" s="186" t="s">
        <v>3577</v>
      </c>
      <c r="C1565" s="187" t="s">
        <v>183</v>
      </c>
      <c r="D1565" s="218">
        <v>0.35</v>
      </c>
    </row>
    <row r="1566" spans="1:4" ht="14.25">
      <c r="A1566" s="199">
        <v>92118</v>
      </c>
      <c r="B1566" s="186" t="s">
        <v>3550</v>
      </c>
      <c r="C1566" s="187" t="s">
        <v>77</v>
      </c>
      <c r="D1566" s="218">
        <v>0.55000000000000004</v>
      </c>
    </row>
    <row r="1567" spans="1:4" ht="14.25">
      <c r="A1567" s="199">
        <v>102917</v>
      </c>
      <c r="B1567" s="186" t="s">
        <v>7005</v>
      </c>
      <c r="C1567" s="187" t="s">
        <v>183</v>
      </c>
      <c r="D1567" s="218">
        <v>0</v>
      </c>
    </row>
    <row r="1568" spans="1:4" ht="14.25">
      <c r="A1568" s="199">
        <v>102916</v>
      </c>
      <c r="B1568" s="186" t="s">
        <v>7006</v>
      </c>
      <c r="C1568" s="187" t="s">
        <v>77</v>
      </c>
      <c r="D1568" s="218">
        <v>0</v>
      </c>
    </row>
    <row r="1569" spans="1:4" ht="14.25">
      <c r="A1569" s="199">
        <v>95721</v>
      </c>
      <c r="B1569" s="186" t="s">
        <v>278</v>
      </c>
      <c r="C1569" s="187" t="s">
        <v>183</v>
      </c>
      <c r="D1569" s="218">
        <v>115.11</v>
      </c>
    </row>
    <row r="1570" spans="1:4" ht="14.25">
      <c r="A1570" s="199">
        <v>95720</v>
      </c>
      <c r="B1570" s="186" t="s">
        <v>174</v>
      </c>
      <c r="C1570" s="187" t="s">
        <v>77</v>
      </c>
      <c r="D1570" s="218">
        <v>279.39</v>
      </c>
    </row>
    <row r="1571" spans="1:4" ht="14.25">
      <c r="A1571" s="199">
        <v>104717</v>
      </c>
      <c r="B1571" s="186" t="s">
        <v>6280</v>
      </c>
      <c r="C1571" s="187" t="s">
        <v>183</v>
      </c>
      <c r="D1571" s="218">
        <v>110.44</v>
      </c>
    </row>
    <row r="1572" spans="1:4" ht="14.25">
      <c r="A1572" s="199">
        <v>104716</v>
      </c>
      <c r="B1572" s="186" t="s">
        <v>7007</v>
      </c>
      <c r="C1572" s="187" t="s">
        <v>77</v>
      </c>
      <c r="D1572" s="218">
        <v>270.11</v>
      </c>
    </row>
    <row r="1573" spans="1:4" ht="14.25">
      <c r="A1573" s="199">
        <v>106399</v>
      </c>
      <c r="B1573" s="186" t="s">
        <v>22989</v>
      </c>
      <c r="C1573" s="187" t="s">
        <v>183</v>
      </c>
      <c r="D1573" s="218">
        <v>0</v>
      </c>
    </row>
    <row r="1574" spans="1:4" ht="14.25">
      <c r="A1574" s="199">
        <v>106398</v>
      </c>
      <c r="B1574" s="186" t="s">
        <v>22990</v>
      </c>
      <c r="C1574" s="187" t="s">
        <v>77</v>
      </c>
      <c r="D1574" s="218">
        <v>0</v>
      </c>
    </row>
    <row r="1575" spans="1:4" ht="14.25">
      <c r="A1575" s="199">
        <v>102899</v>
      </c>
      <c r="B1575" s="186" t="s">
        <v>7008</v>
      </c>
      <c r="C1575" s="187" t="s">
        <v>183</v>
      </c>
      <c r="D1575" s="218">
        <v>0</v>
      </c>
    </row>
    <row r="1576" spans="1:4" ht="14.25">
      <c r="A1576" s="199">
        <v>102898</v>
      </c>
      <c r="B1576" s="186" t="s">
        <v>7009</v>
      </c>
      <c r="C1576" s="187" t="s">
        <v>77</v>
      </c>
      <c r="D1576" s="218">
        <v>0</v>
      </c>
    </row>
    <row r="1577" spans="1:4" ht="14.25">
      <c r="A1577" s="199">
        <v>5632</v>
      </c>
      <c r="B1577" s="186" t="s">
        <v>182</v>
      </c>
      <c r="C1577" s="187" t="s">
        <v>183</v>
      </c>
      <c r="D1577" s="218">
        <v>93.52</v>
      </c>
    </row>
    <row r="1578" spans="1:4" ht="14.25">
      <c r="A1578" s="199">
        <v>5631</v>
      </c>
      <c r="B1578" s="186" t="s">
        <v>76</v>
      </c>
      <c r="C1578" s="187" t="s">
        <v>77</v>
      </c>
      <c r="D1578" s="218">
        <v>211.67</v>
      </c>
    </row>
    <row r="1579" spans="1:4" ht="14.25">
      <c r="A1579" s="199">
        <v>88908</v>
      </c>
      <c r="B1579" s="186" t="s">
        <v>222</v>
      </c>
      <c r="C1579" s="187" t="s">
        <v>183</v>
      </c>
      <c r="D1579" s="218">
        <v>100.9</v>
      </c>
    </row>
    <row r="1580" spans="1:4" ht="14.25">
      <c r="A1580" s="199">
        <v>88907</v>
      </c>
      <c r="B1580" s="186" t="s">
        <v>119</v>
      </c>
      <c r="C1580" s="187" t="s">
        <v>77</v>
      </c>
      <c r="D1580" s="218">
        <v>251.14</v>
      </c>
    </row>
    <row r="1581" spans="1:4" ht="14.25">
      <c r="A1581" s="199">
        <v>5911</v>
      </c>
      <c r="B1581" s="186" t="s">
        <v>203</v>
      </c>
      <c r="C1581" s="187" t="s">
        <v>183</v>
      </c>
      <c r="D1581" s="218">
        <v>26.96</v>
      </c>
    </row>
    <row r="1582" spans="1:4" ht="14.25">
      <c r="A1582" s="199">
        <v>5909</v>
      </c>
      <c r="B1582" s="186" t="s">
        <v>99</v>
      </c>
      <c r="C1582" s="187" t="s">
        <v>77</v>
      </c>
      <c r="D1582" s="218">
        <v>35.44</v>
      </c>
    </row>
    <row r="1583" spans="1:4" ht="14.25">
      <c r="A1583" s="199">
        <v>91486</v>
      </c>
      <c r="B1583" s="186" t="s">
        <v>7010</v>
      </c>
      <c r="C1583" s="187" t="s">
        <v>183</v>
      </c>
      <c r="D1583" s="218">
        <v>72.31</v>
      </c>
    </row>
    <row r="1584" spans="1:4" ht="14.25">
      <c r="A1584" s="199">
        <v>83362</v>
      </c>
      <c r="B1584" s="186" t="s">
        <v>7011</v>
      </c>
      <c r="C1584" s="187" t="s">
        <v>77</v>
      </c>
      <c r="D1584" s="218">
        <v>267.44</v>
      </c>
    </row>
    <row r="1585" spans="1:4" ht="14.25">
      <c r="A1585" s="199">
        <v>102839</v>
      </c>
      <c r="B1585" s="186" t="s">
        <v>7012</v>
      </c>
      <c r="C1585" s="187" t="s">
        <v>183</v>
      </c>
      <c r="D1585" s="218">
        <v>0</v>
      </c>
    </row>
    <row r="1586" spans="1:4" ht="14.25">
      <c r="A1586" s="199">
        <v>102838</v>
      </c>
      <c r="B1586" s="186" t="s">
        <v>7013</v>
      </c>
      <c r="C1586" s="187" t="s">
        <v>77</v>
      </c>
      <c r="D1586" s="218">
        <v>0</v>
      </c>
    </row>
    <row r="1587" spans="1:4" ht="14.25">
      <c r="A1587" s="199">
        <v>89235</v>
      </c>
      <c r="B1587" s="186" t="s">
        <v>226</v>
      </c>
      <c r="C1587" s="187" t="s">
        <v>183</v>
      </c>
      <c r="D1587" s="218">
        <v>169.91</v>
      </c>
    </row>
    <row r="1588" spans="1:4" ht="14.25">
      <c r="A1588" s="199">
        <v>89234</v>
      </c>
      <c r="B1588" s="186" t="s">
        <v>122</v>
      </c>
      <c r="C1588" s="187" t="s">
        <v>77</v>
      </c>
      <c r="D1588" s="218">
        <v>522.66</v>
      </c>
    </row>
    <row r="1589" spans="1:4" ht="14.25">
      <c r="A1589" s="199">
        <v>89243</v>
      </c>
      <c r="B1589" s="186" t="s">
        <v>227</v>
      </c>
      <c r="C1589" s="187" t="s">
        <v>183</v>
      </c>
      <c r="D1589" s="218">
        <v>355.99</v>
      </c>
    </row>
    <row r="1590" spans="1:4" ht="14.25">
      <c r="A1590" s="199">
        <v>89242</v>
      </c>
      <c r="B1590" s="186" t="s">
        <v>123</v>
      </c>
      <c r="C1590" s="187" t="s">
        <v>77</v>
      </c>
      <c r="D1590" s="218">
        <v>1230.1600000000001</v>
      </c>
    </row>
    <row r="1591" spans="1:4" ht="14.25">
      <c r="A1591" s="199">
        <v>102935</v>
      </c>
      <c r="B1591" s="186" t="s">
        <v>7014</v>
      </c>
      <c r="C1591" s="187" t="s">
        <v>183</v>
      </c>
      <c r="D1591" s="218">
        <v>0</v>
      </c>
    </row>
    <row r="1592" spans="1:4" ht="14.25">
      <c r="A1592" s="199">
        <v>102934</v>
      </c>
      <c r="B1592" s="186" t="s">
        <v>7015</v>
      </c>
      <c r="C1592" s="187" t="s">
        <v>77</v>
      </c>
      <c r="D1592" s="218">
        <v>0</v>
      </c>
    </row>
    <row r="1593" spans="1:4" ht="14.25">
      <c r="A1593" s="199">
        <v>93416</v>
      </c>
      <c r="B1593" s="186" t="s">
        <v>268</v>
      </c>
      <c r="C1593" s="187" t="s">
        <v>183</v>
      </c>
      <c r="D1593" s="218">
        <v>0.51</v>
      </c>
    </row>
    <row r="1594" spans="1:4" ht="14.25">
      <c r="A1594" s="199">
        <v>93415</v>
      </c>
      <c r="B1594" s="186" t="s">
        <v>163</v>
      </c>
      <c r="C1594" s="187" t="s">
        <v>77</v>
      </c>
      <c r="D1594" s="218">
        <v>11.73</v>
      </c>
    </row>
    <row r="1595" spans="1:4" ht="14.25">
      <c r="A1595" s="199">
        <v>5689</v>
      </c>
      <c r="B1595" s="186" t="s">
        <v>81</v>
      </c>
      <c r="C1595" s="187" t="s">
        <v>77</v>
      </c>
      <c r="D1595" s="218">
        <v>6.32</v>
      </c>
    </row>
    <row r="1596" spans="1:4" ht="14.25">
      <c r="A1596" s="199">
        <v>5690</v>
      </c>
      <c r="B1596" s="186" t="s">
        <v>3562</v>
      </c>
      <c r="C1596" s="187" t="s">
        <v>183</v>
      </c>
      <c r="D1596" s="218">
        <v>4.09</v>
      </c>
    </row>
    <row r="1597" spans="1:4" ht="14.25">
      <c r="A1597" s="199">
        <v>5923</v>
      </c>
      <c r="B1597" s="186" t="s">
        <v>204</v>
      </c>
      <c r="C1597" s="187" t="s">
        <v>183</v>
      </c>
      <c r="D1597" s="218">
        <v>3.2</v>
      </c>
    </row>
    <row r="1598" spans="1:4" ht="14.25">
      <c r="A1598" s="199">
        <v>5921</v>
      </c>
      <c r="B1598" s="186" t="s">
        <v>100</v>
      </c>
      <c r="C1598" s="187" t="s">
        <v>77</v>
      </c>
      <c r="D1598" s="218">
        <v>4.9400000000000004</v>
      </c>
    </row>
    <row r="1599" spans="1:4" ht="14.25">
      <c r="A1599" s="199">
        <v>95212</v>
      </c>
      <c r="B1599" s="186" t="s">
        <v>3555</v>
      </c>
      <c r="C1599" s="187" t="s">
        <v>77</v>
      </c>
      <c r="D1599" s="218">
        <v>171.6</v>
      </c>
    </row>
    <row r="1600" spans="1:4" ht="14.25">
      <c r="A1600" s="199">
        <v>95213</v>
      </c>
      <c r="B1600" s="186" t="s">
        <v>3582</v>
      </c>
      <c r="C1600" s="187" t="s">
        <v>183</v>
      </c>
      <c r="D1600" s="218">
        <v>102.3</v>
      </c>
    </row>
    <row r="1601" spans="1:4" ht="14.25">
      <c r="A1601" s="199">
        <v>93272</v>
      </c>
      <c r="B1601" s="186" t="s">
        <v>3552</v>
      </c>
      <c r="C1601" s="187" t="s">
        <v>77</v>
      </c>
      <c r="D1601" s="218">
        <v>109.31</v>
      </c>
    </row>
    <row r="1602" spans="1:4" ht="14.25">
      <c r="A1602" s="199">
        <v>93274</v>
      </c>
      <c r="B1602" s="186" t="s">
        <v>3579</v>
      </c>
      <c r="C1602" s="187" t="s">
        <v>183</v>
      </c>
      <c r="D1602" s="218">
        <v>72.83</v>
      </c>
    </row>
    <row r="1603" spans="1:4" ht="14.25">
      <c r="A1603" s="199">
        <v>83766</v>
      </c>
      <c r="B1603" s="186" t="s">
        <v>218</v>
      </c>
      <c r="C1603" s="187" t="s">
        <v>183</v>
      </c>
      <c r="D1603" s="218">
        <v>43.61</v>
      </c>
    </row>
    <row r="1604" spans="1:4" ht="14.25">
      <c r="A1604" s="199">
        <v>83765</v>
      </c>
      <c r="B1604" s="186" t="s">
        <v>115</v>
      </c>
      <c r="C1604" s="187" t="s">
        <v>77</v>
      </c>
      <c r="D1604" s="218">
        <v>101.86</v>
      </c>
    </row>
    <row r="1605" spans="1:4" ht="14.25">
      <c r="A1605" s="199">
        <v>95873</v>
      </c>
      <c r="B1605" s="186" t="s">
        <v>279</v>
      </c>
      <c r="C1605" s="187" t="s">
        <v>183</v>
      </c>
      <c r="D1605" s="218">
        <v>15.25</v>
      </c>
    </row>
    <row r="1606" spans="1:4" ht="14.25">
      <c r="A1606" s="199">
        <v>95872</v>
      </c>
      <c r="B1606" s="186" t="s">
        <v>175</v>
      </c>
      <c r="C1606" s="187" t="s">
        <v>77</v>
      </c>
      <c r="D1606" s="218">
        <v>290.94</v>
      </c>
    </row>
    <row r="1607" spans="1:4" ht="14.25">
      <c r="A1607" s="199">
        <v>104689</v>
      </c>
      <c r="B1607" s="186" t="s">
        <v>7016</v>
      </c>
      <c r="C1607" s="187" t="s">
        <v>183</v>
      </c>
      <c r="D1607" s="218">
        <v>0</v>
      </c>
    </row>
    <row r="1608" spans="1:4" ht="14.25">
      <c r="A1608" s="199">
        <v>104688</v>
      </c>
      <c r="B1608" s="186" t="s">
        <v>7017</v>
      </c>
      <c r="C1608" s="187" t="s">
        <v>77</v>
      </c>
      <c r="D1608" s="218">
        <v>0</v>
      </c>
    </row>
    <row r="1609" spans="1:4" ht="14.25">
      <c r="A1609" s="199">
        <v>73395</v>
      </c>
      <c r="B1609" s="186" t="s">
        <v>217</v>
      </c>
      <c r="C1609" s="187" t="s">
        <v>183</v>
      </c>
      <c r="D1609" s="218">
        <v>10.72</v>
      </c>
    </row>
    <row r="1610" spans="1:4" ht="14.25">
      <c r="A1610" s="199">
        <v>73417</v>
      </c>
      <c r="B1610" s="186" t="s">
        <v>111</v>
      </c>
      <c r="C1610" s="187" t="s">
        <v>77</v>
      </c>
      <c r="D1610" s="218">
        <v>188.26</v>
      </c>
    </row>
    <row r="1611" spans="1:4" ht="14.25">
      <c r="A1611" s="199">
        <v>93428</v>
      </c>
      <c r="B1611" s="186" t="s">
        <v>270</v>
      </c>
      <c r="C1611" s="187" t="s">
        <v>183</v>
      </c>
      <c r="D1611" s="218">
        <v>9.5399999999999991</v>
      </c>
    </row>
    <row r="1612" spans="1:4" ht="14.25">
      <c r="A1612" s="199">
        <v>93427</v>
      </c>
      <c r="B1612" s="186" t="s">
        <v>165</v>
      </c>
      <c r="C1612" s="187" t="s">
        <v>77</v>
      </c>
      <c r="D1612" s="218">
        <v>171.75</v>
      </c>
    </row>
    <row r="1613" spans="1:4" ht="14.25">
      <c r="A1613" s="199">
        <v>93422</v>
      </c>
      <c r="B1613" s="186" t="s">
        <v>269</v>
      </c>
      <c r="C1613" s="187" t="s">
        <v>183</v>
      </c>
      <c r="D1613" s="218">
        <v>6.73</v>
      </c>
    </row>
    <row r="1614" spans="1:4" ht="14.25">
      <c r="A1614" s="199">
        <v>93421</v>
      </c>
      <c r="B1614" s="186" t="s">
        <v>164</v>
      </c>
      <c r="C1614" s="187" t="s">
        <v>77</v>
      </c>
      <c r="D1614" s="218">
        <v>76.42</v>
      </c>
    </row>
    <row r="1615" spans="1:4" ht="14.25">
      <c r="A1615" s="199">
        <v>93282</v>
      </c>
      <c r="B1615" s="186" t="s">
        <v>265</v>
      </c>
      <c r="C1615" s="187" t="s">
        <v>183</v>
      </c>
      <c r="D1615" s="218">
        <v>26.41</v>
      </c>
    </row>
    <row r="1616" spans="1:4" ht="14.25">
      <c r="A1616" s="199">
        <v>93281</v>
      </c>
      <c r="B1616" s="186" t="s">
        <v>160</v>
      </c>
      <c r="C1616" s="187" t="s">
        <v>77</v>
      </c>
      <c r="D1616" s="218">
        <v>27.5</v>
      </c>
    </row>
    <row r="1617" spans="1:4" ht="14.25">
      <c r="A1617" s="199">
        <v>104914</v>
      </c>
      <c r="B1617" s="186" t="s">
        <v>7018</v>
      </c>
      <c r="C1617" s="187" t="s">
        <v>183</v>
      </c>
      <c r="D1617" s="218">
        <v>0</v>
      </c>
    </row>
    <row r="1618" spans="1:4" ht="14.25">
      <c r="A1618" s="199">
        <v>104913</v>
      </c>
      <c r="B1618" s="186" t="s">
        <v>7019</v>
      </c>
      <c r="C1618" s="187" t="s">
        <v>77</v>
      </c>
      <c r="D1618" s="218">
        <v>0</v>
      </c>
    </row>
    <row r="1619" spans="1:4" ht="14.25">
      <c r="A1619" s="199">
        <v>102845</v>
      </c>
      <c r="B1619" s="186" t="s">
        <v>7020</v>
      </c>
      <c r="C1619" s="187" t="s">
        <v>183</v>
      </c>
      <c r="D1619" s="218">
        <v>0</v>
      </c>
    </row>
    <row r="1620" spans="1:4" ht="14.25">
      <c r="A1620" s="199">
        <v>102844</v>
      </c>
      <c r="B1620" s="186" t="s">
        <v>7021</v>
      </c>
      <c r="C1620" s="187" t="s">
        <v>77</v>
      </c>
      <c r="D1620" s="218">
        <v>0</v>
      </c>
    </row>
    <row r="1621" spans="1:4" ht="14.25">
      <c r="A1621" s="199">
        <v>89273</v>
      </c>
      <c r="B1621" s="186" t="s">
        <v>230</v>
      </c>
      <c r="C1621" s="187" t="s">
        <v>183</v>
      </c>
      <c r="D1621" s="218">
        <v>113.62</v>
      </c>
    </row>
    <row r="1622" spans="1:4" ht="14.25">
      <c r="A1622" s="199">
        <v>89272</v>
      </c>
      <c r="B1622" s="186" t="s">
        <v>126</v>
      </c>
      <c r="C1622" s="187" t="s">
        <v>77</v>
      </c>
      <c r="D1622" s="218">
        <v>225.13</v>
      </c>
    </row>
    <row r="1623" spans="1:4" ht="14.25">
      <c r="A1623" s="199">
        <v>93288</v>
      </c>
      <c r="B1623" s="186" t="s">
        <v>266</v>
      </c>
      <c r="C1623" s="187" t="s">
        <v>183</v>
      </c>
      <c r="D1623" s="218">
        <v>185.12</v>
      </c>
    </row>
    <row r="1624" spans="1:4" ht="14.25">
      <c r="A1624" s="199">
        <v>93287</v>
      </c>
      <c r="B1624" s="186" t="s">
        <v>161</v>
      </c>
      <c r="C1624" s="187" t="s">
        <v>77</v>
      </c>
      <c r="D1624" s="218">
        <v>359.98</v>
      </c>
    </row>
    <row r="1625" spans="1:4" ht="14.25">
      <c r="A1625" s="199">
        <v>104711</v>
      </c>
      <c r="B1625" s="186" t="s">
        <v>7022</v>
      </c>
      <c r="C1625" s="187" t="s">
        <v>183</v>
      </c>
      <c r="D1625" s="218">
        <v>0</v>
      </c>
    </row>
    <row r="1626" spans="1:4" ht="14.25">
      <c r="A1626" s="199">
        <v>104710</v>
      </c>
      <c r="B1626" s="186" t="s">
        <v>7023</v>
      </c>
      <c r="C1626" s="187" t="s">
        <v>77</v>
      </c>
      <c r="D1626" s="218">
        <v>0</v>
      </c>
    </row>
    <row r="1627" spans="1:4" ht="14.25">
      <c r="A1627" s="199">
        <v>104908</v>
      </c>
      <c r="B1627" s="186" t="s">
        <v>7024</v>
      </c>
      <c r="C1627" s="187" t="s">
        <v>183</v>
      </c>
      <c r="D1627" s="218">
        <v>0</v>
      </c>
    </row>
    <row r="1628" spans="1:4" ht="14.25">
      <c r="A1628" s="199">
        <v>104907</v>
      </c>
      <c r="B1628" s="186" t="s">
        <v>7025</v>
      </c>
      <c r="C1628" s="187" t="s">
        <v>77</v>
      </c>
      <c r="D1628" s="218">
        <v>0</v>
      </c>
    </row>
    <row r="1629" spans="1:4" ht="14.25">
      <c r="A1629" s="199">
        <v>102851</v>
      </c>
      <c r="B1629" s="186" t="s">
        <v>7026</v>
      </c>
      <c r="C1629" s="187" t="s">
        <v>183</v>
      </c>
      <c r="D1629" s="218">
        <v>0</v>
      </c>
    </row>
    <row r="1630" spans="1:4" ht="14.25">
      <c r="A1630" s="199">
        <v>102850</v>
      </c>
      <c r="B1630" s="186" t="s">
        <v>7027</v>
      </c>
      <c r="C1630" s="187" t="s">
        <v>77</v>
      </c>
      <c r="D1630" s="218">
        <v>0</v>
      </c>
    </row>
    <row r="1631" spans="1:4" ht="14.25">
      <c r="A1631" s="199">
        <v>102857</v>
      </c>
      <c r="B1631" s="186" t="s">
        <v>7028</v>
      </c>
      <c r="C1631" s="187" t="s">
        <v>183</v>
      </c>
      <c r="D1631" s="218">
        <v>0</v>
      </c>
    </row>
    <row r="1632" spans="1:4" ht="14.25">
      <c r="A1632" s="199">
        <v>102856</v>
      </c>
      <c r="B1632" s="186" t="s">
        <v>7029</v>
      </c>
      <c r="C1632" s="187" t="s">
        <v>77</v>
      </c>
      <c r="D1632" s="218">
        <v>0</v>
      </c>
    </row>
    <row r="1633" spans="1:4" ht="14.25">
      <c r="A1633" s="199">
        <v>106256</v>
      </c>
      <c r="B1633" s="186" t="s">
        <v>22991</v>
      </c>
      <c r="C1633" s="187" t="s">
        <v>183</v>
      </c>
      <c r="D1633" s="218">
        <v>101.02</v>
      </c>
    </row>
    <row r="1634" spans="1:4" ht="14.25">
      <c r="A1634" s="199">
        <v>106251</v>
      </c>
      <c r="B1634" s="186" t="s">
        <v>22992</v>
      </c>
      <c r="C1634" s="187" t="s">
        <v>77</v>
      </c>
      <c r="D1634" s="218">
        <v>325.66000000000003</v>
      </c>
    </row>
    <row r="1635" spans="1:4" ht="14.25">
      <c r="A1635" s="199">
        <v>93403</v>
      </c>
      <c r="B1635" s="186" t="s">
        <v>267</v>
      </c>
      <c r="C1635" s="187" t="s">
        <v>183</v>
      </c>
      <c r="D1635" s="218">
        <v>71.92</v>
      </c>
    </row>
    <row r="1636" spans="1:4" ht="14.25">
      <c r="A1636" s="199">
        <v>93402</v>
      </c>
      <c r="B1636" s="186" t="s">
        <v>162</v>
      </c>
      <c r="C1636" s="187" t="s">
        <v>77</v>
      </c>
      <c r="D1636" s="218">
        <v>268.68</v>
      </c>
    </row>
    <row r="1637" spans="1:4" ht="14.25">
      <c r="A1637" s="199">
        <v>5930</v>
      </c>
      <c r="B1637" s="186" t="s">
        <v>205</v>
      </c>
      <c r="C1637" s="187" t="s">
        <v>183</v>
      </c>
      <c r="D1637" s="218">
        <v>75.05</v>
      </c>
    </row>
    <row r="1638" spans="1:4" ht="14.25">
      <c r="A1638" s="199">
        <v>5928</v>
      </c>
      <c r="B1638" s="186" t="s">
        <v>101</v>
      </c>
      <c r="C1638" s="187" t="s">
        <v>77</v>
      </c>
      <c r="D1638" s="218">
        <v>274.67</v>
      </c>
    </row>
    <row r="1639" spans="1:4" ht="14.25">
      <c r="A1639" s="199">
        <v>105845</v>
      </c>
      <c r="B1639" s="186" t="s">
        <v>7030</v>
      </c>
      <c r="C1639" s="187" t="s">
        <v>183</v>
      </c>
      <c r="D1639" s="218">
        <v>0</v>
      </c>
    </row>
    <row r="1640" spans="1:4" ht="14.25">
      <c r="A1640" s="199">
        <v>105844</v>
      </c>
      <c r="B1640" s="186" t="s">
        <v>7031</v>
      </c>
      <c r="C1640" s="187" t="s">
        <v>77</v>
      </c>
      <c r="D1640" s="218">
        <v>0</v>
      </c>
    </row>
    <row r="1641" spans="1:4" ht="14.25">
      <c r="A1641" s="199">
        <v>91635</v>
      </c>
      <c r="B1641" s="186" t="s">
        <v>254</v>
      </c>
      <c r="C1641" s="187" t="s">
        <v>183</v>
      </c>
      <c r="D1641" s="218">
        <v>66.63</v>
      </c>
    </row>
    <row r="1642" spans="1:4" ht="14.25">
      <c r="A1642" s="199">
        <v>91634</v>
      </c>
      <c r="B1642" s="186" t="s">
        <v>150</v>
      </c>
      <c r="C1642" s="187" t="s">
        <v>77</v>
      </c>
      <c r="D1642" s="218">
        <v>233.49</v>
      </c>
    </row>
    <row r="1643" spans="1:4" ht="14.25">
      <c r="A1643" s="199">
        <v>105985</v>
      </c>
      <c r="B1643" s="186" t="s">
        <v>13884</v>
      </c>
      <c r="C1643" s="187" t="s">
        <v>183</v>
      </c>
      <c r="D1643" s="218">
        <v>98.55</v>
      </c>
    </row>
    <row r="1644" spans="1:4" ht="14.25">
      <c r="A1644" s="199">
        <v>105984</v>
      </c>
      <c r="B1644" s="186" t="s">
        <v>13885</v>
      </c>
      <c r="C1644" s="187" t="s">
        <v>77</v>
      </c>
      <c r="D1644" s="218">
        <v>320.95</v>
      </c>
    </row>
    <row r="1645" spans="1:4" ht="14.25">
      <c r="A1645" s="199">
        <v>98765</v>
      </c>
      <c r="B1645" s="186" t="s">
        <v>21795</v>
      </c>
      <c r="C1645" s="187" t="s">
        <v>183</v>
      </c>
      <c r="D1645" s="218">
        <v>7.0000000000000007E-2</v>
      </c>
    </row>
    <row r="1646" spans="1:4" ht="14.25">
      <c r="A1646" s="199">
        <v>98764</v>
      </c>
      <c r="B1646" s="186" t="s">
        <v>21796</v>
      </c>
      <c r="C1646" s="187" t="s">
        <v>77</v>
      </c>
      <c r="D1646" s="218">
        <v>6.87</v>
      </c>
    </row>
    <row r="1647" spans="1:4" ht="14.25">
      <c r="A1647" s="199">
        <v>99834</v>
      </c>
      <c r="B1647" s="186" t="s">
        <v>3586</v>
      </c>
      <c r="C1647" s="187" t="s">
        <v>183</v>
      </c>
      <c r="D1647" s="218">
        <v>0.25</v>
      </c>
    </row>
    <row r="1648" spans="1:4" ht="14.25">
      <c r="A1648" s="199">
        <v>99833</v>
      </c>
      <c r="B1648" s="186" t="s">
        <v>3559</v>
      </c>
      <c r="C1648" s="187" t="s">
        <v>77</v>
      </c>
      <c r="D1648" s="218">
        <v>5.38</v>
      </c>
    </row>
    <row r="1649" spans="1:4" ht="14.25">
      <c r="A1649" s="199">
        <v>104521</v>
      </c>
      <c r="B1649" s="186" t="s">
        <v>7032</v>
      </c>
      <c r="C1649" s="187" t="s">
        <v>183</v>
      </c>
      <c r="D1649" s="218">
        <v>0</v>
      </c>
    </row>
    <row r="1650" spans="1:4" ht="14.25">
      <c r="A1650" s="199">
        <v>104520</v>
      </c>
      <c r="B1650" s="186" t="s">
        <v>7033</v>
      </c>
      <c r="C1650" s="187" t="s">
        <v>77</v>
      </c>
      <c r="D1650" s="218">
        <v>0</v>
      </c>
    </row>
    <row r="1651" spans="1:4" ht="14.25">
      <c r="A1651" s="199">
        <v>90687</v>
      </c>
      <c r="B1651" s="186" t="s">
        <v>3574</v>
      </c>
      <c r="C1651" s="187" t="s">
        <v>183</v>
      </c>
      <c r="D1651" s="218">
        <v>77.86</v>
      </c>
    </row>
    <row r="1652" spans="1:4" ht="14.25">
      <c r="A1652" s="199">
        <v>90686</v>
      </c>
      <c r="B1652" s="186" t="s">
        <v>3547</v>
      </c>
      <c r="C1652" s="187" t="s">
        <v>77</v>
      </c>
      <c r="D1652" s="218">
        <v>175.16</v>
      </c>
    </row>
    <row r="1653" spans="1:4" ht="14.25">
      <c r="A1653" s="199">
        <v>5952</v>
      </c>
      <c r="B1653" s="186" t="s">
        <v>209</v>
      </c>
      <c r="C1653" s="187" t="s">
        <v>183</v>
      </c>
      <c r="D1653" s="218">
        <v>26.11</v>
      </c>
    </row>
    <row r="1654" spans="1:4" ht="14.25">
      <c r="A1654" s="199">
        <v>5795</v>
      </c>
      <c r="B1654" s="186" t="s">
        <v>82</v>
      </c>
      <c r="C1654" s="187" t="s">
        <v>77</v>
      </c>
      <c r="D1654" s="218">
        <v>26.64</v>
      </c>
    </row>
    <row r="1655" spans="1:4" ht="14.25">
      <c r="A1655" s="199">
        <v>104657</v>
      </c>
      <c r="B1655" s="186" t="s">
        <v>7034</v>
      </c>
      <c r="C1655" s="187" t="s">
        <v>183</v>
      </c>
      <c r="D1655" s="218">
        <v>0</v>
      </c>
    </row>
    <row r="1656" spans="1:4" ht="14.25">
      <c r="A1656" s="199">
        <v>104656</v>
      </c>
      <c r="B1656" s="186" t="s">
        <v>7035</v>
      </c>
      <c r="C1656" s="187" t="s">
        <v>77</v>
      </c>
      <c r="D1656" s="218">
        <v>0</v>
      </c>
    </row>
    <row r="1657" spans="1:4" ht="14.25">
      <c r="A1657" s="199">
        <v>102274</v>
      </c>
      <c r="B1657" s="186" t="s">
        <v>7036</v>
      </c>
      <c r="C1657" s="187" t="s">
        <v>183</v>
      </c>
      <c r="D1657" s="218">
        <v>26.48</v>
      </c>
    </row>
    <row r="1658" spans="1:4" ht="14.25">
      <c r="A1658" s="199">
        <v>102275</v>
      </c>
      <c r="B1658" s="186" t="s">
        <v>2404</v>
      </c>
      <c r="C1658" s="187" t="s">
        <v>77</v>
      </c>
      <c r="D1658" s="218">
        <v>29.31</v>
      </c>
    </row>
    <row r="1659" spans="1:4" ht="14.25">
      <c r="A1659" s="199">
        <v>95259</v>
      </c>
      <c r="B1659" s="186" t="s">
        <v>274</v>
      </c>
      <c r="C1659" s="187" t="s">
        <v>183</v>
      </c>
      <c r="D1659" s="218">
        <v>26.66</v>
      </c>
    </row>
    <row r="1660" spans="1:4" ht="14.25">
      <c r="A1660" s="199">
        <v>95258</v>
      </c>
      <c r="B1660" s="186" t="s">
        <v>170</v>
      </c>
      <c r="C1660" s="187" t="s">
        <v>77</v>
      </c>
      <c r="D1660" s="218">
        <v>27.75</v>
      </c>
    </row>
    <row r="1661" spans="1:4" ht="14.25">
      <c r="A1661" s="199">
        <v>105917</v>
      </c>
      <c r="B1661" s="186" t="s">
        <v>7037</v>
      </c>
      <c r="C1661" s="187" t="s">
        <v>183</v>
      </c>
      <c r="D1661" s="218">
        <v>26.5</v>
      </c>
    </row>
    <row r="1662" spans="1:4" ht="14.25">
      <c r="A1662" s="199">
        <v>105916</v>
      </c>
      <c r="B1662" s="186" t="s">
        <v>7038</v>
      </c>
      <c r="C1662" s="187" t="s">
        <v>77</v>
      </c>
      <c r="D1662" s="218">
        <v>27.42</v>
      </c>
    </row>
    <row r="1663" spans="1:4" ht="14.25">
      <c r="A1663" s="199">
        <v>103794</v>
      </c>
      <c r="B1663" s="186" t="s">
        <v>7039</v>
      </c>
      <c r="C1663" s="187" t="s">
        <v>183</v>
      </c>
      <c r="D1663" s="218">
        <v>0</v>
      </c>
    </row>
    <row r="1664" spans="1:4" ht="14.25">
      <c r="A1664" s="199">
        <v>103793</v>
      </c>
      <c r="B1664" s="186" t="s">
        <v>7040</v>
      </c>
      <c r="C1664" s="187" t="s">
        <v>77</v>
      </c>
      <c r="D1664" s="218">
        <v>0</v>
      </c>
    </row>
    <row r="1665" spans="1:4" ht="14.25">
      <c r="A1665" s="199">
        <v>96156</v>
      </c>
      <c r="B1665" s="186" t="s">
        <v>285</v>
      </c>
      <c r="C1665" s="187" t="s">
        <v>183</v>
      </c>
      <c r="D1665" s="218">
        <v>64.05</v>
      </c>
    </row>
    <row r="1666" spans="1:4" ht="14.25">
      <c r="A1666" s="199">
        <v>96158</v>
      </c>
      <c r="B1666" s="186" t="s">
        <v>181</v>
      </c>
      <c r="C1666" s="187" t="s">
        <v>77</v>
      </c>
      <c r="D1666" s="218">
        <v>137.44</v>
      </c>
    </row>
    <row r="1667" spans="1:4" ht="14.25">
      <c r="A1667" s="199">
        <v>90693</v>
      </c>
      <c r="B1667" s="186" t="s">
        <v>243</v>
      </c>
      <c r="C1667" s="187" t="s">
        <v>183</v>
      </c>
      <c r="D1667" s="218">
        <v>59.37</v>
      </c>
    </row>
    <row r="1668" spans="1:4" ht="14.25">
      <c r="A1668" s="199">
        <v>90692</v>
      </c>
      <c r="B1668" s="186" t="s">
        <v>140</v>
      </c>
      <c r="C1668" s="187" t="s">
        <v>77</v>
      </c>
      <c r="D1668" s="218">
        <v>128.13</v>
      </c>
    </row>
    <row r="1669" spans="1:4" ht="14.25">
      <c r="A1669" s="199">
        <v>96246</v>
      </c>
      <c r="B1669" s="186" t="s">
        <v>6270</v>
      </c>
      <c r="C1669" s="187" t="s">
        <v>183</v>
      </c>
      <c r="D1669" s="218">
        <v>69.650000000000006</v>
      </c>
    </row>
    <row r="1670" spans="1:4" ht="14.25">
      <c r="A1670" s="199">
        <v>96245</v>
      </c>
      <c r="B1670" s="186" t="s">
        <v>6260</v>
      </c>
      <c r="C1670" s="187" t="s">
        <v>77</v>
      </c>
      <c r="D1670" s="218">
        <v>118.45</v>
      </c>
    </row>
    <row r="1671" spans="1:4" ht="14.25">
      <c r="A1671" s="199">
        <v>88404</v>
      </c>
      <c r="B1671" s="186" t="s">
        <v>3567</v>
      </c>
      <c r="C1671" s="187" t="s">
        <v>183</v>
      </c>
      <c r="D1671" s="218">
        <v>1.21</v>
      </c>
    </row>
    <row r="1672" spans="1:4" ht="14.25">
      <c r="A1672" s="199">
        <v>88399</v>
      </c>
      <c r="B1672" s="186" t="s">
        <v>3540</v>
      </c>
      <c r="C1672" s="187" t="s">
        <v>77</v>
      </c>
      <c r="D1672" s="218">
        <v>4.41</v>
      </c>
    </row>
    <row r="1673" spans="1:4" ht="14.25">
      <c r="A1673" s="199">
        <v>88392</v>
      </c>
      <c r="B1673" s="186" t="s">
        <v>3565</v>
      </c>
      <c r="C1673" s="187" t="s">
        <v>183</v>
      </c>
      <c r="D1673" s="218">
        <v>1.28</v>
      </c>
    </row>
    <row r="1674" spans="1:4" ht="14.25">
      <c r="A1674" s="199">
        <v>88386</v>
      </c>
      <c r="B1674" s="186" t="s">
        <v>3538</v>
      </c>
      <c r="C1674" s="187" t="s">
        <v>77</v>
      </c>
      <c r="D1674" s="218">
        <v>5.95</v>
      </c>
    </row>
    <row r="1675" spans="1:4" ht="14.25">
      <c r="A1675" s="199">
        <v>88398</v>
      </c>
      <c r="B1675" s="186" t="s">
        <v>3566</v>
      </c>
      <c r="C1675" s="187" t="s">
        <v>183</v>
      </c>
      <c r="D1675" s="218">
        <v>1.52</v>
      </c>
    </row>
    <row r="1676" spans="1:4" ht="14.25">
      <c r="A1676" s="199">
        <v>88393</v>
      </c>
      <c r="B1676" s="186" t="s">
        <v>3539</v>
      </c>
      <c r="C1676" s="187" t="s">
        <v>77</v>
      </c>
      <c r="D1676" s="218">
        <v>8.17</v>
      </c>
    </row>
    <row r="1677" spans="1:4" ht="14.25">
      <c r="A1677" s="199">
        <v>90638</v>
      </c>
      <c r="B1677" s="186" t="s">
        <v>236</v>
      </c>
      <c r="C1677" s="187" t="s">
        <v>183</v>
      </c>
      <c r="D1677" s="218">
        <v>6.1</v>
      </c>
    </row>
    <row r="1678" spans="1:4" ht="14.25">
      <c r="A1678" s="199">
        <v>90637</v>
      </c>
      <c r="B1678" s="186" t="s">
        <v>133</v>
      </c>
      <c r="C1678" s="187" t="s">
        <v>77</v>
      </c>
      <c r="D1678" s="218">
        <v>18.600000000000001</v>
      </c>
    </row>
    <row r="1679" spans="1:4" ht="14.25">
      <c r="A1679" s="199">
        <v>103243</v>
      </c>
      <c r="B1679" s="186" t="s">
        <v>7041</v>
      </c>
      <c r="C1679" s="187" t="s">
        <v>183</v>
      </c>
      <c r="D1679" s="218">
        <v>0</v>
      </c>
    </row>
    <row r="1680" spans="1:4" ht="14.25">
      <c r="A1680" s="199">
        <v>103242</v>
      </c>
      <c r="B1680" s="186" t="s">
        <v>7042</v>
      </c>
      <c r="C1680" s="187" t="s">
        <v>77</v>
      </c>
      <c r="D1680" s="218">
        <v>0</v>
      </c>
    </row>
    <row r="1681" spans="1:4" ht="14.25">
      <c r="A1681" s="199">
        <v>5806</v>
      </c>
      <c r="B1681" s="186" t="s">
        <v>187</v>
      </c>
      <c r="C1681" s="187" t="s">
        <v>183</v>
      </c>
      <c r="D1681" s="218">
        <v>0.4</v>
      </c>
    </row>
    <row r="1682" spans="1:4" ht="14.25">
      <c r="A1682" s="199">
        <v>73536</v>
      </c>
      <c r="B1682" s="186" t="s">
        <v>114</v>
      </c>
      <c r="C1682" s="187" t="s">
        <v>77</v>
      </c>
      <c r="D1682" s="218">
        <v>21.33</v>
      </c>
    </row>
    <row r="1683" spans="1:4" ht="14.25">
      <c r="A1683" s="199">
        <v>7043</v>
      </c>
      <c r="B1683" s="186" t="s">
        <v>214</v>
      </c>
      <c r="C1683" s="187" t="s">
        <v>183</v>
      </c>
      <c r="D1683" s="218">
        <v>0.5</v>
      </c>
    </row>
    <row r="1684" spans="1:4" ht="14.25">
      <c r="A1684" s="199">
        <v>7042</v>
      </c>
      <c r="B1684" s="186" t="s">
        <v>108</v>
      </c>
      <c r="C1684" s="187" t="s">
        <v>77</v>
      </c>
      <c r="D1684" s="218">
        <v>25.22</v>
      </c>
    </row>
    <row r="1685" spans="1:4" ht="14.25">
      <c r="A1685" s="199">
        <v>5934</v>
      </c>
      <c r="B1685" s="186" t="s">
        <v>206</v>
      </c>
      <c r="C1685" s="187" t="s">
        <v>183</v>
      </c>
      <c r="D1685" s="218">
        <v>102.09</v>
      </c>
    </row>
    <row r="1686" spans="1:4" ht="14.25">
      <c r="A1686" s="199">
        <v>5932</v>
      </c>
      <c r="B1686" s="186" t="s">
        <v>102</v>
      </c>
      <c r="C1686" s="187" t="s">
        <v>77</v>
      </c>
      <c r="D1686" s="218">
        <v>258.41000000000003</v>
      </c>
    </row>
    <row r="1687" spans="1:4" ht="14.25">
      <c r="A1687" s="199">
        <v>96159</v>
      </c>
      <c r="B1687" s="186" t="s">
        <v>286</v>
      </c>
      <c r="C1687" s="187" t="s">
        <v>183</v>
      </c>
      <c r="D1687" s="218">
        <v>109.62</v>
      </c>
    </row>
    <row r="1688" spans="1:4" ht="14.25">
      <c r="A1688" s="199">
        <v>95133</v>
      </c>
      <c r="B1688" s="186" t="s">
        <v>168</v>
      </c>
      <c r="C1688" s="187" t="s">
        <v>77</v>
      </c>
      <c r="D1688" s="218">
        <v>209.22</v>
      </c>
    </row>
    <row r="1689" spans="1:4" ht="14.25">
      <c r="A1689" s="199">
        <v>102986</v>
      </c>
      <c r="B1689" s="186" t="s">
        <v>7043</v>
      </c>
      <c r="C1689" s="187" t="s">
        <v>183</v>
      </c>
      <c r="D1689" s="218">
        <v>0</v>
      </c>
    </row>
    <row r="1690" spans="1:4" ht="14.25">
      <c r="A1690" s="199">
        <v>102987</v>
      </c>
      <c r="B1690" s="186" t="s">
        <v>7044</v>
      </c>
      <c r="C1690" s="187" t="s">
        <v>77</v>
      </c>
      <c r="D1690" s="218">
        <v>0</v>
      </c>
    </row>
    <row r="1691" spans="1:4" ht="14.25">
      <c r="A1691" s="199">
        <v>92961</v>
      </c>
      <c r="B1691" s="186" t="s">
        <v>261</v>
      </c>
      <c r="C1691" s="187" t="s">
        <v>183</v>
      </c>
      <c r="D1691" s="218">
        <v>5.38</v>
      </c>
    </row>
    <row r="1692" spans="1:4" ht="14.25">
      <c r="A1692" s="199">
        <v>92960</v>
      </c>
      <c r="B1692" s="186" t="s">
        <v>157</v>
      </c>
      <c r="C1692" s="187" t="s">
        <v>77</v>
      </c>
      <c r="D1692" s="218">
        <v>19.190000000000001</v>
      </c>
    </row>
    <row r="1693" spans="1:4" ht="14.25">
      <c r="A1693" s="199">
        <v>102863</v>
      </c>
      <c r="B1693" s="186" t="s">
        <v>7045</v>
      </c>
      <c r="C1693" s="187" t="s">
        <v>183</v>
      </c>
      <c r="D1693" s="218">
        <v>0</v>
      </c>
    </row>
    <row r="1694" spans="1:4" ht="14.25">
      <c r="A1694" s="199">
        <v>102862</v>
      </c>
      <c r="B1694" s="186" t="s">
        <v>7046</v>
      </c>
      <c r="C1694" s="187" t="s">
        <v>77</v>
      </c>
      <c r="D1694" s="218">
        <v>0</v>
      </c>
    </row>
    <row r="1695" spans="1:4" ht="14.25">
      <c r="A1695" s="199">
        <v>93409</v>
      </c>
      <c r="B1695" s="186" t="s">
        <v>7047</v>
      </c>
      <c r="C1695" s="187" t="s">
        <v>183</v>
      </c>
      <c r="D1695" s="218">
        <v>37.94</v>
      </c>
    </row>
    <row r="1696" spans="1:4" ht="14.25">
      <c r="A1696" s="199">
        <v>93408</v>
      </c>
      <c r="B1696" s="186" t="s">
        <v>7048</v>
      </c>
      <c r="C1696" s="187" t="s">
        <v>77</v>
      </c>
      <c r="D1696" s="218">
        <v>93.1</v>
      </c>
    </row>
    <row r="1697" spans="1:4" ht="14.25">
      <c r="A1697" s="199">
        <v>102941</v>
      </c>
      <c r="B1697" s="186" t="s">
        <v>7049</v>
      </c>
      <c r="C1697" s="187" t="s">
        <v>183</v>
      </c>
      <c r="D1697" s="218">
        <v>0</v>
      </c>
    </row>
    <row r="1698" spans="1:4" ht="14.25">
      <c r="A1698" s="199">
        <v>102940</v>
      </c>
      <c r="B1698" s="186" t="s">
        <v>7050</v>
      </c>
      <c r="C1698" s="187" t="s">
        <v>77</v>
      </c>
      <c r="D1698" s="218">
        <v>0</v>
      </c>
    </row>
    <row r="1699" spans="1:4" ht="14.25">
      <c r="A1699" s="199">
        <v>103164</v>
      </c>
      <c r="B1699" s="186" t="s">
        <v>7051</v>
      </c>
      <c r="C1699" s="187" t="s">
        <v>183</v>
      </c>
      <c r="D1699" s="218">
        <v>0</v>
      </c>
    </row>
    <row r="1700" spans="1:4" ht="14.25">
      <c r="A1700" s="199">
        <v>103163</v>
      </c>
      <c r="B1700" s="186" t="s">
        <v>7052</v>
      </c>
      <c r="C1700" s="187" t="s">
        <v>77</v>
      </c>
      <c r="D1700" s="218">
        <v>0</v>
      </c>
    </row>
    <row r="1701" spans="1:4" ht="14.25">
      <c r="A1701" s="199">
        <v>103158</v>
      </c>
      <c r="B1701" s="186" t="s">
        <v>7053</v>
      </c>
      <c r="C1701" s="187" t="s">
        <v>183</v>
      </c>
      <c r="D1701" s="218">
        <v>0</v>
      </c>
    </row>
    <row r="1702" spans="1:4" ht="14.25">
      <c r="A1702" s="199">
        <v>103157</v>
      </c>
      <c r="B1702" s="186" t="s">
        <v>7054</v>
      </c>
      <c r="C1702" s="187" t="s">
        <v>77</v>
      </c>
      <c r="D1702" s="218">
        <v>0</v>
      </c>
    </row>
    <row r="1703" spans="1:4" ht="14.25">
      <c r="A1703" s="199">
        <v>103176</v>
      </c>
      <c r="B1703" s="186" t="s">
        <v>7055</v>
      </c>
      <c r="C1703" s="187" t="s">
        <v>183</v>
      </c>
      <c r="D1703" s="218">
        <v>0</v>
      </c>
    </row>
    <row r="1704" spans="1:4" ht="14.25">
      <c r="A1704" s="199">
        <v>103175</v>
      </c>
      <c r="B1704" s="186" t="s">
        <v>7056</v>
      </c>
      <c r="C1704" s="187" t="s">
        <v>77</v>
      </c>
      <c r="D1704" s="218">
        <v>0</v>
      </c>
    </row>
    <row r="1705" spans="1:4" ht="14.25">
      <c r="A1705" s="199">
        <v>103182</v>
      </c>
      <c r="B1705" s="186" t="s">
        <v>7057</v>
      </c>
      <c r="C1705" s="187" t="s">
        <v>183</v>
      </c>
      <c r="D1705" s="218">
        <v>0</v>
      </c>
    </row>
    <row r="1706" spans="1:4" ht="14.25">
      <c r="A1706" s="199">
        <v>103181</v>
      </c>
      <c r="B1706" s="186" t="s">
        <v>7058</v>
      </c>
      <c r="C1706" s="187" t="s">
        <v>77</v>
      </c>
      <c r="D1706" s="218">
        <v>0</v>
      </c>
    </row>
    <row r="1707" spans="1:4" ht="14.25">
      <c r="A1707" s="199">
        <v>103170</v>
      </c>
      <c r="B1707" s="186" t="s">
        <v>7059</v>
      </c>
      <c r="C1707" s="187" t="s">
        <v>183</v>
      </c>
      <c r="D1707" s="218">
        <v>0</v>
      </c>
    </row>
    <row r="1708" spans="1:4" ht="14.25">
      <c r="A1708" s="199">
        <v>103169</v>
      </c>
      <c r="B1708" s="186" t="s">
        <v>7060</v>
      </c>
      <c r="C1708" s="187" t="s">
        <v>77</v>
      </c>
      <c r="D1708" s="218">
        <v>0</v>
      </c>
    </row>
    <row r="1709" spans="1:4" ht="14.25">
      <c r="A1709" s="199">
        <v>102869</v>
      </c>
      <c r="B1709" s="186" t="s">
        <v>7061</v>
      </c>
      <c r="C1709" s="187" t="s">
        <v>183</v>
      </c>
      <c r="D1709" s="218">
        <v>0</v>
      </c>
    </row>
    <row r="1710" spans="1:4" ht="14.25">
      <c r="A1710" s="199">
        <v>102868</v>
      </c>
      <c r="B1710" s="186" t="s">
        <v>7062</v>
      </c>
      <c r="C1710" s="187" t="s">
        <v>77</v>
      </c>
      <c r="D1710" s="218">
        <v>0</v>
      </c>
    </row>
    <row r="1711" spans="1:4" ht="14.25">
      <c r="A1711" s="199">
        <v>106326</v>
      </c>
      <c r="B1711" s="186" t="s">
        <v>22993</v>
      </c>
      <c r="C1711" s="187" t="s">
        <v>183</v>
      </c>
      <c r="D1711" s="218">
        <v>0</v>
      </c>
    </row>
    <row r="1712" spans="1:4" ht="14.25">
      <c r="A1712" s="199">
        <v>106325</v>
      </c>
      <c r="B1712" s="186" t="s">
        <v>22994</v>
      </c>
      <c r="C1712" s="187" t="s">
        <v>77</v>
      </c>
      <c r="D1712" s="218">
        <v>0</v>
      </c>
    </row>
    <row r="1713" spans="1:4" ht="14.25">
      <c r="A1713" s="199">
        <v>92113</v>
      </c>
      <c r="B1713" s="186" t="s">
        <v>3576</v>
      </c>
      <c r="C1713" s="187" t="s">
        <v>183</v>
      </c>
      <c r="D1713" s="218">
        <v>1.42</v>
      </c>
    </row>
    <row r="1714" spans="1:4" ht="14.25">
      <c r="A1714" s="199">
        <v>92112</v>
      </c>
      <c r="B1714" s="186" t="s">
        <v>3549</v>
      </c>
      <c r="C1714" s="187" t="s">
        <v>77</v>
      </c>
      <c r="D1714" s="218">
        <v>4.28</v>
      </c>
    </row>
    <row r="1715" spans="1:4" ht="14.25">
      <c r="A1715" s="199">
        <v>90675</v>
      </c>
      <c r="B1715" s="186" t="s">
        <v>241</v>
      </c>
      <c r="C1715" s="187" t="s">
        <v>183</v>
      </c>
      <c r="D1715" s="218">
        <v>324.27999999999997</v>
      </c>
    </row>
    <row r="1716" spans="1:4" ht="14.25">
      <c r="A1716" s="199">
        <v>90674</v>
      </c>
      <c r="B1716" s="186" t="s">
        <v>138</v>
      </c>
      <c r="C1716" s="187" t="s">
        <v>77</v>
      </c>
      <c r="D1716" s="218">
        <v>726.34</v>
      </c>
    </row>
    <row r="1717" spans="1:4" ht="14.25">
      <c r="A1717" s="199">
        <v>93225</v>
      </c>
      <c r="B1717" s="186" t="s">
        <v>262</v>
      </c>
      <c r="C1717" s="187" t="s">
        <v>183</v>
      </c>
      <c r="D1717" s="218">
        <v>478.72</v>
      </c>
    </row>
    <row r="1718" spans="1:4" ht="14.25">
      <c r="A1718" s="199">
        <v>93224</v>
      </c>
      <c r="B1718" s="186" t="s">
        <v>158</v>
      </c>
      <c r="C1718" s="187" t="s">
        <v>77</v>
      </c>
      <c r="D1718" s="218">
        <v>1068.79</v>
      </c>
    </row>
    <row r="1719" spans="1:4" ht="14.25">
      <c r="A1719" s="199">
        <v>104696</v>
      </c>
      <c r="B1719" s="186" t="s">
        <v>6279</v>
      </c>
      <c r="C1719" s="187" t="s">
        <v>183</v>
      </c>
      <c r="D1719" s="218">
        <v>35.83</v>
      </c>
    </row>
    <row r="1720" spans="1:4" ht="14.25">
      <c r="A1720" s="199">
        <v>104695</v>
      </c>
      <c r="B1720" s="186" t="s">
        <v>6269</v>
      </c>
      <c r="C1720" s="187" t="s">
        <v>77</v>
      </c>
      <c r="D1720" s="218">
        <v>39.36</v>
      </c>
    </row>
    <row r="1721" spans="1:4" ht="14.25">
      <c r="A1721" s="199">
        <v>90681</v>
      </c>
      <c r="B1721" s="186" t="s">
        <v>242</v>
      </c>
      <c r="C1721" s="187" t="s">
        <v>183</v>
      </c>
      <c r="D1721" s="218">
        <v>168.89</v>
      </c>
    </row>
    <row r="1722" spans="1:4" ht="14.25">
      <c r="A1722" s="199">
        <v>90680</v>
      </c>
      <c r="B1722" s="186" t="s">
        <v>139</v>
      </c>
      <c r="C1722" s="187" t="s">
        <v>77</v>
      </c>
      <c r="D1722" s="218">
        <v>390.17</v>
      </c>
    </row>
    <row r="1723" spans="1:4" ht="14.25">
      <c r="A1723" s="199">
        <v>102875</v>
      </c>
      <c r="B1723" s="186" t="s">
        <v>6272</v>
      </c>
      <c r="C1723" s="187" t="s">
        <v>183</v>
      </c>
      <c r="D1723" s="218">
        <v>457.65</v>
      </c>
    </row>
    <row r="1724" spans="1:4" ht="14.25">
      <c r="A1724" s="199">
        <v>102874</v>
      </c>
      <c r="B1724" s="186" t="s">
        <v>6262</v>
      </c>
      <c r="C1724" s="187" t="s">
        <v>77</v>
      </c>
      <c r="D1724" s="218">
        <v>990.68</v>
      </c>
    </row>
    <row r="1725" spans="1:4" ht="14.25">
      <c r="A1725" s="199">
        <v>102965</v>
      </c>
      <c r="B1725" s="186" t="s">
        <v>6274</v>
      </c>
      <c r="C1725" s="187" t="s">
        <v>183</v>
      </c>
      <c r="D1725" s="218">
        <v>239.97</v>
      </c>
    </row>
    <row r="1726" spans="1:4" ht="14.25">
      <c r="A1726" s="199">
        <v>102964</v>
      </c>
      <c r="B1726" s="186" t="s">
        <v>6264</v>
      </c>
      <c r="C1726" s="187" t="s">
        <v>77</v>
      </c>
      <c r="D1726" s="218">
        <v>474.02</v>
      </c>
    </row>
    <row r="1727" spans="1:4" ht="14.25">
      <c r="A1727" s="199">
        <v>90626</v>
      </c>
      <c r="B1727" s="186" t="s">
        <v>234</v>
      </c>
      <c r="C1727" s="187" t="s">
        <v>183</v>
      </c>
      <c r="D1727" s="218">
        <v>3.34</v>
      </c>
    </row>
    <row r="1728" spans="1:4" ht="14.25">
      <c r="A1728" s="199">
        <v>90625</v>
      </c>
      <c r="B1728" s="186" t="s">
        <v>131</v>
      </c>
      <c r="C1728" s="187" t="s">
        <v>77</v>
      </c>
      <c r="D1728" s="218">
        <v>10.27</v>
      </c>
    </row>
    <row r="1729" spans="1:4" ht="14.25">
      <c r="A1729" s="199">
        <v>102881</v>
      </c>
      <c r="B1729" s="186" t="s">
        <v>6273</v>
      </c>
      <c r="C1729" s="187" t="s">
        <v>183</v>
      </c>
      <c r="D1729" s="218">
        <v>622.46</v>
      </c>
    </row>
    <row r="1730" spans="1:4" ht="14.25">
      <c r="A1730" s="199">
        <v>102880</v>
      </c>
      <c r="B1730" s="186" t="s">
        <v>6263</v>
      </c>
      <c r="C1730" s="187" t="s">
        <v>77</v>
      </c>
      <c r="D1730" s="218">
        <v>1376.13</v>
      </c>
    </row>
    <row r="1731" spans="1:4" ht="14.25">
      <c r="A1731" s="199">
        <v>103225</v>
      </c>
      <c r="B1731" s="186" t="s">
        <v>6276</v>
      </c>
      <c r="C1731" s="187" t="s">
        <v>183</v>
      </c>
      <c r="D1731" s="218">
        <v>214.45</v>
      </c>
    </row>
    <row r="1732" spans="1:4" ht="14.25">
      <c r="A1732" s="199">
        <v>103224</v>
      </c>
      <c r="B1732" s="186" t="s">
        <v>6266</v>
      </c>
      <c r="C1732" s="187" t="s">
        <v>77</v>
      </c>
      <c r="D1732" s="218">
        <v>425.64</v>
      </c>
    </row>
    <row r="1733" spans="1:4" ht="14.25">
      <c r="A1733" s="199">
        <v>103237</v>
      </c>
      <c r="B1733" s="186" t="s">
        <v>6278</v>
      </c>
      <c r="C1733" s="187" t="s">
        <v>183</v>
      </c>
      <c r="D1733" s="218">
        <v>598.64</v>
      </c>
    </row>
    <row r="1734" spans="1:4" ht="14.25">
      <c r="A1734" s="199">
        <v>103236</v>
      </c>
      <c r="B1734" s="186" t="s">
        <v>6268</v>
      </c>
      <c r="C1734" s="187" t="s">
        <v>77</v>
      </c>
      <c r="D1734" s="218">
        <v>1281.5899999999999</v>
      </c>
    </row>
    <row r="1735" spans="1:4" ht="14.25">
      <c r="A1735" s="199">
        <v>103231</v>
      </c>
      <c r="B1735" s="186" t="s">
        <v>6277</v>
      </c>
      <c r="C1735" s="187" t="s">
        <v>183</v>
      </c>
      <c r="D1735" s="218">
        <v>447.08</v>
      </c>
    </row>
    <row r="1736" spans="1:4" ht="14.25">
      <c r="A1736" s="199">
        <v>103230</v>
      </c>
      <c r="B1736" s="186" t="s">
        <v>6267</v>
      </c>
      <c r="C1736" s="187" t="s">
        <v>77</v>
      </c>
      <c r="D1736" s="218">
        <v>938.04</v>
      </c>
    </row>
    <row r="1737" spans="1:4" ht="14.25">
      <c r="A1737" s="199">
        <v>102975</v>
      </c>
      <c r="B1737" s="186" t="s">
        <v>6275</v>
      </c>
      <c r="C1737" s="187" t="s">
        <v>183</v>
      </c>
      <c r="D1737" s="218">
        <v>144.91</v>
      </c>
    </row>
    <row r="1738" spans="1:4" ht="14.25">
      <c r="A1738" s="199">
        <v>102976</v>
      </c>
      <c r="B1738" s="186" t="s">
        <v>6265</v>
      </c>
      <c r="C1738" s="187" t="s">
        <v>77</v>
      </c>
      <c r="D1738" s="218">
        <v>273.60000000000002</v>
      </c>
    </row>
    <row r="1739" spans="1:4" ht="14.25">
      <c r="A1739" s="199">
        <v>90632</v>
      </c>
      <c r="B1739" s="186" t="s">
        <v>235</v>
      </c>
      <c r="C1739" s="187" t="s">
        <v>183</v>
      </c>
      <c r="D1739" s="218">
        <v>98.89</v>
      </c>
    </row>
    <row r="1740" spans="1:4" ht="14.25">
      <c r="A1740" s="199">
        <v>90631</v>
      </c>
      <c r="B1740" s="186" t="s">
        <v>132</v>
      </c>
      <c r="C1740" s="187" t="s">
        <v>77</v>
      </c>
      <c r="D1740" s="218">
        <v>163.9</v>
      </c>
    </row>
    <row r="1741" spans="1:4" ht="14.25">
      <c r="A1741" s="199">
        <v>95709</v>
      </c>
      <c r="B1741" s="186" t="s">
        <v>3585</v>
      </c>
      <c r="C1741" s="187" t="s">
        <v>183</v>
      </c>
      <c r="D1741" s="218">
        <v>99.52</v>
      </c>
    </row>
    <row r="1742" spans="1:4" ht="14.25">
      <c r="A1742" s="199">
        <v>95708</v>
      </c>
      <c r="B1742" s="186" t="s">
        <v>3558</v>
      </c>
      <c r="C1742" s="187" t="s">
        <v>77</v>
      </c>
      <c r="D1742" s="218">
        <v>168.1</v>
      </c>
    </row>
    <row r="1743" spans="1:4" ht="14.25">
      <c r="A1743" s="199">
        <v>91278</v>
      </c>
      <c r="B1743" s="186" t="s">
        <v>249</v>
      </c>
      <c r="C1743" s="187" t="s">
        <v>183</v>
      </c>
      <c r="D1743" s="218">
        <v>0.55000000000000004</v>
      </c>
    </row>
    <row r="1744" spans="1:4" ht="14.25">
      <c r="A1744" s="199">
        <v>91277</v>
      </c>
      <c r="B1744" s="186" t="s">
        <v>146</v>
      </c>
      <c r="C1744" s="187" t="s">
        <v>77</v>
      </c>
      <c r="D1744" s="218">
        <v>9.7100000000000009</v>
      </c>
    </row>
    <row r="1745" spans="1:4" ht="14.25">
      <c r="A1745" s="199">
        <v>102887</v>
      </c>
      <c r="B1745" s="186" t="s">
        <v>7063</v>
      </c>
      <c r="C1745" s="187" t="s">
        <v>183</v>
      </c>
      <c r="D1745" s="218">
        <v>0</v>
      </c>
    </row>
    <row r="1746" spans="1:4" ht="14.25">
      <c r="A1746" s="199">
        <v>102886</v>
      </c>
      <c r="B1746" s="186" t="s">
        <v>7064</v>
      </c>
      <c r="C1746" s="187" t="s">
        <v>77</v>
      </c>
      <c r="D1746" s="218">
        <v>0</v>
      </c>
    </row>
    <row r="1747" spans="1:4" ht="14.25">
      <c r="A1747" s="199">
        <v>95277</v>
      </c>
      <c r="B1747" s="186" t="s">
        <v>3583</v>
      </c>
      <c r="C1747" s="187" t="s">
        <v>183</v>
      </c>
      <c r="D1747" s="218">
        <v>0.69</v>
      </c>
    </row>
    <row r="1748" spans="1:4" ht="14.25">
      <c r="A1748" s="199">
        <v>95276</v>
      </c>
      <c r="B1748" s="186" t="s">
        <v>3556</v>
      </c>
      <c r="C1748" s="187" t="s">
        <v>77</v>
      </c>
      <c r="D1748" s="218">
        <v>4</v>
      </c>
    </row>
    <row r="1749" spans="1:4" ht="14.25">
      <c r="A1749" s="199">
        <v>106254</v>
      </c>
      <c r="B1749" s="186" t="s">
        <v>22995</v>
      </c>
      <c r="C1749" s="187" t="s">
        <v>183</v>
      </c>
      <c r="D1749" s="218">
        <v>0</v>
      </c>
    </row>
    <row r="1750" spans="1:4" ht="14.25">
      <c r="A1750" s="199">
        <v>106249</v>
      </c>
      <c r="B1750" s="186" t="s">
        <v>22996</v>
      </c>
      <c r="C1750" s="187" t="s">
        <v>77</v>
      </c>
      <c r="D1750" s="218">
        <v>0</v>
      </c>
    </row>
    <row r="1751" spans="1:4" ht="14.25">
      <c r="A1751" s="199">
        <v>88430</v>
      </c>
      <c r="B1751" s="186" t="s">
        <v>219</v>
      </c>
      <c r="C1751" s="187" t="s">
        <v>183</v>
      </c>
      <c r="D1751" s="218">
        <v>7.94</v>
      </c>
    </row>
    <row r="1752" spans="1:4" ht="14.25">
      <c r="A1752" s="199">
        <v>88418</v>
      </c>
      <c r="B1752" s="186" t="s">
        <v>116</v>
      </c>
      <c r="C1752" s="187" t="s">
        <v>77</v>
      </c>
      <c r="D1752" s="218">
        <v>17.190000000000001</v>
      </c>
    </row>
    <row r="1753" spans="1:4" ht="14.25">
      <c r="A1753" s="199">
        <v>88438</v>
      </c>
      <c r="B1753" s="186" t="s">
        <v>220</v>
      </c>
      <c r="C1753" s="187" t="s">
        <v>183</v>
      </c>
      <c r="D1753" s="218">
        <v>10.52</v>
      </c>
    </row>
    <row r="1754" spans="1:4" ht="14.25">
      <c r="A1754" s="199">
        <v>88433</v>
      </c>
      <c r="B1754" s="186" t="s">
        <v>117</v>
      </c>
      <c r="C1754" s="187" t="s">
        <v>77</v>
      </c>
      <c r="D1754" s="218">
        <v>22.4</v>
      </c>
    </row>
    <row r="1755" spans="1:4" ht="14.25">
      <c r="A1755" s="199">
        <v>90669</v>
      </c>
      <c r="B1755" s="186" t="s">
        <v>3573</v>
      </c>
      <c r="C1755" s="187" t="s">
        <v>183</v>
      </c>
      <c r="D1755" s="218">
        <v>8.9499999999999993</v>
      </c>
    </row>
    <row r="1756" spans="1:4" ht="14.25">
      <c r="A1756" s="199">
        <v>90668</v>
      </c>
      <c r="B1756" s="186" t="s">
        <v>3546</v>
      </c>
      <c r="C1756" s="187" t="s">
        <v>77</v>
      </c>
      <c r="D1756" s="218">
        <v>32.35</v>
      </c>
    </row>
    <row r="1757" spans="1:4" ht="14.25">
      <c r="A1757" s="199">
        <v>102980</v>
      </c>
      <c r="B1757" s="186" t="s">
        <v>7065</v>
      </c>
      <c r="C1757" s="187" t="s">
        <v>183</v>
      </c>
      <c r="D1757" s="218">
        <v>0</v>
      </c>
    </row>
    <row r="1758" spans="1:4" ht="14.25">
      <c r="A1758" s="199">
        <v>102981</v>
      </c>
      <c r="B1758" s="186" t="s">
        <v>7066</v>
      </c>
      <c r="C1758" s="187" t="s">
        <v>77</v>
      </c>
      <c r="D1758" s="218">
        <v>0</v>
      </c>
    </row>
    <row r="1759" spans="1:4" ht="14.25">
      <c r="A1759" s="199">
        <v>5946</v>
      </c>
      <c r="B1759" s="186" t="s">
        <v>208</v>
      </c>
      <c r="C1759" s="187" t="s">
        <v>183</v>
      </c>
      <c r="D1759" s="218">
        <v>96.61</v>
      </c>
    </row>
    <row r="1760" spans="1:4" ht="14.25">
      <c r="A1760" s="199">
        <v>5944</v>
      </c>
      <c r="B1760" s="186" t="s">
        <v>104</v>
      </c>
      <c r="C1760" s="187" t="s">
        <v>77</v>
      </c>
      <c r="D1760" s="218">
        <v>230.29</v>
      </c>
    </row>
    <row r="1761" spans="1:4" ht="14.25">
      <c r="A1761" s="199">
        <v>5942</v>
      </c>
      <c r="B1761" s="186" t="s">
        <v>207</v>
      </c>
      <c r="C1761" s="187" t="s">
        <v>183</v>
      </c>
      <c r="D1761" s="218">
        <v>78.209999999999994</v>
      </c>
    </row>
    <row r="1762" spans="1:4" ht="14.25">
      <c r="A1762" s="199">
        <v>5940</v>
      </c>
      <c r="B1762" s="186" t="s">
        <v>103</v>
      </c>
      <c r="C1762" s="187" t="s">
        <v>77</v>
      </c>
      <c r="D1762" s="218">
        <v>169.72</v>
      </c>
    </row>
    <row r="1763" spans="1:4" ht="14.25">
      <c r="A1763" s="199">
        <v>102893</v>
      </c>
      <c r="B1763" s="186" t="s">
        <v>7067</v>
      </c>
      <c r="C1763" s="187" t="s">
        <v>183</v>
      </c>
      <c r="D1763" s="218">
        <v>0</v>
      </c>
    </row>
    <row r="1764" spans="1:4" ht="14.25">
      <c r="A1764" s="199">
        <v>102892</v>
      </c>
      <c r="B1764" s="186" t="s">
        <v>7068</v>
      </c>
      <c r="C1764" s="187" t="s">
        <v>77</v>
      </c>
      <c r="D1764" s="218">
        <v>0</v>
      </c>
    </row>
    <row r="1765" spans="1:4" ht="14.25">
      <c r="A1765" s="199">
        <v>89251</v>
      </c>
      <c r="B1765" s="186" t="s">
        <v>228</v>
      </c>
      <c r="C1765" s="187" t="s">
        <v>183</v>
      </c>
      <c r="D1765" s="218">
        <v>313.33999999999997</v>
      </c>
    </row>
    <row r="1766" spans="1:4" ht="14.25">
      <c r="A1766" s="199">
        <v>89250</v>
      </c>
      <c r="B1766" s="186" t="s">
        <v>124</v>
      </c>
      <c r="C1766" s="187" t="s">
        <v>77</v>
      </c>
      <c r="D1766" s="218">
        <v>1065.83</v>
      </c>
    </row>
    <row r="1767" spans="1:4" ht="14.25">
      <c r="A1767" s="199">
        <v>102959</v>
      </c>
      <c r="B1767" s="186" t="s">
        <v>7069</v>
      </c>
      <c r="C1767" s="187" t="s">
        <v>183</v>
      </c>
      <c r="D1767" s="218">
        <v>0</v>
      </c>
    </row>
    <row r="1768" spans="1:4" ht="14.25">
      <c r="A1768" s="199">
        <v>102958</v>
      </c>
      <c r="B1768" s="186" t="s">
        <v>7070</v>
      </c>
      <c r="C1768" s="187" t="s">
        <v>77</v>
      </c>
      <c r="D1768" s="218">
        <v>0</v>
      </c>
    </row>
    <row r="1769" spans="1:4" ht="14.25">
      <c r="A1769" s="199">
        <v>5681</v>
      </c>
      <c r="B1769" s="186" t="s">
        <v>185</v>
      </c>
      <c r="C1769" s="187" t="s">
        <v>183</v>
      </c>
      <c r="D1769" s="218">
        <v>68.09</v>
      </c>
    </row>
    <row r="1770" spans="1:4" ht="14.25">
      <c r="A1770" s="199">
        <v>5680</v>
      </c>
      <c r="B1770" s="186" t="s">
        <v>79</v>
      </c>
      <c r="C1770" s="187" t="s">
        <v>77</v>
      </c>
      <c r="D1770" s="218">
        <v>143</v>
      </c>
    </row>
    <row r="1771" spans="1:4" ht="14.25">
      <c r="A1771" s="199">
        <v>5877</v>
      </c>
      <c r="B1771" s="186" t="s">
        <v>198</v>
      </c>
      <c r="C1771" s="187" t="s">
        <v>183</v>
      </c>
      <c r="D1771" s="218">
        <v>70.69</v>
      </c>
    </row>
    <row r="1772" spans="1:4" ht="14.25">
      <c r="A1772" s="199">
        <v>5875</v>
      </c>
      <c r="B1772" s="186" t="s">
        <v>94</v>
      </c>
      <c r="C1772" s="187" t="s">
        <v>77</v>
      </c>
      <c r="D1772" s="218">
        <v>144.21</v>
      </c>
    </row>
    <row r="1773" spans="1:4" ht="14.25">
      <c r="A1773" s="199">
        <v>5679</v>
      </c>
      <c r="B1773" s="186" t="s">
        <v>184</v>
      </c>
      <c r="C1773" s="187" t="s">
        <v>183</v>
      </c>
      <c r="D1773" s="218">
        <v>71.91</v>
      </c>
    </row>
    <row r="1774" spans="1:4" ht="14.25">
      <c r="A1774" s="199">
        <v>5678</v>
      </c>
      <c r="B1774" s="186" t="s">
        <v>78</v>
      </c>
      <c r="C1774" s="187" t="s">
        <v>77</v>
      </c>
      <c r="D1774" s="218">
        <v>155.65</v>
      </c>
    </row>
    <row r="1775" spans="1:4" ht="14.25">
      <c r="A1775" s="199">
        <v>6880</v>
      </c>
      <c r="B1775" s="186" t="s">
        <v>213</v>
      </c>
      <c r="C1775" s="187" t="s">
        <v>183</v>
      </c>
      <c r="D1775" s="218">
        <v>84.51</v>
      </c>
    </row>
    <row r="1776" spans="1:4" ht="14.25">
      <c r="A1776" s="199">
        <v>6879</v>
      </c>
      <c r="B1776" s="186" t="s">
        <v>107</v>
      </c>
      <c r="C1776" s="187" t="s">
        <v>77</v>
      </c>
      <c r="D1776" s="218">
        <v>206.55</v>
      </c>
    </row>
    <row r="1777" spans="1:4" ht="14.25">
      <c r="A1777" s="199">
        <v>96464</v>
      </c>
      <c r="B1777" s="186" t="s">
        <v>6271</v>
      </c>
      <c r="C1777" s="187" t="s">
        <v>183</v>
      </c>
      <c r="D1777" s="218">
        <v>88.21</v>
      </c>
    </row>
    <row r="1778" spans="1:4" ht="14.25">
      <c r="A1778" s="199">
        <v>96463</v>
      </c>
      <c r="B1778" s="186" t="s">
        <v>6261</v>
      </c>
      <c r="C1778" s="187" t="s">
        <v>77</v>
      </c>
      <c r="D1778" s="218">
        <v>213.31</v>
      </c>
    </row>
    <row r="1779" spans="1:4" ht="14.25">
      <c r="A1779" s="199">
        <v>7050</v>
      </c>
      <c r="B1779" s="186" t="s">
        <v>215</v>
      </c>
      <c r="C1779" s="187" t="s">
        <v>183</v>
      </c>
      <c r="D1779" s="218">
        <v>77.790000000000006</v>
      </c>
    </row>
    <row r="1780" spans="1:4" ht="14.25">
      <c r="A1780" s="199">
        <v>7049</v>
      </c>
      <c r="B1780" s="186" t="s">
        <v>109</v>
      </c>
      <c r="C1780" s="187" t="s">
        <v>77</v>
      </c>
      <c r="D1780" s="218">
        <v>217.27</v>
      </c>
    </row>
    <row r="1781" spans="1:4" ht="14.25">
      <c r="A1781" s="199">
        <v>95632</v>
      </c>
      <c r="B1781" s="186" t="s">
        <v>277</v>
      </c>
      <c r="C1781" s="187" t="s">
        <v>183</v>
      </c>
      <c r="D1781" s="218">
        <v>81.94</v>
      </c>
    </row>
    <row r="1782" spans="1:4" ht="14.25">
      <c r="A1782" s="199">
        <v>95631</v>
      </c>
      <c r="B1782" s="186" t="s">
        <v>173</v>
      </c>
      <c r="C1782" s="187" t="s">
        <v>77</v>
      </c>
      <c r="D1782" s="218">
        <v>225.58</v>
      </c>
    </row>
    <row r="1783" spans="1:4" ht="14.25">
      <c r="A1783" s="199">
        <v>5685</v>
      </c>
      <c r="B1783" s="186" t="s">
        <v>186</v>
      </c>
      <c r="C1783" s="187" t="s">
        <v>183</v>
      </c>
      <c r="D1783" s="218">
        <v>62.85</v>
      </c>
    </row>
    <row r="1784" spans="1:4" ht="14.25">
      <c r="A1784" s="199">
        <v>5684</v>
      </c>
      <c r="B1784" s="186" t="s">
        <v>80</v>
      </c>
      <c r="C1784" s="187" t="s">
        <v>77</v>
      </c>
      <c r="D1784" s="218">
        <v>156.41</v>
      </c>
    </row>
    <row r="1785" spans="1:4" ht="14.25">
      <c r="A1785" s="199">
        <v>93244</v>
      </c>
      <c r="B1785" s="186" t="s">
        <v>264</v>
      </c>
      <c r="C1785" s="187" t="s">
        <v>183</v>
      </c>
      <c r="D1785" s="218">
        <v>64.430000000000007</v>
      </c>
    </row>
    <row r="1786" spans="1:4" ht="14.25">
      <c r="A1786" s="199">
        <v>73436</v>
      </c>
      <c r="B1786" s="186" t="s">
        <v>112</v>
      </c>
      <c r="C1786" s="187" t="s">
        <v>77</v>
      </c>
      <c r="D1786" s="218">
        <v>159.5</v>
      </c>
    </row>
    <row r="1787" spans="1:4" ht="14.25">
      <c r="A1787" s="199">
        <v>5881</v>
      </c>
      <c r="B1787" s="186" t="s">
        <v>199</v>
      </c>
      <c r="C1787" s="187" t="s">
        <v>183</v>
      </c>
      <c r="D1787" s="218">
        <v>76.95</v>
      </c>
    </row>
    <row r="1788" spans="1:4" ht="14.25">
      <c r="A1788" s="199">
        <v>5879</v>
      </c>
      <c r="B1788" s="186" t="s">
        <v>95</v>
      </c>
      <c r="C1788" s="187" t="s">
        <v>77</v>
      </c>
      <c r="D1788" s="218">
        <v>140.49</v>
      </c>
    </row>
    <row r="1789" spans="1:4" ht="14.25">
      <c r="A1789" s="199">
        <v>5865</v>
      </c>
      <c r="B1789" s="186" t="s">
        <v>196</v>
      </c>
      <c r="C1789" s="187" t="s">
        <v>183</v>
      </c>
      <c r="D1789" s="218">
        <v>11.61</v>
      </c>
    </row>
    <row r="1790" spans="1:4" ht="14.25">
      <c r="A1790" s="199">
        <v>5863</v>
      </c>
      <c r="B1790" s="186" t="s">
        <v>92</v>
      </c>
      <c r="C1790" s="187" t="s">
        <v>77</v>
      </c>
      <c r="D1790" s="218">
        <v>23.07</v>
      </c>
    </row>
    <row r="1791" spans="1:4" ht="14.25">
      <c r="A1791" s="199">
        <v>5869</v>
      </c>
      <c r="B1791" s="186" t="s">
        <v>197</v>
      </c>
      <c r="C1791" s="187" t="s">
        <v>183</v>
      </c>
      <c r="D1791" s="218">
        <v>71.62</v>
      </c>
    </row>
    <row r="1792" spans="1:4" ht="14.25">
      <c r="A1792" s="199">
        <v>5867</v>
      </c>
      <c r="B1792" s="186" t="s">
        <v>93</v>
      </c>
      <c r="C1792" s="187" t="s">
        <v>77</v>
      </c>
      <c r="D1792" s="218">
        <v>158.01</v>
      </c>
    </row>
    <row r="1793" spans="1:4" ht="14.25">
      <c r="A1793" s="199">
        <v>95271</v>
      </c>
      <c r="B1793" s="186" t="s">
        <v>276</v>
      </c>
      <c r="C1793" s="187" t="s">
        <v>183</v>
      </c>
      <c r="D1793" s="218">
        <v>0.69</v>
      </c>
    </row>
    <row r="1794" spans="1:4" ht="14.25">
      <c r="A1794" s="199">
        <v>95270</v>
      </c>
      <c r="B1794" s="186" t="s">
        <v>172</v>
      </c>
      <c r="C1794" s="187" t="s">
        <v>77</v>
      </c>
      <c r="D1794" s="218">
        <v>9.86</v>
      </c>
    </row>
    <row r="1795" spans="1:4" ht="14.25">
      <c r="A1795" s="199">
        <v>91693</v>
      </c>
      <c r="B1795" s="186" t="s">
        <v>256</v>
      </c>
      <c r="C1795" s="187" t="s">
        <v>183</v>
      </c>
      <c r="D1795" s="218">
        <v>34.82</v>
      </c>
    </row>
    <row r="1796" spans="1:4" ht="14.25">
      <c r="A1796" s="199">
        <v>91692</v>
      </c>
      <c r="B1796" s="186" t="s">
        <v>152</v>
      </c>
      <c r="C1796" s="187" t="s">
        <v>77</v>
      </c>
      <c r="D1796" s="218">
        <v>36.409999999999997</v>
      </c>
    </row>
    <row r="1797" spans="1:4" ht="14.25">
      <c r="A1797" s="199">
        <v>102929</v>
      </c>
      <c r="B1797" s="186" t="s">
        <v>7071</v>
      </c>
      <c r="C1797" s="187" t="s">
        <v>183</v>
      </c>
      <c r="D1797" s="218">
        <v>0</v>
      </c>
    </row>
    <row r="1798" spans="1:4" ht="14.25">
      <c r="A1798" s="199">
        <v>102928</v>
      </c>
      <c r="B1798" s="186" t="s">
        <v>7072</v>
      </c>
      <c r="C1798" s="187" t="s">
        <v>77</v>
      </c>
      <c r="D1798" s="218">
        <v>0</v>
      </c>
    </row>
    <row r="1799" spans="1:4" ht="14.25">
      <c r="A1799" s="199">
        <v>95140</v>
      </c>
      <c r="B1799" s="186" t="s">
        <v>273</v>
      </c>
      <c r="C1799" s="187" t="s">
        <v>183</v>
      </c>
      <c r="D1799" s="218">
        <v>0.03</v>
      </c>
    </row>
    <row r="1800" spans="1:4" ht="14.25">
      <c r="A1800" s="199">
        <v>95139</v>
      </c>
      <c r="B1800" s="186" t="s">
        <v>169</v>
      </c>
      <c r="C1800" s="187" t="s">
        <v>77</v>
      </c>
      <c r="D1800" s="218">
        <v>0.05</v>
      </c>
    </row>
    <row r="1801" spans="1:4" ht="14.25">
      <c r="A1801" s="199">
        <v>89027</v>
      </c>
      <c r="B1801" s="186" t="s">
        <v>3570</v>
      </c>
      <c r="C1801" s="187" t="s">
        <v>183</v>
      </c>
      <c r="D1801" s="218">
        <v>5.18</v>
      </c>
    </row>
    <row r="1802" spans="1:4" ht="14.25">
      <c r="A1802" s="199">
        <v>89028</v>
      </c>
      <c r="B1802" s="186" t="s">
        <v>3543</v>
      </c>
      <c r="C1802" s="187" t="s">
        <v>77</v>
      </c>
      <c r="D1802" s="218">
        <v>176.3</v>
      </c>
    </row>
    <row r="1803" spans="1:4" ht="14.25">
      <c r="A1803" s="199">
        <v>7031</v>
      </c>
      <c r="B1803" s="186" t="s">
        <v>3563</v>
      </c>
      <c r="C1803" s="187" t="s">
        <v>183</v>
      </c>
      <c r="D1803" s="218">
        <v>6.38</v>
      </c>
    </row>
    <row r="1804" spans="1:4" ht="14.25">
      <c r="A1804" s="199">
        <v>7030</v>
      </c>
      <c r="B1804" s="186" t="s">
        <v>3536</v>
      </c>
      <c r="C1804" s="187" t="s">
        <v>77</v>
      </c>
      <c r="D1804" s="218">
        <v>261.76</v>
      </c>
    </row>
    <row r="1805" spans="1:4" ht="14.25">
      <c r="A1805" s="199">
        <v>102947</v>
      </c>
      <c r="B1805" s="186" t="s">
        <v>7073</v>
      </c>
      <c r="C1805" s="187" t="s">
        <v>183</v>
      </c>
      <c r="D1805" s="218">
        <v>0</v>
      </c>
    </row>
    <row r="1806" spans="1:4" ht="14.25">
      <c r="A1806" s="199">
        <v>102946</v>
      </c>
      <c r="B1806" s="186" t="s">
        <v>7074</v>
      </c>
      <c r="C1806" s="187" t="s">
        <v>77</v>
      </c>
      <c r="D1806" s="218">
        <v>0</v>
      </c>
    </row>
    <row r="1807" spans="1:4" ht="14.25">
      <c r="A1807" s="199">
        <v>104092</v>
      </c>
      <c r="B1807" s="186" t="s">
        <v>3587</v>
      </c>
      <c r="C1807" s="187" t="s">
        <v>183</v>
      </c>
      <c r="D1807" s="218">
        <v>0.03</v>
      </c>
    </row>
    <row r="1808" spans="1:4" ht="14.25">
      <c r="A1808" s="199">
        <v>104091</v>
      </c>
      <c r="B1808" s="186" t="s">
        <v>3560</v>
      </c>
      <c r="C1808" s="187" t="s">
        <v>77</v>
      </c>
      <c r="D1808" s="218">
        <v>0.83</v>
      </c>
    </row>
    <row r="1809" spans="1:4" ht="14.25">
      <c r="A1809" s="199">
        <v>104098</v>
      </c>
      <c r="B1809" s="186" t="s">
        <v>3588</v>
      </c>
      <c r="C1809" s="187" t="s">
        <v>183</v>
      </c>
      <c r="D1809" s="218">
        <v>0.05</v>
      </c>
    </row>
    <row r="1810" spans="1:4" ht="14.25">
      <c r="A1810" s="199">
        <v>104097</v>
      </c>
      <c r="B1810" s="186" t="s">
        <v>3561</v>
      </c>
      <c r="C1810" s="187" t="s">
        <v>77</v>
      </c>
      <c r="D1810" s="218">
        <v>1.17</v>
      </c>
    </row>
    <row r="1811" spans="1:4" ht="14.25">
      <c r="A1811" s="199">
        <v>102905</v>
      </c>
      <c r="B1811" s="186" t="s">
        <v>7075</v>
      </c>
      <c r="C1811" s="187" t="s">
        <v>183</v>
      </c>
      <c r="D1811" s="218">
        <v>0</v>
      </c>
    </row>
    <row r="1812" spans="1:4" ht="14.25">
      <c r="A1812" s="199">
        <v>102904</v>
      </c>
      <c r="B1812" s="186" t="s">
        <v>7076</v>
      </c>
      <c r="C1812" s="187" t="s">
        <v>77</v>
      </c>
      <c r="D1812" s="218">
        <v>0</v>
      </c>
    </row>
    <row r="1813" spans="1:4" ht="14.25">
      <c r="A1813" s="199">
        <v>89031</v>
      </c>
      <c r="B1813" s="186" t="s">
        <v>223</v>
      </c>
      <c r="C1813" s="187" t="s">
        <v>183</v>
      </c>
      <c r="D1813" s="218">
        <v>82.73</v>
      </c>
    </row>
    <row r="1814" spans="1:4" ht="14.25">
      <c r="A1814" s="199">
        <v>89032</v>
      </c>
      <c r="B1814" s="186" t="s">
        <v>120</v>
      </c>
      <c r="C1814" s="187" t="s">
        <v>77</v>
      </c>
      <c r="D1814" s="218">
        <v>203.1</v>
      </c>
    </row>
    <row r="1815" spans="1:4" ht="14.25">
      <c r="A1815" s="199">
        <v>88844</v>
      </c>
      <c r="B1815" s="186" t="s">
        <v>221</v>
      </c>
      <c r="C1815" s="187" t="s">
        <v>183</v>
      </c>
      <c r="D1815" s="218">
        <v>84.98</v>
      </c>
    </row>
    <row r="1816" spans="1:4" ht="14.25">
      <c r="A1816" s="199">
        <v>88843</v>
      </c>
      <c r="B1816" s="186" t="s">
        <v>118</v>
      </c>
      <c r="C1816" s="187" t="s">
        <v>77</v>
      </c>
      <c r="D1816" s="218">
        <v>223.37</v>
      </c>
    </row>
    <row r="1817" spans="1:4" ht="14.25">
      <c r="A1817" s="199">
        <v>5853</v>
      </c>
      <c r="B1817" s="186" t="s">
        <v>194</v>
      </c>
      <c r="C1817" s="187" t="s">
        <v>183</v>
      </c>
      <c r="D1817" s="218">
        <v>96.97</v>
      </c>
    </row>
    <row r="1818" spans="1:4" ht="14.25">
      <c r="A1818" s="199">
        <v>5851</v>
      </c>
      <c r="B1818" s="186" t="s">
        <v>90</v>
      </c>
      <c r="C1818" s="187" t="s">
        <v>77</v>
      </c>
      <c r="D1818" s="218">
        <v>265.44</v>
      </c>
    </row>
    <row r="1819" spans="1:4" ht="14.25">
      <c r="A1819" s="199">
        <v>5849</v>
      </c>
      <c r="B1819" s="186" t="s">
        <v>193</v>
      </c>
      <c r="C1819" s="187" t="s">
        <v>183</v>
      </c>
      <c r="D1819" s="218">
        <v>96.59</v>
      </c>
    </row>
    <row r="1820" spans="1:4" ht="14.25">
      <c r="A1820" s="199">
        <v>5847</v>
      </c>
      <c r="B1820" s="186" t="s">
        <v>89</v>
      </c>
      <c r="C1820" s="187" t="s">
        <v>77</v>
      </c>
      <c r="D1820" s="218">
        <v>276.76</v>
      </c>
    </row>
    <row r="1821" spans="1:4" ht="14.25">
      <c r="A1821" s="199">
        <v>5857</v>
      </c>
      <c r="B1821" s="186" t="s">
        <v>195</v>
      </c>
      <c r="C1821" s="187" t="s">
        <v>183</v>
      </c>
      <c r="D1821" s="218">
        <v>238.67</v>
      </c>
    </row>
    <row r="1822" spans="1:4" ht="14.25">
      <c r="A1822" s="199">
        <v>5855</v>
      </c>
      <c r="B1822" s="186" t="s">
        <v>91</v>
      </c>
      <c r="C1822" s="187" t="s">
        <v>77</v>
      </c>
      <c r="D1822" s="218">
        <v>702.72</v>
      </c>
    </row>
    <row r="1823" spans="1:4" ht="14.25">
      <c r="A1823" s="199">
        <v>96021</v>
      </c>
      <c r="B1823" s="186" t="s">
        <v>281</v>
      </c>
      <c r="C1823" s="187" t="s">
        <v>183</v>
      </c>
      <c r="D1823" s="218">
        <v>66.5</v>
      </c>
    </row>
    <row r="1824" spans="1:4" ht="14.25">
      <c r="A1824" s="199">
        <v>96020</v>
      </c>
      <c r="B1824" s="186" t="s">
        <v>177</v>
      </c>
      <c r="C1824" s="187" t="s">
        <v>77</v>
      </c>
      <c r="D1824" s="218">
        <v>187.97</v>
      </c>
    </row>
    <row r="1825" spans="1:4" ht="14.25">
      <c r="A1825" s="199">
        <v>96014</v>
      </c>
      <c r="B1825" s="186" t="s">
        <v>280</v>
      </c>
      <c r="C1825" s="187" t="s">
        <v>183</v>
      </c>
      <c r="D1825" s="218">
        <v>66.75</v>
      </c>
    </row>
    <row r="1826" spans="1:4" ht="14.25">
      <c r="A1826" s="199">
        <v>96013</v>
      </c>
      <c r="B1826" s="186" t="s">
        <v>176</v>
      </c>
      <c r="C1826" s="187" t="s">
        <v>77</v>
      </c>
      <c r="D1826" s="218">
        <v>188.44</v>
      </c>
    </row>
    <row r="1827" spans="1:4" ht="14.25">
      <c r="A1827" s="199">
        <v>96029</v>
      </c>
      <c r="B1827" s="186" t="s">
        <v>282</v>
      </c>
      <c r="C1827" s="187" t="s">
        <v>183</v>
      </c>
      <c r="D1827" s="218">
        <v>59.13</v>
      </c>
    </row>
    <row r="1828" spans="1:4" ht="14.25">
      <c r="A1828" s="199">
        <v>96028</v>
      </c>
      <c r="B1828" s="186" t="s">
        <v>178</v>
      </c>
      <c r="C1828" s="187" t="s">
        <v>77</v>
      </c>
      <c r="D1828" s="218">
        <v>145.72999999999999</v>
      </c>
    </row>
    <row r="1829" spans="1:4" ht="14.25">
      <c r="A1829" s="199">
        <v>96155</v>
      </c>
      <c r="B1829" s="186" t="s">
        <v>284</v>
      </c>
      <c r="C1829" s="187" t="s">
        <v>183</v>
      </c>
      <c r="D1829" s="218">
        <v>59.38</v>
      </c>
    </row>
    <row r="1830" spans="1:4" ht="14.25">
      <c r="A1830" s="199">
        <v>96157</v>
      </c>
      <c r="B1830" s="186" t="s">
        <v>180</v>
      </c>
      <c r="C1830" s="187" t="s">
        <v>77</v>
      </c>
      <c r="D1830" s="218">
        <v>146.19999999999999</v>
      </c>
    </row>
    <row r="1831" spans="1:4" ht="14.25">
      <c r="A1831" s="199">
        <v>5845</v>
      </c>
      <c r="B1831" s="186" t="s">
        <v>192</v>
      </c>
      <c r="C1831" s="187" t="s">
        <v>183</v>
      </c>
      <c r="D1831" s="218">
        <v>62.32</v>
      </c>
    </row>
    <row r="1832" spans="1:4" ht="14.25">
      <c r="A1832" s="199">
        <v>5843</v>
      </c>
      <c r="B1832" s="186" t="s">
        <v>88</v>
      </c>
      <c r="C1832" s="187" t="s">
        <v>77</v>
      </c>
      <c r="D1832" s="218">
        <v>180.15</v>
      </c>
    </row>
    <row r="1833" spans="1:4" ht="14.25">
      <c r="A1833" s="199">
        <v>89036</v>
      </c>
      <c r="B1833" s="186" t="s">
        <v>224</v>
      </c>
      <c r="C1833" s="187" t="s">
        <v>183</v>
      </c>
      <c r="D1833" s="218">
        <v>54.91</v>
      </c>
    </row>
    <row r="1834" spans="1:4" ht="14.25">
      <c r="A1834" s="199">
        <v>89035</v>
      </c>
      <c r="B1834" s="186" t="s">
        <v>121</v>
      </c>
      <c r="C1834" s="187" t="s">
        <v>77</v>
      </c>
      <c r="D1834" s="218">
        <v>137.87</v>
      </c>
    </row>
    <row r="1835" spans="1:4" ht="14.25">
      <c r="A1835" s="199">
        <v>102911</v>
      </c>
      <c r="B1835" s="186" t="s">
        <v>7077</v>
      </c>
      <c r="C1835" s="187" t="s">
        <v>183</v>
      </c>
      <c r="D1835" s="218">
        <v>0</v>
      </c>
    </row>
    <row r="1836" spans="1:4" ht="14.25">
      <c r="A1836" s="199">
        <v>102910</v>
      </c>
      <c r="B1836" s="186" t="s">
        <v>7078</v>
      </c>
      <c r="C1836" s="187" t="s">
        <v>77</v>
      </c>
      <c r="D1836" s="218">
        <v>0</v>
      </c>
    </row>
    <row r="1837" spans="1:4" ht="14.25">
      <c r="A1837" s="199">
        <v>93440</v>
      </c>
      <c r="B1837" s="186" t="s">
        <v>3581</v>
      </c>
      <c r="C1837" s="187" t="s">
        <v>183</v>
      </c>
      <c r="D1837" s="218">
        <v>134.78</v>
      </c>
    </row>
    <row r="1838" spans="1:4" ht="14.25">
      <c r="A1838" s="199">
        <v>93439</v>
      </c>
      <c r="B1838" s="186" t="s">
        <v>3554</v>
      </c>
      <c r="C1838" s="187" t="s">
        <v>77</v>
      </c>
      <c r="D1838" s="218">
        <v>254.08</v>
      </c>
    </row>
    <row r="1839" spans="1:4" ht="14.25">
      <c r="A1839" s="199">
        <v>100648</v>
      </c>
      <c r="B1839" s="186" t="s">
        <v>913</v>
      </c>
      <c r="C1839" s="187" t="s">
        <v>183</v>
      </c>
      <c r="D1839" s="218">
        <v>597.03</v>
      </c>
    </row>
    <row r="1840" spans="1:4" ht="14.25">
      <c r="A1840" s="199">
        <v>100647</v>
      </c>
      <c r="B1840" s="186" t="s">
        <v>911</v>
      </c>
      <c r="C1840" s="187" t="s">
        <v>77</v>
      </c>
      <c r="D1840" s="218">
        <v>6498.2</v>
      </c>
    </row>
    <row r="1841" spans="1:4" ht="14.25">
      <c r="A1841" s="199">
        <v>5829</v>
      </c>
      <c r="B1841" s="186" t="s">
        <v>189</v>
      </c>
      <c r="C1841" s="187" t="s">
        <v>183</v>
      </c>
      <c r="D1841" s="218">
        <v>165.34</v>
      </c>
    </row>
    <row r="1842" spans="1:4" ht="14.25">
      <c r="A1842" s="199">
        <v>5823</v>
      </c>
      <c r="B1842" s="186" t="s">
        <v>84</v>
      </c>
      <c r="C1842" s="187" t="s">
        <v>77</v>
      </c>
      <c r="D1842" s="218">
        <v>227.85</v>
      </c>
    </row>
    <row r="1843" spans="1:4" ht="14.25">
      <c r="A1843" s="199">
        <v>106095</v>
      </c>
      <c r="B1843" s="186" t="s">
        <v>22997</v>
      </c>
      <c r="C1843" s="187" t="s">
        <v>183</v>
      </c>
      <c r="D1843" s="218">
        <v>112.65</v>
      </c>
    </row>
    <row r="1844" spans="1:4" ht="14.25">
      <c r="A1844" s="199">
        <v>106094</v>
      </c>
      <c r="B1844" s="186" t="s">
        <v>22998</v>
      </c>
      <c r="C1844" s="187" t="s">
        <v>77</v>
      </c>
      <c r="D1844" s="218">
        <v>332.64</v>
      </c>
    </row>
    <row r="1845" spans="1:4" ht="14.25">
      <c r="A1845" s="199">
        <v>100642</v>
      </c>
      <c r="B1845" s="186" t="s">
        <v>912</v>
      </c>
      <c r="C1845" s="187" t="s">
        <v>183</v>
      </c>
      <c r="D1845" s="218">
        <v>302.3</v>
      </c>
    </row>
    <row r="1846" spans="1:4" ht="14.25">
      <c r="A1846" s="199">
        <v>100641</v>
      </c>
      <c r="B1846" s="186" t="s">
        <v>910</v>
      </c>
      <c r="C1846" s="187" t="s">
        <v>77</v>
      </c>
      <c r="D1846" s="218">
        <v>4744.57</v>
      </c>
    </row>
    <row r="1847" spans="1:4" ht="14.25">
      <c r="A1847" s="199">
        <v>93434</v>
      </c>
      <c r="B1847" s="186" t="s">
        <v>3580</v>
      </c>
      <c r="C1847" s="187" t="s">
        <v>183</v>
      </c>
      <c r="D1847" s="218">
        <v>337.04</v>
      </c>
    </row>
    <row r="1848" spans="1:4" ht="14.25">
      <c r="A1848" s="199">
        <v>93433</v>
      </c>
      <c r="B1848" s="186" t="s">
        <v>3553</v>
      </c>
      <c r="C1848" s="187" t="s">
        <v>77</v>
      </c>
      <c r="D1848" s="218">
        <v>2637.29</v>
      </c>
    </row>
    <row r="1849" spans="1:4" ht="14.25">
      <c r="A1849" s="199">
        <v>95122</v>
      </c>
      <c r="B1849" s="186" t="s">
        <v>271</v>
      </c>
      <c r="C1849" s="187" t="s">
        <v>183</v>
      </c>
      <c r="D1849" s="218">
        <v>221.11</v>
      </c>
    </row>
    <row r="1850" spans="1:4" ht="14.25">
      <c r="A1850" s="199">
        <v>95121</v>
      </c>
      <c r="B1850" s="186" t="s">
        <v>166</v>
      </c>
      <c r="C1850" s="187" t="s">
        <v>77</v>
      </c>
      <c r="D1850" s="218">
        <v>375.39</v>
      </c>
    </row>
    <row r="1851" spans="1:4" ht="14.25">
      <c r="A1851" s="199">
        <v>103662</v>
      </c>
      <c r="B1851" s="186" t="s">
        <v>7079</v>
      </c>
      <c r="C1851" s="187" t="s">
        <v>183</v>
      </c>
      <c r="D1851" s="218">
        <v>0</v>
      </c>
    </row>
    <row r="1852" spans="1:4" ht="14.25">
      <c r="A1852" s="199">
        <v>103661</v>
      </c>
      <c r="B1852" s="186" t="s">
        <v>7080</v>
      </c>
      <c r="C1852" s="187" t="s">
        <v>77</v>
      </c>
      <c r="D1852" s="218">
        <v>0</v>
      </c>
    </row>
    <row r="1853" spans="1:4" ht="14.25">
      <c r="A1853" s="199">
        <v>5841</v>
      </c>
      <c r="B1853" s="186" t="s">
        <v>191</v>
      </c>
      <c r="C1853" s="187" t="s">
        <v>183</v>
      </c>
      <c r="D1853" s="218">
        <v>4.68</v>
      </c>
    </row>
    <row r="1854" spans="1:4" ht="14.25">
      <c r="A1854" s="199">
        <v>5839</v>
      </c>
      <c r="B1854" s="186" t="s">
        <v>87</v>
      </c>
      <c r="C1854" s="187" t="s">
        <v>77</v>
      </c>
      <c r="D1854" s="218">
        <v>9.31</v>
      </c>
    </row>
    <row r="1855" spans="1:4" ht="14.25">
      <c r="A1855" s="199">
        <v>90587</v>
      </c>
      <c r="B1855" s="186" t="s">
        <v>233</v>
      </c>
      <c r="C1855" s="187" t="s">
        <v>183</v>
      </c>
      <c r="D1855" s="218">
        <v>0.55000000000000004</v>
      </c>
    </row>
    <row r="1856" spans="1:4" ht="14.25">
      <c r="A1856" s="199">
        <v>90586</v>
      </c>
      <c r="B1856" s="186" t="s">
        <v>130</v>
      </c>
      <c r="C1856" s="187" t="s">
        <v>77</v>
      </c>
      <c r="D1856" s="218">
        <v>1.48</v>
      </c>
    </row>
    <row r="1857" spans="1:4" ht="14.25">
      <c r="A1857" s="199">
        <v>106392</v>
      </c>
      <c r="B1857" s="186" t="s">
        <v>22999</v>
      </c>
      <c r="C1857" s="187" t="s">
        <v>183</v>
      </c>
      <c r="D1857" s="218">
        <v>115.96</v>
      </c>
    </row>
    <row r="1858" spans="1:4" ht="14.25">
      <c r="A1858" s="199">
        <v>106389</v>
      </c>
      <c r="B1858" s="186" t="s">
        <v>23000</v>
      </c>
      <c r="C1858" s="187" t="s">
        <v>77</v>
      </c>
      <c r="D1858" s="218">
        <v>308.12</v>
      </c>
    </row>
    <row r="1859" spans="1:4" ht="14.25">
      <c r="A1859" s="199">
        <v>106391</v>
      </c>
      <c r="B1859" s="186" t="s">
        <v>23001</v>
      </c>
      <c r="C1859" s="187" t="s">
        <v>183</v>
      </c>
      <c r="D1859" s="218">
        <v>231.88</v>
      </c>
    </row>
    <row r="1860" spans="1:4" ht="14.25">
      <c r="A1860" s="199">
        <v>106388</v>
      </c>
      <c r="B1860" s="186" t="s">
        <v>23002</v>
      </c>
      <c r="C1860" s="187" t="s">
        <v>77</v>
      </c>
      <c r="D1860" s="218">
        <v>581.6</v>
      </c>
    </row>
    <row r="1861" spans="1:4" ht="14.25">
      <c r="A1861" s="199">
        <v>5837</v>
      </c>
      <c r="B1861" s="186" t="s">
        <v>190</v>
      </c>
      <c r="C1861" s="187" t="s">
        <v>183</v>
      </c>
      <c r="D1861" s="218">
        <v>134.01</v>
      </c>
    </row>
    <row r="1862" spans="1:4" ht="14.25">
      <c r="A1862" s="199">
        <v>5835</v>
      </c>
      <c r="B1862" s="186" t="s">
        <v>86</v>
      </c>
      <c r="C1862" s="187" t="s">
        <v>77</v>
      </c>
      <c r="D1862" s="218">
        <v>343.49</v>
      </c>
    </row>
    <row r="1863" spans="1:4" ht="14.25">
      <c r="A1863" s="199">
        <v>89257</v>
      </c>
      <c r="B1863" s="186" t="s">
        <v>125</v>
      </c>
      <c r="C1863" s="187" t="s">
        <v>77</v>
      </c>
      <c r="D1863" s="218">
        <v>298.51</v>
      </c>
    </row>
    <row r="1864" spans="1:4" ht="14.25">
      <c r="A1864" s="199">
        <v>89258</v>
      </c>
      <c r="B1864" s="186" t="s">
        <v>229</v>
      </c>
      <c r="C1864" s="187" t="s">
        <v>183</v>
      </c>
      <c r="D1864" s="218">
        <v>115.35</v>
      </c>
    </row>
    <row r="1865" spans="1:4" ht="14.25">
      <c r="A1865" s="199">
        <v>106393</v>
      </c>
      <c r="B1865" s="186" t="s">
        <v>23003</v>
      </c>
      <c r="C1865" s="187" t="s">
        <v>183</v>
      </c>
      <c r="D1865" s="218">
        <v>131.88</v>
      </c>
    </row>
    <row r="1866" spans="1:4" ht="14.25">
      <c r="A1866" s="199">
        <v>106390</v>
      </c>
      <c r="B1866" s="186" t="s">
        <v>23004</v>
      </c>
      <c r="C1866" s="187" t="s">
        <v>77</v>
      </c>
      <c r="D1866" s="218">
        <v>327.35000000000002</v>
      </c>
    </row>
    <row r="1867" spans="1:4" ht="14.25">
      <c r="A1867" s="199">
        <v>97621</v>
      </c>
      <c r="B1867" s="186" t="s">
        <v>6090</v>
      </c>
      <c r="C1867" s="187" t="s">
        <v>712</v>
      </c>
      <c r="D1867" s="218">
        <v>115.01</v>
      </c>
    </row>
    <row r="1868" spans="1:4" ht="14.25">
      <c r="A1868" s="199">
        <v>97622</v>
      </c>
      <c r="B1868" s="186" t="s">
        <v>6091</v>
      </c>
      <c r="C1868" s="187" t="s">
        <v>712</v>
      </c>
      <c r="D1868" s="218">
        <v>56.05</v>
      </c>
    </row>
    <row r="1869" spans="1:4" ht="14.25">
      <c r="A1869" s="199">
        <v>97623</v>
      </c>
      <c r="B1869" s="186" t="s">
        <v>6092</v>
      </c>
      <c r="C1869" s="187" t="s">
        <v>712</v>
      </c>
      <c r="D1869" s="218">
        <v>171.71</v>
      </c>
    </row>
    <row r="1870" spans="1:4" ht="14.25">
      <c r="A1870" s="199">
        <v>97624</v>
      </c>
      <c r="B1870" s="186" t="s">
        <v>6093</v>
      </c>
      <c r="C1870" s="187" t="s">
        <v>712</v>
      </c>
      <c r="D1870" s="218">
        <v>105.39</v>
      </c>
    </row>
    <row r="1871" spans="1:4" ht="14.25">
      <c r="A1871" s="199">
        <v>97625</v>
      </c>
      <c r="B1871" s="186" t="s">
        <v>6094</v>
      </c>
      <c r="C1871" s="187" t="s">
        <v>712</v>
      </c>
      <c r="D1871" s="218">
        <v>51.63</v>
      </c>
    </row>
    <row r="1872" spans="1:4" ht="14.25">
      <c r="A1872" s="199">
        <v>104791</v>
      </c>
      <c r="B1872" s="186" t="s">
        <v>6136</v>
      </c>
      <c r="C1872" s="187" t="s">
        <v>74</v>
      </c>
      <c r="D1872" s="218">
        <v>6.37</v>
      </c>
    </row>
    <row r="1873" spans="1:4" ht="14.25">
      <c r="A1873" s="199">
        <v>97631</v>
      </c>
      <c r="B1873" s="186" t="s">
        <v>6099</v>
      </c>
      <c r="C1873" s="187" t="s">
        <v>74</v>
      </c>
      <c r="D1873" s="218">
        <v>11.39</v>
      </c>
    </row>
    <row r="1874" spans="1:4" ht="14.25">
      <c r="A1874" s="199">
        <v>97630</v>
      </c>
      <c r="B1874" s="186" t="s">
        <v>7081</v>
      </c>
      <c r="C1874" s="187" t="s">
        <v>712</v>
      </c>
      <c r="D1874" s="218">
        <v>0</v>
      </c>
    </row>
    <row r="1875" spans="1:4" ht="14.25">
      <c r="A1875" s="199">
        <v>104796</v>
      </c>
      <c r="B1875" s="186" t="s">
        <v>6141</v>
      </c>
      <c r="C1875" s="187" t="s">
        <v>44</v>
      </c>
      <c r="D1875" s="218">
        <v>14.14</v>
      </c>
    </row>
    <row r="1876" spans="1:4" ht="14.25">
      <c r="A1876" s="199">
        <v>97628</v>
      </c>
      <c r="B1876" s="186" t="s">
        <v>6097</v>
      </c>
      <c r="C1876" s="187" t="s">
        <v>712</v>
      </c>
      <c r="D1876" s="218">
        <v>262.37</v>
      </c>
    </row>
    <row r="1877" spans="1:4" ht="14.25">
      <c r="A1877" s="199">
        <v>97629</v>
      </c>
      <c r="B1877" s="186" t="s">
        <v>6098</v>
      </c>
      <c r="C1877" s="187" t="s">
        <v>712</v>
      </c>
      <c r="D1877" s="218">
        <v>90.18</v>
      </c>
    </row>
    <row r="1878" spans="1:4" ht="14.25">
      <c r="A1878" s="199">
        <v>97626</v>
      </c>
      <c r="B1878" s="186" t="s">
        <v>6095</v>
      </c>
      <c r="C1878" s="187" t="s">
        <v>712</v>
      </c>
      <c r="D1878" s="218">
        <v>563.34</v>
      </c>
    </row>
    <row r="1879" spans="1:4" ht="14.25">
      <c r="A1879" s="199">
        <v>97627</v>
      </c>
      <c r="B1879" s="186" t="s">
        <v>6096</v>
      </c>
      <c r="C1879" s="187" t="s">
        <v>712</v>
      </c>
      <c r="D1879" s="218">
        <v>193.64</v>
      </c>
    </row>
    <row r="1880" spans="1:4" ht="14.25">
      <c r="A1880" s="199">
        <v>104789</v>
      </c>
      <c r="B1880" s="186" t="s">
        <v>6134</v>
      </c>
      <c r="C1880" s="187" t="s">
        <v>712</v>
      </c>
      <c r="D1880" s="218">
        <v>197.27</v>
      </c>
    </row>
    <row r="1881" spans="1:4" ht="14.25">
      <c r="A1881" s="199">
        <v>104790</v>
      </c>
      <c r="B1881" s="186" t="s">
        <v>6135</v>
      </c>
      <c r="C1881" s="187" t="s">
        <v>712</v>
      </c>
      <c r="D1881" s="218">
        <v>108.79</v>
      </c>
    </row>
    <row r="1882" spans="1:4" ht="14.25">
      <c r="A1882" s="199">
        <v>97633</v>
      </c>
      <c r="B1882" s="186" t="s">
        <v>6101</v>
      </c>
      <c r="C1882" s="187" t="s">
        <v>74</v>
      </c>
      <c r="D1882" s="218">
        <v>23.15</v>
      </c>
    </row>
    <row r="1883" spans="1:4" ht="14.25">
      <c r="A1883" s="199">
        <v>97634</v>
      </c>
      <c r="B1883" s="186" t="s">
        <v>6102</v>
      </c>
      <c r="C1883" s="187" t="s">
        <v>74</v>
      </c>
      <c r="D1883" s="218">
        <v>7.12</v>
      </c>
    </row>
    <row r="1884" spans="1:4" ht="14.25">
      <c r="A1884" s="199">
        <v>97632</v>
      </c>
      <c r="B1884" s="186" t="s">
        <v>6100</v>
      </c>
      <c r="C1884" s="187" t="s">
        <v>44</v>
      </c>
      <c r="D1884" s="218">
        <v>2.64</v>
      </c>
    </row>
    <row r="1885" spans="1:4" ht="14.25">
      <c r="A1885" s="199">
        <v>97636</v>
      </c>
      <c r="B1885" s="186" t="s">
        <v>6104</v>
      </c>
      <c r="C1885" s="187" t="s">
        <v>74</v>
      </c>
      <c r="D1885" s="218">
        <v>22.77</v>
      </c>
    </row>
    <row r="1886" spans="1:4" ht="14.25">
      <c r="A1886" s="199">
        <v>104797</v>
      </c>
      <c r="B1886" s="186" t="s">
        <v>6142</v>
      </c>
      <c r="C1886" s="187" t="s">
        <v>44</v>
      </c>
      <c r="D1886" s="218">
        <v>17.670000000000002</v>
      </c>
    </row>
    <row r="1887" spans="1:4" ht="14.25">
      <c r="A1887" s="199">
        <v>104803</v>
      </c>
      <c r="B1887" s="186" t="s">
        <v>6148</v>
      </c>
      <c r="C1887" s="187" t="s">
        <v>44</v>
      </c>
      <c r="D1887" s="218">
        <v>4.63</v>
      </c>
    </row>
    <row r="1888" spans="1:4" ht="14.25">
      <c r="A1888" s="199">
        <v>97664</v>
      </c>
      <c r="B1888" s="186" t="s">
        <v>6131</v>
      </c>
      <c r="C1888" s="187" t="s">
        <v>73</v>
      </c>
      <c r="D1888" s="218">
        <v>1.57</v>
      </c>
    </row>
    <row r="1889" spans="1:4" ht="14.25">
      <c r="A1889" s="199">
        <v>104801</v>
      </c>
      <c r="B1889" s="186" t="s">
        <v>6146</v>
      </c>
      <c r="C1889" s="187" t="s">
        <v>74</v>
      </c>
      <c r="D1889" s="218">
        <v>14.4</v>
      </c>
    </row>
    <row r="1890" spans="1:4" ht="14.25">
      <c r="A1890" s="199">
        <v>97661</v>
      </c>
      <c r="B1890" s="186" t="s">
        <v>6128</v>
      </c>
      <c r="C1890" s="187" t="s">
        <v>44</v>
      </c>
      <c r="D1890" s="218">
        <v>0.71</v>
      </c>
    </row>
    <row r="1891" spans="1:4" ht="14.25">
      <c r="A1891" s="199">
        <v>104794</v>
      </c>
      <c r="B1891" s="186" t="s">
        <v>6139</v>
      </c>
      <c r="C1891" s="187" t="s">
        <v>44</v>
      </c>
      <c r="D1891" s="218">
        <v>0.96</v>
      </c>
    </row>
    <row r="1892" spans="1:4" ht="14.25">
      <c r="A1892" s="199">
        <v>104795</v>
      </c>
      <c r="B1892" s="186" t="s">
        <v>6140</v>
      </c>
      <c r="C1892" s="187" t="s">
        <v>44</v>
      </c>
      <c r="D1892" s="218">
        <v>1.35</v>
      </c>
    </row>
    <row r="1893" spans="1:4" ht="14.25">
      <c r="A1893" s="199">
        <v>104792</v>
      </c>
      <c r="B1893" s="186" t="s">
        <v>6137</v>
      </c>
      <c r="C1893" s="187" t="s">
        <v>44</v>
      </c>
      <c r="D1893" s="218">
        <v>0.39</v>
      </c>
    </row>
    <row r="1894" spans="1:4" ht="14.25">
      <c r="A1894" s="199">
        <v>104793</v>
      </c>
      <c r="B1894" s="186" t="s">
        <v>6138</v>
      </c>
      <c r="C1894" s="187" t="s">
        <v>44</v>
      </c>
      <c r="D1894" s="218">
        <v>0.53</v>
      </c>
    </row>
    <row r="1895" spans="1:4" ht="14.25">
      <c r="A1895" s="199">
        <v>104800</v>
      </c>
      <c r="B1895" s="186" t="s">
        <v>6145</v>
      </c>
      <c r="C1895" s="187" t="s">
        <v>44</v>
      </c>
      <c r="D1895" s="218">
        <v>9.49</v>
      </c>
    </row>
    <row r="1896" spans="1:4" ht="14.25">
      <c r="A1896" s="199">
        <v>97638</v>
      </c>
      <c r="B1896" s="186" t="s">
        <v>6106</v>
      </c>
      <c r="C1896" s="187" t="s">
        <v>74</v>
      </c>
      <c r="D1896" s="218">
        <v>8.23</v>
      </c>
    </row>
    <row r="1897" spans="1:4" ht="14.25">
      <c r="A1897" s="199">
        <v>97641</v>
      </c>
      <c r="B1897" s="186" t="s">
        <v>6109</v>
      </c>
      <c r="C1897" s="187" t="s">
        <v>74</v>
      </c>
      <c r="D1897" s="218">
        <v>2.95</v>
      </c>
    </row>
    <row r="1898" spans="1:4" ht="14.25">
      <c r="A1898" s="199">
        <v>97640</v>
      </c>
      <c r="B1898" s="186" t="s">
        <v>6108</v>
      </c>
      <c r="C1898" s="187" t="s">
        <v>74</v>
      </c>
      <c r="D1898" s="218">
        <v>1.92</v>
      </c>
    </row>
    <row r="1899" spans="1:4" ht="14.25">
      <c r="A1899" s="199">
        <v>97660</v>
      </c>
      <c r="B1899" s="186" t="s">
        <v>6127</v>
      </c>
      <c r="C1899" s="187" t="s">
        <v>73</v>
      </c>
      <c r="D1899" s="218">
        <v>0.66</v>
      </c>
    </row>
    <row r="1900" spans="1:4" ht="14.25">
      <c r="A1900" s="199">
        <v>97645</v>
      </c>
      <c r="B1900" s="186" t="s">
        <v>6113</v>
      </c>
      <c r="C1900" s="187" t="s">
        <v>74</v>
      </c>
      <c r="D1900" s="218">
        <v>24.62</v>
      </c>
    </row>
    <row r="1901" spans="1:4" ht="14.25">
      <c r="A1901" s="199">
        <v>97663</v>
      </c>
      <c r="B1901" s="186" t="s">
        <v>6130</v>
      </c>
      <c r="C1901" s="187" t="s">
        <v>73</v>
      </c>
      <c r="D1901" s="218">
        <v>12.59</v>
      </c>
    </row>
    <row r="1902" spans="1:4" ht="14.25">
      <c r="A1902" s="199">
        <v>97665</v>
      </c>
      <c r="B1902" s="186" t="s">
        <v>6132</v>
      </c>
      <c r="C1902" s="187" t="s">
        <v>73</v>
      </c>
      <c r="D1902" s="218">
        <v>1.8</v>
      </c>
    </row>
    <row r="1903" spans="1:4" ht="14.25">
      <c r="A1903" s="199">
        <v>97666</v>
      </c>
      <c r="B1903" s="186" t="s">
        <v>6133</v>
      </c>
      <c r="C1903" s="187" t="s">
        <v>73</v>
      </c>
      <c r="D1903" s="218">
        <v>9.18</v>
      </c>
    </row>
    <row r="1904" spans="1:4" ht="14.25">
      <c r="A1904" s="199">
        <v>97635</v>
      </c>
      <c r="B1904" s="186" t="s">
        <v>6103</v>
      </c>
      <c r="C1904" s="187" t="s">
        <v>74</v>
      </c>
      <c r="D1904" s="218">
        <v>15.08</v>
      </c>
    </row>
    <row r="1905" spans="1:4" ht="14.25">
      <c r="A1905" s="199">
        <v>97643</v>
      </c>
      <c r="B1905" s="186" t="s">
        <v>6111</v>
      </c>
      <c r="C1905" s="187" t="s">
        <v>74</v>
      </c>
      <c r="D1905" s="218">
        <v>25.23</v>
      </c>
    </row>
    <row r="1906" spans="1:4" ht="14.25">
      <c r="A1906" s="199">
        <v>104799</v>
      </c>
      <c r="B1906" s="186" t="s">
        <v>6144</v>
      </c>
      <c r="C1906" s="187" t="s">
        <v>74</v>
      </c>
      <c r="D1906" s="218">
        <v>10.62</v>
      </c>
    </row>
    <row r="1907" spans="1:4" ht="14.25">
      <c r="A1907" s="199">
        <v>97639</v>
      </c>
      <c r="B1907" s="186" t="s">
        <v>6107</v>
      </c>
      <c r="C1907" s="187" t="s">
        <v>74</v>
      </c>
      <c r="D1907" s="218">
        <v>20.59</v>
      </c>
    </row>
    <row r="1908" spans="1:4" ht="14.25">
      <c r="A1908" s="199">
        <v>97644</v>
      </c>
      <c r="B1908" s="186" t="s">
        <v>6112</v>
      </c>
      <c r="C1908" s="187" t="s">
        <v>74</v>
      </c>
      <c r="D1908" s="218">
        <v>9.5299999999999994</v>
      </c>
    </row>
    <row r="1909" spans="1:4" ht="14.25">
      <c r="A1909" s="199">
        <v>97648</v>
      </c>
      <c r="B1909" s="186" t="s">
        <v>6115</v>
      </c>
      <c r="C1909" s="187" t="s">
        <v>74</v>
      </c>
      <c r="D1909" s="218">
        <v>2.0299999999999998</v>
      </c>
    </row>
    <row r="1910" spans="1:4" ht="14.25">
      <c r="A1910" s="199">
        <v>104798</v>
      </c>
      <c r="B1910" s="186" t="s">
        <v>6143</v>
      </c>
      <c r="C1910" s="187" t="s">
        <v>73</v>
      </c>
      <c r="D1910" s="218">
        <v>13.53</v>
      </c>
    </row>
    <row r="1911" spans="1:4" ht="14.25">
      <c r="A1911" s="199">
        <v>97637</v>
      </c>
      <c r="B1911" s="186" t="s">
        <v>6105</v>
      </c>
      <c r="C1911" s="187" t="s">
        <v>74</v>
      </c>
      <c r="D1911" s="218">
        <v>2.83</v>
      </c>
    </row>
    <row r="1912" spans="1:4" ht="14.25">
      <c r="A1912" s="199">
        <v>104802</v>
      </c>
      <c r="B1912" s="186" t="s">
        <v>6147</v>
      </c>
      <c r="C1912" s="187" t="s">
        <v>74</v>
      </c>
      <c r="D1912" s="218">
        <v>9.58</v>
      </c>
    </row>
    <row r="1913" spans="1:4" ht="14.25">
      <c r="A1913" s="199">
        <v>97647</v>
      </c>
      <c r="B1913" s="186" t="s">
        <v>6114</v>
      </c>
      <c r="C1913" s="187" t="s">
        <v>74</v>
      </c>
      <c r="D1913" s="218">
        <v>3.54</v>
      </c>
    </row>
    <row r="1914" spans="1:4" ht="14.25">
      <c r="A1914" s="199">
        <v>97649</v>
      </c>
      <c r="B1914" s="186" t="s">
        <v>6116</v>
      </c>
      <c r="C1914" s="187" t="s">
        <v>74</v>
      </c>
      <c r="D1914" s="218">
        <v>4.53</v>
      </c>
    </row>
    <row r="1915" spans="1:4" ht="14.25">
      <c r="A1915" s="199">
        <v>97652</v>
      </c>
      <c r="B1915" s="186" t="s">
        <v>6119</v>
      </c>
      <c r="C1915" s="187" t="s">
        <v>73</v>
      </c>
      <c r="D1915" s="218">
        <v>188.89</v>
      </c>
    </row>
    <row r="1916" spans="1:4" ht="14.25">
      <c r="A1916" s="199">
        <v>97654</v>
      </c>
      <c r="B1916" s="186" t="s">
        <v>6121</v>
      </c>
      <c r="C1916" s="187" t="s">
        <v>73</v>
      </c>
      <c r="D1916" s="218">
        <v>180.84</v>
      </c>
    </row>
    <row r="1917" spans="1:4" ht="14.25">
      <c r="A1917" s="199">
        <v>97651</v>
      </c>
      <c r="B1917" s="186" t="s">
        <v>6118</v>
      </c>
      <c r="C1917" s="187" t="s">
        <v>73</v>
      </c>
      <c r="D1917" s="218">
        <v>83.32</v>
      </c>
    </row>
    <row r="1918" spans="1:4" ht="14.25">
      <c r="A1918" s="199">
        <v>97653</v>
      </c>
      <c r="B1918" s="186" t="s">
        <v>6120</v>
      </c>
      <c r="C1918" s="187" t="s">
        <v>73</v>
      </c>
      <c r="D1918" s="218">
        <v>146.28</v>
      </c>
    </row>
    <row r="1919" spans="1:4" ht="14.25">
      <c r="A1919" s="199">
        <v>97657</v>
      </c>
      <c r="B1919" s="186" t="s">
        <v>6124</v>
      </c>
      <c r="C1919" s="187" t="s">
        <v>73</v>
      </c>
      <c r="D1919" s="218">
        <v>599.27</v>
      </c>
    </row>
    <row r="1920" spans="1:4" ht="14.25">
      <c r="A1920" s="199">
        <v>97659</v>
      </c>
      <c r="B1920" s="186" t="s">
        <v>6126</v>
      </c>
      <c r="C1920" s="187" t="s">
        <v>73</v>
      </c>
      <c r="D1920" s="218">
        <v>295.74</v>
      </c>
    </row>
    <row r="1921" spans="1:4" ht="14.25">
      <c r="A1921" s="199">
        <v>97656</v>
      </c>
      <c r="B1921" s="186" t="s">
        <v>6123</v>
      </c>
      <c r="C1921" s="187" t="s">
        <v>73</v>
      </c>
      <c r="D1921" s="218">
        <v>302.33999999999997</v>
      </c>
    </row>
    <row r="1922" spans="1:4" ht="14.25">
      <c r="A1922" s="199">
        <v>97658</v>
      </c>
      <c r="B1922" s="186" t="s">
        <v>6125</v>
      </c>
      <c r="C1922" s="187" t="s">
        <v>73</v>
      </c>
      <c r="D1922" s="218">
        <v>216.9</v>
      </c>
    </row>
    <row r="1923" spans="1:4" ht="14.25">
      <c r="A1923" s="199">
        <v>97650</v>
      </c>
      <c r="B1923" s="186" t="s">
        <v>6117</v>
      </c>
      <c r="C1923" s="187" t="s">
        <v>74</v>
      </c>
      <c r="D1923" s="218">
        <v>7.65</v>
      </c>
    </row>
    <row r="1924" spans="1:4" ht="14.25">
      <c r="A1924" s="199">
        <v>97642</v>
      </c>
      <c r="B1924" s="186" t="s">
        <v>6110</v>
      </c>
      <c r="C1924" s="187" t="s">
        <v>74</v>
      </c>
      <c r="D1924" s="218">
        <v>2.75</v>
      </c>
    </row>
    <row r="1925" spans="1:4" ht="14.25">
      <c r="A1925" s="199">
        <v>97655</v>
      </c>
      <c r="B1925" s="186" t="s">
        <v>6122</v>
      </c>
      <c r="C1925" s="187" t="s">
        <v>74</v>
      </c>
      <c r="D1925" s="218">
        <v>32.64</v>
      </c>
    </row>
    <row r="1926" spans="1:4" ht="14.25">
      <c r="A1926" s="199">
        <v>97662</v>
      </c>
      <c r="B1926" s="186" t="s">
        <v>6129</v>
      </c>
      <c r="C1926" s="187" t="s">
        <v>44</v>
      </c>
      <c r="D1926" s="218">
        <v>0.5</v>
      </c>
    </row>
    <row r="1927" spans="1:4" ht="14.25">
      <c r="A1927" s="199">
        <v>97646</v>
      </c>
      <c r="B1927" s="186" t="s">
        <v>7082</v>
      </c>
      <c r="C1927" s="187" t="s">
        <v>74</v>
      </c>
      <c r="D1927" s="218">
        <v>0</v>
      </c>
    </row>
    <row r="1928" spans="1:4" ht="14.25">
      <c r="A1928" s="199">
        <v>92712</v>
      </c>
      <c r="B1928" s="186" t="s">
        <v>3652</v>
      </c>
      <c r="C1928" s="187" t="s">
        <v>42</v>
      </c>
      <c r="D1928" s="218">
        <v>0.23</v>
      </c>
    </row>
    <row r="1929" spans="1:4" ht="14.25">
      <c r="A1929" s="199">
        <v>92713</v>
      </c>
      <c r="B1929" s="186" t="s">
        <v>3653</v>
      </c>
      <c r="C1929" s="187" t="s">
        <v>42</v>
      </c>
      <c r="D1929" s="218">
        <v>0.05</v>
      </c>
    </row>
    <row r="1930" spans="1:4" ht="14.25">
      <c r="A1930" s="199">
        <v>92714</v>
      </c>
      <c r="B1930" s="186" t="s">
        <v>3654</v>
      </c>
      <c r="C1930" s="187" t="s">
        <v>42</v>
      </c>
      <c r="D1930" s="218">
        <v>0.28999999999999998</v>
      </c>
    </row>
    <row r="1931" spans="1:4" ht="14.25">
      <c r="A1931" s="199">
        <v>92715</v>
      </c>
      <c r="B1931" s="186" t="s">
        <v>3655</v>
      </c>
      <c r="C1931" s="187" t="s">
        <v>42</v>
      </c>
      <c r="D1931" s="218">
        <v>81.69</v>
      </c>
    </row>
    <row r="1932" spans="1:4" ht="14.25">
      <c r="A1932" s="199">
        <v>103663</v>
      </c>
      <c r="B1932" s="186" t="s">
        <v>7083</v>
      </c>
      <c r="C1932" s="187" t="s">
        <v>42</v>
      </c>
      <c r="D1932" s="218">
        <v>0</v>
      </c>
    </row>
    <row r="1933" spans="1:4" ht="14.25">
      <c r="A1933" s="199">
        <v>104390</v>
      </c>
      <c r="B1933" s="186" t="s">
        <v>7084</v>
      </c>
      <c r="C1933" s="187" t="s">
        <v>42</v>
      </c>
      <c r="D1933" s="218">
        <v>0</v>
      </c>
    </row>
    <row r="1934" spans="1:4" ht="14.25">
      <c r="A1934" s="199">
        <v>103664</v>
      </c>
      <c r="B1934" s="186" t="s">
        <v>7085</v>
      </c>
      <c r="C1934" s="187" t="s">
        <v>42</v>
      </c>
      <c r="D1934" s="218">
        <v>0</v>
      </c>
    </row>
    <row r="1935" spans="1:4" ht="14.25">
      <c r="A1935" s="199">
        <v>104451</v>
      </c>
      <c r="B1935" s="186" t="s">
        <v>7086</v>
      </c>
      <c r="C1935" s="187" t="s">
        <v>42</v>
      </c>
      <c r="D1935" s="218">
        <v>0</v>
      </c>
    </row>
    <row r="1936" spans="1:4" ht="14.25">
      <c r="A1936" s="199">
        <v>103666</v>
      </c>
      <c r="B1936" s="186" t="s">
        <v>3705</v>
      </c>
      <c r="C1936" s="187" t="s">
        <v>42</v>
      </c>
      <c r="D1936" s="218">
        <v>131.99</v>
      </c>
    </row>
    <row r="1937" spans="1:4" ht="14.25">
      <c r="A1937" s="199">
        <v>89212</v>
      </c>
      <c r="B1937" s="186" t="s">
        <v>426</v>
      </c>
      <c r="C1937" s="187" t="s">
        <v>42</v>
      </c>
      <c r="D1937" s="218">
        <v>29.76</v>
      </c>
    </row>
    <row r="1938" spans="1:4" ht="14.25">
      <c r="A1938" s="199">
        <v>89213</v>
      </c>
      <c r="B1938" s="186" t="s">
        <v>427</v>
      </c>
      <c r="C1938" s="187" t="s">
        <v>42</v>
      </c>
      <c r="D1938" s="218">
        <v>9.18</v>
      </c>
    </row>
    <row r="1939" spans="1:4" ht="14.25">
      <c r="A1939" s="199">
        <v>89214</v>
      </c>
      <c r="B1939" s="186" t="s">
        <v>428</v>
      </c>
      <c r="C1939" s="187" t="s">
        <v>42</v>
      </c>
      <c r="D1939" s="218">
        <v>27.94</v>
      </c>
    </row>
    <row r="1940" spans="1:4" ht="14.25">
      <c r="A1940" s="199">
        <v>89215</v>
      </c>
      <c r="B1940" s="186" t="s">
        <v>429</v>
      </c>
      <c r="C1940" s="187" t="s">
        <v>42</v>
      </c>
      <c r="D1940" s="218">
        <v>90.32</v>
      </c>
    </row>
    <row r="1941" spans="1:4" ht="14.25">
      <c r="A1941" s="199">
        <v>87441</v>
      </c>
      <c r="B1941" s="186" t="s">
        <v>3596</v>
      </c>
      <c r="C1941" s="187" t="s">
        <v>42</v>
      </c>
      <c r="D1941" s="218">
        <v>0.53</v>
      </c>
    </row>
    <row r="1942" spans="1:4" ht="14.25">
      <c r="A1942" s="199">
        <v>87442</v>
      </c>
      <c r="B1942" s="186" t="s">
        <v>3597</v>
      </c>
      <c r="C1942" s="187" t="s">
        <v>42</v>
      </c>
      <c r="D1942" s="218">
        <v>0.12</v>
      </c>
    </row>
    <row r="1943" spans="1:4" ht="14.25">
      <c r="A1943" s="199">
        <v>87443</v>
      </c>
      <c r="B1943" s="186" t="s">
        <v>3598</v>
      </c>
      <c r="C1943" s="187" t="s">
        <v>42</v>
      </c>
      <c r="D1943" s="218">
        <v>0.67</v>
      </c>
    </row>
    <row r="1944" spans="1:4" ht="14.25">
      <c r="A1944" s="199">
        <v>87444</v>
      </c>
      <c r="B1944" s="186" t="s">
        <v>3599</v>
      </c>
      <c r="C1944" s="187" t="s">
        <v>42</v>
      </c>
      <c r="D1944" s="218">
        <v>4.07</v>
      </c>
    </row>
    <row r="1945" spans="1:4" ht="14.25">
      <c r="A1945" s="199">
        <v>93229</v>
      </c>
      <c r="B1945" s="186" t="s">
        <v>3050</v>
      </c>
      <c r="C1945" s="187" t="s">
        <v>42</v>
      </c>
      <c r="D1945" s="218">
        <v>0.49</v>
      </c>
    </row>
    <row r="1946" spans="1:4" ht="14.25">
      <c r="A1946" s="199">
        <v>93230</v>
      </c>
      <c r="B1946" s="186" t="s">
        <v>3051</v>
      </c>
      <c r="C1946" s="187" t="s">
        <v>42</v>
      </c>
      <c r="D1946" s="218">
        <v>0.11</v>
      </c>
    </row>
    <row r="1947" spans="1:4" ht="14.25">
      <c r="A1947" s="199">
        <v>93231</v>
      </c>
      <c r="B1947" s="186" t="s">
        <v>3052</v>
      </c>
      <c r="C1947" s="187" t="s">
        <v>42</v>
      </c>
      <c r="D1947" s="218">
        <v>0.61</v>
      </c>
    </row>
    <row r="1948" spans="1:4" ht="14.25">
      <c r="A1948" s="199">
        <v>93232</v>
      </c>
      <c r="B1948" s="186" t="s">
        <v>3053</v>
      </c>
      <c r="C1948" s="187" t="s">
        <v>42</v>
      </c>
      <c r="D1948" s="218">
        <v>4.5999999999999996</v>
      </c>
    </row>
    <row r="1949" spans="1:4" ht="14.25">
      <c r="A1949" s="199">
        <v>102948</v>
      </c>
      <c r="B1949" s="186" t="s">
        <v>7087</v>
      </c>
      <c r="C1949" s="187" t="s">
        <v>42</v>
      </c>
      <c r="D1949" s="218">
        <v>0</v>
      </c>
    </row>
    <row r="1950" spans="1:4" ht="14.25">
      <c r="A1950" s="199">
        <v>102949</v>
      </c>
      <c r="B1950" s="186" t="s">
        <v>7088</v>
      </c>
      <c r="C1950" s="187" t="s">
        <v>42</v>
      </c>
      <c r="D1950" s="218">
        <v>0</v>
      </c>
    </row>
    <row r="1951" spans="1:4" ht="14.25">
      <c r="A1951" s="199">
        <v>102950</v>
      </c>
      <c r="B1951" s="186" t="s">
        <v>7089</v>
      </c>
      <c r="C1951" s="187" t="s">
        <v>42</v>
      </c>
      <c r="D1951" s="218">
        <v>0</v>
      </c>
    </row>
    <row r="1952" spans="1:4" ht="14.25">
      <c r="A1952" s="199">
        <v>102951</v>
      </c>
      <c r="B1952" s="186" t="s">
        <v>3693</v>
      </c>
      <c r="C1952" s="187" t="s">
        <v>42</v>
      </c>
      <c r="D1952" s="218">
        <v>0.71</v>
      </c>
    </row>
    <row r="1953" spans="1:4" ht="14.25">
      <c r="A1953" s="199">
        <v>88826</v>
      </c>
      <c r="B1953" s="186" t="s">
        <v>3612</v>
      </c>
      <c r="C1953" s="187" t="s">
        <v>42</v>
      </c>
      <c r="D1953" s="218">
        <v>0.39</v>
      </c>
    </row>
    <row r="1954" spans="1:4" ht="14.25">
      <c r="A1954" s="199">
        <v>88827</v>
      </c>
      <c r="B1954" s="186" t="s">
        <v>3613</v>
      </c>
      <c r="C1954" s="187" t="s">
        <v>42</v>
      </c>
      <c r="D1954" s="218">
        <v>0.09</v>
      </c>
    </row>
    <row r="1955" spans="1:4" ht="14.25">
      <c r="A1955" s="199">
        <v>88828</v>
      </c>
      <c r="B1955" s="186" t="s">
        <v>3614</v>
      </c>
      <c r="C1955" s="187" t="s">
        <v>42</v>
      </c>
      <c r="D1955" s="218">
        <v>0.43</v>
      </c>
    </row>
    <row r="1956" spans="1:4" ht="14.25">
      <c r="A1956" s="199">
        <v>88829</v>
      </c>
      <c r="B1956" s="186" t="s">
        <v>3615</v>
      </c>
      <c r="C1956" s="187" t="s">
        <v>42</v>
      </c>
      <c r="D1956" s="218">
        <v>1.41</v>
      </c>
    </row>
    <row r="1957" spans="1:4" ht="14.25">
      <c r="A1957" s="199">
        <v>89221</v>
      </c>
      <c r="B1957" s="186" t="s">
        <v>3624</v>
      </c>
      <c r="C1957" s="187" t="s">
        <v>42</v>
      </c>
      <c r="D1957" s="218">
        <v>1.61</v>
      </c>
    </row>
    <row r="1958" spans="1:4" ht="14.25">
      <c r="A1958" s="199">
        <v>89222</v>
      </c>
      <c r="B1958" s="186" t="s">
        <v>3625</v>
      </c>
      <c r="C1958" s="187" t="s">
        <v>42</v>
      </c>
      <c r="D1958" s="218">
        <v>0.37</v>
      </c>
    </row>
    <row r="1959" spans="1:4" ht="14.25">
      <c r="A1959" s="199">
        <v>89223</v>
      </c>
      <c r="B1959" s="186" t="s">
        <v>3626</v>
      </c>
      <c r="C1959" s="187" t="s">
        <v>42</v>
      </c>
      <c r="D1959" s="218">
        <v>1.76</v>
      </c>
    </row>
    <row r="1960" spans="1:4" ht="14.25">
      <c r="A1960" s="199">
        <v>89224</v>
      </c>
      <c r="B1960" s="186" t="s">
        <v>3627</v>
      </c>
      <c r="C1960" s="187" t="s">
        <v>42</v>
      </c>
      <c r="D1960" s="218">
        <v>2.82</v>
      </c>
    </row>
    <row r="1961" spans="1:4" ht="14.25">
      <c r="A1961" s="199">
        <v>89274</v>
      </c>
      <c r="B1961" s="186" t="s">
        <v>3628</v>
      </c>
      <c r="C1961" s="187" t="s">
        <v>42</v>
      </c>
      <c r="D1961" s="218">
        <v>1.95</v>
      </c>
    </row>
    <row r="1962" spans="1:4" ht="14.25">
      <c r="A1962" s="199">
        <v>89275</v>
      </c>
      <c r="B1962" s="186" t="s">
        <v>3629</v>
      </c>
      <c r="C1962" s="187" t="s">
        <v>42</v>
      </c>
      <c r="D1962" s="218">
        <v>0.45</v>
      </c>
    </row>
    <row r="1963" spans="1:4" ht="14.25">
      <c r="A1963" s="199">
        <v>89276</v>
      </c>
      <c r="B1963" s="186" t="s">
        <v>3630</v>
      </c>
      <c r="C1963" s="187" t="s">
        <v>42</v>
      </c>
      <c r="D1963" s="218">
        <v>2.44</v>
      </c>
    </row>
    <row r="1964" spans="1:4" ht="14.25">
      <c r="A1964" s="199">
        <v>89277</v>
      </c>
      <c r="B1964" s="186" t="s">
        <v>3631</v>
      </c>
      <c r="C1964" s="187" t="s">
        <v>42</v>
      </c>
      <c r="D1964" s="218">
        <v>8.14</v>
      </c>
    </row>
    <row r="1965" spans="1:4" ht="14.25">
      <c r="A1965" s="199">
        <v>90646</v>
      </c>
      <c r="B1965" s="186" t="s">
        <v>493</v>
      </c>
      <c r="C1965" s="187" t="s">
        <v>42</v>
      </c>
      <c r="D1965" s="218">
        <v>1.18</v>
      </c>
    </row>
    <row r="1966" spans="1:4" ht="14.25">
      <c r="A1966" s="199">
        <v>90647</v>
      </c>
      <c r="B1966" s="186" t="s">
        <v>494</v>
      </c>
      <c r="C1966" s="187" t="s">
        <v>42</v>
      </c>
      <c r="D1966" s="218">
        <v>0.27</v>
      </c>
    </row>
    <row r="1967" spans="1:4" ht="14.25">
      <c r="A1967" s="199">
        <v>90648</v>
      </c>
      <c r="B1967" s="186" t="s">
        <v>495</v>
      </c>
      <c r="C1967" s="187" t="s">
        <v>42</v>
      </c>
      <c r="D1967" s="218">
        <v>1.29</v>
      </c>
    </row>
    <row r="1968" spans="1:4" ht="14.25">
      <c r="A1968" s="199">
        <v>90649</v>
      </c>
      <c r="B1968" s="186" t="s">
        <v>496</v>
      </c>
      <c r="C1968" s="187" t="s">
        <v>42</v>
      </c>
      <c r="D1968" s="218">
        <v>10.93</v>
      </c>
    </row>
    <row r="1969" spans="1:4" ht="14.25">
      <c r="A1969" s="199">
        <v>106096</v>
      </c>
      <c r="B1969" s="186" t="s">
        <v>23005</v>
      </c>
      <c r="C1969" s="187" t="s">
        <v>42</v>
      </c>
      <c r="D1969" s="218">
        <v>0</v>
      </c>
    </row>
    <row r="1970" spans="1:4" ht="14.25">
      <c r="A1970" s="199">
        <v>106097</v>
      </c>
      <c r="B1970" s="186" t="s">
        <v>23006</v>
      </c>
      <c r="C1970" s="187" t="s">
        <v>42</v>
      </c>
      <c r="D1970" s="218">
        <v>0</v>
      </c>
    </row>
    <row r="1971" spans="1:4" ht="14.25">
      <c r="A1971" s="199">
        <v>106098</v>
      </c>
      <c r="B1971" s="186" t="s">
        <v>23007</v>
      </c>
      <c r="C1971" s="187" t="s">
        <v>42</v>
      </c>
      <c r="D1971" s="218">
        <v>0</v>
      </c>
    </row>
    <row r="1972" spans="1:4" ht="14.25">
      <c r="A1972" s="199">
        <v>106099</v>
      </c>
      <c r="B1972" s="186" t="s">
        <v>23008</v>
      </c>
      <c r="C1972" s="187" t="s">
        <v>42</v>
      </c>
      <c r="D1972" s="218">
        <v>1.18</v>
      </c>
    </row>
    <row r="1973" spans="1:4" ht="14.25">
      <c r="A1973" s="199">
        <v>90652</v>
      </c>
      <c r="B1973" s="186" t="s">
        <v>497</v>
      </c>
      <c r="C1973" s="187" t="s">
        <v>42</v>
      </c>
      <c r="D1973" s="218">
        <v>4.82</v>
      </c>
    </row>
    <row r="1974" spans="1:4" ht="14.25">
      <c r="A1974" s="199">
        <v>90653</v>
      </c>
      <c r="B1974" s="186" t="s">
        <v>498</v>
      </c>
      <c r="C1974" s="187" t="s">
        <v>42</v>
      </c>
      <c r="D1974" s="218">
        <v>1.1100000000000001</v>
      </c>
    </row>
    <row r="1975" spans="1:4" ht="14.25">
      <c r="A1975" s="199">
        <v>90654</v>
      </c>
      <c r="B1975" s="186" t="s">
        <v>499</v>
      </c>
      <c r="C1975" s="187" t="s">
        <v>42</v>
      </c>
      <c r="D1975" s="218">
        <v>5.27</v>
      </c>
    </row>
    <row r="1976" spans="1:4" ht="14.25">
      <c r="A1976" s="199">
        <v>90655</v>
      </c>
      <c r="B1976" s="186" t="s">
        <v>500</v>
      </c>
      <c r="C1976" s="187" t="s">
        <v>42</v>
      </c>
      <c r="D1976" s="218">
        <v>7.19</v>
      </c>
    </row>
    <row r="1977" spans="1:4" ht="14.25">
      <c r="A1977" s="199">
        <v>90658</v>
      </c>
      <c r="B1977" s="186" t="s">
        <v>501</v>
      </c>
      <c r="C1977" s="187" t="s">
        <v>42</v>
      </c>
      <c r="D1977" s="218">
        <v>5.16</v>
      </c>
    </row>
    <row r="1978" spans="1:4" ht="14.25">
      <c r="A1978" s="199">
        <v>90659</v>
      </c>
      <c r="B1978" s="186" t="s">
        <v>502</v>
      </c>
      <c r="C1978" s="187" t="s">
        <v>42</v>
      </c>
      <c r="D1978" s="218">
        <v>1.19</v>
      </c>
    </row>
    <row r="1979" spans="1:4" ht="14.25">
      <c r="A1979" s="199">
        <v>90660</v>
      </c>
      <c r="B1979" s="186" t="s">
        <v>503</v>
      </c>
      <c r="C1979" s="187" t="s">
        <v>42</v>
      </c>
      <c r="D1979" s="218">
        <v>5.65</v>
      </c>
    </row>
    <row r="1980" spans="1:4" ht="14.25">
      <c r="A1980" s="199">
        <v>90661</v>
      </c>
      <c r="B1980" s="186" t="s">
        <v>504</v>
      </c>
      <c r="C1980" s="187" t="s">
        <v>42</v>
      </c>
      <c r="D1980" s="218">
        <v>7.19</v>
      </c>
    </row>
    <row r="1981" spans="1:4" ht="14.25">
      <c r="A1981" s="199">
        <v>89019</v>
      </c>
      <c r="B1981" s="186" t="s">
        <v>3618</v>
      </c>
      <c r="C1981" s="187" t="s">
        <v>42</v>
      </c>
      <c r="D1981" s="218">
        <v>0.52</v>
      </c>
    </row>
    <row r="1982" spans="1:4" ht="14.25">
      <c r="A1982" s="199">
        <v>89020</v>
      </c>
      <c r="B1982" s="186" t="s">
        <v>3619</v>
      </c>
      <c r="C1982" s="187" t="s">
        <v>42</v>
      </c>
      <c r="D1982" s="218">
        <v>0.12</v>
      </c>
    </row>
    <row r="1983" spans="1:4" ht="14.25">
      <c r="A1983" s="199">
        <v>5800</v>
      </c>
      <c r="B1983" s="186" t="s">
        <v>3590</v>
      </c>
      <c r="C1983" s="187" t="s">
        <v>42</v>
      </c>
      <c r="D1983" s="218">
        <v>0.56999999999999995</v>
      </c>
    </row>
    <row r="1984" spans="1:4" ht="14.25">
      <c r="A1984" s="199">
        <v>53866</v>
      </c>
      <c r="B1984" s="186" t="s">
        <v>3595</v>
      </c>
      <c r="C1984" s="187" t="s">
        <v>42</v>
      </c>
      <c r="D1984" s="218">
        <v>2.16</v>
      </c>
    </row>
    <row r="1985" spans="1:4" ht="14.25">
      <c r="A1985" s="199">
        <v>90639</v>
      </c>
      <c r="B1985" s="186" t="s">
        <v>489</v>
      </c>
      <c r="C1985" s="187" t="s">
        <v>42</v>
      </c>
      <c r="D1985" s="218">
        <v>7.41</v>
      </c>
    </row>
    <row r="1986" spans="1:4" ht="14.25">
      <c r="A1986" s="199">
        <v>90640</v>
      </c>
      <c r="B1986" s="186" t="s">
        <v>490</v>
      </c>
      <c r="C1986" s="187" t="s">
        <v>42</v>
      </c>
      <c r="D1986" s="218">
        <v>1.71</v>
      </c>
    </row>
    <row r="1987" spans="1:4" ht="14.25">
      <c r="A1987" s="199">
        <v>90641</v>
      </c>
      <c r="B1987" s="186" t="s">
        <v>491</v>
      </c>
      <c r="C1987" s="187" t="s">
        <v>42</v>
      </c>
      <c r="D1987" s="218">
        <v>8.1</v>
      </c>
    </row>
    <row r="1988" spans="1:4" ht="14.25">
      <c r="A1988" s="199">
        <v>90642</v>
      </c>
      <c r="B1988" s="186" t="s">
        <v>492</v>
      </c>
      <c r="C1988" s="187" t="s">
        <v>42</v>
      </c>
      <c r="D1988" s="218">
        <v>12.22</v>
      </c>
    </row>
    <row r="1989" spans="1:4" ht="14.25">
      <c r="A1989" s="199">
        <v>102806</v>
      </c>
      <c r="B1989" s="186" t="s">
        <v>7090</v>
      </c>
      <c r="C1989" s="187" t="s">
        <v>42</v>
      </c>
      <c r="D1989" s="218">
        <v>0</v>
      </c>
    </row>
    <row r="1990" spans="1:4" ht="14.25">
      <c r="A1990" s="199">
        <v>102807</v>
      </c>
      <c r="B1990" s="186" t="s">
        <v>7091</v>
      </c>
      <c r="C1990" s="187" t="s">
        <v>42</v>
      </c>
      <c r="D1990" s="218">
        <v>0</v>
      </c>
    </row>
    <row r="1991" spans="1:4" ht="14.25">
      <c r="A1991" s="199">
        <v>102808</v>
      </c>
      <c r="B1991" s="186" t="s">
        <v>7092</v>
      </c>
      <c r="C1991" s="187" t="s">
        <v>42</v>
      </c>
      <c r="D1991" s="218">
        <v>0</v>
      </c>
    </row>
    <row r="1992" spans="1:4" ht="14.25">
      <c r="A1992" s="199">
        <v>102809</v>
      </c>
      <c r="B1992" s="186" t="s">
        <v>3684</v>
      </c>
      <c r="C1992" s="187" t="s">
        <v>42</v>
      </c>
      <c r="D1992" s="218">
        <v>17.8</v>
      </c>
    </row>
    <row r="1993" spans="1:4" ht="14.25">
      <c r="A1993" s="199">
        <v>92140</v>
      </c>
      <c r="B1993" s="186" t="s">
        <v>601</v>
      </c>
      <c r="C1993" s="187" t="s">
        <v>42</v>
      </c>
      <c r="D1993" s="218">
        <v>4.92</v>
      </c>
    </row>
    <row r="1994" spans="1:4" ht="14.25">
      <c r="A1994" s="199">
        <v>92142</v>
      </c>
      <c r="B1994" s="186" t="s">
        <v>603</v>
      </c>
      <c r="C1994" s="187" t="s">
        <v>42</v>
      </c>
      <c r="D1994" s="218">
        <v>0.61</v>
      </c>
    </row>
    <row r="1995" spans="1:4" ht="14.25">
      <c r="A1995" s="199">
        <v>92141</v>
      </c>
      <c r="B1995" s="186" t="s">
        <v>602</v>
      </c>
      <c r="C1995" s="187" t="s">
        <v>42</v>
      </c>
      <c r="D1995" s="218">
        <v>1.51</v>
      </c>
    </row>
    <row r="1996" spans="1:4" ht="14.25">
      <c r="A1996" s="199">
        <v>92143</v>
      </c>
      <c r="B1996" s="186" t="s">
        <v>604</v>
      </c>
      <c r="C1996" s="187" t="s">
        <v>42</v>
      </c>
      <c r="D1996" s="218">
        <v>6.15</v>
      </c>
    </row>
    <row r="1997" spans="1:4" ht="14.25">
      <c r="A1997" s="199">
        <v>92144</v>
      </c>
      <c r="B1997" s="186" t="s">
        <v>605</v>
      </c>
      <c r="C1997" s="187" t="s">
        <v>42</v>
      </c>
      <c r="D1997" s="218">
        <v>40</v>
      </c>
    </row>
    <row r="1998" spans="1:4" ht="14.25">
      <c r="A1998" s="199">
        <v>92133</v>
      </c>
      <c r="B1998" s="186" t="s">
        <v>596</v>
      </c>
      <c r="C1998" s="187" t="s">
        <v>42</v>
      </c>
      <c r="D1998" s="218">
        <v>13.44</v>
      </c>
    </row>
    <row r="1999" spans="1:4" ht="14.25">
      <c r="A1999" s="199">
        <v>92135</v>
      </c>
      <c r="B1999" s="186" t="s">
        <v>598</v>
      </c>
      <c r="C1999" s="187" t="s">
        <v>42</v>
      </c>
      <c r="D1999" s="218">
        <v>1.68</v>
      </c>
    </row>
    <row r="2000" spans="1:4" ht="14.25">
      <c r="A2000" s="199">
        <v>92134</v>
      </c>
      <c r="B2000" s="186" t="s">
        <v>597</v>
      </c>
      <c r="C2000" s="187" t="s">
        <v>42</v>
      </c>
      <c r="D2000" s="218">
        <v>4.1399999999999997</v>
      </c>
    </row>
    <row r="2001" spans="1:4" ht="14.25">
      <c r="A2001" s="199">
        <v>92136</v>
      </c>
      <c r="B2001" s="186" t="s">
        <v>599</v>
      </c>
      <c r="C2001" s="187" t="s">
        <v>42</v>
      </c>
      <c r="D2001" s="218">
        <v>16.809999999999999</v>
      </c>
    </row>
    <row r="2002" spans="1:4" ht="14.25">
      <c r="A2002" s="199">
        <v>92137</v>
      </c>
      <c r="B2002" s="186" t="s">
        <v>600</v>
      </c>
      <c r="C2002" s="187" t="s">
        <v>42</v>
      </c>
      <c r="D2002" s="218">
        <v>34.270000000000003</v>
      </c>
    </row>
    <row r="2003" spans="1:4" ht="14.25">
      <c r="A2003" s="199">
        <v>91380</v>
      </c>
      <c r="B2003" s="186" t="s">
        <v>561</v>
      </c>
      <c r="C2003" s="187" t="s">
        <v>42</v>
      </c>
      <c r="D2003" s="218">
        <v>29.46</v>
      </c>
    </row>
    <row r="2004" spans="1:4" ht="14.25">
      <c r="A2004" s="199">
        <v>91382</v>
      </c>
      <c r="B2004" s="186" t="s">
        <v>563</v>
      </c>
      <c r="C2004" s="187" t="s">
        <v>42</v>
      </c>
      <c r="D2004" s="218">
        <v>4.53</v>
      </c>
    </row>
    <row r="2005" spans="1:4" ht="14.25">
      <c r="A2005" s="199">
        <v>91381</v>
      </c>
      <c r="B2005" s="186" t="s">
        <v>562</v>
      </c>
      <c r="C2005" s="187" t="s">
        <v>42</v>
      </c>
      <c r="D2005" s="218">
        <v>11.22</v>
      </c>
    </row>
    <row r="2006" spans="1:4" ht="14.25">
      <c r="A2006" s="199">
        <v>91383</v>
      </c>
      <c r="B2006" s="186" t="s">
        <v>564</v>
      </c>
      <c r="C2006" s="187" t="s">
        <v>42</v>
      </c>
      <c r="D2006" s="218">
        <v>52.79</v>
      </c>
    </row>
    <row r="2007" spans="1:4" ht="14.25">
      <c r="A2007" s="199">
        <v>91384</v>
      </c>
      <c r="B2007" s="186" t="s">
        <v>565</v>
      </c>
      <c r="C2007" s="187" t="s">
        <v>42</v>
      </c>
      <c r="D2007" s="218">
        <v>137.93</v>
      </c>
    </row>
    <row r="2008" spans="1:4" ht="14.25">
      <c r="A2008" s="199">
        <v>96030</v>
      </c>
      <c r="B2008" s="186" t="s">
        <v>698</v>
      </c>
      <c r="C2008" s="187" t="s">
        <v>42</v>
      </c>
      <c r="D2008" s="218">
        <v>37.299999999999997</v>
      </c>
    </row>
    <row r="2009" spans="1:4" ht="14.25">
      <c r="A2009" s="199">
        <v>96032</v>
      </c>
      <c r="B2009" s="186" t="s">
        <v>700</v>
      </c>
      <c r="C2009" s="187" t="s">
        <v>42</v>
      </c>
      <c r="D2009" s="218">
        <v>5.15</v>
      </c>
    </row>
    <row r="2010" spans="1:4" ht="14.25">
      <c r="A2010" s="199">
        <v>96031</v>
      </c>
      <c r="B2010" s="186" t="s">
        <v>699</v>
      </c>
      <c r="C2010" s="187" t="s">
        <v>42</v>
      </c>
      <c r="D2010" s="218">
        <v>12.83</v>
      </c>
    </row>
    <row r="2011" spans="1:4" ht="14.25">
      <c r="A2011" s="199">
        <v>96033</v>
      </c>
      <c r="B2011" s="186" t="s">
        <v>701</v>
      </c>
      <c r="C2011" s="187" t="s">
        <v>42</v>
      </c>
      <c r="D2011" s="218">
        <v>59.32</v>
      </c>
    </row>
    <row r="2012" spans="1:4" ht="14.25">
      <c r="A2012" s="199">
        <v>96034</v>
      </c>
      <c r="B2012" s="186" t="s">
        <v>702</v>
      </c>
      <c r="C2012" s="187" t="s">
        <v>42</v>
      </c>
      <c r="D2012" s="218">
        <v>137.93</v>
      </c>
    </row>
    <row r="2013" spans="1:4" ht="14.25">
      <c r="A2013" s="199">
        <v>89870</v>
      </c>
      <c r="B2013" s="186" t="s">
        <v>463</v>
      </c>
      <c r="C2013" s="187" t="s">
        <v>42</v>
      </c>
      <c r="D2013" s="218">
        <v>40.049999999999997</v>
      </c>
    </row>
    <row r="2014" spans="1:4" ht="14.25">
      <c r="A2014" s="199">
        <v>89872</v>
      </c>
      <c r="B2014" s="186" t="s">
        <v>465</v>
      </c>
      <c r="C2014" s="187" t="s">
        <v>42</v>
      </c>
      <c r="D2014" s="218">
        <v>5.59</v>
      </c>
    </row>
    <row r="2015" spans="1:4" ht="14.25">
      <c r="A2015" s="199">
        <v>89871</v>
      </c>
      <c r="B2015" s="186" t="s">
        <v>464</v>
      </c>
      <c r="C2015" s="187" t="s">
        <v>42</v>
      </c>
      <c r="D2015" s="218">
        <v>13.83</v>
      </c>
    </row>
    <row r="2016" spans="1:4" ht="14.25">
      <c r="A2016" s="199">
        <v>89873</v>
      </c>
      <c r="B2016" s="186" t="s">
        <v>466</v>
      </c>
      <c r="C2016" s="187" t="s">
        <v>42</v>
      </c>
      <c r="D2016" s="218">
        <v>67.8</v>
      </c>
    </row>
    <row r="2017" spans="1:4" ht="14.25">
      <c r="A2017" s="199">
        <v>89874</v>
      </c>
      <c r="B2017" s="186" t="s">
        <v>467</v>
      </c>
      <c r="C2017" s="187" t="s">
        <v>42</v>
      </c>
      <c r="D2017" s="218">
        <v>171.51</v>
      </c>
    </row>
    <row r="2018" spans="1:4" ht="14.25">
      <c r="A2018" s="199">
        <v>89878</v>
      </c>
      <c r="B2018" s="186" t="s">
        <v>468</v>
      </c>
      <c r="C2018" s="187" t="s">
        <v>42</v>
      </c>
      <c r="D2018" s="218">
        <v>43.1</v>
      </c>
    </row>
    <row r="2019" spans="1:4" ht="14.25">
      <c r="A2019" s="199">
        <v>89880</v>
      </c>
      <c r="B2019" s="186" t="s">
        <v>470</v>
      </c>
      <c r="C2019" s="187" t="s">
        <v>42</v>
      </c>
      <c r="D2019" s="218">
        <v>5.91</v>
      </c>
    </row>
    <row r="2020" spans="1:4" ht="14.25">
      <c r="A2020" s="199">
        <v>89879</v>
      </c>
      <c r="B2020" s="186" t="s">
        <v>469</v>
      </c>
      <c r="C2020" s="187" t="s">
        <v>42</v>
      </c>
      <c r="D2020" s="218">
        <v>14.62</v>
      </c>
    </row>
    <row r="2021" spans="1:4" ht="14.25">
      <c r="A2021" s="199">
        <v>89881</v>
      </c>
      <c r="B2021" s="186" t="s">
        <v>471</v>
      </c>
      <c r="C2021" s="187" t="s">
        <v>42</v>
      </c>
      <c r="D2021" s="218">
        <v>72.239999999999995</v>
      </c>
    </row>
    <row r="2022" spans="1:4" ht="14.25">
      <c r="A2022" s="199">
        <v>89882</v>
      </c>
      <c r="B2022" s="186" t="s">
        <v>472</v>
      </c>
      <c r="C2022" s="187" t="s">
        <v>42</v>
      </c>
      <c r="D2022" s="218">
        <v>197.88</v>
      </c>
    </row>
    <row r="2023" spans="1:4" ht="14.25">
      <c r="A2023" s="199">
        <v>7058</v>
      </c>
      <c r="B2023" s="186" t="s">
        <v>337</v>
      </c>
      <c r="C2023" s="187" t="s">
        <v>42</v>
      </c>
      <c r="D2023" s="218">
        <v>23.14</v>
      </c>
    </row>
    <row r="2024" spans="1:4" ht="14.25">
      <c r="A2024" s="199">
        <v>91402</v>
      </c>
      <c r="B2024" s="186" t="s">
        <v>572</v>
      </c>
      <c r="C2024" s="187" t="s">
        <v>42</v>
      </c>
      <c r="D2024" s="218">
        <v>3.57</v>
      </c>
    </row>
    <row r="2025" spans="1:4" ht="14.25">
      <c r="A2025" s="199">
        <v>7059</v>
      </c>
      <c r="B2025" s="186" t="s">
        <v>338</v>
      </c>
      <c r="C2025" s="187" t="s">
        <v>42</v>
      </c>
      <c r="D2025" s="218">
        <v>8.85</v>
      </c>
    </row>
    <row r="2026" spans="1:4" ht="14.25">
      <c r="A2026" s="199">
        <v>7060</v>
      </c>
      <c r="B2026" s="186" t="s">
        <v>339</v>
      </c>
      <c r="C2026" s="187" t="s">
        <v>42</v>
      </c>
      <c r="D2026" s="218">
        <v>41.55</v>
      </c>
    </row>
    <row r="2027" spans="1:4" ht="14.25">
      <c r="A2027" s="199">
        <v>7061</v>
      </c>
      <c r="B2027" s="186" t="s">
        <v>340</v>
      </c>
      <c r="C2027" s="187" t="s">
        <v>42</v>
      </c>
      <c r="D2027" s="218">
        <v>79.260000000000005</v>
      </c>
    </row>
    <row r="2028" spans="1:4" ht="14.25">
      <c r="A2028" s="199">
        <v>91367</v>
      </c>
      <c r="B2028" s="186" t="s">
        <v>555</v>
      </c>
      <c r="C2028" s="187" t="s">
        <v>42</v>
      </c>
      <c r="D2028" s="218">
        <v>22.39</v>
      </c>
    </row>
    <row r="2029" spans="1:4" ht="14.25">
      <c r="A2029" s="199">
        <v>91369</v>
      </c>
      <c r="B2029" s="186" t="s">
        <v>557</v>
      </c>
      <c r="C2029" s="187" t="s">
        <v>42</v>
      </c>
      <c r="D2029" s="218">
        <v>3.44</v>
      </c>
    </row>
    <row r="2030" spans="1:4" ht="14.25">
      <c r="A2030" s="199">
        <v>91368</v>
      </c>
      <c r="B2030" s="186" t="s">
        <v>556</v>
      </c>
      <c r="C2030" s="187" t="s">
        <v>42</v>
      </c>
      <c r="D2030" s="218">
        <v>8.5399999999999991</v>
      </c>
    </row>
    <row r="2031" spans="1:4" ht="14.25">
      <c r="A2031" s="199">
        <v>5695</v>
      </c>
      <c r="B2031" s="186" t="s">
        <v>298</v>
      </c>
      <c r="C2031" s="187" t="s">
        <v>42</v>
      </c>
      <c r="D2031" s="218">
        <v>40.18</v>
      </c>
    </row>
    <row r="2032" spans="1:4" ht="14.25">
      <c r="A2032" s="199">
        <v>53792</v>
      </c>
      <c r="B2032" s="186" t="s">
        <v>347</v>
      </c>
      <c r="C2032" s="187" t="s">
        <v>42</v>
      </c>
      <c r="D2032" s="218">
        <v>98.53</v>
      </c>
    </row>
    <row r="2033" spans="1:4" ht="14.25">
      <c r="A2033" s="199">
        <v>92237</v>
      </c>
      <c r="B2033" s="186" t="s">
        <v>606</v>
      </c>
      <c r="C2033" s="187" t="s">
        <v>42</v>
      </c>
      <c r="D2033" s="218">
        <v>28.53</v>
      </c>
    </row>
    <row r="2034" spans="1:4" ht="14.25">
      <c r="A2034" s="199">
        <v>92239</v>
      </c>
      <c r="B2034" s="186" t="s">
        <v>608</v>
      </c>
      <c r="C2034" s="187" t="s">
        <v>42</v>
      </c>
      <c r="D2034" s="218">
        <v>4.6399999999999997</v>
      </c>
    </row>
    <row r="2035" spans="1:4" ht="14.25">
      <c r="A2035" s="199">
        <v>92238</v>
      </c>
      <c r="B2035" s="186" t="s">
        <v>607</v>
      </c>
      <c r="C2035" s="187" t="s">
        <v>42</v>
      </c>
      <c r="D2035" s="218">
        <v>11.47</v>
      </c>
    </row>
    <row r="2036" spans="1:4" ht="14.25">
      <c r="A2036" s="199">
        <v>92240</v>
      </c>
      <c r="B2036" s="186" t="s">
        <v>609</v>
      </c>
      <c r="C2036" s="187" t="s">
        <v>42</v>
      </c>
      <c r="D2036" s="218">
        <v>51.08</v>
      </c>
    </row>
    <row r="2037" spans="1:4" ht="14.25">
      <c r="A2037" s="199">
        <v>92241</v>
      </c>
      <c r="B2037" s="186" t="s">
        <v>610</v>
      </c>
      <c r="C2037" s="187" t="s">
        <v>42</v>
      </c>
      <c r="D2037" s="218">
        <v>268.58999999999997</v>
      </c>
    </row>
    <row r="2038" spans="1:4" ht="14.25">
      <c r="A2038" s="199">
        <v>91640</v>
      </c>
      <c r="B2038" s="186" t="s">
        <v>584</v>
      </c>
      <c r="C2038" s="187" t="s">
        <v>42</v>
      </c>
      <c r="D2038" s="218">
        <v>39.14</v>
      </c>
    </row>
    <row r="2039" spans="1:4" ht="14.25">
      <c r="A2039" s="199">
        <v>91642</v>
      </c>
      <c r="B2039" s="186" t="s">
        <v>586</v>
      </c>
      <c r="C2039" s="187" t="s">
        <v>42</v>
      </c>
      <c r="D2039" s="218">
        <v>6.37</v>
      </c>
    </row>
    <row r="2040" spans="1:4" ht="14.25">
      <c r="A2040" s="199">
        <v>91641</v>
      </c>
      <c r="B2040" s="186" t="s">
        <v>585</v>
      </c>
      <c r="C2040" s="187" t="s">
        <v>42</v>
      </c>
      <c r="D2040" s="218">
        <v>15.78</v>
      </c>
    </row>
    <row r="2041" spans="1:4" ht="14.25">
      <c r="A2041" s="199">
        <v>91643</v>
      </c>
      <c r="B2041" s="186" t="s">
        <v>587</v>
      </c>
      <c r="C2041" s="187" t="s">
        <v>42</v>
      </c>
      <c r="D2041" s="218">
        <v>70.42</v>
      </c>
    </row>
    <row r="2042" spans="1:4" ht="14.25">
      <c r="A2042" s="199">
        <v>91644</v>
      </c>
      <c r="B2042" s="186" t="s">
        <v>588</v>
      </c>
      <c r="C2042" s="187" t="s">
        <v>42</v>
      </c>
      <c r="D2042" s="218">
        <v>292.97000000000003</v>
      </c>
    </row>
    <row r="2043" spans="1:4" ht="14.25">
      <c r="A2043" s="199">
        <v>92105</v>
      </c>
      <c r="B2043" s="186" t="s">
        <v>3644</v>
      </c>
      <c r="C2043" s="187" t="s">
        <v>42</v>
      </c>
      <c r="D2043" s="218">
        <v>187.17</v>
      </c>
    </row>
    <row r="2044" spans="1:4" ht="14.25">
      <c r="A2044" s="199">
        <v>92101</v>
      </c>
      <c r="B2044" s="186" t="s">
        <v>3640</v>
      </c>
      <c r="C2044" s="187" t="s">
        <v>42</v>
      </c>
      <c r="D2044" s="218">
        <v>44.58</v>
      </c>
    </row>
    <row r="2045" spans="1:4" ht="14.25">
      <c r="A2045" s="199">
        <v>92103</v>
      </c>
      <c r="B2045" s="186" t="s">
        <v>3642</v>
      </c>
      <c r="C2045" s="187" t="s">
        <v>42</v>
      </c>
      <c r="D2045" s="218">
        <v>5.65</v>
      </c>
    </row>
    <row r="2046" spans="1:4" ht="14.25">
      <c r="A2046" s="199">
        <v>92102</v>
      </c>
      <c r="B2046" s="186" t="s">
        <v>3641</v>
      </c>
      <c r="C2046" s="187" t="s">
        <v>42</v>
      </c>
      <c r="D2046" s="218">
        <v>13.95</v>
      </c>
    </row>
    <row r="2047" spans="1:4" ht="14.25">
      <c r="A2047" s="199">
        <v>92104</v>
      </c>
      <c r="B2047" s="186" t="s">
        <v>3643</v>
      </c>
      <c r="C2047" s="187" t="s">
        <v>42</v>
      </c>
      <c r="D2047" s="218">
        <v>70.319999999999993</v>
      </c>
    </row>
    <row r="2048" spans="1:4" ht="14.25">
      <c r="A2048" s="199">
        <v>91396</v>
      </c>
      <c r="B2048" s="186" t="s">
        <v>569</v>
      </c>
      <c r="C2048" s="187" t="s">
        <v>42</v>
      </c>
      <c r="D2048" s="218">
        <v>28.91</v>
      </c>
    </row>
    <row r="2049" spans="1:4" ht="14.25">
      <c r="A2049" s="199">
        <v>91398</v>
      </c>
      <c r="B2049" s="186" t="s">
        <v>571</v>
      </c>
      <c r="C2049" s="187" t="s">
        <v>42</v>
      </c>
      <c r="D2049" s="218">
        <v>4.51</v>
      </c>
    </row>
    <row r="2050" spans="1:4" ht="14.25">
      <c r="A2050" s="199">
        <v>91397</v>
      </c>
      <c r="B2050" s="186" t="s">
        <v>570</v>
      </c>
      <c r="C2050" s="187" t="s">
        <v>42</v>
      </c>
      <c r="D2050" s="218">
        <v>11.16</v>
      </c>
    </row>
    <row r="2051" spans="1:4" ht="14.25">
      <c r="A2051" s="199">
        <v>5763</v>
      </c>
      <c r="B2051" s="186" t="s">
        <v>320</v>
      </c>
      <c r="C2051" s="187" t="s">
        <v>42</v>
      </c>
      <c r="D2051" s="218">
        <v>51.22</v>
      </c>
    </row>
    <row r="2052" spans="1:4" ht="14.25">
      <c r="A2052" s="199">
        <v>53831</v>
      </c>
      <c r="B2052" s="186" t="s">
        <v>358</v>
      </c>
      <c r="C2052" s="187" t="s">
        <v>42</v>
      </c>
      <c r="D2052" s="218">
        <v>187.17</v>
      </c>
    </row>
    <row r="2053" spans="1:4" ht="14.25">
      <c r="A2053" s="199">
        <v>106222</v>
      </c>
      <c r="B2053" s="186" t="s">
        <v>23009</v>
      </c>
      <c r="C2053" s="187" t="s">
        <v>42</v>
      </c>
      <c r="D2053" s="218">
        <v>28.78</v>
      </c>
    </row>
    <row r="2054" spans="1:4" ht="14.25">
      <c r="A2054" s="199">
        <v>106225</v>
      </c>
      <c r="B2054" s="186" t="s">
        <v>23010</v>
      </c>
      <c r="C2054" s="187" t="s">
        <v>42</v>
      </c>
      <c r="D2054" s="218">
        <v>4.42</v>
      </c>
    </row>
    <row r="2055" spans="1:4" ht="14.25">
      <c r="A2055" s="199">
        <v>106223</v>
      </c>
      <c r="B2055" s="186" t="s">
        <v>23011</v>
      </c>
      <c r="C2055" s="187" t="s">
        <v>42</v>
      </c>
      <c r="D2055" s="218">
        <v>10.95</v>
      </c>
    </row>
    <row r="2056" spans="1:4" ht="14.25">
      <c r="A2056" s="199">
        <v>106224</v>
      </c>
      <c r="B2056" s="186" t="s">
        <v>23012</v>
      </c>
      <c r="C2056" s="187" t="s">
        <v>42</v>
      </c>
      <c r="D2056" s="218">
        <v>50.27</v>
      </c>
    </row>
    <row r="2057" spans="1:4" ht="14.25">
      <c r="A2057" s="199">
        <v>106226</v>
      </c>
      <c r="B2057" s="186" t="s">
        <v>23013</v>
      </c>
      <c r="C2057" s="187" t="s">
        <v>42</v>
      </c>
      <c r="D2057" s="218">
        <v>153.53</v>
      </c>
    </row>
    <row r="2058" spans="1:4" ht="14.25">
      <c r="A2058" s="199">
        <v>91359</v>
      </c>
      <c r="B2058" s="186" t="s">
        <v>552</v>
      </c>
      <c r="C2058" s="187" t="s">
        <v>42</v>
      </c>
      <c r="D2058" s="218">
        <v>20.85</v>
      </c>
    </row>
    <row r="2059" spans="1:4" ht="14.25">
      <c r="A2059" s="199">
        <v>91361</v>
      </c>
      <c r="B2059" s="186" t="s">
        <v>554</v>
      </c>
      <c r="C2059" s="187" t="s">
        <v>42</v>
      </c>
      <c r="D2059" s="218">
        <v>3.21</v>
      </c>
    </row>
    <row r="2060" spans="1:4" ht="14.25">
      <c r="A2060" s="199">
        <v>91360</v>
      </c>
      <c r="B2060" s="186" t="s">
        <v>553</v>
      </c>
      <c r="C2060" s="187" t="s">
        <v>42</v>
      </c>
      <c r="D2060" s="218">
        <v>7.97</v>
      </c>
    </row>
    <row r="2061" spans="1:4" ht="14.25">
      <c r="A2061" s="199">
        <v>53882</v>
      </c>
      <c r="B2061" s="186" t="s">
        <v>367</v>
      </c>
      <c r="C2061" s="187" t="s">
        <v>42</v>
      </c>
      <c r="D2061" s="218">
        <v>36.61</v>
      </c>
    </row>
    <row r="2062" spans="1:4" ht="14.25">
      <c r="A2062" s="199">
        <v>5747</v>
      </c>
      <c r="B2062" s="186" t="s">
        <v>317</v>
      </c>
      <c r="C2062" s="187" t="s">
        <v>42</v>
      </c>
      <c r="D2062" s="218">
        <v>153.82</v>
      </c>
    </row>
    <row r="2063" spans="1:4" ht="14.25">
      <c r="A2063" s="199">
        <v>104699</v>
      </c>
      <c r="B2063" s="186" t="s">
        <v>7093</v>
      </c>
      <c r="C2063" s="187" t="s">
        <v>42</v>
      </c>
      <c r="D2063" s="218">
        <v>0</v>
      </c>
    </row>
    <row r="2064" spans="1:4" ht="14.25">
      <c r="A2064" s="199">
        <v>104702</v>
      </c>
      <c r="B2064" s="186" t="s">
        <v>7094</v>
      </c>
      <c r="C2064" s="187" t="s">
        <v>42</v>
      </c>
      <c r="D2064" s="218">
        <v>0</v>
      </c>
    </row>
    <row r="2065" spans="1:4" ht="14.25">
      <c r="A2065" s="199">
        <v>104700</v>
      </c>
      <c r="B2065" s="186" t="s">
        <v>7095</v>
      </c>
      <c r="C2065" s="187" t="s">
        <v>42</v>
      </c>
      <c r="D2065" s="218">
        <v>0</v>
      </c>
    </row>
    <row r="2066" spans="1:4" ht="14.25">
      <c r="A2066" s="199">
        <v>104701</v>
      </c>
      <c r="B2066" s="186" t="s">
        <v>7096</v>
      </c>
      <c r="C2066" s="187" t="s">
        <v>42</v>
      </c>
      <c r="D2066" s="218">
        <v>0</v>
      </c>
    </row>
    <row r="2067" spans="1:4" ht="14.25">
      <c r="A2067" s="199">
        <v>104703</v>
      </c>
      <c r="B2067" s="186" t="s">
        <v>3719</v>
      </c>
      <c r="C2067" s="187" t="s">
        <v>42</v>
      </c>
      <c r="D2067" s="218">
        <v>89.97</v>
      </c>
    </row>
    <row r="2068" spans="1:4" ht="14.25">
      <c r="A2068" s="199">
        <v>91390</v>
      </c>
      <c r="B2068" s="186" t="s">
        <v>566</v>
      </c>
      <c r="C2068" s="187" t="s">
        <v>42</v>
      </c>
      <c r="D2068" s="218">
        <v>19.25</v>
      </c>
    </row>
    <row r="2069" spans="1:4" ht="14.25">
      <c r="A2069" s="199">
        <v>91392</v>
      </c>
      <c r="B2069" s="186" t="s">
        <v>568</v>
      </c>
      <c r="C2069" s="187" t="s">
        <v>42</v>
      </c>
      <c r="D2069" s="218">
        <v>3.08</v>
      </c>
    </row>
    <row r="2070" spans="1:4" ht="14.25">
      <c r="A2070" s="199">
        <v>91391</v>
      </c>
      <c r="B2070" s="186" t="s">
        <v>567</v>
      </c>
      <c r="C2070" s="187" t="s">
        <v>42</v>
      </c>
      <c r="D2070" s="218">
        <v>7.64</v>
      </c>
    </row>
    <row r="2071" spans="1:4" ht="14.25">
      <c r="A2071" s="199">
        <v>73335</v>
      </c>
      <c r="B2071" s="186" t="s">
        <v>375</v>
      </c>
      <c r="C2071" s="187" t="s">
        <v>42</v>
      </c>
      <c r="D2071" s="218">
        <v>34.97</v>
      </c>
    </row>
    <row r="2072" spans="1:4" ht="14.25">
      <c r="A2072" s="199">
        <v>73340</v>
      </c>
      <c r="B2072" s="186" t="s">
        <v>376</v>
      </c>
      <c r="C2072" s="187" t="s">
        <v>42</v>
      </c>
      <c r="D2072" s="218">
        <v>150.56</v>
      </c>
    </row>
    <row r="2073" spans="1:4" ht="14.25">
      <c r="A2073" s="199">
        <v>89264</v>
      </c>
      <c r="B2073" s="186" t="s">
        <v>453</v>
      </c>
      <c r="C2073" s="187" t="s">
        <v>42</v>
      </c>
      <c r="D2073" s="218">
        <v>21.09</v>
      </c>
    </row>
    <row r="2074" spans="1:4" ht="14.25">
      <c r="A2074" s="199">
        <v>89266</v>
      </c>
      <c r="B2074" s="186" t="s">
        <v>455</v>
      </c>
      <c r="C2074" s="187" t="s">
        <v>42</v>
      </c>
      <c r="D2074" s="218">
        <v>3.38</v>
      </c>
    </row>
    <row r="2075" spans="1:4" ht="14.25">
      <c r="A2075" s="199">
        <v>89265</v>
      </c>
      <c r="B2075" s="186" t="s">
        <v>454</v>
      </c>
      <c r="C2075" s="187" t="s">
        <v>42</v>
      </c>
      <c r="D2075" s="218">
        <v>8.3699999999999992</v>
      </c>
    </row>
    <row r="2076" spans="1:4" ht="14.25">
      <c r="A2076" s="199">
        <v>5705</v>
      </c>
      <c r="B2076" s="186" t="s">
        <v>300</v>
      </c>
      <c r="C2076" s="187" t="s">
        <v>42</v>
      </c>
      <c r="D2076" s="218">
        <v>38.340000000000003</v>
      </c>
    </row>
    <row r="2077" spans="1:4" ht="14.25">
      <c r="A2077" s="199">
        <v>53797</v>
      </c>
      <c r="B2077" s="186" t="s">
        <v>349</v>
      </c>
      <c r="C2077" s="187" t="s">
        <v>42</v>
      </c>
      <c r="D2077" s="218">
        <v>113.31</v>
      </c>
    </row>
    <row r="2078" spans="1:4" ht="14.25">
      <c r="A2078" s="199">
        <v>106227</v>
      </c>
      <c r="B2078" s="186" t="s">
        <v>23014</v>
      </c>
      <c r="C2078" s="187" t="s">
        <v>42</v>
      </c>
      <c r="D2078" s="218">
        <v>31.03</v>
      </c>
    </row>
    <row r="2079" spans="1:4" ht="14.25">
      <c r="A2079" s="199">
        <v>106230</v>
      </c>
      <c r="B2079" s="186" t="s">
        <v>23015</v>
      </c>
      <c r="C2079" s="187" t="s">
        <v>42</v>
      </c>
      <c r="D2079" s="218">
        <v>5.15</v>
      </c>
    </row>
    <row r="2080" spans="1:4" ht="14.25">
      <c r="A2080" s="199">
        <v>106228</v>
      </c>
      <c r="B2080" s="186" t="s">
        <v>23016</v>
      </c>
      <c r="C2080" s="187" t="s">
        <v>42</v>
      </c>
      <c r="D2080" s="218">
        <v>12.75</v>
      </c>
    </row>
    <row r="2081" spans="1:4" ht="14.25">
      <c r="A2081" s="199">
        <v>106229</v>
      </c>
      <c r="B2081" s="186" t="s">
        <v>23017</v>
      </c>
      <c r="C2081" s="187" t="s">
        <v>42</v>
      </c>
      <c r="D2081" s="218">
        <v>58.17</v>
      </c>
    </row>
    <row r="2082" spans="1:4" ht="14.25">
      <c r="A2082" s="199">
        <v>106231</v>
      </c>
      <c r="B2082" s="186" t="s">
        <v>23018</v>
      </c>
      <c r="C2082" s="187" t="s">
        <v>42</v>
      </c>
      <c r="D2082" s="218">
        <v>153.53</v>
      </c>
    </row>
    <row r="2083" spans="1:4" ht="14.25">
      <c r="A2083" s="199">
        <v>91354</v>
      </c>
      <c r="B2083" s="186" t="s">
        <v>549</v>
      </c>
      <c r="C2083" s="187" t="s">
        <v>42</v>
      </c>
      <c r="D2083" s="218">
        <v>17.440000000000001</v>
      </c>
    </row>
    <row r="2084" spans="1:4" ht="14.25">
      <c r="A2084" s="199">
        <v>91356</v>
      </c>
      <c r="B2084" s="186" t="s">
        <v>551</v>
      </c>
      <c r="C2084" s="187" t="s">
        <v>42</v>
      </c>
      <c r="D2084" s="218">
        <v>2.89</v>
      </c>
    </row>
    <row r="2085" spans="1:4" ht="14.25">
      <c r="A2085" s="199">
        <v>91355</v>
      </c>
      <c r="B2085" s="186" t="s">
        <v>550</v>
      </c>
      <c r="C2085" s="187" t="s">
        <v>42</v>
      </c>
      <c r="D2085" s="218">
        <v>7.17</v>
      </c>
    </row>
    <row r="2086" spans="1:4" ht="14.25">
      <c r="A2086" s="199">
        <v>5751</v>
      </c>
      <c r="B2086" s="186" t="s">
        <v>318</v>
      </c>
      <c r="C2086" s="187" t="s">
        <v>42</v>
      </c>
      <c r="D2086" s="218">
        <v>32.700000000000003</v>
      </c>
    </row>
    <row r="2087" spans="1:4" ht="14.25">
      <c r="A2087" s="199">
        <v>53827</v>
      </c>
      <c r="B2087" s="186" t="s">
        <v>356</v>
      </c>
      <c r="C2087" s="187" t="s">
        <v>42</v>
      </c>
      <c r="D2087" s="218">
        <v>110.92</v>
      </c>
    </row>
    <row r="2088" spans="1:4" ht="14.25">
      <c r="A2088" s="199">
        <v>91375</v>
      </c>
      <c r="B2088" s="186" t="s">
        <v>558</v>
      </c>
      <c r="C2088" s="187" t="s">
        <v>42</v>
      </c>
      <c r="D2088" s="218">
        <v>19.149999999999999</v>
      </c>
    </row>
    <row r="2089" spans="1:4" ht="14.25">
      <c r="A2089" s="199">
        <v>91377</v>
      </c>
      <c r="B2089" s="186" t="s">
        <v>560</v>
      </c>
      <c r="C2089" s="187" t="s">
        <v>42</v>
      </c>
      <c r="D2089" s="218">
        <v>3.18</v>
      </c>
    </row>
    <row r="2090" spans="1:4" ht="14.25">
      <c r="A2090" s="199">
        <v>91376</v>
      </c>
      <c r="B2090" s="186" t="s">
        <v>559</v>
      </c>
      <c r="C2090" s="187" t="s">
        <v>42</v>
      </c>
      <c r="D2090" s="218">
        <v>7.87</v>
      </c>
    </row>
    <row r="2091" spans="1:4" ht="14.25">
      <c r="A2091" s="199">
        <v>5754</v>
      </c>
      <c r="B2091" s="186" t="s">
        <v>319</v>
      </c>
      <c r="C2091" s="187" t="s">
        <v>42</v>
      </c>
      <c r="D2091" s="218">
        <v>35.9</v>
      </c>
    </row>
    <row r="2092" spans="1:4" ht="14.25">
      <c r="A2092" s="199">
        <v>53829</v>
      </c>
      <c r="B2092" s="186" t="s">
        <v>357</v>
      </c>
      <c r="C2092" s="187" t="s">
        <v>42</v>
      </c>
      <c r="D2092" s="218">
        <v>113.31</v>
      </c>
    </row>
    <row r="2093" spans="1:4" ht="14.25">
      <c r="A2093" s="199">
        <v>91026</v>
      </c>
      <c r="B2093" s="186" t="s">
        <v>536</v>
      </c>
      <c r="C2093" s="187" t="s">
        <v>42</v>
      </c>
      <c r="D2093" s="218">
        <v>24.7</v>
      </c>
    </row>
    <row r="2094" spans="1:4" ht="14.25">
      <c r="A2094" s="199">
        <v>91028</v>
      </c>
      <c r="B2094" s="186" t="s">
        <v>538</v>
      </c>
      <c r="C2094" s="187" t="s">
        <v>42</v>
      </c>
      <c r="D2094" s="218">
        <v>3.99</v>
      </c>
    </row>
    <row r="2095" spans="1:4" ht="14.25">
      <c r="A2095" s="199">
        <v>91027</v>
      </c>
      <c r="B2095" s="186" t="s">
        <v>537</v>
      </c>
      <c r="C2095" s="187" t="s">
        <v>42</v>
      </c>
      <c r="D2095" s="218">
        <v>9.8800000000000008</v>
      </c>
    </row>
    <row r="2096" spans="1:4" ht="14.25">
      <c r="A2096" s="199">
        <v>91029</v>
      </c>
      <c r="B2096" s="186" t="s">
        <v>539</v>
      </c>
      <c r="C2096" s="187" t="s">
        <v>42</v>
      </c>
      <c r="D2096" s="218">
        <v>45.18</v>
      </c>
    </row>
    <row r="2097" spans="1:4" ht="14.25">
      <c r="A2097" s="199">
        <v>91030</v>
      </c>
      <c r="B2097" s="186" t="s">
        <v>540</v>
      </c>
      <c r="C2097" s="187" t="s">
        <v>42</v>
      </c>
      <c r="D2097" s="218">
        <v>142.69999999999999</v>
      </c>
    </row>
    <row r="2098" spans="1:4" ht="14.25">
      <c r="A2098" s="199">
        <v>106237</v>
      </c>
      <c r="B2098" s="186" t="s">
        <v>23019</v>
      </c>
      <c r="C2098" s="187" t="s">
        <v>42</v>
      </c>
      <c r="D2098" s="218">
        <v>0</v>
      </c>
    </row>
    <row r="2099" spans="1:4" ht="14.25">
      <c r="A2099" s="199">
        <v>106240</v>
      </c>
      <c r="B2099" s="186" t="s">
        <v>23020</v>
      </c>
      <c r="C2099" s="187" t="s">
        <v>42</v>
      </c>
      <c r="D2099" s="218">
        <v>0</v>
      </c>
    </row>
    <row r="2100" spans="1:4" ht="14.25">
      <c r="A2100" s="199">
        <v>106238</v>
      </c>
      <c r="B2100" s="186" t="s">
        <v>23021</v>
      </c>
      <c r="C2100" s="187" t="s">
        <v>42</v>
      </c>
      <c r="D2100" s="218">
        <v>0</v>
      </c>
    </row>
    <row r="2101" spans="1:4" ht="14.25">
      <c r="A2101" s="199">
        <v>106239</v>
      </c>
      <c r="B2101" s="186" t="s">
        <v>23022</v>
      </c>
      <c r="C2101" s="187" t="s">
        <v>42</v>
      </c>
      <c r="D2101" s="218">
        <v>0</v>
      </c>
    </row>
    <row r="2102" spans="1:4" ht="14.25">
      <c r="A2102" s="199">
        <v>106241</v>
      </c>
      <c r="B2102" s="186" t="s">
        <v>23023</v>
      </c>
      <c r="C2102" s="187" t="s">
        <v>42</v>
      </c>
      <c r="D2102" s="218">
        <v>215.86</v>
      </c>
    </row>
    <row r="2103" spans="1:4" ht="14.25">
      <c r="A2103" s="199">
        <v>102812</v>
      </c>
      <c r="B2103" s="186" t="s">
        <v>7097</v>
      </c>
      <c r="C2103" s="187" t="s">
        <v>42</v>
      </c>
      <c r="D2103" s="218">
        <v>0</v>
      </c>
    </row>
    <row r="2104" spans="1:4" ht="14.25">
      <c r="A2104" s="199">
        <v>102813</v>
      </c>
      <c r="B2104" s="186" t="s">
        <v>7098</v>
      </c>
      <c r="C2104" s="187" t="s">
        <v>42</v>
      </c>
      <c r="D2104" s="218">
        <v>0</v>
      </c>
    </row>
    <row r="2105" spans="1:4" ht="14.25">
      <c r="A2105" s="199">
        <v>102814</v>
      </c>
      <c r="B2105" s="186" t="s">
        <v>7099</v>
      </c>
      <c r="C2105" s="187" t="s">
        <v>42</v>
      </c>
      <c r="D2105" s="218">
        <v>0</v>
      </c>
    </row>
    <row r="2106" spans="1:4" ht="14.25">
      <c r="A2106" s="199">
        <v>102815</v>
      </c>
      <c r="B2106" s="186" t="s">
        <v>2968</v>
      </c>
      <c r="C2106" s="187" t="s">
        <v>42</v>
      </c>
      <c r="D2106" s="218">
        <v>3.84</v>
      </c>
    </row>
    <row r="2107" spans="1:4" ht="14.25">
      <c r="A2107" s="199">
        <v>91529</v>
      </c>
      <c r="B2107" s="186" t="s">
        <v>575</v>
      </c>
      <c r="C2107" s="187" t="s">
        <v>42</v>
      </c>
      <c r="D2107" s="218">
        <v>0.65</v>
      </c>
    </row>
    <row r="2108" spans="1:4" ht="14.25">
      <c r="A2108" s="199">
        <v>91530</v>
      </c>
      <c r="B2108" s="186" t="s">
        <v>576</v>
      </c>
      <c r="C2108" s="187" t="s">
        <v>42</v>
      </c>
      <c r="D2108" s="218">
        <v>0.17</v>
      </c>
    </row>
    <row r="2109" spans="1:4" ht="14.25">
      <c r="A2109" s="199">
        <v>91531</v>
      </c>
      <c r="B2109" s="186" t="s">
        <v>577</v>
      </c>
      <c r="C2109" s="187" t="s">
        <v>42</v>
      </c>
      <c r="D2109" s="218">
        <v>0.81</v>
      </c>
    </row>
    <row r="2110" spans="1:4" ht="14.25">
      <c r="A2110" s="199">
        <v>91532</v>
      </c>
      <c r="B2110" s="186" t="s">
        <v>578</v>
      </c>
      <c r="C2110" s="187" t="s">
        <v>42</v>
      </c>
      <c r="D2110" s="218">
        <v>6.15</v>
      </c>
    </row>
    <row r="2111" spans="1:4" ht="14.25">
      <c r="A2111" s="199">
        <v>95260</v>
      </c>
      <c r="B2111" s="186" t="s">
        <v>667</v>
      </c>
      <c r="C2111" s="187" t="s">
        <v>42</v>
      </c>
      <c r="D2111" s="218">
        <v>0.52</v>
      </c>
    </row>
    <row r="2112" spans="1:4" ht="14.25">
      <c r="A2112" s="199">
        <v>95261</v>
      </c>
      <c r="B2112" s="186" t="s">
        <v>668</v>
      </c>
      <c r="C2112" s="187" t="s">
        <v>42</v>
      </c>
      <c r="D2112" s="218">
        <v>0.14000000000000001</v>
      </c>
    </row>
    <row r="2113" spans="1:4" ht="14.25">
      <c r="A2113" s="199">
        <v>95262</v>
      </c>
      <c r="B2113" s="186" t="s">
        <v>669</v>
      </c>
      <c r="C2113" s="187" t="s">
        <v>42</v>
      </c>
      <c r="D2113" s="218">
        <v>0.66</v>
      </c>
    </row>
    <row r="2114" spans="1:4" ht="14.25">
      <c r="A2114" s="199">
        <v>95263</v>
      </c>
      <c r="B2114" s="186" t="s">
        <v>670</v>
      </c>
      <c r="C2114" s="187" t="s">
        <v>42</v>
      </c>
      <c r="D2114" s="218">
        <v>4.66</v>
      </c>
    </row>
    <row r="2115" spans="1:4" ht="14.25">
      <c r="A2115" s="199">
        <v>90968</v>
      </c>
      <c r="B2115" s="186" t="s">
        <v>523</v>
      </c>
      <c r="C2115" s="187" t="s">
        <v>42</v>
      </c>
      <c r="D2115" s="218">
        <v>7.04</v>
      </c>
    </row>
    <row r="2116" spans="1:4" ht="14.25">
      <c r="A2116" s="199">
        <v>90969</v>
      </c>
      <c r="B2116" s="186" t="s">
        <v>524</v>
      </c>
      <c r="C2116" s="187" t="s">
        <v>42</v>
      </c>
      <c r="D2116" s="218">
        <v>1.89</v>
      </c>
    </row>
    <row r="2117" spans="1:4" ht="14.25">
      <c r="A2117" s="199">
        <v>90970</v>
      </c>
      <c r="B2117" s="186" t="s">
        <v>525</v>
      </c>
      <c r="C2117" s="187" t="s">
        <v>42</v>
      </c>
      <c r="D2117" s="218">
        <v>8.81</v>
      </c>
    </row>
    <row r="2118" spans="1:4" ht="14.25">
      <c r="A2118" s="199">
        <v>90971</v>
      </c>
      <c r="B2118" s="186" t="s">
        <v>526</v>
      </c>
      <c r="C2118" s="187" t="s">
        <v>42</v>
      </c>
      <c r="D2118" s="218">
        <v>58.95</v>
      </c>
    </row>
    <row r="2119" spans="1:4" ht="14.25">
      <c r="A2119" s="199">
        <v>90992</v>
      </c>
      <c r="B2119" s="186" t="s">
        <v>531</v>
      </c>
      <c r="C2119" s="187" t="s">
        <v>42</v>
      </c>
      <c r="D2119" s="218">
        <v>8.35</v>
      </c>
    </row>
    <row r="2120" spans="1:4" ht="14.25">
      <c r="A2120" s="199">
        <v>90993</v>
      </c>
      <c r="B2120" s="186" t="s">
        <v>532</v>
      </c>
      <c r="C2120" s="187" t="s">
        <v>42</v>
      </c>
      <c r="D2120" s="218">
        <v>2.2400000000000002</v>
      </c>
    </row>
    <row r="2121" spans="1:4" ht="14.25">
      <c r="A2121" s="199">
        <v>90994</v>
      </c>
      <c r="B2121" s="186" t="s">
        <v>533</v>
      </c>
      <c r="C2121" s="187" t="s">
        <v>42</v>
      </c>
      <c r="D2121" s="218">
        <v>10.45</v>
      </c>
    </row>
    <row r="2122" spans="1:4" ht="14.25">
      <c r="A2122" s="199">
        <v>90995</v>
      </c>
      <c r="B2122" s="186" t="s">
        <v>534</v>
      </c>
      <c r="C2122" s="187" t="s">
        <v>42</v>
      </c>
      <c r="D2122" s="218">
        <v>80.08</v>
      </c>
    </row>
    <row r="2123" spans="1:4" ht="14.25">
      <c r="A2123" s="199">
        <v>90957</v>
      </c>
      <c r="B2123" s="186" t="s">
        <v>517</v>
      </c>
      <c r="C2123" s="187" t="s">
        <v>42</v>
      </c>
      <c r="D2123" s="218">
        <v>5.26</v>
      </c>
    </row>
    <row r="2124" spans="1:4" ht="14.25">
      <c r="A2124" s="199">
        <v>90958</v>
      </c>
      <c r="B2124" s="186" t="s">
        <v>518</v>
      </c>
      <c r="C2124" s="187" t="s">
        <v>42</v>
      </c>
      <c r="D2124" s="218">
        <v>1.41</v>
      </c>
    </row>
    <row r="2125" spans="1:4" ht="14.25">
      <c r="A2125" s="199">
        <v>5797</v>
      </c>
      <c r="B2125" s="186" t="s">
        <v>325</v>
      </c>
      <c r="C2125" s="187" t="s">
        <v>42</v>
      </c>
      <c r="D2125" s="218">
        <v>6.58</v>
      </c>
    </row>
    <row r="2126" spans="1:4" ht="14.25">
      <c r="A2126" s="199">
        <v>53865</v>
      </c>
      <c r="B2126" s="186" t="s">
        <v>366</v>
      </c>
      <c r="C2126" s="187" t="s">
        <v>42</v>
      </c>
      <c r="D2126" s="218">
        <v>45.86</v>
      </c>
    </row>
    <row r="2127" spans="1:4" ht="14.25">
      <c r="A2127" s="199">
        <v>90975</v>
      </c>
      <c r="B2127" s="186" t="s">
        <v>527</v>
      </c>
      <c r="C2127" s="187" t="s">
        <v>42</v>
      </c>
      <c r="D2127" s="218">
        <v>17.89</v>
      </c>
    </row>
    <row r="2128" spans="1:4" ht="14.25">
      <c r="A2128" s="199">
        <v>90976</v>
      </c>
      <c r="B2128" s="186" t="s">
        <v>528</v>
      </c>
      <c r="C2128" s="187" t="s">
        <v>42</v>
      </c>
      <c r="D2128" s="218">
        <v>4.8</v>
      </c>
    </row>
    <row r="2129" spans="1:4" ht="14.25">
      <c r="A2129" s="199">
        <v>90977</v>
      </c>
      <c r="B2129" s="186" t="s">
        <v>529</v>
      </c>
      <c r="C2129" s="187" t="s">
        <v>42</v>
      </c>
      <c r="D2129" s="218">
        <v>22.39</v>
      </c>
    </row>
    <row r="2130" spans="1:4" ht="14.25">
      <c r="A2130" s="199">
        <v>90978</v>
      </c>
      <c r="B2130" s="186" t="s">
        <v>530</v>
      </c>
      <c r="C2130" s="187" t="s">
        <v>42</v>
      </c>
      <c r="D2130" s="218">
        <v>152.94</v>
      </c>
    </row>
    <row r="2131" spans="1:4" ht="14.25">
      <c r="A2131" s="199">
        <v>90960</v>
      </c>
      <c r="B2131" s="186" t="s">
        <v>519</v>
      </c>
      <c r="C2131" s="187" t="s">
        <v>42</v>
      </c>
      <c r="D2131" s="218">
        <v>7.02</v>
      </c>
    </row>
    <row r="2132" spans="1:4" ht="14.25">
      <c r="A2132" s="199">
        <v>90961</v>
      </c>
      <c r="B2132" s="186" t="s">
        <v>520</v>
      </c>
      <c r="C2132" s="187" t="s">
        <v>42</v>
      </c>
      <c r="D2132" s="218">
        <v>1.88</v>
      </c>
    </row>
    <row r="2133" spans="1:4" ht="14.25">
      <c r="A2133" s="199">
        <v>90962</v>
      </c>
      <c r="B2133" s="186" t="s">
        <v>521</v>
      </c>
      <c r="C2133" s="187" t="s">
        <v>42</v>
      </c>
      <c r="D2133" s="218">
        <v>8.7899999999999991</v>
      </c>
    </row>
    <row r="2134" spans="1:4" ht="14.25">
      <c r="A2134" s="199">
        <v>90963</v>
      </c>
      <c r="B2134" s="186" t="s">
        <v>522</v>
      </c>
      <c r="C2134" s="187" t="s">
        <v>42</v>
      </c>
      <c r="D2134" s="218">
        <v>14.55</v>
      </c>
    </row>
    <row r="2135" spans="1:4" ht="14.25">
      <c r="A2135" s="199">
        <v>102966</v>
      </c>
      <c r="B2135" s="186" t="s">
        <v>7100</v>
      </c>
      <c r="C2135" s="187" t="s">
        <v>42</v>
      </c>
      <c r="D2135" s="218">
        <v>0.19</v>
      </c>
    </row>
    <row r="2136" spans="1:4" ht="14.25">
      <c r="A2136" s="199">
        <v>102967</v>
      </c>
      <c r="B2136" s="186" t="s">
        <v>7101</v>
      </c>
      <c r="C2136" s="187" t="s">
        <v>42</v>
      </c>
      <c r="D2136" s="218">
        <v>0.03</v>
      </c>
    </row>
    <row r="2137" spans="1:4" ht="14.25">
      <c r="A2137" s="199">
        <v>102968</v>
      </c>
      <c r="B2137" s="186" t="s">
        <v>7102</v>
      </c>
      <c r="C2137" s="187" t="s">
        <v>42</v>
      </c>
      <c r="D2137" s="218">
        <v>0.17</v>
      </c>
    </row>
    <row r="2138" spans="1:4" ht="14.25">
      <c r="A2138" s="199">
        <v>102969</v>
      </c>
      <c r="B2138" s="186" t="s">
        <v>3694</v>
      </c>
      <c r="C2138" s="187" t="s">
        <v>42</v>
      </c>
      <c r="D2138" s="218">
        <v>0.16</v>
      </c>
    </row>
    <row r="2139" spans="1:4" ht="14.25">
      <c r="A2139" s="199">
        <v>102818</v>
      </c>
      <c r="B2139" s="186" t="s">
        <v>7103</v>
      </c>
      <c r="C2139" s="187" t="s">
        <v>42</v>
      </c>
      <c r="D2139" s="218">
        <v>0</v>
      </c>
    </row>
    <row r="2140" spans="1:4" ht="14.25">
      <c r="A2140" s="199">
        <v>102819</v>
      </c>
      <c r="B2140" s="186" t="s">
        <v>7104</v>
      </c>
      <c r="C2140" s="187" t="s">
        <v>42</v>
      </c>
      <c r="D2140" s="218">
        <v>0</v>
      </c>
    </row>
    <row r="2141" spans="1:4" ht="14.25">
      <c r="A2141" s="199">
        <v>102820</v>
      </c>
      <c r="B2141" s="186" t="s">
        <v>7105</v>
      </c>
      <c r="C2141" s="187" t="s">
        <v>42</v>
      </c>
      <c r="D2141" s="218">
        <v>0</v>
      </c>
    </row>
    <row r="2142" spans="1:4" ht="14.25">
      <c r="A2142" s="199">
        <v>102832</v>
      </c>
      <c r="B2142" s="186" t="s">
        <v>7106</v>
      </c>
      <c r="C2142" s="187" t="s">
        <v>42</v>
      </c>
      <c r="D2142" s="218">
        <v>9.6</v>
      </c>
    </row>
    <row r="2143" spans="1:4" ht="14.25">
      <c r="A2143" s="199">
        <v>102823</v>
      </c>
      <c r="B2143" s="186" t="s">
        <v>7107</v>
      </c>
      <c r="C2143" s="187" t="s">
        <v>42</v>
      </c>
      <c r="D2143" s="218">
        <v>0</v>
      </c>
    </row>
    <row r="2144" spans="1:4" ht="14.25">
      <c r="A2144" s="199">
        <v>102824</v>
      </c>
      <c r="B2144" s="186" t="s">
        <v>7108</v>
      </c>
      <c r="C2144" s="187" t="s">
        <v>42</v>
      </c>
      <c r="D2144" s="218">
        <v>0</v>
      </c>
    </row>
    <row r="2145" spans="1:4" ht="14.25">
      <c r="A2145" s="199">
        <v>102825</v>
      </c>
      <c r="B2145" s="186" t="s">
        <v>7109</v>
      </c>
      <c r="C2145" s="187" t="s">
        <v>42</v>
      </c>
      <c r="D2145" s="218">
        <v>0</v>
      </c>
    </row>
    <row r="2146" spans="1:4" ht="14.25">
      <c r="A2146" s="199">
        <v>102826</v>
      </c>
      <c r="B2146" s="186" t="s">
        <v>3685</v>
      </c>
      <c r="C2146" s="187" t="s">
        <v>42</v>
      </c>
      <c r="D2146" s="218">
        <v>7.2</v>
      </c>
    </row>
    <row r="2147" spans="1:4" ht="14.25">
      <c r="A2147" s="199">
        <v>103934</v>
      </c>
      <c r="B2147" s="186" t="s">
        <v>7110</v>
      </c>
      <c r="C2147" s="187" t="s">
        <v>42</v>
      </c>
      <c r="D2147" s="218">
        <v>0</v>
      </c>
    </row>
    <row r="2148" spans="1:4" ht="14.25">
      <c r="A2148" s="199">
        <v>103935</v>
      </c>
      <c r="B2148" s="186" t="s">
        <v>7111</v>
      </c>
      <c r="C2148" s="187" t="s">
        <v>42</v>
      </c>
      <c r="D2148" s="218">
        <v>0</v>
      </c>
    </row>
    <row r="2149" spans="1:4" ht="14.25">
      <c r="A2149" s="199">
        <v>103936</v>
      </c>
      <c r="B2149" s="186" t="s">
        <v>7112</v>
      </c>
      <c r="C2149" s="187" t="s">
        <v>42</v>
      </c>
      <c r="D2149" s="218">
        <v>0</v>
      </c>
    </row>
    <row r="2150" spans="1:4" ht="14.25">
      <c r="A2150" s="199">
        <v>103937</v>
      </c>
      <c r="B2150" s="186" t="s">
        <v>7113</v>
      </c>
      <c r="C2150" s="187" t="s">
        <v>42</v>
      </c>
      <c r="D2150" s="218">
        <v>1.72</v>
      </c>
    </row>
    <row r="2151" spans="1:4" ht="14.25">
      <c r="A2151" s="199">
        <v>103940</v>
      </c>
      <c r="B2151" s="186" t="s">
        <v>7114</v>
      </c>
      <c r="C2151" s="187" t="s">
        <v>42</v>
      </c>
      <c r="D2151" s="218">
        <v>0</v>
      </c>
    </row>
    <row r="2152" spans="1:4" ht="14.25">
      <c r="A2152" s="199">
        <v>103941</v>
      </c>
      <c r="B2152" s="186" t="s">
        <v>7115</v>
      </c>
      <c r="C2152" s="187" t="s">
        <v>42</v>
      </c>
      <c r="D2152" s="218">
        <v>0</v>
      </c>
    </row>
    <row r="2153" spans="1:4" ht="14.25">
      <c r="A2153" s="199">
        <v>103942</v>
      </c>
      <c r="B2153" s="186" t="s">
        <v>7116</v>
      </c>
      <c r="C2153" s="187" t="s">
        <v>42</v>
      </c>
      <c r="D2153" s="218">
        <v>0</v>
      </c>
    </row>
    <row r="2154" spans="1:4" ht="14.25">
      <c r="A2154" s="199">
        <v>103943</v>
      </c>
      <c r="B2154" s="186" t="s">
        <v>7117</v>
      </c>
      <c r="C2154" s="187" t="s">
        <v>42</v>
      </c>
      <c r="D2154" s="218">
        <v>1.72</v>
      </c>
    </row>
    <row r="2155" spans="1:4" ht="14.25">
      <c r="A2155" s="199">
        <v>91279</v>
      </c>
      <c r="B2155" s="186" t="s">
        <v>545</v>
      </c>
      <c r="C2155" s="187" t="s">
        <v>42</v>
      </c>
      <c r="D2155" s="218">
        <v>0.44</v>
      </c>
    </row>
    <row r="2156" spans="1:4" ht="14.25">
      <c r="A2156" s="199">
        <v>91280</v>
      </c>
      <c r="B2156" s="186" t="s">
        <v>546</v>
      </c>
      <c r="C2156" s="187" t="s">
        <v>42</v>
      </c>
      <c r="D2156" s="218">
        <v>0.09</v>
      </c>
    </row>
    <row r="2157" spans="1:4" ht="14.25">
      <c r="A2157" s="199">
        <v>91281</v>
      </c>
      <c r="B2157" s="186" t="s">
        <v>547</v>
      </c>
      <c r="C2157" s="187" t="s">
        <v>42</v>
      </c>
      <c r="D2157" s="218">
        <v>0.54</v>
      </c>
    </row>
    <row r="2158" spans="1:4" ht="14.25">
      <c r="A2158" s="199">
        <v>91282</v>
      </c>
      <c r="B2158" s="186" t="s">
        <v>548</v>
      </c>
      <c r="C2158" s="187" t="s">
        <v>42</v>
      </c>
      <c r="D2158" s="218">
        <v>8.67</v>
      </c>
    </row>
    <row r="2159" spans="1:4" ht="14.25">
      <c r="A2159" s="199">
        <v>95278</v>
      </c>
      <c r="B2159" s="186" t="s">
        <v>3673</v>
      </c>
      <c r="C2159" s="187" t="s">
        <v>42</v>
      </c>
      <c r="D2159" s="218">
        <v>0.69</v>
      </c>
    </row>
    <row r="2160" spans="1:4" ht="14.25">
      <c r="A2160" s="199">
        <v>95279</v>
      </c>
      <c r="B2160" s="186" t="s">
        <v>3674</v>
      </c>
      <c r="C2160" s="187" t="s">
        <v>42</v>
      </c>
      <c r="D2160" s="218">
        <v>0.14000000000000001</v>
      </c>
    </row>
    <row r="2161" spans="1:4" ht="14.25">
      <c r="A2161" s="199">
        <v>95280</v>
      </c>
      <c r="B2161" s="186" t="s">
        <v>3675</v>
      </c>
      <c r="C2161" s="187" t="s">
        <v>42</v>
      </c>
      <c r="D2161" s="218">
        <v>0.67</v>
      </c>
    </row>
    <row r="2162" spans="1:4" ht="14.25">
      <c r="A2162" s="199">
        <v>95281</v>
      </c>
      <c r="B2162" s="186" t="s">
        <v>7118</v>
      </c>
      <c r="C2162" s="187" t="s">
        <v>42</v>
      </c>
      <c r="D2162" s="218">
        <v>8.61</v>
      </c>
    </row>
    <row r="2163" spans="1:4" ht="14.25">
      <c r="A2163" s="199">
        <v>95124</v>
      </c>
      <c r="B2163" s="186" t="s">
        <v>655</v>
      </c>
      <c r="C2163" s="187" t="s">
        <v>42</v>
      </c>
      <c r="D2163" s="218">
        <v>6.67</v>
      </c>
    </row>
    <row r="2164" spans="1:4" ht="14.25">
      <c r="A2164" s="199">
        <v>95123</v>
      </c>
      <c r="B2164" s="186" t="s">
        <v>654</v>
      </c>
      <c r="C2164" s="187" t="s">
        <v>42</v>
      </c>
      <c r="D2164" s="218">
        <v>21.64</v>
      </c>
    </row>
    <row r="2165" spans="1:4" ht="14.25">
      <c r="A2165" s="199">
        <v>95125</v>
      </c>
      <c r="B2165" s="186" t="s">
        <v>656</v>
      </c>
      <c r="C2165" s="187" t="s">
        <v>42</v>
      </c>
      <c r="D2165" s="218">
        <v>23.67</v>
      </c>
    </row>
    <row r="2166" spans="1:4" ht="14.25">
      <c r="A2166" s="199">
        <v>95126</v>
      </c>
      <c r="B2166" s="186" t="s">
        <v>3666</v>
      </c>
      <c r="C2166" s="187" t="s">
        <v>42</v>
      </c>
      <c r="D2166" s="218">
        <v>143.22999999999999</v>
      </c>
    </row>
    <row r="2167" spans="1:4" ht="14.25">
      <c r="A2167" s="199">
        <v>92040</v>
      </c>
      <c r="B2167" s="186" t="s">
        <v>593</v>
      </c>
      <c r="C2167" s="187" t="s">
        <v>42</v>
      </c>
      <c r="D2167" s="218">
        <v>7.84</v>
      </c>
    </row>
    <row r="2168" spans="1:4" ht="14.25">
      <c r="A2168" s="199">
        <v>92041</v>
      </c>
      <c r="B2168" s="186" t="s">
        <v>594</v>
      </c>
      <c r="C2168" s="187" t="s">
        <v>42</v>
      </c>
      <c r="D2168" s="218">
        <v>1.61</v>
      </c>
    </row>
    <row r="2169" spans="1:4" ht="14.25">
      <c r="A2169" s="199">
        <v>92042</v>
      </c>
      <c r="B2169" s="186" t="s">
        <v>595</v>
      </c>
      <c r="C2169" s="187" t="s">
        <v>42</v>
      </c>
      <c r="D2169" s="218">
        <v>6.53</v>
      </c>
    </row>
    <row r="2170" spans="1:4" ht="14.25">
      <c r="A2170" s="199">
        <v>102829</v>
      </c>
      <c r="B2170" s="186" t="s">
        <v>7119</v>
      </c>
      <c r="C2170" s="187" t="s">
        <v>42</v>
      </c>
      <c r="D2170" s="218">
        <v>0</v>
      </c>
    </row>
    <row r="2171" spans="1:4" ht="14.25">
      <c r="A2171" s="199">
        <v>102830</v>
      </c>
      <c r="B2171" s="186" t="s">
        <v>7120</v>
      </c>
      <c r="C2171" s="187" t="s">
        <v>42</v>
      </c>
      <c r="D2171" s="218">
        <v>0</v>
      </c>
    </row>
    <row r="2172" spans="1:4" ht="14.25">
      <c r="A2172" s="199">
        <v>102831</v>
      </c>
      <c r="B2172" s="186" t="s">
        <v>7121</v>
      </c>
      <c r="C2172" s="187" t="s">
        <v>42</v>
      </c>
      <c r="D2172" s="218">
        <v>0</v>
      </c>
    </row>
    <row r="2173" spans="1:4" ht="14.25">
      <c r="A2173" s="199">
        <v>92114</v>
      </c>
      <c r="B2173" s="186" t="s">
        <v>3649</v>
      </c>
      <c r="C2173" s="187" t="s">
        <v>42</v>
      </c>
      <c r="D2173" s="218">
        <v>0.28999999999999998</v>
      </c>
    </row>
    <row r="2174" spans="1:4" ht="14.25">
      <c r="A2174" s="199">
        <v>92115</v>
      </c>
      <c r="B2174" s="186" t="s">
        <v>3650</v>
      </c>
      <c r="C2174" s="187" t="s">
        <v>42</v>
      </c>
      <c r="D2174" s="218">
        <v>0.06</v>
      </c>
    </row>
    <row r="2175" spans="1:4" ht="14.25">
      <c r="A2175" s="199">
        <v>92116</v>
      </c>
      <c r="B2175" s="186" t="s">
        <v>3651</v>
      </c>
      <c r="C2175" s="187" t="s">
        <v>42</v>
      </c>
      <c r="D2175" s="218">
        <v>0.2</v>
      </c>
    </row>
    <row r="2176" spans="1:4" ht="14.25">
      <c r="A2176" s="199">
        <v>102912</v>
      </c>
      <c r="B2176" s="186" t="s">
        <v>7122</v>
      </c>
      <c r="C2176" s="187" t="s">
        <v>42</v>
      </c>
      <c r="D2176" s="218">
        <v>0</v>
      </c>
    </row>
    <row r="2177" spans="1:4" ht="14.25">
      <c r="A2177" s="199">
        <v>102913</v>
      </c>
      <c r="B2177" s="186" t="s">
        <v>7123</v>
      </c>
      <c r="C2177" s="187" t="s">
        <v>42</v>
      </c>
      <c r="D2177" s="218">
        <v>0</v>
      </c>
    </row>
    <row r="2178" spans="1:4" ht="14.25">
      <c r="A2178" s="199">
        <v>102914</v>
      </c>
      <c r="B2178" s="186" t="s">
        <v>7124</v>
      </c>
      <c r="C2178" s="187" t="s">
        <v>42</v>
      </c>
      <c r="D2178" s="218">
        <v>0</v>
      </c>
    </row>
    <row r="2179" spans="1:4" ht="14.25">
      <c r="A2179" s="199">
        <v>102915</v>
      </c>
      <c r="B2179" s="186" t="s">
        <v>3689</v>
      </c>
      <c r="C2179" s="187" t="s">
        <v>42</v>
      </c>
      <c r="D2179" s="218">
        <v>0.71</v>
      </c>
    </row>
    <row r="2180" spans="1:4" ht="14.25">
      <c r="A2180" s="199">
        <v>95716</v>
      </c>
      <c r="B2180" s="186" t="s">
        <v>678</v>
      </c>
      <c r="C2180" s="187" t="s">
        <v>42</v>
      </c>
      <c r="D2180" s="218">
        <v>61.45</v>
      </c>
    </row>
    <row r="2181" spans="1:4" ht="14.25">
      <c r="A2181" s="199">
        <v>95717</v>
      </c>
      <c r="B2181" s="186" t="s">
        <v>679</v>
      </c>
      <c r="C2181" s="187" t="s">
        <v>42</v>
      </c>
      <c r="D2181" s="218">
        <v>16.239999999999998</v>
      </c>
    </row>
    <row r="2182" spans="1:4" ht="14.25">
      <c r="A2182" s="199">
        <v>95718</v>
      </c>
      <c r="B2182" s="186" t="s">
        <v>680</v>
      </c>
      <c r="C2182" s="187" t="s">
        <v>42</v>
      </c>
      <c r="D2182" s="218">
        <v>76.81</v>
      </c>
    </row>
    <row r="2183" spans="1:4" ht="14.25">
      <c r="A2183" s="199">
        <v>95719</v>
      </c>
      <c r="B2183" s="186" t="s">
        <v>681</v>
      </c>
      <c r="C2183" s="187" t="s">
        <v>42</v>
      </c>
      <c r="D2183" s="218">
        <v>87.47</v>
      </c>
    </row>
    <row r="2184" spans="1:4" ht="14.25">
      <c r="A2184" s="199">
        <v>104712</v>
      </c>
      <c r="B2184" s="186" t="s">
        <v>6313</v>
      </c>
      <c r="C2184" s="187" t="s">
        <v>42</v>
      </c>
      <c r="D2184" s="218">
        <v>57.76</v>
      </c>
    </row>
    <row r="2185" spans="1:4" ht="14.25">
      <c r="A2185" s="199">
        <v>104713</v>
      </c>
      <c r="B2185" s="186" t="s">
        <v>6314</v>
      </c>
      <c r="C2185" s="187" t="s">
        <v>42</v>
      </c>
      <c r="D2185" s="218">
        <v>15.26</v>
      </c>
    </row>
    <row r="2186" spans="1:4" ht="14.25">
      <c r="A2186" s="199">
        <v>104714</v>
      </c>
      <c r="B2186" s="186" t="s">
        <v>6315</v>
      </c>
      <c r="C2186" s="187" t="s">
        <v>42</v>
      </c>
      <c r="D2186" s="218">
        <v>72.2</v>
      </c>
    </row>
    <row r="2187" spans="1:4" ht="14.25">
      <c r="A2187" s="199">
        <v>104715</v>
      </c>
      <c r="B2187" s="186" t="s">
        <v>7125</v>
      </c>
      <c r="C2187" s="187" t="s">
        <v>42</v>
      </c>
      <c r="D2187" s="218">
        <v>87.47</v>
      </c>
    </row>
    <row r="2188" spans="1:4" ht="14.25">
      <c r="A2188" s="199">
        <v>106394</v>
      </c>
      <c r="B2188" s="186" t="s">
        <v>23024</v>
      </c>
      <c r="C2188" s="187" t="s">
        <v>42</v>
      </c>
      <c r="D2188" s="218">
        <v>0</v>
      </c>
    </row>
    <row r="2189" spans="1:4" ht="14.25">
      <c r="A2189" s="199">
        <v>106395</v>
      </c>
      <c r="B2189" s="186" t="s">
        <v>23025</v>
      </c>
      <c r="C2189" s="187" t="s">
        <v>42</v>
      </c>
      <c r="D2189" s="218">
        <v>0</v>
      </c>
    </row>
    <row r="2190" spans="1:4" ht="14.25">
      <c r="A2190" s="199">
        <v>106396</v>
      </c>
      <c r="B2190" s="186" t="s">
        <v>23026</v>
      </c>
      <c r="C2190" s="187" t="s">
        <v>42</v>
      </c>
      <c r="D2190" s="218">
        <v>0</v>
      </c>
    </row>
    <row r="2191" spans="1:4" ht="14.25">
      <c r="A2191" s="199">
        <v>106397</v>
      </c>
      <c r="B2191" s="186" t="s">
        <v>23027</v>
      </c>
      <c r="C2191" s="187" t="s">
        <v>42</v>
      </c>
      <c r="D2191" s="218">
        <v>87.47</v>
      </c>
    </row>
    <row r="2192" spans="1:4" ht="14.25">
      <c r="A2192" s="199">
        <v>102894</v>
      </c>
      <c r="B2192" s="186" t="s">
        <v>7126</v>
      </c>
      <c r="C2192" s="187" t="s">
        <v>42</v>
      </c>
      <c r="D2192" s="218">
        <v>0</v>
      </c>
    </row>
    <row r="2193" spans="1:4" ht="14.25">
      <c r="A2193" s="199">
        <v>104161</v>
      </c>
      <c r="B2193" s="186" t="s">
        <v>7127</v>
      </c>
      <c r="C2193" s="187" t="s">
        <v>42</v>
      </c>
      <c r="D2193" s="218">
        <v>0</v>
      </c>
    </row>
    <row r="2194" spans="1:4" ht="14.25">
      <c r="A2194" s="199">
        <v>102896</v>
      </c>
      <c r="B2194" s="186" t="s">
        <v>7128</v>
      </c>
      <c r="C2194" s="187" t="s">
        <v>42</v>
      </c>
      <c r="D2194" s="218">
        <v>0</v>
      </c>
    </row>
    <row r="2195" spans="1:4" ht="14.25">
      <c r="A2195" s="199">
        <v>102897</v>
      </c>
      <c r="B2195" s="186" t="s">
        <v>2975</v>
      </c>
      <c r="C2195" s="187" t="s">
        <v>42</v>
      </c>
      <c r="D2195" s="218">
        <v>87.47</v>
      </c>
    </row>
    <row r="2196" spans="1:4" ht="14.25">
      <c r="A2196" s="199">
        <v>5627</v>
      </c>
      <c r="B2196" s="186" t="s">
        <v>288</v>
      </c>
      <c r="C2196" s="187" t="s">
        <v>42</v>
      </c>
      <c r="D2196" s="218">
        <v>44.38</v>
      </c>
    </row>
    <row r="2197" spans="1:4" ht="14.25">
      <c r="A2197" s="199">
        <v>5628</v>
      </c>
      <c r="B2197" s="186" t="s">
        <v>289</v>
      </c>
      <c r="C2197" s="187" t="s">
        <v>42</v>
      </c>
      <c r="D2197" s="218">
        <v>11.72</v>
      </c>
    </row>
    <row r="2198" spans="1:4" ht="14.25">
      <c r="A2198" s="199">
        <v>5629</v>
      </c>
      <c r="B2198" s="186" t="s">
        <v>290</v>
      </c>
      <c r="C2198" s="187" t="s">
        <v>42</v>
      </c>
      <c r="D2198" s="218">
        <v>55.47</v>
      </c>
    </row>
    <row r="2199" spans="1:4" ht="14.25">
      <c r="A2199" s="199">
        <v>5630</v>
      </c>
      <c r="B2199" s="186" t="s">
        <v>291</v>
      </c>
      <c r="C2199" s="187" t="s">
        <v>42</v>
      </c>
      <c r="D2199" s="218">
        <v>62.68</v>
      </c>
    </row>
    <row r="2200" spans="1:4" ht="14.25">
      <c r="A2200" s="199">
        <v>88900</v>
      </c>
      <c r="B2200" s="186" t="s">
        <v>402</v>
      </c>
      <c r="C2200" s="187" t="s">
        <v>42</v>
      </c>
      <c r="D2200" s="218">
        <v>50.21</v>
      </c>
    </row>
    <row r="2201" spans="1:4" ht="14.25">
      <c r="A2201" s="199">
        <v>88902</v>
      </c>
      <c r="B2201" s="186" t="s">
        <v>403</v>
      </c>
      <c r="C2201" s="187" t="s">
        <v>42</v>
      </c>
      <c r="D2201" s="218">
        <v>13.27</v>
      </c>
    </row>
    <row r="2202" spans="1:4" ht="14.25">
      <c r="A2202" s="199">
        <v>88903</v>
      </c>
      <c r="B2202" s="186" t="s">
        <v>404</v>
      </c>
      <c r="C2202" s="187" t="s">
        <v>42</v>
      </c>
      <c r="D2202" s="218">
        <v>62.77</v>
      </c>
    </row>
    <row r="2203" spans="1:4" ht="14.25">
      <c r="A2203" s="199">
        <v>88904</v>
      </c>
      <c r="B2203" s="186" t="s">
        <v>405</v>
      </c>
      <c r="C2203" s="187" t="s">
        <v>42</v>
      </c>
      <c r="D2203" s="218">
        <v>87.47</v>
      </c>
    </row>
    <row r="2204" spans="1:4" ht="14.25">
      <c r="A2204" s="199">
        <v>88569</v>
      </c>
      <c r="B2204" s="186" t="s">
        <v>390</v>
      </c>
      <c r="C2204" s="187" t="s">
        <v>42</v>
      </c>
      <c r="D2204" s="218">
        <v>4.49</v>
      </c>
    </row>
    <row r="2205" spans="1:4" ht="14.25">
      <c r="A2205" s="199">
        <v>88570</v>
      </c>
      <c r="B2205" s="186" t="s">
        <v>391</v>
      </c>
      <c r="C2205" s="187" t="s">
        <v>42</v>
      </c>
      <c r="D2205" s="218">
        <v>1.55</v>
      </c>
    </row>
    <row r="2206" spans="1:4" ht="14.25">
      <c r="A2206" s="199">
        <v>5765</v>
      </c>
      <c r="B2206" s="186" t="s">
        <v>321</v>
      </c>
      <c r="C2206" s="187" t="s">
        <v>42</v>
      </c>
      <c r="D2206" s="218">
        <v>5.61</v>
      </c>
    </row>
    <row r="2207" spans="1:4" ht="14.25">
      <c r="A2207" s="199">
        <v>5766</v>
      </c>
      <c r="B2207" s="186" t="s">
        <v>322</v>
      </c>
      <c r="C2207" s="187" t="s">
        <v>42</v>
      </c>
      <c r="D2207" s="218">
        <v>2.87</v>
      </c>
    </row>
    <row r="2208" spans="1:4" ht="14.25">
      <c r="A2208" s="199">
        <v>91468</v>
      </c>
      <c r="B2208" s="186" t="s">
        <v>7129</v>
      </c>
      <c r="C2208" s="187" t="s">
        <v>42</v>
      </c>
      <c r="D2208" s="218">
        <v>26.97</v>
      </c>
    </row>
    <row r="2209" spans="1:4" ht="14.25">
      <c r="A2209" s="199">
        <v>91484</v>
      </c>
      <c r="B2209" s="186" t="s">
        <v>7130</v>
      </c>
      <c r="C2209" s="187" t="s">
        <v>42</v>
      </c>
      <c r="D2209" s="218">
        <v>4.2300000000000004</v>
      </c>
    </row>
    <row r="2210" spans="1:4" ht="14.25">
      <c r="A2210" s="199">
        <v>91469</v>
      </c>
      <c r="B2210" s="186" t="s">
        <v>7131</v>
      </c>
      <c r="C2210" s="187" t="s">
        <v>42</v>
      </c>
      <c r="D2210" s="218">
        <v>10.47</v>
      </c>
    </row>
    <row r="2211" spans="1:4" ht="14.25">
      <c r="A2211" s="199">
        <v>83361</v>
      </c>
      <c r="B2211" s="186" t="s">
        <v>7132</v>
      </c>
      <c r="C2211" s="187" t="s">
        <v>42</v>
      </c>
      <c r="D2211" s="218">
        <v>44.57</v>
      </c>
    </row>
    <row r="2212" spans="1:4" ht="14.25">
      <c r="A2212" s="199">
        <v>91485</v>
      </c>
      <c r="B2212" s="186" t="s">
        <v>7133</v>
      </c>
      <c r="C2212" s="187" t="s">
        <v>42</v>
      </c>
      <c r="D2212" s="218">
        <v>150.56</v>
      </c>
    </row>
    <row r="2213" spans="1:4" ht="14.25">
      <c r="A2213" s="199">
        <v>102835</v>
      </c>
      <c r="B2213" s="186" t="s">
        <v>7134</v>
      </c>
      <c r="C2213" s="187" t="s">
        <v>42</v>
      </c>
      <c r="D2213" s="218">
        <v>0</v>
      </c>
    </row>
    <row r="2214" spans="1:4" ht="14.25">
      <c r="A2214" s="199">
        <v>102836</v>
      </c>
      <c r="B2214" s="186" t="s">
        <v>7135</v>
      </c>
      <c r="C2214" s="187" t="s">
        <v>42</v>
      </c>
      <c r="D2214" s="218">
        <v>0</v>
      </c>
    </row>
    <row r="2215" spans="1:4" ht="14.25">
      <c r="A2215" s="199">
        <v>102837</v>
      </c>
      <c r="B2215" s="186" t="s">
        <v>7136</v>
      </c>
      <c r="C2215" s="187" t="s">
        <v>42</v>
      </c>
      <c r="D2215" s="218">
        <v>0</v>
      </c>
    </row>
    <row r="2216" spans="1:4" ht="14.25">
      <c r="A2216" s="199">
        <v>89230</v>
      </c>
      <c r="B2216" s="186" t="s">
        <v>432</v>
      </c>
      <c r="C2216" s="187" t="s">
        <v>42</v>
      </c>
      <c r="D2216" s="218">
        <v>106.63</v>
      </c>
    </row>
    <row r="2217" spans="1:4" ht="14.25">
      <c r="A2217" s="199">
        <v>89231</v>
      </c>
      <c r="B2217" s="186" t="s">
        <v>433</v>
      </c>
      <c r="C2217" s="187" t="s">
        <v>42</v>
      </c>
      <c r="D2217" s="218">
        <v>32.65</v>
      </c>
    </row>
    <row r="2218" spans="1:4" ht="14.25">
      <c r="A2218" s="199">
        <v>89232</v>
      </c>
      <c r="B2218" s="186" t="s">
        <v>434</v>
      </c>
      <c r="C2218" s="187" t="s">
        <v>42</v>
      </c>
      <c r="D2218" s="218">
        <v>190.2</v>
      </c>
    </row>
    <row r="2219" spans="1:4" ht="14.25">
      <c r="A2219" s="199">
        <v>89233</v>
      </c>
      <c r="B2219" s="186" t="s">
        <v>435</v>
      </c>
      <c r="C2219" s="187" t="s">
        <v>42</v>
      </c>
      <c r="D2219" s="218">
        <v>162.55000000000001</v>
      </c>
    </row>
    <row r="2220" spans="1:4" ht="14.25">
      <c r="A2220" s="199">
        <v>89236</v>
      </c>
      <c r="B2220" s="186" t="s">
        <v>436</v>
      </c>
      <c r="C2220" s="187" t="s">
        <v>42</v>
      </c>
      <c r="D2220" s="218">
        <v>249.09</v>
      </c>
    </row>
    <row r="2221" spans="1:4" ht="14.25">
      <c r="A2221" s="199">
        <v>89237</v>
      </c>
      <c r="B2221" s="186" t="s">
        <v>437</v>
      </c>
      <c r="C2221" s="187" t="s">
        <v>42</v>
      </c>
      <c r="D2221" s="218">
        <v>76.27</v>
      </c>
    </row>
    <row r="2222" spans="1:4" ht="14.25">
      <c r="A2222" s="199">
        <v>89238</v>
      </c>
      <c r="B2222" s="186" t="s">
        <v>438</v>
      </c>
      <c r="C2222" s="187" t="s">
        <v>42</v>
      </c>
      <c r="D2222" s="218">
        <v>444.31</v>
      </c>
    </row>
    <row r="2223" spans="1:4" ht="14.25">
      <c r="A2223" s="199">
        <v>89239</v>
      </c>
      <c r="B2223" s="186" t="s">
        <v>439</v>
      </c>
      <c r="C2223" s="187" t="s">
        <v>42</v>
      </c>
      <c r="D2223" s="218">
        <v>429.86</v>
      </c>
    </row>
    <row r="2224" spans="1:4" ht="14.25">
      <c r="A2224" s="199">
        <v>102930</v>
      </c>
      <c r="B2224" s="186" t="s">
        <v>7137</v>
      </c>
      <c r="C2224" s="187" t="s">
        <v>42</v>
      </c>
      <c r="D2224" s="218">
        <v>0</v>
      </c>
    </row>
    <row r="2225" spans="1:4" ht="14.25">
      <c r="A2225" s="199">
        <v>102931</v>
      </c>
      <c r="B2225" s="186" t="s">
        <v>7138</v>
      </c>
      <c r="C2225" s="187" t="s">
        <v>42</v>
      </c>
      <c r="D2225" s="218">
        <v>0</v>
      </c>
    </row>
    <row r="2226" spans="1:4" ht="14.25">
      <c r="A2226" s="199">
        <v>102932</v>
      </c>
      <c r="B2226" s="186" t="s">
        <v>7139</v>
      </c>
      <c r="C2226" s="187" t="s">
        <v>42</v>
      </c>
      <c r="D2226" s="218">
        <v>0</v>
      </c>
    </row>
    <row r="2227" spans="1:4" ht="14.25">
      <c r="A2227" s="199">
        <v>102933</v>
      </c>
      <c r="B2227" s="186" t="s">
        <v>2976</v>
      </c>
      <c r="C2227" s="187" t="s">
        <v>42</v>
      </c>
      <c r="D2227" s="218">
        <v>1.06</v>
      </c>
    </row>
    <row r="2228" spans="1:4" ht="14.25">
      <c r="A2228" s="199">
        <v>93411</v>
      </c>
      <c r="B2228" s="186" t="s">
        <v>635</v>
      </c>
      <c r="C2228" s="187" t="s">
        <v>42</v>
      </c>
      <c r="D2228" s="218">
        <v>0.38</v>
      </c>
    </row>
    <row r="2229" spans="1:4" ht="14.25">
      <c r="A2229" s="199">
        <v>93412</v>
      </c>
      <c r="B2229" s="186" t="s">
        <v>636</v>
      </c>
      <c r="C2229" s="187" t="s">
        <v>42</v>
      </c>
      <c r="D2229" s="218">
        <v>0.13</v>
      </c>
    </row>
    <row r="2230" spans="1:4" ht="14.25">
      <c r="A2230" s="199">
        <v>93413</v>
      </c>
      <c r="B2230" s="186" t="s">
        <v>637</v>
      </c>
      <c r="C2230" s="187" t="s">
        <v>42</v>
      </c>
      <c r="D2230" s="218">
        <v>0.34</v>
      </c>
    </row>
    <row r="2231" spans="1:4" ht="14.25">
      <c r="A2231" s="199">
        <v>93414</v>
      </c>
      <c r="B2231" s="186" t="s">
        <v>638</v>
      </c>
      <c r="C2231" s="187" t="s">
        <v>42</v>
      </c>
      <c r="D2231" s="218">
        <v>10.88</v>
      </c>
    </row>
    <row r="2232" spans="1:4" ht="14.25">
      <c r="A2232" s="199">
        <v>88855</v>
      </c>
      <c r="B2232" s="186" t="s">
        <v>3616</v>
      </c>
      <c r="C2232" s="187" t="s">
        <v>42</v>
      </c>
      <c r="D2232" s="218">
        <v>3.21</v>
      </c>
    </row>
    <row r="2233" spans="1:4" ht="14.25">
      <c r="A2233" s="199">
        <v>88856</v>
      </c>
      <c r="B2233" s="186" t="s">
        <v>3617</v>
      </c>
      <c r="C2233" s="187" t="s">
        <v>42</v>
      </c>
      <c r="D2233" s="218">
        <v>0.88</v>
      </c>
    </row>
    <row r="2234" spans="1:4" ht="14.25">
      <c r="A2234" s="199">
        <v>5658</v>
      </c>
      <c r="B2234" s="186" t="s">
        <v>3589</v>
      </c>
      <c r="C2234" s="187" t="s">
        <v>42</v>
      </c>
      <c r="D2234" s="218">
        <v>2.23</v>
      </c>
    </row>
    <row r="2235" spans="1:4" ht="14.25">
      <c r="A2235" s="199">
        <v>53840</v>
      </c>
      <c r="B2235" s="186" t="s">
        <v>359</v>
      </c>
      <c r="C2235" s="187" t="s">
        <v>42</v>
      </c>
      <c r="D2235" s="218">
        <v>2.5099999999999998</v>
      </c>
    </row>
    <row r="2236" spans="1:4" ht="14.25">
      <c r="A2236" s="199">
        <v>87026</v>
      </c>
      <c r="B2236" s="186" t="s">
        <v>381</v>
      </c>
      <c r="C2236" s="187" t="s">
        <v>42</v>
      </c>
      <c r="D2236" s="218">
        <v>0.69</v>
      </c>
    </row>
    <row r="2237" spans="1:4" ht="14.25">
      <c r="A2237" s="199">
        <v>53841</v>
      </c>
      <c r="B2237" s="186" t="s">
        <v>360</v>
      </c>
      <c r="C2237" s="187" t="s">
        <v>42</v>
      </c>
      <c r="D2237" s="218">
        <v>1.74</v>
      </c>
    </row>
    <row r="2238" spans="1:4" ht="14.25">
      <c r="A2238" s="199">
        <v>95209</v>
      </c>
      <c r="B2238" s="186" t="s">
        <v>7140</v>
      </c>
      <c r="C2238" s="187" t="s">
        <v>42</v>
      </c>
      <c r="D2238" s="218">
        <v>12.42</v>
      </c>
    </row>
    <row r="2239" spans="1:4" ht="14.25">
      <c r="A2239" s="199">
        <v>95210</v>
      </c>
      <c r="B2239" s="186" t="s">
        <v>7141</v>
      </c>
      <c r="C2239" s="187" t="s">
        <v>42</v>
      </c>
      <c r="D2239" s="218">
        <v>58.74</v>
      </c>
    </row>
    <row r="2240" spans="1:4" ht="14.25">
      <c r="A2240" s="199">
        <v>95211</v>
      </c>
      <c r="B2240" s="186" t="s">
        <v>7142</v>
      </c>
      <c r="C2240" s="187" t="s">
        <v>42</v>
      </c>
      <c r="D2240" s="218">
        <v>10.56</v>
      </c>
    </row>
    <row r="2241" spans="1:4" ht="14.25">
      <c r="A2241" s="199">
        <v>93267</v>
      </c>
      <c r="B2241" s="186" t="s">
        <v>7143</v>
      </c>
      <c r="C2241" s="187" t="s">
        <v>42</v>
      </c>
      <c r="D2241" s="218">
        <v>26.66</v>
      </c>
    </row>
    <row r="2242" spans="1:4" ht="14.25">
      <c r="A2242" s="199">
        <v>93269</v>
      </c>
      <c r="B2242" s="186" t="s">
        <v>7144</v>
      </c>
      <c r="C2242" s="187" t="s">
        <v>42</v>
      </c>
      <c r="D2242" s="218">
        <v>10</v>
      </c>
    </row>
    <row r="2243" spans="1:4" ht="14.25">
      <c r="A2243" s="199">
        <v>93270</v>
      </c>
      <c r="B2243" s="186" t="s">
        <v>7145</v>
      </c>
      <c r="C2243" s="187" t="s">
        <v>42</v>
      </c>
      <c r="D2243" s="218">
        <v>25.92</v>
      </c>
    </row>
    <row r="2244" spans="1:4" ht="14.25">
      <c r="A2244" s="199">
        <v>93271</v>
      </c>
      <c r="B2244" s="186" t="s">
        <v>7146</v>
      </c>
      <c r="C2244" s="187" t="s">
        <v>42</v>
      </c>
      <c r="D2244" s="218">
        <v>10.56</v>
      </c>
    </row>
    <row r="2245" spans="1:4" ht="14.25">
      <c r="A2245" s="199">
        <v>95208</v>
      </c>
      <c r="B2245" s="186" t="s">
        <v>7147</v>
      </c>
      <c r="C2245" s="187" t="s">
        <v>42</v>
      </c>
      <c r="D2245" s="218">
        <v>53.71</v>
      </c>
    </row>
    <row r="2246" spans="1:4" ht="14.25">
      <c r="A2246" s="199">
        <v>83761</v>
      </c>
      <c r="B2246" s="186" t="s">
        <v>377</v>
      </c>
      <c r="C2246" s="187" t="s">
        <v>42</v>
      </c>
      <c r="D2246" s="218">
        <v>10.56</v>
      </c>
    </row>
    <row r="2247" spans="1:4" ht="14.25">
      <c r="A2247" s="199">
        <v>83764</v>
      </c>
      <c r="B2247" s="186" t="s">
        <v>380</v>
      </c>
      <c r="C2247" s="187" t="s">
        <v>42</v>
      </c>
      <c r="D2247" s="218">
        <v>3.72</v>
      </c>
    </row>
    <row r="2248" spans="1:4" ht="14.25">
      <c r="A2248" s="199">
        <v>83762</v>
      </c>
      <c r="B2248" s="186" t="s">
        <v>378</v>
      </c>
      <c r="C2248" s="187" t="s">
        <v>42</v>
      </c>
      <c r="D2248" s="218">
        <v>9.43</v>
      </c>
    </row>
    <row r="2249" spans="1:4" ht="14.25">
      <c r="A2249" s="199">
        <v>83763</v>
      </c>
      <c r="B2249" s="186" t="s">
        <v>379</v>
      </c>
      <c r="C2249" s="187" t="s">
        <v>42</v>
      </c>
      <c r="D2249" s="218">
        <v>48.82</v>
      </c>
    </row>
    <row r="2250" spans="1:4" ht="14.25">
      <c r="A2250" s="199">
        <v>95874</v>
      </c>
      <c r="B2250" s="186" t="s">
        <v>685</v>
      </c>
      <c r="C2250" s="187" t="s">
        <v>42</v>
      </c>
      <c r="D2250" s="218">
        <v>11.28</v>
      </c>
    </row>
    <row r="2251" spans="1:4" ht="14.25">
      <c r="A2251" s="199">
        <v>95869</v>
      </c>
      <c r="B2251" s="186" t="s">
        <v>682</v>
      </c>
      <c r="C2251" s="187" t="s">
        <v>42</v>
      </c>
      <c r="D2251" s="218">
        <v>3.97</v>
      </c>
    </row>
    <row r="2252" spans="1:4" ht="14.25">
      <c r="A2252" s="199">
        <v>95870</v>
      </c>
      <c r="B2252" s="186" t="s">
        <v>683</v>
      </c>
      <c r="C2252" s="187" t="s">
        <v>42</v>
      </c>
      <c r="D2252" s="218">
        <v>10.07</v>
      </c>
    </row>
    <row r="2253" spans="1:4" ht="14.25">
      <c r="A2253" s="199">
        <v>95871</v>
      </c>
      <c r="B2253" s="186" t="s">
        <v>684</v>
      </c>
      <c r="C2253" s="187" t="s">
        <v>42</v>
      </c>
      <c r="D2253" s="218">
        <v>265.62</v>
      </c>
    </row>
    <row r="2254" spans="1:4" ht="14.25">
      <c r="A2254" s="199">
        <v>104684</v>
      </c>
      <c r="B2254" s="186" t="s">
        <v>7148</v>
      </c>
      <c r="C2254" s="187" t="s">
        <v>42</v>
      </c>
      <c r="D2254" s="218">
        <v>0</v>
      </c>
    </row>
    <row r="2255" spans="1:4" ht="14.25">
      <c r="A2255" s="199">
        <v>104685</v>
      </c>
      <c r="B2255" s="186" t="s">
        <v>7149</v>
      </c>
      <c r="C2255" s="187" t="s">
        <v>42</v>
      </c>
      <c r="D2255" s="218">
        <v>0</v>
      </c>
    </row>
    <row r="2256" spans="1:4" ht="14.25">
      <c r="A2256" s="199">
        <v>104686</v>
      </c>
      <c r="B2256" s="186" t="s">
        <v>7150</v>
      </c>
      <c r="C2256" s="187" t="s">
        <v>42</v>
      </c>
      <c r="D2256" s="218">
        <v>0</v>
      </c>
    </row>
    <row r="2257" spans="1:4" ht="14.25">
      <c r="A2257" s="199">
        <v>104687</v>
      </c>
      <c r="B2257" s="186" t="s">
        <v>3717</v>
      </c>
      <c r="C2257" s="187" t="s">
        <v>42</v>
      </c>
      <c r="D2257" s="218">
        <v>437.19</v>
      </c>
    </row>
    <row r="2258" spans="1:4" ht="14.25">
      <c r="A2258" s="199">
        <v>73303</v>
      </c>
      <c r="B2258" s="186" t="s">
        <v>369</v>
      </c>
      <c r="C2258" s="187" t="s">
        <v>42</v>
      </c>
      <c r="D2258" s="218">
        <v>7.93</v>
      </c>
    </row>
    <row r="2259" spans="1:4" ht="14.25">
      <c r="A2259" s="199">
        <v>93235</v>
      </c>
      <c r="B2259" s="186" t="s">
        <v>618</v>
      </c>
      <c r="C2259" s="187" t="s">
        <v>42</v>
      </c>
      <c r="D2259" s="218">
        <v>2.79</v>
      </c>
    </row>
    <row r="2260" spans="1:4" ht="14.25">
      <c r="A2260" s="199">
        <v>73307</v>
      </c>
      <c r="B2260" s="186" t="s">
        <v>370</v>
      </c>
      <c r="C2260" s="187" t="s">
        <v>42</v>
      </c>
      <c r="D2260" s="218">
        <v>7.07</v>
      </c>
    </row>
    <row r="2261" spans="1:4" ht="14.25">
      <c r="A2261" s="199">
        <v>73311</v>
      </c>
      <c r="B2261" s="186" t="s">
        <v>372</v>
      </c>
      <c r="C2261" s="187" t="s">
        <v>42</v>
      </c>
      <c r="D2261" s="218">
        <v>173.26</v>
      </c>
    </row>
    <row r="2262" spans="1:4" ht="14.25">
      <c r="A2262" s="199">
        <v>93423</v>
      </c>
      <c r="B2262" s="186" t="s">
        <v>643</v>
      </c>
      <c r="C2262" s="187" t="s">
        <v>42</v>
      </c>
      <c r="D2262" s="218">
        <v>7.06</v>
      </c>
    </row>
    <row r="2263" spans="1:4" ht="14.25">
      <c r="A2263" s="199">
        <v>93424</v>
      </c>
      <c r="B2263" s="186" t="s">
        <v>644</v>
      </c>
      <c r="C2263" s="187" t="s">
        <v>42</v>
      </c>
      <c r="D2263" s="218">
        <v>2.48</v>
      </c>
    </row>
    <row r="2264" spans="1:4" ht="14.25">
      <c r="A2264" s="199">
        <v>93425</v>
      </c>
      <c r="B2264" s="186" t="s">
        <v>645</v>
      </c>
      <c r="C2264" s="187" t="s">
        <v>42</v>
      </c>
      <c r="D2264" s="218">
        <v>6.3</v>
      </c>
    </row>
    <row r="2265" spans="1:4" ht="14.25">
      <c r="A2265" s="199">
        <v>93426</v>
      </c>
      <c r="B2265" s="186" t="s">
        <v>646</v>
      </c>
      <c r="C2265" s="187" t="s">
        <v>42</v>
      </c>
      <c r="D2265" s="218">
        <v>155.91</v>
      </c>
    </row>
    <row r="2266" spans="1:4" ht="14.25">
      <c r="A2266" s="199">
        <v>93417</v>
      </c>
      <c r="B2266" s="186" t="s">
        <v>639</v>
      </c>
      <c r="C2266" s="187" t="s">
        <v>42</v>
      </c>
      <c r="D2266" s="218">
        <v>4.9800000000000004</v>
      </c>
    </row>
    <row r="2267" spans="1:4" ht="14.25">
      <c r="A2267" s="199">
        <v>93418</v>
      </c>
      <c r="B2267" s="186" t="s">
        <v>640</v>
      </c>
      <c r="C2267" s="187" t="s">
        <v>42</v>
      </c>
      <c r="D2267" s="218">
        <v>1.75</v>
      </c>
    </row>
    <row r="2268" spans="1:4" ht="14.25">
      <c r="A2268" s="199">
        <v>93419</v>
      </c>
      <c r="B2268" s="186" t="s">
        <v>641</v>
      </c>
      <c r="C2268" s="187" t="s">
        <v>42</v>
      </c>
      <c r="D2268" s="218">
        <v>4.45</v>
      </c>
    </row>
    <row r="2269" spans="1:4" ht="14.25">
      <c r="A2269" s="199">
        <v>93420</v>
      </c>
      <c r="B2269" s="186" t="s">
        <v>642</v>
      </c>
      <c r="C2269" s="187" t="s">
        <v>42</v>
      </c>
      <c r="D2269" s="218">
        <v>65.239999999999995</v>
      </c>
    </row>
    <row r="2270" spans="1:4" ht="14.25">
      <c r="A2270" s="199">
        <v>93277</v>
      </c>
      <c r="B2270" s="186" t="s">
        <v>622</v>
      </c>
      <c r="C2270" s="187" t="s">
        <v>42</v>
      </c>
      <c r="D2270" s="218">
        <v>0.23</v>
      </c>
    </row>
    <row r="2271" spans="1:4" ht="14.25">
      <c r="A2271" s="199">
        <v>93278</v>
      </c>
      <c r="B2271" s="186" t="s">
        <v>623</v>
      </c>
      <c r="C2271" s="187" t="s">
        <v>42</v>
      </c>
      <c r="D2271" s="218">
        <v>0.05</v>
      </c>
    </row>
    <row r="2272" spans="1:4" ht="14.25">
      <c r="A2272" s="199">
        <v>93279</v>
      </c>
      <c r="B2272" s="186" t="s">
        <v>624</v>
      </c>
      <c r="C2272" s="187" t="s">
        <v>42</v>
      </c>
      <c r="D2272" s="218">
        <v>0.21</v>
      </c>
    </row>
    <row r="2273" spans="1:4" ht="14.25">
      <c r="A2273" s="199">
        <v>93280</v>
      </c>
      <c r="B2273" s="186" t="s">
        <v>625</v>
      </c>
      <c r="C2273" s="187" t="s">
        <v>42</v>
      </c>
      <c r="D2273" s="218">
        <v>0.88</v>
      </c>
    </row>
    <row r="2274" spans="1:4" ht="14.25">
      <c r="A2274" s="199">
        <v>104909</v>
      </c>
      <c r="B2274" s="186" t="s">
        <v>7151</v>
      </c>
      <c r="C2274" s="187" t="s">
        <v>42</v>
      </c>
      <c r="D2274" s="218">
        <v>0</v>
      </c>
    </row>
    <row r="2275" spans="1:4" ht="14.25">
      <c r="A2275" s="199">
        <v>104910</v>
      </c>
      <c r="B2275" s="186" t="s">
        <v>7152</v>
      </c>
      <c r="C2275" s="187" t="s">
        <v>42</v>
      </c>
      <c r="D2275" s="218">
        <v>0</v>
      </c>
    </row>
    <row r="2276" spans="1:4" ht="14.25">
      <c r="A2276" s="199">
        <v>104911</v>
      </c>
      <c r="B2276" s="186" t="s">
        <v>7153</v>
      </c>
      <c r="C2276" s="187" t="s">
        <v>42</v>
      </c>
      <c r="D2276" s="218">
        <v>0</v>
      </c>
    </row>
    <row r="2277" spans="1:4" ht="14.25">
      <c r="A2277" s="199">
        <v>104912</v>
      </c>
      <c r="B2277" s="186" t="s">
        <v>3722</v>
      </c>
      <c r="C2277" s="187" t="s">
        <v>42</v>
      </c>
      <c r="D2277" s="218">
        <v>43.22</v>
      </c>
    </row>
    <row r="2278" spans="1:4" ht="14.25">
      <c r="A2278" s="199">
        <v>102840</v>
      </c>
      <c r="B2278" s="186" t="s">
        <v>7154</v>
      </c>
      <c r="C2278" s="187" t="s">
        <v>42</v>
      </c>
      <c r="D2278" s="218">
        <v>0</v>
      </c>
    </row>
    <row r="2279" spans="1:4" ht="14.25">
      <c r="A2279" s="199">
        <v>102841</v>
      </c>
      <c r="B2279" s="186" t="s">
        <v>7155</v>
      </c>
      <c r="C2279" s="187" t="s">
        <v>42</v>
      </c>
      <c r="D2279" s="218">
        <v>0</v>
      </c>
    </row>
    <row r="2280" spans="1:4" ht="14.25">
      <c r="A2280" s="199">
        <v>102842</v>
      </c>
      <c r="B2280" s="186" t="s">
        <v>7156</v>
      </c>
      <c r="C2280" s="187" t="s">
        <v>42</v>
      </c>
      <c r="D2280" s="218">
        <v>0</v>
      </c>
    </row>
    <row r="2281" spans="1:4" ht="14.25">
      <c r="A2281" s="199">
        <v>102843</v>
      </c>
      <c r="B2281" s="186" t="s">
        <v>2969</v>
      </c>
      <c r="C2281" s="187" t="s">
        <v>42</v>
      </c>
      <c r="D2281" s="218">
        <v>130.94999999999999</v>
      </c>
    </row>
    <row r="2282" spans="1:4" ht="14.25">
      <c r="A2282" s="199">
        <v>89267</v>
      </c>
      <c r="B2282" s="186" t="s">
        <v>456</v>
      </c>
      <c r="C2282" s="187" t="s">
        <v>42</v>
      </c>
      <c r="D2282" s="218">
        <v>51.81</v>
      </c>
    </row>
    <row r="2283" spans="1:4" ht="14.25">
      <c r="A2283" s="199">
        <v>89269</v>
      </c>
      <c r="B2283" s="186" t="s">
        <v>458</v>
      </c>
      <c r="C2283" s="187" t="s">
        <v>42</v>
      </c>
      <c r="D2283" s="218">
        <v>7.38</v>
      </c>
    </row>
    <row r="2284" spans="1:4" ht="14.25">
      <c r="A2284" s="199">
        <v>89268</v>
      </c>
      <c r="B2284" s="186" t="s">
        <v>457</v>
      </c>
      <c r="C2284" s="187" t="s">
        <v>42</v>
      </c>
      <c r="D2284" s="218">
        <v>18.260000000000002</v>
      </c>
    </row>
    <row r="2285" spans="1:4" ht="14.25">
      <c r="A2285" s="199">
        <v>89270</v>
      </c>
      <c r="B2285" s="186" t="s">
        <v>459</v>
      </c>
      <c r="C2285" s="187" t="s">
        <v>42</v>
      </c>
      <c r="D2285" s="218">
        <v>83.29</v>
      </c>
    </row>
    <row r="2286" spans="1:4" ht="14.25">
      <c r="A2286" s="199">
        <v>89271</v>
      </c>
      <c r="B2286" s="186" t="s">
        <v>460</v>
      </c>
      <c r="C2286" s="187" t="s">
        <v>42</v>
      </c>
      <c r="D2286" s="218">
        <v>28.22</v>
      </c>
    </row>
    <row r="2287" spans="1:4" ht="14.25">
      <c r="A2287" s="199">
        <v>93283</v>
      </c>
      <c r="B2287" s="186" t="s">
        <v>626</v>
      </c>
      <c r="C2287" s="187" t="s">
        <v>42</v>
      </c>
      <c r="D2287" s="218">
        <v>99.64</v>
      </c>
    </row>
    <row r="2288" spans="1:4" ht="14.25">
      <c r="A2288" s="199">
        <v>93296</v>
      </c>
      <c r="B2288" s="186" t="s">
        <v>630</v>
      </c>
      <c r="C2288" s="187" t="s">
        <v>42</v>
      </c>
      <c r="D2288" s="218">
        <v>14.19</v>
      </c>
    </row>
    <row r="2289" spans="1:4" ht="14.25">
      <c r="A2289" s="199">
        <v>93284</v>
      </c>
      <c r="B2289" s="186" t="s">
        <v>627</v>
      </c>
      <c r="C2289" s="187" t="s">
        <v>42</v>
      </c>
      <c r="D2289" s="218">
        <v>35.119999999999997</v>
      </c>
    </row>
    <row r="2290" spans="1:4" ht="14.25">
      <c r="A2290" s="199">
        <v>93285</v>
      </c>
      <c r="B2290" s="186" t="s">
        <v>628</v>
      </c>
      <c r="C2290" s="187" t="s">
        <v>42</v>
      </c>
      <c r="D2290" s="218">
        <v>160.16999999999999</v>
      </c>
    </row>
    <row r="2291" spans="1:4" ht="14.25">
      <c r="A2291" s="199">
        <v>93286</v>
      </c>
      <c r="B2291" s="186" t="s">
        <v>629</v>
      </c>
      <c r="C2291" s="187" t="s">
        <v>42</v>
      </c>
      <c r="D2291" s="218">
        <v>14.69</v>
      </c>
    </row>
    <row r="2292" spans="1:4" ht="14.25">
      <c r="A2292" s="199">
        <v>104706</v>
      </c>
      <c r="B2292" s="186" t="s">
        <v>7157</v>
      </c>
      <c r="C2292" s="187" t="s">
        <v>42</v>
      </c>
      <c r="D2292" s="218">
        <v>0</v>
      </c>
    </row>
    <row r="2293" spans="1:4" ht="14.25">
      <c r="A2293" s="199">
        <v>104707</v>
      </c>
      <c r="B2293" s="186" t="s">
        <v>7158</v>
      </c>
      <c r="C2293" s="187" t="s">
        <v>42</v>
      </c>
      <c r="D2293" s="218">
        <v>0</v>
      </c>
    </row>
    <row r="2294" spans="1:4" ht="14.25">
      <c r="A2294" s="199">
        <v>104708</v>
      </c>
      <c r="B2294" s="186" t="s">
        <v>7159</v>
      </c>
      <c r="C2294" s="187" t="s">
        <v>42</v>
      </c>
      <c r="D2294" s="218">
        <v>0</v>
      </c>
    </row>
    <row r="2295" spans="1:4" ht="14.25">
      <c r="A2295" s="199">
        <v>104709</v>
      </c>
      <c r="B2295" s="186" t="s">
        <v>3720</v>
      </c>
      <c r="C2295" s="187" t="s">
        <v>42</v>
      </c>
      <c r="D2295" s="218">
        <v>1137.81</v>
      </c>
    </row>
    <row r="2296" spans="1:4" ht="14.25">
      <c r="A2296" s="199">
        <v>104903</v>
      </c>
      <c r="B2296" s="186" t="s">
        <v>7160</v>
      </c>
      <c r="C2296" s="187" t="s">
        <v>42</v>
      </c>
      <c r="D2296" s="218">
        <v>0</v>
      </c>
    </row>
    <row r="2297" spans="1:4" ht="14.25">
      <c r="A2297" s="199">
        <v>104904</v>
      </c>
      <c r="B2297" s="186" t="s">
        <v>7161</v>
      </c>
      <c r="C2297" s="187" t="s">
        <v>42</v>
      </c>
      <c r="D2297" s="218">
        <v>0</v>
      </c>
    </row>
    <row r="2298" spans="1:4" ht="14.25">
      <c r="A2298" s="199">
        <v>104905</v>
      </c>
      <c r="B2298" s="186" t="s">
        <v>7162</v>
      </c>
      <c r="C2298" s="187" t="s">
        <v>42</v>
      </c>
      <c r="D2298" s="218">
        <v>0</v>
      </c>
    </row>
    <row r="2299" spans="1:4" ht="14.25">
      <c r="A2299" s="199">
        <v>104906</v>
      </c>
      <c r="B2299" s="186" t="s">
        <v>3721</v>
      </c>
      <c r="C2299" s="187" t="s">
        <v>42</v>
      </c>
      <c r="D2299" s="218">
        <v>96.03</v>
      </c>
    </row>
    <row r="2300" spans="1:4" ht="14.25">
      <c r="A2300" s="199">
        <v>102846</v>
      </c>
      <c r="B2300" s="186" t="s">
        <v>7163</v>
      </c>
      <c r="C2300" s="187" t="s">
        <v>42</v>
      </c>
      <c r="D2300" s="218">
        <v>0</v>
      </c>
    </row>
    <row r="2301" spans="1:4" ht="14.25">
      <c r="A2301" s="199">
        <v>102847</v>
      </c>
      <c r="B2301" s="186" t="s">
        <v>7164</v>
      </c>
      <c r="C2301" s="187" t="s">
        <v>42</v>
      </c>
      <c r="D2301" s="218">
        <v>0</v>
      </c>
    </row>
    <row r="2302" spans="1:4" ht="14.25">
      <c r="A2302" s="199">
        <v>102848</v>
      </c>
      <c r="B2302" s="186" t="s">
        <v>7165</v>
      </c>
      <c r="C2302" s="187" t="s">
        <v>42</v>
      </c>
      <c r="D2302" s="218">
        <v>0</v>
      </c>
    </row>
    <row r="2303" spans="1:4" ht="14.25">
      <c r="A2303" s="199">
        <v>102849</v>
      </c>
      <c r="B2303" s="186" t="s">
        <v>2970</v>
      </c>
      <c r="C2303" s="187" t="s">
        <v>42</v>
      </c>
      <c r="D2303" s="218">
        <v>64.02</v>
      </c>
    </row>
    <row r="2304" spans="1:4" ht="14.25">
      <c r="A2304" s="199">
        <v>102852</v>
      </c>
      <c r="B2304" s="186" t="s">
        <v>7166</v>
      </c>
      <c r="C2304" s="187" t="s">
        <v>42</v>
      </c>
      <c r="D2304" s="218">
        <v>0</v>
      </c>
    </row>
    <row r="2305" spans="1:4" ht="14.25">
      <c r="A2305" s="199">
        <v>102853</v>
      </c>
      <c r="B2305" s="186" t="s">
        <v>7167</v>
      </c>
      <c r="C2305" s="187" t="s">
        <v>42</v>
      </c>
      <c r="D2305" s="218">
        <v>0</v>
      </c>
    </row>
    <row r="2306" spans="1:4" ht="14.25">
      <c r="A2306" s="199">
        <v>102854</v>
      </c>
      <c r="B2306" s="186" t="s">
        <v>7168</v>
      </c>
      <c r="C2306" s="187" t="s">
        <v>42</v>
      </c>
      <c r="D2306" s="218">
        <v>0</v>
      </c>
    </row>
    <row r="2307" spans="1:4" ht="14.25">
      <c r="A2307" s="199">
        <v>102855</v>
      </c>
      <c r="B2307" s="186" t="s">
        <v>2971</v>
      </c>
      <c r="C2307" s="187" t="s">
        <v>42</v>
      </c>
      <c r="D2307" s="218">
        <v>64.02</v>
      </c>
    </row>
    <row r="2308" spans="1:4" ht="14.25">
      <c r="A2308" s="199">
        <v>106242</v>
      </c>
      <c r="B2308" s="186" t="s">
        <v>23028</v>
      </c>
      <c r="C2308" s="187" t="s">
        <v>42</v>
      </c>
      <c r="D2308" s="218">
        <v>45.45</v>
      </c>
    </row>
    <row r="2309" spans="1:4" ht="14.25">
      <c r="A2309" s="199">
        <v>106245</v>
      </c>
      <c r="B2309" s="186" t="s">
        <v>23029</v>
      </c>
      <c r="C2309" s="187" t="s">
        <v>42</v>
      </c>
      <c r="D2309" s="218">
        <v>6.21</v>
      </c>
    </row>
    <row r="2310" spans="1:4" ht="14.25">
      <c r="A2310" s="199">
        <v>106243</v>
      </c>
      <c r="B2310" s="186" t="s">
        <v>23030</v>
      </c>
      <c r="C2310" s="187" t="s">
        <v>42</v>
      </c>
      <c r="D2310" s="218">
        <v>15.33</v>
      </c>
    </row>
    <row r="2311" spans="1:4" ht="14.25">
      <c r="A2311" s="199">
        <v>106244</v>
      </c>
      <c r="B2311" s="186" t="s">
        <v>23031</v>
      </c>
      <c r="C2311" s="187" t="s">
        <v>42</v>
      </c>
      <c r="D2311" s="218">
        <v>71.11</v>
      </c>
    </row>
    <row r="2312" spans="1:4" ht="14.25">
      <c r="A2312" s="199">
        <v>106246</v>
      </c>
      <c r="B2312" s="186" t="s">
        <v>23032</v>
      </c>
      <c r="C2312" s="187" t="s">
        <v>42</v>
      </c>
      <c r="D2312" s="218">
        <v>153.53</v>
      </c>
    </row>
    <row r="2313" spans="1:4" ht="14.25">
      <c r="A2313" s="199">
        <v>93397</v>
      </c>
      <c r="B2313" s="186" t="s">
        <v>631</v>
      </c>
      <c r="C2313" s="187" t="s">
        <v>42</v>
      </c>
      <c r="D2313" s="218">
        <v>24.78</v>
      </c>
    </row>
    <row r="2314" spans="1:4" ht="14.25">
      <c r="A2314" s="199">
        <v>93399</v>
      </c>
      <c r="B2314" s="186" t="s">
        <v>3657</v>
      </c>
      <c r="C2314" s="187" t="s">
        <v>42</v>
      </c>
      <c r="D2314" s="218">
        <v>3.77</v>
      </c>
    </row>
    <row r="2315" spans="1:4" ht="14.25">
      <c r="A2315" s="199">
        <v>93398</v>
      </c>
      <c r="B2315" s="186" t="s">
        <v>632</v>
      </c>
      <c r="C2315" s="187" t="s">
        <v>42</v>
      </c>
      <c r="D2315" s="218">
        <v>9.34</v>
      </c>
    </row>
    <row r="2316" spans="1:4" ht="14.25">
      <c r="A2316" s="199">
        <v>93400</v>
      </c>
      <c r="B2316" s="186" t="s">
        <v>633</v>
      </c>
      <c r="C2316" s="187" t="s">
        <v>42</v>
      </c>
      <c r="D2316" s="218">
        <v>42.94</v>
      </c>
    </row>
    <row r="2317" spans="1:4" ht="14.25">
      <c r="A2317" s="199">
        <v>93401</v>
      </c>
      <c r="B2317" s="186" t="s">
        <v>634</v>
      </c>
      <c r="C2317" s="187" t="s">
        <v>42</v>
      </c>
      <c r="D2317" s="218">
        <v>153.82</v>
      </c>
    </row>
    <row r="2318" spans="1:4" ht="14.25">
      <c r="A2318" s="199">
        <v>89259</v>
      </c>
      <c r="B2318" s="186" t="s">
        <v>450</v>
      </c>
      <c r="C2318" s="187" t="s">
        <v>42</v>
      </c>
      <c r="D2318" s="218">
        <v>27.07</v>
      </c>
    </row>
    <row r="2319" spans="1:4" ht="14.25">
      <c r="A2319" s="199">
        <v>91466</v>
      </c>
      <c r="B2319" s="186" t="s">
        <v>573</v>
      </c>
      <c r="C2319" s="187" t="s">
        <v>42</v>
      </c>
      <c r="D2319" s="218">
        <v>4.01</v>
      </c>
    </row>
    <row r="2320" spans="1:4" ht="14.25">
      <c r="A2320" s="199">
        <v>89260</v>
      </c>
      <c r="B2320" s="186" t="s">
        <v>451</v>
      </c>
      <c r="C2320" s="187" t="s">
        <v>42</v>
      </c>
      <c r="D2320" s="218">
        <v>9.94</v>
      </c>
    </row>
    <row r="2321" spans="1:4" ht="14.25">
      <c r="A2321" s="199">
        <v>89262</v>
      </c>
      <c r="B2321" s="186" t="s">
        <v>452</v>
      </c>
      <c r="C2321" s="187" t="s">
        <v>42</v>
      </c>
      <c r="D2321" s="218">
        <v>45.8</v>
      </c>
    </row>
    <row r="2322" spans="1:4" ht="14.25">
      <c r="A2322" s="199">
        <v>91467</v>
      </c>
      <c r="B2322" s="186" t="s">
        <v>574</v>
      </c>
      <c r="C2322" s="187" t="s">
        <v>42</v>
      </c>
      <c r="D2322" s="218">
        <v>153.82</v>
      </c>
    </row>
    <row r="2323" spans="1:4" ht="14.25">
      <c r="A2323" s="199">
        <v>105839</v>
      </c>
      <c r="B2323" s="186" t="s">
        <v>7169</v>
      </c>
      <c r="C2323" s="187" t="s">
        <v>42</v>
      </c>
      <c r="D2323" s="218">
        <v>0</v>
      </c>
    </row>
    <row r="2324" spans="1:4" ht="14.25">
      <c r="A2324" s="199">
        <v>105842</v>
      </c>
      <c r="B2324" s="186" t="s">
        <v>7170</v>
      </c>
      <c r="C2324" s="187" t="s">
        <v>42</v>
      </c>
      <c r="D2324" s="218">
        <v>0</v>
      </c>
    </row>
    <row r="2325" spans="1:4" ht="14.25">
      <c r="A2325" s="199">
        <v>105840</v>
      </c>
      <c r="B2325" s="186" t="s">
        <v>7171</v>
      </c>
      <c r="C2325" s="187" t="s">
        <v>42</v>
      </c>
      <c r="D2325" s="218">
        <v>0</v>
      </c>
    </row>
    <row r="2326" spans="1:4" ht="14.25">
      <c r="A2326" s="199">
        <v>105841</v>
      </c>
      <c r="B2326" s="186" t="s">
        <v>7172</v>
      </c>
      <c r="C2326" s="187" t="s">
        <v>42</v>
      </c>
      <c r="D2326" s="218">
        <v>0</v>
      </c>
    </row>
    <row r="2327" spans="1:4" ht="14.25">
      <c r="A2327" s="199">
        <v>105843</v>
      </c>
      <c r="B2327" s="186" t="s">
        <v>7173</v>
      </c>
      <c r="C2327" s="187" t="s">
        <v>42</v>
      </c>
      <c r="D2327" s="218">
        <v>80.95</v>
      </c>
    </row>
    <row r="2328" spans="1:4" ht="14.25">
      <c r="A2328" s="199">
        <v>91629</v>
      </c>
      <c r="B2328" s="186" t="s">
        <v>579</v>
      </c>
      <c r="C2328" s="187" t="s">
        <v>42</v>
      </c>
      <c r="D2328" s="218">
        <v>21.43</v>
      </c>
    </row>
    <row r="2329" spans="1:4" ht="14.25">
      <c r="A2329" s="199">
        <v>91631</v>
      </c>
      <c r="B2329" s="186" t="s">
        <v>581</v>
      </c>
      <c r="C2329" s="187" t="s">
        <v>42</v>
      </c>
      <c r="D2329" s="218">
        <v>3.21</v>
      </c>
    </row>
    <row r="2330" spans="1:4" ht="14.25">
      <c r="A2330" s="199">
        <v>91630</v>
      </c>
      <c r="B2330" s="186" t="s">
        <v>580</v>
      </c>
      <c r="C2330" s="187" t="s">
        <v>42</v>
      </c>
      <c r="D2330" s="218">
        <v>7.96</v>
      </c>
    </row>
    <row r="2331" spans="1:4" ht="14.25">
      <c r="A2331" s="199">
        <v>91632</v>
      </c>
      <c r="B2331" s="186" t="s">
        <v>582</v>
      </c>
      <c r="C2331" s="187" t="s">
        <v>42</v>
      </c>
      <c r="D2331" s="218">
        <v>36.67</v>
      </c>
    </row>
    <row r="2332" spans="1:4" ht="14.25">
      <c r="A2332" s="199">
        <v>91633</v>
      </c>
      <c r="B2332" s="186" t="s">
        <v>583</v>
      </c>
      <c r="C2332" s="187" t="s">
        <v>42</v>
      </c>
      <c r="D2332" s="218">
        <v>130.19</v>
      </c>
    </row>
    <row r="2333" spans="1:4" ht="14.25">
      <c r="A2333" s="199">
        <v>105979</v>
      </c>
      <c r="B2333" s="186" t="s">
        <v>13886</v>
      </c>
      <c r="C2333" s="187" t="s">
        <v>42</v>
      </c>
      <c r="D2333" s="218">
        <v>43.65</v>
      </c>
    </row>
    <row r="2334" spans="1:4" ht="14.25">
      <c r="A2334" s="199">
        <v>105982</v>
      </c>
      <c r="B2334" s="186" t="s">
        <v>13887</v>
      </c>
      <c r="C2334" s="187" t="s">
        <v>42</v>
      </c>
      <c r="D2334" s="218">
        <v>6.01</v>
      </c>
    </row>
    <row r="2335" spans="1:4" ht="14.25">
      <c r="A2335" s="199">
        <v>105980</v>
      </c>
      <c r="B2335" s="186" t="s">
        <v>13888</v>
      </c>
      <c r="C2335" s="187" t="s">
        <v>42</v>
      </c>
      <c r="D2335" s="218">
        <v>14.86</v>
      </c>
    </row>
    <row r="2336" spans="1:4" ht="14.25">
      <c r="A2336" s="199">
        <v>105981</v>
      </c>
      <c r="B2336" s="186" t="s">
        <v>13889</v>
      </c>
      <c r="C2336" s="187" t="s">
        <v>42</v>
      </c>
      <c r="D2336" s="218">
        <v>68.87</v>
      </c>
    </row>
    <row r="2337" spans="1:4" ht="14.25">
      <c r="A2337" s="199">
        <v>105983</v>
      </c>
      <c r="B2337" s="186" t="s">
        <v>13890</v>
      </c>
      <c r="C2337" s="187" t="s">
        <v>42</v>
      </c>
      <c r="D2337" s="218">
        <v>153.53</v>
      </c>
    </row>
    <row r="2338" spans="1:4" ht="14.25">
      <c r="A2338" s="199">
        <v>98760</v>
      </c>
      <c r="B2338" s="186" t="s">
        <v>21797</v>
      </c>
      <c r="C2338" s="187" t="s">
        <v>42</v>
      </c>
      <c r="D2338" s="218">
        <v>0.06</v>
      </c>
    </row>
    <row r="2339" spans="1:4" ht="14.25">
      <c r="A2339" s="199">
        <v>98761</v>
      </c>
      <c r="B2339" s="186" t="s">
        <v>21798</v>
      </c>
      <c r="C2339" s="187" t="s">
        <v>42</v>
      </c>
      <c r="D2339" s="218">
        <v>0.01</v>
      </c>
    </row>
    <row r="2340" spans="1:4" ht="14.25">
      <c r="A2340" s="199">
        <v>98762</v>
      </c>
      <c r="B2340" s="186" t="s">
        <v>21799</v>
      </c>
      <c r="C2340" s="187" t="s">
        <v>42</v>
      </c>
      <c r="D2340" s="218">
        <v>0.08</v>
      </c>
    </row>
    <row r="2341" spans="1:4" ht="14.25">
      <c r="A2341" s="199">
        <v>98763</v>
      </c>
      <c r="B2341" s="186" t="s">
        <v>21800</v>
      </c>
      <c r="C2341" s="187" t="s">
        <v>42</v>
      </c>
      <c r="D2341" s="218">
        <v>6.72</v>
      </c>
    </row>
    <row r="2342" spans="1:4" ht="14.25">
      <c r="A2342" s="199">
        <v>99829</v>
      </c>
      <c r="B2342" s="186" t="s">
        <v>3680</v>
      </c>
      <c r="C2342" s="187" t="s">
        <v>42</v>
      </c>
      <c r="D2342" s="218">
        <v>0.21</v>
      </c>
    </row>
    <row r="2343" spans="1:4" ht="14.25">
      <c r="A2343" s="199">
        <v>99830</v>
      </c>
      <c r="B2343" s="186" t="s">
        <v>3681</v>
      </c>
      <c r="C2343" s="187" t="s">
        <v>42</v>
      </c>
      <c r="D2343" s="218">
        <v>0.04</v>
      </c>
    </row>
    <row r="2344" spans="1:4" ht="14.25">
      <c r="A2344" s="199">
        <v>99831</v>
      </c>
      <c r="B2344" s="186" t="s">
        <v>3682</v>
      </c>
      <c r="C2344" s="187" t="s">
        <v>42</v>
      </c>
      <c r="D2344" s="218">
        <v>0.14000000000000001</v>
      </c>
    </row>
    <row r="2345" spans="1:4" ht="14.25">
      <c r="A2345" s="199">
        <v>99832</v>
      </c>
      <c r="B2345" s="186" t="s">
        <v>3683</v>
      </c>
      <c r="C2345" s="187" t="s">
        <v>42</v>
      </c>
      <c r="D2345" s="218">
        <v>4.99</v>
      </c>
    </row>
    <row r="2346" spans="1:4" ht="14.25">
      <c r="A2346" s="199">
        <v>104516</v>
      </c>
      <c r="B2346" s="186" t="s">
        <v>7174</v>
      </c>
      <c r="C2346" s="187" t="s">
        <v>42</v>
      </c>
      <c r="D2346" s="218">
        <v>0</v>
      </c>
    </row>
    <row r="2347" spans="1:4" ht="14.25">
      <c r="A2347" s="199">
        <v>104517</v>
      </c>
      <c r="B2347" s="186" t="s">
        <v>7175</v>
      </c>
      <c r="C2347" s="187" t="s">
        <v>42</v>
      </c>
      <c r="D2347" s="218">
        <v>0</v>
      </c>
    </row>
    <row r="2348" spans="1:4" ht="14.25">
      <c r="A2348" s="199">
        <v>104518</v>
      </c>
      <c r="B2348" s="186" t="s">
        <v>7176</v>
      </c>
      <c r="C2348" s="187" t="s">
        <v>42</v>
      </c>
      <c r="D2348" s="218">
        <v>0</v>
      </c>
    </row>
    <row r="2349" spans="1:4" ht="14.25">
      <c r="A2349" s="199">
        <v>104519</v>
      </c>
      <c r="B2349" s="186" t="s">
        <v>3715</v>
      </c>
      <c r="C2349" s="187" t="s">
        <v>42</v>
      </c>
      <c r="D2349" s="218">
        <v>0.72</v>
      </c>
    </row>
    <row r="2350" spans="1:4" ht="14.25">
      <c r="A2350" s="199">
        <v>90682</v>
      </c>
      <c r="B2350" s="186" t="s">
        <v>3636</v>
      </c>
      <c r="C2350" s="187" t="s">
        <v>42</v>
      </c>
      <c r="D2350" s="218">
        <v>38.36</v>
      </c>
    </row>
    <row r="2351" spans="1:4" ht="14.25">
      <c r="A2351" s="199">
        <v>90683</v>
      </c>
      <c r="B2351" s="186" t="s">
        <v>3637</v>
      </c>
      <c r="C2351" s="187" t="s">
        <v>42</v>
      </c>
      <c r="D2351" s="218">
        <v>8.8699999999999992</v>
      </c>
    </row>
    <row r="2352" spans="1:4" ht="14.25">
      <c r="A2352" s="199">
        <v>90684</v>
      </c>
      <c r="B2352" s="186" t="s">
        <v>3638</v>
      </c>
      <c r="C2352" s="187" t="s">
        <v>42</v>
      </c>
      <c r="D2352" s="218">
        <v>41.96</v>
      </c>
    </row>
    <row r="2353" spans="1:4" ht="14.25">
      <c r="A2353" s="199">
        <v>90685</v>
      </c>
      <c r="B2353" s="186" t="s">
        <v>3639</v>
      </c>
      <c r="C2353" s="187" t="s">
        <v>42</v>
      </c>
      <c r="D2353" s="218">
        <v>55.34</v>
      </c>
    </row>
    <row r="2354" spans="1:4" ht="14.25">
      <c r="A2354" s="199">
        <v>95114</v>
      </c>
      <c r="B2354" s="186" t="s">
        <v>647</v>
      </c>
      <c r="C2354" s="187" t="s">
        <v>42</v>
      </c>
      <c r="D2354" s="218">
        <v>0.43</v>
      </c>
    </row>
    <row r="2355" spans="1:4" ht="14.25">
      <c r="A2355" s="199">
        <v>95115</v>
      </c>
      <c r="B2355" s="186" t="s">
        <v>648</v>
      </c>
      <c r="C2355" s="187" t="s">
        <v>42</v>
      </c>
      <c r="D2355" s="218">
        <v>0.09</v>
      </c>
    </row>
    <row r="2356" spans="1:4" ht="14.25">
      <c r="A2356" s="199">
        <v>53863</v>
      </c>
      <c r="B2356" s="186" t="s">
        <v>365</v>
      </c>
      <c r="C2356" s="187" t="s">
        <v>42</v>
      </c>
      <c r="D2356" s="218">
        <v>0.53</v>
      </c>
    </row>
    <row r="2357" spans="1:4" ht="14.25">
      <c r="A2357" s="199">
        <v>104652</v>
      </c>
      <c r="B2357" s="186" t="s">
        <v>7177</v>
      </c>
      <c r="C2357" s="187" t="s">
        <v>42</v>
      </c>
      <c r="D2357" s="218">
        <v>0</v>
      </c>
    </row>
    <row r="2358" spans="1:4" ht="14.25">
      <c r="A2358" s="199">
        <v>104653</v>
      </c>
      <c r="B2358" s="186" t="s">
        <v>7178</v>
      </c>
      <c r="C2358" s="187" t="s">
        <v>42</v>
      </c>
      <c r="D2358" s="218">
        <v>0</v>
      </c>
    </row>
    <row r="2359" spans="1:4" ht="14.25">
      <c r="A2359" s="199">
        <v>104654</v>
      </c>
      <c r="B2359" s="186" t="s">
        <v>7179</v>
      </c>
      <c r="C2359" s="187" t="s">
        <v>42</v>
      </c>
      <c r="D2359" s="218">
        <v>0</v>
      </c>
    </row>
    <row r="2360" spans="1:4" ht="14.25">
      <c r="A2360" s="199">
        <v>104655</v>
      </c>
      <c r="B2360" s="186" t="s">
        <v>3716</v>
      </c>
      <c r="C2360" s="187" t="s">
        <v>42</v>
      </c>
      <c r="D2360" s="218">
        <v>0.76</v>
      </c>
    </row>
    <row r="2361" spans="1:4" ht="14.25">
      <c r="A2361" s="199">
        <v>102270</v>
      </c>
      <c r="B2361" s="186" t="s">
        <v>2405</v>
      </c>
      <c r="C2361" s="187" t="s">
        <v>42</v>
      </c>
      <c r="D2361" s="218">
        <v>0.73</v>
      </c>
    </row>
    <row r="2362" spans="1:4" ht="14.25">
      <c r="A2362" s="199">
        <v>102271</v>
      </c>
      <c r="B2362" s="186" t="s">
        <v>2406</v>
      </c>
      <c r="C2362" s="187" t="s">
        <v>42</v>
      </c>
      <c r="D2362" s="218">
        <v>0.16</v>
      </c>
    </row>
    <row r="2363" spans="1:4" ht="14.25">
      <c r="A2363" s="199">
        <v>102272</v>
      </c>
      <c r="B2363" s="186" t="s">
        <v>2407</v>
      </c>
      <c r="C2363" s="187" t="s">
        <v>42</v>
      </c>
      <c r="D2363" s="218">
        <v>0.91</v>
      </c>
    </row>
    <row r="2364" spans="1:4" ht="14.25">
      <c r="A2364" s="199">
        <v>102273</v>
      </c>
      <c r="B2364" s="186" t="s">
        <v>2408</v>
      </c>
      <c r="C2364" s="187" t="s">
        <v>42</v>
      </c>
      <c r="D2364" s="218">
        <v>1.92</v>
      </c>
    </row>
    <row r="2365" spans="1:4" ht="14.25">
      <c r="A2365" s="199">
        <v>95255</v>
      </c>
      <c r="B2365" s="186" t="s">
        <v>664</v>
      </c>
      <c r="C2365" s="187" t="s">
        <v>42</v>
      </c>
      <c r="D2365" s="218">
        <v>0.87</v>
      </c>
    </row>
    <row r="2366" spans="1:4" ht="14.25">
      <c r="A2366" s="199">
        <v>95256</v>
      </c>
      <c r="B2366" s="186" t="s">
        <v>665</v>
      </c>
      <c r="C2366" s="187" t="s">
        <v>42</v>
      </c>
      <c r="D2366" s="218">
        <v>0.2</v>
      </c>
    </row>
    <row r="2367" spans="1:4" ht="14.25">
      <c r="A2367" s="199">
        <v>95257</v>
      </c>
      <c r="B2367" s="186" t="s">
        <v>666</v>
      </c>
      <c r="C2367" s="187" t="s">
        <v>42</v>
      </c>
      <c r="D2367" s="218">
        <v>1.0900000000000001</v>
      </c>
    </row>
    <row r="2368" spans="1:4" ht="14.25">
      <c r="A2368" s="199">
        <v>105913</v>
      </c>
      <c r="B2368" s="186" t="s">
        <v>7180</v>
      </c>
      <c r="C2368" s="187" t="s">
        <v>42</v>
      </c>
      <c r="D2368" s="218">
        <v>0.74</v>
      </c>
    </row>
    <row r="2369" spans="1:4" ht="14.25">
      <c r="A2369" s="199">
        <v>105914</v>
      </c>
      <c r="B2369" s="186" t="s">
        <v>7181</v>
      </c>
      <c r="C2369" s="187" t="s">
        <v>42</v>
      </c>
      <c r="D2369" s="218">
        <v>0.17</v>
      </c>
    </row>
    <row r="2370" spans="1:4" ht="14.25">
      <c r="A2370" s="199">
        <v>105915</v>
      </c>
      <c r="B2370" s="186" t="s">
        <v>7182</v>
      </c>
      <c r="C2370" s="187" t="s">
        <v>42</v>
      </c>
      <c r="D2370" s="218">
        <v>0.92</v>
      </c>
    </row>
    <row r="2371" spans="1:4" ht="14.25">
      <c r="A2371" s="199">
        <v>103792</v>
      </c>
      <c r="B2371" s="186" t="s">
        <v>3706</v>
      </c>
      <c r="C2371" s="187" t="s">
        <v>42</v>
      </c>
      <c r="D2371" s="218">
        <v>5.28</v>
      </c>
    </row>
    <row r="2372" spans="1:4" ht="14.25">
      <c r="A2372" s="199">
        <v>103789</v>
      </c>
      <c r="B2372" s="186" t="s">
        <v>7183</v>
      </c>
      <c r="C2372" s="187" t="s">
        <v>42</v>
      </c>
      <c r="D2372" s="218">
        <v>0</v>
      </c>
    </row>
    <row r="2373" spans="1:4" ht="14.25">
      <c r="A2373" s="199">
        <v>103790</v>
      </c>
      <c r="B2373" s="186" t="s">
        <v>7184</v>
      </c>
      <c r="C2373" s="187" t="s">
        <v>42</v>
      </c>
      <c r="D2373" s="218">
        <v>0</v>
      </c>
    </row>
    <row r="2374" spans="1:4" ht="14.25">
      <c r="A2374" s="199">
        <v>103791</v>
      </c>
      <c r="B2374" s="186" t="s">
        <v>7185</v>
      </c>
      <c r="C2374" s="187" t="s">
        <v>42</v>
      </c>
      <c r="D2374" s="218">
        <v>0</v>
      </c>
    </row>
    <row r="2375" spans="1:4" ht="14.25">
      <c r="A2375" s="199">
        <v>96054</v>
      </c>
      <c r="B2375" s="186" t="s">
        <v>704</v>
      </c>
      <c r="C2375" s="187" t="s">
        <v>42</v>
      </c>
      <c r="D2375" s="218">
        <v>27.7</v>
      </c>
    </row>
    <row r="2376" spans="1:4" ht="14.25">
      <c r="A2376" s="199">
        <v>96060</v>
      </c>
      <c r="B2376" s="186" t="s">
        <v>708</v>
      </c>
      <c r="C2376" s="187" t="s">
        <v>42</v>
      </c>
      <c r="D2376" s="218">
        <v>5.72</v>
      </c>
    </row>
    <row r="2377" spans="1:4" ht="14.25">
      <c r="A2377" s="199">
        <v>96061</v>
      </c>
      <c r="B2377" s="186" t="s">
        <v>709</v>
      </c>
      <c r="C2377" s="187" t="s">
        <v>42</v>
      </c>
      <c r="D2377" s="218">
        <v>34.630000000000003</v>
      </c>
    </row>
    <row r="2378" spans="1:4" ht="14.25">
      <c r="A2378" s="199">
        <v>96062</v>
      </c>
      <c r="B2378" s="186" t="s">
        <v>710</v>
      </c>
      <c r="C2378" s="187" t="s">
        <v>42</v>
      </c>
      <c r="D2378" s="218">
        <v>38.76</v>
      </c>
    </row>
    <row r="2379" spans="1:4" ht="14.25">
      <c r="A2379" s="199">
        <v>90688</v>
      </c>
      <c r="B2379" s="186" t="s">
        <v>513</v>
      </c>
      <c r="C2379" s="187" t="s">
        <v>42</v>
      </c>
      <c r="D2379" s="218">
        <v>24</v>
      </c>
    </row>
    <row r="2380" spans="1:4" ht="14.25">
      <c r="A2380" s="199">
        <v>90689</v>
      </c>
      <c r="B2380" s="186" t="s">
        <v>514</v>
      </c>
      <c r="C2380" s="187" t="s">
        <v>42</v>
      </c>
      <c r="D2380" s="218">
        <v>4.74</v>
      </c>
    </row>
    <row r="2381" spans="1:4" ht="14.25">
      <c r="A2381" s="199">
        <v>90690</v>
      </c>
      <c r="B2381" s="186" t="s">
        <v>515</v>
      </c>
      <c r="C2381" s="187" t="s">
        <v>42</v>
      </c>
      <c r="D2381" s="218">
        <v>30</v>
      </c>
    </row>
    <row r="2382" spans="1:4" ht="14.25">
      <c r="A2382" s="199">
        <v>90691</v>
      </c>
      <c r="B2382" s="186" t="s">
        <v>516</v>
      </c>
      <c r="C2382" s="187" t="s">
        <v>42</v>
      </c>
      <c r="D2382" s="218">
        <v>38.76</v>
      </c>
    </row>
    <row r="2383" spans="1:4" ht="14.25">
      <c r="A2383" s="199">
        <v>96241</v>
      </c>
      <c r="B2383" s="186" t="s">
        <v>6281</v>
      </c>
      <c r="C2383" s="187" t="s">
        <v>42</v>
      </c>
      <c r="D2383" s="218">
        <v>25.5</v>
      </c>
    </row>
    <row r="2384" spans="1:4" ht="14.25">
      <c r="A2384" s="199">
        <v>96242</v>
      </c>
      <c r="B2384" s="186" t="s">
        <v>6282</v>
      </c>
      <c r="C2384" s="187" t="s">
        <v>42</v>
      </c>
      <c r="D2384" s="218">
        <v>6.73</v>
      </c>
    </row>
    <row r="2385" spans="1:4" ht="14.25">
      <c r="A2385" s="199">
        <v>96243</v>
      </c>
      <c r="B2385" s="186" t="s">
        <v>6283</v>
      </c>
      <c r="C2385" s="187" t="s">
        <v>42</v>
      </c>
      <c r="D2385" s="218">
        <v>31.87</v>
      </c>
    </row>
    <row r="2386" spans="1:4" ht="14.25">
      <c r="A2386" s="199">
        <v>96244</v>
      </c>
      <c r="B2386" s="186" t="s">
        <v>6284</v>
      </c>
      <c r="C2386" s="187" t="s">
        <v>42</v>
      </c>
      <c r="D2386" s="218">
        <v>16.93</v>
      </c>
    </row>
    <row r="2387" spans="1:4" ht="14.25">
      <c r="A2387" s="199">
        <v>88400</v>
      </c>
      <c r="B2387" s="186" t="s">
        <v>3608</v>
      </c>
      <c r="C2387" s="187" t="s">
        <v>42</v>
      </c>
      <c r="D2387" s="218">
        <v>0.99</v>
      </c>
    </row>
    <row r="2388" spans="1:4" ht="14.25">
      <c r="A2388" s="199">
        <v>88401</v>
      </c>
      <c r="B2388" s="186" t="s">
        <v>3609</v>
      </c>
      <c r="C2388" s="187" t="s">
        <v>42</v>
      </c>
      <c r="D2388" s="218">
        <v>0.22</v>
      </c>
    </row>
    <row r="2389" spans="1:4" ht="14.25">
      <c r="A2389" s="199">
        <v>88402</v>
      </c>
      <c r="B2389" s="186" t="s">
        <v>3610</v>
      </c>
      <c r="C2389" s="187" t="s">
        <v>42</v>
      </c>
      <c r="D2389" s="218">
        <v>1.08</v>
      </c>
    </row>
    <row r="2390" spans="1:4" ht="14.25">
      <c r="A2390" s="199">
        <v>88403</v>
      </c>
      <c r="B2390" s="186" t="s">
        <v>3611</v>
      </c>
      <c r="C2390" s="187" t="s">
        <v>42</v>
      </c>
      <c r="D2390" s="218">
        <v>2.12</v>
      </c>
    </row>
    <row r="2391" spans="1:4" ht="14.25">
      <c r="A2391" s="199">
        <v>88387</v>
      </c>
      <c r="B2391" s="186" t="s">
        <v>3600</v>
      </c>
      <c r="C2391" s="187" t="s">
        <v>42</v>
      </c>
      <c r="D2391" s="218">
        <v>1.04</v>
      </c>
    </row>
    <row r="2392" spans="1:4" ht="14.25">
      <c r="A2392" s="199">
        <v>88389</v>
      </c>
      <c r="B2392" s="186" t="s">
        <v>3601</v>
      </c>
      <c r="C2392" s="187" t="s">
        <v>42</v>
      </c>
      <c r="D2392" s="218">
        <v>0.24</v>
      </c>
    </row>
    <row r="2393" spans="1:4" ht="14.25">
      <c r="A2393" s="199">
        <v>88390</v>
      </c>
      <c r="B2393" s="186" t="s">
        <v>3602</v>
      </c>
      <c r="C2393" s="187" t="s">
        <v>42</v>
      </c>
      <c r="D2393" s="218">
        <v>1.1399999999999999</v>
      </c>
    </row>
    <row r="2394" spans="1:4" ht="14.25">
      <c r="A2394" s="199">
        <v>88391</v>
      </c>
      <c r="B2394" s="186" t="s">
        <v>3603</v>
      </c>
      <c r="C2394" s="187" t="s">
        <v>42</v>
      </c>
      <c r="D2394" s="218">
        <v>3.53</v>
      </c>
    </row>
    <row r="2395" spans="1:4" ht="14.25">
      <c r="A2395" s="199">
        <v>88394</v>
      </c>
      <c r="B2395" s="186" t="s">
        <v>3604</v>
      </c>
      <c r="C2395" s="187" t="s">
        <v>42</v>
      </c>
      <c r="D2395" s="218">
        <v>1.24</v>
      </c>
    </row>
    <row r="2396" spans="1:4" ht="14.25">
      <c r="A2396" s="199">
        <v>88395</v>
      </c>
      <c r="B2396" s="186" t="s">
        <v>3605</v>
      </c>
      <c r="C2396" s="187" t="s">
        <v>42</v>
      </c>
      <c r="D2396" s="218">
        <v>0.28000000000000003</v>
      </c>
    </row>
    <row r="2397" spans="1:4" ht="14.25">
      <c r="A2397" s="199">
        <v>88396</v>
      </c>
      <c r="B2397" s="186" t="s">
        <v>3606</v>
      </c>
      <c r="C2397" s="187" t="s">
        <v>42</v>
      </c>
      <c r="D2397" s="218">
        <v>1.36</v>
      </c>
    </row>
    <row r="2398" spans="1:4" ht="14.25">
      <c r="A2398" s="199">
        <v>88397</v>
      </c>
      <c r="B2398" s="186" t="s">
        <v>3607</v>
      </c>
      <c r="C2398" s="187" t="s">
        <v>42</v>
      </c>
      <c r="D2398" s="218">
        <v>5.29</v>
      </c>
    </row>
    <row r="2399" spans="1:4" ht="14.25">
      <c r="A2399" s="199">
        <v>90633</v>
      </c>
      <c r="B2399" s="186" t="s">
        <v>485</v>
      </c>
      <c r="C2399" s="187" t="s">
        <v>42</v>
      </c>
      <c r="D2399" s="218">
        <v>4.96</v>
      </c>
    </row>
    <row r="2400" spans="1:4" ht="14.25">
      <c r="A2400" s="199">
        <v>90634</v>
      </c>
      <c r="B2400" s="186" t="s">
        <v>486</v>
      </c>
      <c r="C2400" s="187" t="s">
        <v>42</v>
      </c>
      <c r="D2400" s="218">
        <v>1.1399999999999999</v>
      </c>
    </row>
    <row r="2401" spans="1:4" ht="14.25">
      <c r="A2401" s="199">
        <v>90635</v>
      </c>
      <c r="B2401" s="186" t="s">
        <v>487</v>
      </c>
      <c r="C2401" s="187" t="s">
        <v>42</v>
      </c>
      <c r="D2401" s="218">
        <v>5.43</v>
      </c>
    </row>
    <row r="2402" spans="1:4" ht="14.25">
      <c r="A2402" s="199">
        <v>90636</v>
      </c>
      <c r="B2402" s="186" t="s">
        <v>488</v>
      </c>
      <c r="C2402" s="187" t="s">
        <v>42</v>
      </c>
      <c r="D2402" s="218">
        <v>7.07</v>
      </c>
    </row>
    <row r="2403" spans="1:4" ht="14.25">
      <c r="A2403" s="199">
        <v>103238</v>
      </c>
      <c r="B2403" s="186" t="s">
        <v>7186</v>
      </c>
      <c r="C2403" s="187" t="s">
        <v>42</v>
      </c>
      <c r="D2403" s="218">
        <v>0</v>
      </c>
    </row>
    <row r="2404" spans="1:4" ht="14.25">
      <c r="A2404" s="199">
        <v>103239</v>
      </c>
      <c r="B2404" s="186" t="s">
        <v>7187</v>
      </c>
      <c r="C2404" s="187" t="s">
        <v>42</v>
      </c>
      <c r="D2404" s="218">
        <v>0</v>
      </c>
    </row>
    <row r="2405" spans="1:4" ht="14.25">
      <c r="A2405" s="199">
        <v>103240</v>
      </c>
      <c r="B2405" s="186" t="s">
        <v>7188</v>
      </c>
      <c r="C2405" s="187" t="s">
        <v>42</v>
      </c>
      <c r="D2405" s="218">
        <v>0</v>
      </c>
    </row>
    <row r="2406" spans="1:4" ht="14.25">
      <c r="A2406" s="199">
        <v>103241</v>
      </c>
      <c r="B2406" s="186" t="s">
        <v>3703</v>
      </c>
      <c r="C2406" s="187" t="s">
        <v>42</v>
      </c>
      <c r="D2406" s="218">
        <v>13.25</v>
      </c>
    </row>
    <row r="2407" spans="1:4" ht="14.25">
      <c r="A2407" s="199">
        <v>88853</v>
      </c>
      <c r="B2407" s="186" t="s">
        <v>396</v>
      </c>
      <c r="C2407" s="187" t="s">
        <v>42</v>
      </c>
      <c r="D2407" s="218">
        <v>0.33</v>
      </c>
    </row>
    <row r="2408" spans="1:4" ht="14.25">
      <c r="A2408" s="199">
        <v>88854</v>
      </c>
      <c r="B2408" s="186" t="s">
        <v>397</v>
      </c>
      <c r="C2408" s="187" t="s">
        <v>42</v>
      </c>
      <c r="D2408" s="218">
        <v>7.0000000000000007E-2</v>
      </c>
    </row>
    <row r="2409" spans="1:4" ht="14.25">
      <c r="A2409" s="199">
        <v>5692</v>
      </c>
      <c r="B2409" s="186" t="s">
        <v>296</v>
      </c>
      <c r="C2409" s="187" t="s">
        <v>42</v>
      </c>
      <c r="D2409" s="218">
        <v>0.36</v>
      </c>
    </row>
    <row r="2410" spans="1:4" ht="14.25">
      <c r="A2410" s="199">
        <v>5693</v>
      </c>
      <c r="B2410" s="186" t="s">
        <v>297</v>
      </c>
      <c r="C2410" s="187" t="s">
        <v>42</v>
      </c>
      <c r="D2410" s="218">
        <v>20.57</v>
      </c>
    </row>
    <row r="2411" spans="1:4" ht="14.25">
      <c r="A2411" s="199">
        <v>7044</v>
      </c>
      <c r="B2411" s="186" t="s">
        <v>329</v>
      </c>
      <c r="C2411" s="187" t="s">
        <v>42</v>
      </c>
      <c r="D2411" s="218">
        <v>0.41</v>
      </c>
    </row>
    <row r="2412" spans="1:4" ht="14.25">
      <c r="A2412" s="199">
        <v>7045</v>
      </c>
      <c r="B2412" s="186" t="s">
        <v>330</v>
      </c>
      <c r="C2412" s="187" t="s">
        <v>42</v>
      </c>
      <c r="D2412" s="218">
        <v>0.09</v>
      </c>
    </row>
    <row r="2413" spans="1:4" ht="14.25">
      <c r="A2413" s="199">
        <v>7046</v>
      </c>
      <c r="B2413" s="186" t="s">
        <v>331</v>
      </c>
      <c r="C2413" s="187" t="s">
        <v>42</v>
      </c>
      <c r="D2413" s="218">
        <v>0.45</v>
      </c>
    </row>
    <row r="2414" spans="1:4" ht="14.25">
      <c r="A2414" s="199">
        <v>7047</v>
      </c>
      <c r="B2414" s="186" t="s">
        <v>332</v>
      </c>
      <c r="C2414" s="187" t="s">
        <v>42</v>
      </c>
      <c r="D2414" s="218">
        <v>24.27</v>
      </c>
    </row>
    <row r="2415" spans="1:4" ht="14.25">
      <c r="A2415" s="199">
        <v>89228</v>
      </c>
      <c r="B2415" s="186" t="s">
        <v>430</v>
      </c>
      <c r="C2415" s="187" t="s">
        <v>42</v>
      </c>
      <c r="D2415" s="218">
        <v>46.6</v>
      </c>
    </row>
    <row r="2416" spans="1:4" ht="14.25">
      <c r="A2416" s="199">
        <v>89229</v>
      </c>
      <c r="B2416" s="186" t="s">
        <v>431</v>
      </c>
      <c r="C2416" s="187" t="s">
        <v>42</v>
      </c>
      <c r="D2416" s="218">
        <v>16.420000000000002</v>
      </c>
    </row>
    <row r="2417" spans="1:4" ht="14.25">
      <c r="A2417" s="199">
        <v>5779</v>
      </c>
      <c r="B2417" s="186" t="s">
        <v>323</v>
      </c>
      <c r="C2417" s="187" t="s">
        <v>42</v>
      </c>
      <c r="D2417" s="218">
        <v>74.900000000000006</v>
      </c>
    </row>
    <row r="2418" spans="1:4" ht="14.25">
      <c r="A2418" s="199">
        <v>53849</v>
      </c>
      <c r="B2418" s="186" t="s">
        <v>361</v>
      </c>
      <c r="C2418" s="187" t="s">
        <v>42</v>
      </c>
      <c r="D2418" s="218">
        <v>81.42</v>
      </c>
    </row>
    <row r="2419" spans="1:4" ht="14.25">
      <c r="A2419" s="199">
        <v>95129</v>
      </c>
      <c r="B2419" s="186" t="s">
        <v>657</v>
      </c>
      <c r="C2419" s="187" t="s">
        <v>42</v>
      </c>
      <c r="D2419" s="218">
        <v>57.97</v>
      </c>
    </row>
    <row r="2420" spans="1:4" ht="14.25">
      <c r="A2420" s="199">
        <v>95130</v>
      </c>
      <c r="B2420" s="186" t="s">
        <v>658</v>
      </c>
      <c r="C2420" s="187" t="s">
        <v>42</v>
      </c>
      <c r="D2420" s="218">
        <v>21.02</v>
      </c>
    </row>
    <row r="2421" spans="1:4" ht="14.25">
      <c r="A2421" s="199">
        <v>95131</v>
      </c>
      <c r="B2421" s="186" t="s">
        <v>659</v>
      </c>
      <c r="C2421" s="187" t="s">
        <v>42</v>
      </c>
      <c r="D2421" s="218">
        <v>68.239999999999995</v>
      </c>
    </row>
    <row r="2422" spans="1:4" ht="14.25">
      <c r="A2422" s="199">
        <v>95132</v>
      </c>
      <c r="B2422" s="186" t="s">
        <v>660</v>
      </c>
      <c r="C2422" s="187" t="s">
        <v>42</v>
      </c>
      <c r="D2422" s="218">
        <v>31.36</v>
      </c>
    </row>
    <row r="2423" spans="1:4" ht="14.25">
      <c r="A2423" s="199">
        <v>102982</v>
      </c>
      <c r="B2423" s="186" t="s">
        <v>7189</v>
      </c>
      <c r="C2423" s="187" t="s">
        <v>42</v>
      </c>
      <c r="D2423" s="218">
        <v>0</v>
      </c>
    </row>
    <row r="2424" spans="1:4" ht="14.25">
      <c r="A2424" s="199">
        <v>102983</v>
      </c>
      <c r="B2424" s="186" t="s">
        <v>7190</v>
      </c>
      <c r="C2424" s="187" t="s">
        <v>42</v>
      </c>
      <c r="D2424" s="218">
        <v>0</v>
      </c>
    </row>
    <row r="2425" spans="1:4" ht="14.25">
      <c r="A2425" s="199">
        <v>102984</v>
      </c>
      <c r="B2425" s="186" t="s">
        <v>7191</v>
      </c>
      <c r="C2425" s="187" t="s">
        <v>42</v>
      </c>
      <c r="D2425" s="218">
        <v>0</v>
      </c>
    </row>
    <row r="2426" spans="1:4" ht="14.25">
      <c r="A2426" s="199">
        <v>102985</v>
      </c>
      <c r="B2426" s="186" t="s">
        <v>2978</v>
      </c>
      <c r="C2426" s="187" t="s">
        <v>42</v>
      </c>
      <c r="D2426" s="218">
        <v>14.55</v>
      </c>
    </row>
    <row r="2427" spans="1:4" ht="14.25">
      <c r="A2427" s="199">
        <v>92956</v>
      </c>
      <c r="B2427" s="186" t="s">
        <v>611</v>
      </c>
      <c r="C2427" s="187" t="s">
        <v>42</v>
      </c>
      <c r="D2427" s="218">
        <v>4.37</v>
      </c>
    </row>
    <row r="2428" spans="1:4" ht="14.25">
      <c r="A2428" s="199">
        <v>92957</v>
      </c>
      <c r="B2428" s="186" t="s">
        <v>612</v>
      </c>
      <c r="C2428" s="187" t="s">
        <v>42</v>
      </c>
      <c r="D2428" s="218">
        <v>1.01</v>
      </c>
    </row>
    <row r="2429" spans="1:4" ht="14.25">
      <c r="A2429" s="199">
        <v>92958</v>
      </c>
      <c r="B2429" s="186" t="s">
        <v>613</v>
      </c>
      <c r="C2429" s="187" t="s">
        <v>42</v>
      </c>
      <c r="D2429" s="218">
        <v>4.79</v>
      </c>
    </row>
    <row r="2430" spans="1:4" ht="14.25">
      <c r="A2430" s="199">
        <v>92959</v>
      </c>
      <c r="B2430" s="186" t="s">
        <v>614</v>
      </c>
      <c r="C2430" s="187" t="s">
        <v>42</v>
      </c>
      <c r="D2430" s="218">
        <v>9.02</v>
      </c>
    </row>
    <row r="2431" spans="1:4" ht="14.25">
      <c r="A2431" s="199">
        <v>102858</v>
      </c>
      <c r="B2431" s="186" t="s">
        <v>7192</v>
      </c>
      <c r="C2431" s="187" t="s">
        <v>42</v>
      </c>
      <c r="D2431" s="218">
        <v>0</v>
      </c>
    </row>
    <row r="2432" spans="1:4" ht="14.25">
      <c r="A2432" s="199">
        <v>102859</v>
      </c>
      <c r="B2432" s="186" t="s">
        <v>7193</v>
      </c>
      <c r="C2432" s="187" t="s">
        <v>42</v>
      </c>
      <c r="D2432" s="218">
        <v>0</v>
      </c>
    </row>
    <row r="2433" spans="1:4" ht="14.25">
      <c r="A2433" s="199">
        <v>102860</v>
      </c>
      <c r="B2433" s="186" t="s">
        <v>7194</v>
      </c>
      <c r="C2433" s="187" t="s">
        <v>42</v>
      </c>
      <c r="D2433" s="218">
        <v>0</v>
      </c>
    </row>
    <row r="2434" spans="1:4" ht="14.25">
      <c r="A2434" s="199">
        <v>102861</v>
      </c>
      <c r="B2434" s="186" t="s">
        <v>3686</v>
      </c>
      <c r="C2434" s="187" t="s">
        <v>42</v>
      </c>
      <c r="D2434" s="218">
        <v>1.41</v>
      </c>
    </row>
    <row r="2435" spans="1:4" ht="14.25">
      <c r="A2435" s="199">
        <v>93404</v>
      </c>
      <c r="B2435" s="186" t="s">
        <v>7195</v>
      </c>
      <c r="C2435" s="187" t="s">
        <v>42</v>
      </c>
      <c r="D2435" s="218">
        <v>7.75</v>
      </c>
    </row>
    <row r="2436" spans="1:4" ht="14.25">
      <c r="A2436" s="199">
        <v>93405</v>
      </c>
      <c r="B2436" s="186" t="s">
        <v>7196</v>
      </c>
      <c r="C2436" s="187" t="s">
        <v>42</v>
      </c>
      <c r="D2436" s="218">
        <v>1.98</v>
      </c>
    </row>
    <row r="2437" spans="1:4" ht="14.25">
      <c r="A2437" s="199">
        <v>93406</v>
      </c>
      <c r="B2437" s="186" t="s">
        <v>7197</v>
      </c>
      <c r="C2437" s="187" t="s">
        <v>42</v>
      </c>
      <c r="D2437" s="218">
        <v>9.3000000000000007</v>
      </c>
    </row>
    <row r="2438" spans="1:4" ht="14.25">
      <c r="A2438" s="199">
        <v>93407</v>
      </c>
      <c r="B2438" s="186" t="s">
        <v>7198</v>
      </c>
      <c r="C2438" s="187" t="s">
        <v>42</v>
      </c>
      <c r="D2438" s="218">
        <v>45.86</v>
      </c>
    </row>
    <row r="2439" spans="1:4" ht="14.25">
      <c r="A2439" s="199">
        <v>102936</v>
      </c>
      <c r="B2439" s="186" t="s">
        <v>7199</v>
      </c>
      <c r="C2439" s="187" t="s">
        <v>42</v>
      </c>
      <c r="D2439" s="218">
        <v>0</v>
      </c>
    </row>
    <row r="2440" spans="1:4" ht="14.25">
      <c r="A2440" s="199">
        <v>102937</v>
      </c>
      <c r="B2440" s="186" t="s">
        <v>7200</v>
      </c>
      <c r="C2440" s="187" t="s">
        <v>42</v>
      </c>
      <c r="D2440" s="218">
        <v>0</v>
      </c>
    </row>
    <row r="2441" spans="1:4" ht="14.25">
      <c r="A2441" s="199">
        <v>102938</v>
      </c>
      <c r="B2441" s="186" t="s">
        <v>7201</v>
      </c>
      <c r="C2441" s="187" t="s">
        <v>42</v>
      </c>
      <c r="D2441" s="218">
        <v>0</v>
      </c>
    </row>
    <row r="2442" spans="1:4" ht="14.25">
      <c r="A2442" s="199">
        <v>102939</v>
      </c>
      <c r="B2442" s="186" t="s">
        <v>3691</v>
      </c>
      <c r="C2442" s="187" t="s">
        <v>42</v>
      </c>
      <c r="D2442" s="218">
        <v>10.56</v>
      </c>
    </row>
    <row r="2443" spans="1:4" ht="14.25">
      <c r="A2443" s="199">
        <v>103159</v>
      </c>
      <c r="B2443" s="186" t="s">
        <v>7202</v>
      </c>
      <c r="C2443" s="187" t="s">
        <v>42</v>
      </c>
      <c r="D2443" s="218">
        <v>0</v>
      </c>
    </row>
    <row r="2444" spans="1:4" ht="14.25">
      <c r="A2444" s="199">
        <v>103160</v>
      </c>
      <c r="B2444" s="186" t="s">
        <v>7203</v>
      </c>
      <c r="C2444" s="187" t="s">
        <v>42</v>
      </c>
      <c r="D2444" s="218">
        <v>0</v>
      </c>
    </row>
    <row r="2445" spans="1:4" ht="14.25">
      <c r="A2445" s="199">
        <v>103161</v>
      </c>
      <c r="B2445" s="186" t="s">
        <v>7204</v>
      </c>
      <c r="C2445" s="187" t="s">
        <v>42</v>
      </c>
      <c r="D2445" s="218">
        <v>0</v>
      </c>
    </row>
    <row r="2446" spans="1:4" ht="14.25">
      <c r="A2446" s="199">
        <v>103162</v>
      </c>
      <c r="B2446" s="186" t="s">
        <v>3696</v>
      </c>
      <c r="C2446" s="187" t="s">
        <v>42</v>
      </c>
      <c r="D2446" s="218">
        <v>0.75</v>
      </c>
    </row>
    <row r="2447" spans="1:4" ht="14.25">
      <c r="A2447" s="199">
        <v>103153</v>
      </c>
      <c r="B2447" s="186" t="s">
        <v>7205</v>
      </c>
      <c r="C2447" s="187" t="s">
        <v>42</v>
      </c>
      <c r="D2447" s="218">
        <v>0</v>
      </c>
    </row>
    <row r="2448" spans="1:4" ht="14.25">
      <c r="A2448" s="199">
        <v>103154</v>
      </c>
      <c r="B2448" s="186" t="s">
        <v>7206</v>
      </c>
      <c r="C2448" s="187" t="s">
        <v>42</v>
      </c>
      <c r="D2448" s="218">
        <v>0</v>
      </c>
    </row>
    <row r="2449" spans="1:4" ht="14.25">
      <c r="A2449" s="199">
        <v>103155</v>
      </c>
      <c r="B2449" s="186" t="s">
        <v>7207</v>
      </c>
      <c r="C2449" s="187" t="s">
        <v>42</v>
      </c>
      <c r="D2449" s="218">
        <v>0</v>
      </c>
    </row>
    <row r="2450" spans="1:4" ht="14.25">
      <c r="A2450" s="199">
        <v>103156</v>
      </c>
      <c r="B2450" s="186" t="s">
        <v>3695</v>
      </c>
      <c r="C2450" s="187" t="s">
        <v>42</v>
      </c>
      <c r="D2450" s="218">
        <v>2.68</v>
      </c>
    </row>
    <row r="2451" spans="1:4" ht="14.25">
      <c r="A2451" s="199">
        <v>103171</v>
      </c>
      <c r="B2451" s="186" t="s">
        <v>7208</v>
      </c>
      <c r="C2451" s="187" t="s">
        <v>42</v>
      </c>
      <c r="D2451" s="218">
        <v>0</v>
      </c>
    </row>
    <row r="2452" spans="1:4" ht="14.25">
      <c r="A2452" s="199">
        <v>103172</v>
      </c>
      <c r="B2452" s="186" t="s">
        <v>7209</v>
      </c>
      <c r="C2452" s="187" t="s">
        <v>42</v>
      </c>
      <c r="D2452" s="218">
        <v>0</v>
      </c>
    </row>
    <row r="2453" spans="1:4" ht="14.25">
      <c r="A2453" s="199">
        <v>103173</v>
      </c>
      <c r="B2453" s="186" t="s">
        <v>7210</v>
      </c>
      <c r="C2453" s="187" t="s">
        <v>42</v>
      </c>
      <c r="D2453" s="218">
        <v>0</v>
      </c>
    </row>
    <row r="2454" spans="1:4" ht="14.25">
      <c r="A2454" s="199">
        <v>103174</v>
      </c>
      <c r="B2454" s="186" t="s">
        <v>3698</v>
      </c>
      <c r="C2454" s="187" t="s">
        <v>42</v>
      </c>
      <c r="D2454" s="218">
        <v>2.14</v>
      </c>
    </row>
    <row r="2455" spans="1:4" ht="14.25">
      <c r="A2455" s="199">
        <v>103177</v>
      </c>
      <c r="B2455" s="186" t="s">
        <v>7211</v>
      </c>
      <c r="C2455" s="187" t="s">
        <v>42</v>
      </c>
      <c r="D2455" s="218">
        <v>0</v>
      </c>
    </row>
    <row r="2456" spans="1:4" ht="14.25">
      <c r="A2456" s="199">
        <v>103178</v>
      </c>
      <c r="B2456" s="186" t="s">
        <v>7212</v>
      </c>
      <c r="C2456" s="187" t="s">
        <v>42</v>
      </c>
      <c r="D2456" s="218">
        <v>0</v>
      </c>
    </row>
    <row r="2457" spans="1:4" ht="14.25">
      <c r="A2457" s="199">
        <v>103179</v>
      </c>
      <c r="B2457" s="186" t="s">
        <v>7213</v>
      </c>
      <c r="C2457" s="187" t="s">
        <v>42</v>
      </c>
      <c r="D2457" s="218">
        <v>0</v>
      </c>
    </row>
    <row r="2458" spans="1:4" ht="14.25">
      <c r="A2458" s="199">
        <v>103180</v>
      </c>
      <c r="B2458" s="186" t="s">
        <v>3699</v>
      </c>
      <c r="C2458" s="187" t="s">
        <v>42</v>
      </c>
      <c r="D2458" s="218">
        <v>4.93</v>
      </c>
    </row>
    <row r="2459" spans="1:4" ht="14.25">
      <c r="A2459" s="199">
        <v>103165</v>
      </c>
      <c r="B2459" s="186" t="s">
        <v>7214</v>
      </c>
      <c r="C2459" s="187" t="s">
        <v>42</v>
      </c>
      <c r="D2459" s="218">
        <v>0</v>
      </c>
    </row>
    <row r="2460" spans="1:4" ht="14.25">
      <c r="A2460" s="199">
        <v>103166</v>
      </c>
      <c r="B2460" s="186" t="s">
        <v>7215</v>
      </c>
      <c r="C2460" s="187" t="s">
        <v>42</v>
      </c>
      <c r="D2460" s="218">
        <v>0</v>
      </c>
    </row>
    <row r="2461" spans="1:4" ht="14.25">
      <c r="A2461" s="199">
        <v>103167</v>
      </c>
      <c r="B2461" s="186" t="s">
        <v>7216</v>
      </c>
      <c r="C2461" s="187" t="s">
        <v>42</v>
      </c>
      <c r="D2461" s="218">
        <v>0</v>
      </c>
    </row>
    <row r="2462" spans="1:4" ht="14.25">
      <c r="A2462" s="199">
        <v>103168</v>
      </c>
      <c r="B2462" s="186" t="s">
        <v>3697</v>
      </c>
      <c r="C2462" s="187" t="s">
        <v>42</v>
      </c>
      <c r="D2462" s="218">
        <v>0.85</v>
      </c>
    </row>
    <row r="2463" spans="1:4" ht="14.25">
      <c r="A2463" s="199">
        <v>102864</v>
      </c>
      <c r="B2463" s="186" t="s">
        <v>7217</v>
      </c>
      <c r="C2463" s="187" t="s">
        <v>42</v>
      </c>
      <c r="D2463" s="218">
        <v>0</v>
      </c>
    </row>
    <row r="2464" spans="1:4" ht="14.25">
      <c r="A2464" s="199">
        <v>102865</v>
      </c>
      <c r="B2464" s="186" t="s">
        <v>7218</v>
      </c>
      <c r="C2464" s="187" t="s">
        <v>42</v>
      </c>
      <c r="D2464" s="218">
        <v>0</v>
      </c>
    </row>
    <row r="2465" spans="1:4" ht="14.25">
      <c r="A2465" s="199">
        <v>102866</v>
      </c>
      <c r="B2465" s="186" t="s">
        <v>7219</v>
      </c>
      <c r="C2465" s="187" t="s">
        <v>42</v>
      </c>
      <c r="D2465" s="218">
        <v>0</v>
      </c>
    </row>
    <row r="2466" spans="1:4" ht="14.25">
      <c r="A2466" s="199">
        <v>102867</v>
      </c>
      <c r="B2466" s="186" t="s">
        <v>3687</v>
      </c>
      <c r="C2466" s="187" t="s">
        <v>42</v>
      </c>
      <c r="D2466" s="218">
        <v>0.76</v>
      </c>
    </row>
    <row r="2467" spans="1:4" ht="14.25">
      <c r="A2467" s="199">
        <v>106321</v>
      </c>
      <c r="B2467" s="186" t="s">
        <v>23033</v>
      </c>
      <c r="C2467" s="187" t="s">
        <v>42</v>
      </c>
      <c r="D2467" s="218">
        <v>0</v>
      </c>
    </row>
    <row r="2468" spans="1:4" ht="14.25">
      <c r="A2468" s="199">
        <v>106322</v>
      </c>
      <c r="B2468" s="186" t="s">
        <v>23034</v>
      </c>
      <c r="C2468" s="187" t="s">
        <v>42</v>
      </c>
      <c r="D2468" s="218">
        <v>0</v>
      </c>
    </row>
    <row r="2469" spans="1:4" ht="14.25">
      <c r="A2469" s="199">
        <v>106323</v>
      </c>
      <c r="B2469" s="186" t="s">
        <v>23035</v>
      </c>
      <c r="C2469" s="187" t="s">
        <v>42</v>
      </c>
      <c r="D2469" s="218">
        <v>0</v>
      </c>
    </row>
    <row r="2470" spans="1:4" ht="14.25">
      <c r="A2470" s="199">
        <v>106324</v>
      </c>
      <c r="B2470" s="186" t="s">
        <v>23036</v>
      </c>
      <c r="C2470" s="187" t="s">
        <v>42</v>
      </c>
      <c r="D2470" s="218">
        <v>0.71</v>
      </c>
    </row>
    <row r="2471" spans="1:4" ht="14.25">
      <c r="A2471" s="199">
        <v>92108</v>
      </c>
      <c r="B2471" s="186" t="s">
        <v>3645</v>
      </c>
      <c r="C2471" s="187" t="s">
        <v>42</v>
      </c>
      <c r="D2471" s="218">
        <v>1.1599999999999999</v>
      </c>
    </row>
    <row r="2472" spans="1:4" ht="14.25">
      <c r="A2472" s="199">
        <v>92109</v>
      </c>
      <c r="B2472" s="186" t="s">
        <v>3646</v>
      </c>
      <c r="C2472" s="187" t="s">
        <v>42</v>
      </c>
      <c r="D2472" s="218">
        <v>0.26</v>
      </c>
    </row>
    <row r="2473" spans="1:4" ht="14.25">
      <c r="A2473" s="199">
        <v>92110</v>
      </c>
      <c r="B2473" s="186" t="s">
        <v>3647</v>
      </c>
      <c r="C2473" s="187" t="s">
        <v>42</v>
      </c>
      <c r="D2473" s="218">
        <v>1.45</v>
      </c>
    </row>
    <row r="2474" spans="1:4" ht="14.25">
      <c r="A2474" s="199">
        <v>92111</v>
      </c>
      <c r="B2474" s="186" t="s">
        <v>3648</v>
      </c>
      <c r="C2474" s="187" t="s">
        <v>42</v>
      </c>
      <c r="D2474" s="218">
        <v>1.41</v>
      </c>
    </row>
    <row r="2475" spans="1:4" ht="14.25">
      <c r="A2475" s="199">
        <v>90670</v>
      </c>
      <c r="B2475" s="186" t="s">
        <v>505</v>
      </c>
      <c r="C2475" s="187" t="s">
        <v>42</v>
      </c>
      <c r="D2475" s="218">
        <v>228.32</v>
      </c>
    </row>
    <row r="2476" spans="1:4" ht="14.25">
      <c r="A2476" s="199">
        <v>90671</v>
      </c>
      <c r="B2476" s="186" t="s">
        <v>506</v>
      </c>
      <c r="C2476" s="187" t="s">
        <v>42</v>
      </c>
      <c r="D2476" s="218">
        <v>61.25</v>
      </c>
    </row>
    <row r="2477" spans="1:4" ht="14.25">
      <c r="A2477" s="199">
        <v>90672</v>
      </c>
      <c r="B2477" s="186" t="s">
        <v>507</v>
      </c>
      <c r="C2477" s="187" t="s">
        <v>42</v>
      </c>
      <c r="D2477" s="218">
        <v>285.72000000000003</v>
      </c>
    </row>
    <row r="2478" spans="1:4" ht="14.25">
      <c r="A2478" s="199">
        <v>90673</v>
      </c>
      <c r="B2478" s="186" t="s">
        <v>508</v>
      </c>
      <c r="C2478" s="187" t="s">
        <v>42</v>
      </c>
      <c r="D2478" s="218">
        <v>116.34</v>
      </c>
    </row>
    <row r="2479" spans="1:4" ht="14.25">
      <c r="A2479" s="199">
        <v>93220</v>
      </c>
      <c r="B2479" s="186" t="s">
        <v>615</v>
      </c>
      <c r="C2479" s="187" t="s">
        <v>42</v>
      </c>
      <c r="D2479" s="218">
        <v>350.09</v>
      </c>
    </row>
    <row r="2480" spans="1:4" ht="14.25">
      <c r="A2480" s="199">
        <v>93221</v>
      </c>
      <c r="B2480" s="186" t="s">
        <v>616</v>
      </c>
      <c r="C2480" s="187" t="s">
        <v>42</v>
      </c>
      <c r="D2480" s="218">
        <v>93.92</v>
      </c>
    </row>
    <row r="2481" spans="1:4" ht="14.25">
      <c r="A2481" s="199">
        <v>93222</v>
      </c>
      <c r="B2481" s="186" t="s">
        <v>617</v>
      </c>
      <c r="C2481" s="187" t="s">
        <v>42</v>
      </c>
      <c r="D2481" s="218">
        <v>438.11</v>
      </c>
    </row>
    <row r="2482" spans="1:4" ht="14.25">
      <c r="A2482" s="199">
        <v>93223</v>
      </c>
      <c r="B2482" s="186" t="s">
        <v>3656</v>
      </c>
      <c r="C2482" s="187" t="s">
        <v>42</v>
      </c>
      <c r="D2482" s="218">
        <v>151.96</v>
      </c>
    </row>
    <row r="2483" spans="1:4" ht="14.25">
      <c r="A2483" s="199">
        <v>104691</v>
      </c>
      <c r="B2483" s="186" t="s">
        <v>6310</v>
      </c>
      <c r="C2483" s="187" t="s">
        <v>42</v>
      </c>
      <c r="D2483" s="218">
        <v>0.91</v>
      </c>
    </row>
    <row r="2484" spans="1:4" ht="14.25">
      <c r="A2484" s="199">
        <v>104692</v>
      </c>
      <c r="B2484" s="186" t="s">
        <v>6311</v>
      </c>
      <c r="C2484" s="187" t="s">
        <v>42</v>
      </c>
      <c r="D2484" s="218">
        <v>0.21</v>
      </c>
    </row>
    <row r="2485" spans="1:4" ht="14.25">
      <c r="A2485" s="199">
        <v>104693</v>
      </c>
      <c r="B2485" s="186" t="s">
        <v>6312</v>
      </c>
      <c r="C2485" s="187" t="s">
        <v>42</v>
      </c>
      <c r="D2485" s="218">
        <v>1.1299999999999999</v>
      </c>
    </row>
    <row r="2486" spans="1:4" ht="14.25">
      <c r="A2486" s="199">
        <v>104694</v>
      </c>
      <c r="B2486" s="186" t="s">
        <v>3718</v>
      </c>
      <c r="C2486" s="187" t="s">
        <v>42</v>
      </c>
      <c r="D2486" s="218">
        <v>2.4</v>
      </c>
    </row>
    <row r="2487" spans="1:4" ht="14.25">
      <c r="A2487" s="199">
        <v>90676</v>
      </c>
      <c r="B2487" s="186" t="s">
        <v>509</v>
      </c>
      <c r="C2487" s="187" t="s">
        <v>42</v>
      </c>
      <c r="D2487" s="218">
        <v>94.1</v>
      </c>
    </row>
    <row r="2488" spans="1:4" ht="14.25">
      <c r="A2488" s="199">
        <v>91021</v>
      </c>
      <c r="B2488" s="186" t="s">
        <v>535</v>
      </c>
      <c r="C2488" s="187" t="s">
        <v>42</v>
      </c>
      <c r="D2488" s="218">
        <v>11.55</v>
      </c>
    </row>
    <row r="2489" spans="1:4" ht="14.25">
      <c r="A2489" s="199">
        <v>90677</v>
      </c>
      <c r="B2489" s="186" t="s">
        <v>510</v>
      </c>
      <c r="C2489" s="187" t="s">
        <v>42</v>
      </c>
      <c r="D2489" s="218">
        <v>28.53</v>
      </c>
    </row>
    <row r="2490" spans="1:4" ht="14.25">
      <c r="A2490" s="199">
        <v>90678</v>
      </c>
      <c r="B2490" s="186" t="s">
        <v>511</v>
      </c>
      <c r="C2490" s="187" t="s">
        <v>42</v>
      </c>
      <c r="D2490" s="218">
        <v>132.06</v>
      </c>
    </row>
    <row r="2491" spans="1:4" ht="14.25">
      <c r="A2491" s="199">
        <v>90679</v>
      </c>
      <c r="B2491" s="186" t="s">
        <v>512</v>
      </c>
      <c r="C2491" s="187" t="s">
        <v>42</v>
      </c>
      <c r="D2491" s="218">
        <v>89.22</v>
      </c>
    </row>
    <row r="2492" spans="1:4" ht="14.25">
      <c r="A2492" s="199">
        <v>102870</v>
      </c>
      <c r="B2492" s="186" t="s">
        <v>6289</v>
      </c>
      <c r="C2492" s="187" t="s">
        <v>42</v>
      </c>
      <c r="D2492" s="218">
        <v>332.98</v>
      </c>
    </row>
    <row r="2493" spans="1:4" ht="14.25">
      <c r="A2493" s="199">
        <v>102871</v>
      </c>
      <c r="B2493" s="186" t="s">
        <v>6290</v>
      </c>
      <c r="C2493" s="187" t="s">
        <v>42</v>
      </c>
      <c r="D2493" s="218">
        <v>89.96</v>
      </c>
    </row>
    <row r="2494" spans="1:4" ht="14.25">
      <c r="A2494" s="199">
        <v>102872</v>
      </c>
      <c r="B2494" s="186" t="s">
        <v>6291</v>
      </c>
      <c r="C2494" s="187" t="s">
        <v>42</v>
      </c>
      <c r="D2494" s="218">
        <v>416.69</v>
      </c>
    </row>
    <row r="2495" spans="1:4" ht="14.25">
      <c r="A2495" s="199">
        <v>102873</v>
      </c>
      <c r="B2495" s="186" t="s">
        <v>2972</v>
      </c>
      <c r="C2495" s="187" t="s">
        <v>42</v>
      </c>
      <c r="D2495" s="218">
        <v>116.34</v>
      </c>
    </row>
    <row r="2496" spans="1:4" ht="14.25">
      <c r="A2496" s="199">
        <v>102960</v>
      </c>
      <c r="B2496" s="186" t="s">
        <v>6295</v>
      </c>
      <c r="C2496" s="187" t="s">
        <v>42</v>
      </c>
      <c r="D2496" s="218">
        <v>161.6</v>
      </c>
    </row>
    <row r="2497" spans="1:4" ht="14.25">
      <c r="A2497" s="199">
        <v>102961</v>
      </c>
      <c r="B2497" s="186" t="s">
        <v>6296</v>
      </c>
      <c r="C2497" s="187" t="s">
        <v>42</v>
      </c>
      <c r="D2497" s="218">
        <v>43.66</v>
      </c>
    </row>
    <row r="2498" spans="1:4" ht="14.25">
      <c r="A2498" s="199">
        <v>102962</v>
      </c>
      <c r="B2498" s="186" t="s">
        <v>6297</v>
      </c>
      <c r="C2498" s="187" t="s">
        <v>42</v>
      </c>
      <c r="D2498" s="218">
        <v>151.59</v>
      </c>
    </row>
    <row r="2499" spans="1:4" ht="14.25">
      <c r="A2499" s="199">
        <v>102963</v>
      </c>
      <c r="B2499" s="186" t="s">
        <v>2977</v>
      </c>
      <c r="C2499" s="187" t="s">
        <v>42</v>
      </c>
      <c r="D2499" s="218">
        <v>82.46</v>
      </c>
    </row>
    <row r="2500" spans="1:4" ht="14.25">
      <c r="A2500" s="199">
        <v>90621</v>
      </c>
      <c r="B2500" s="186" t="s">
        <v>477</v>
      </c>
      <c r="C2500" s="187" t="s">
        <v>42</v>
      </c>
      <c r="D2500" s="218">
        <v>2.72</v>
      </c>
    </row>
    <row r="2501" spans="1:4" ht="14.25">
      <c r="A2501" s="199">
        <v>90622</v>
      </c>
      <c r="B2501" s="186" t="s">
        <v>478</v>
      </c>
      <c r="C2501" s="187" t="s">
        <v>42</v>
      </c>
      <c r="D2501" s="218">
        <v>0.62</v>
      </c>
    </row>
    <row r="2502" spans="1:4" ht="14.25">
      <c r="A2502" s="199">
        <v>90623</v>
      </c>
      <c r="B2502" s="186" t="s">
        <v>479</v>
      </c>
      <c r="C2502" s="187" t="s">
        <v>42</v>
      </c>
      <c r="D2502" s="218">
        <v>3.4</v>
      </c>
    </row>
    <row r="2503" spans="1:4" ht="14.25">
      <c r="A2503" s="199">
        <v>90624</v>
      </c>
      <c r="B2503" s="186" t="s">
        <v>480</v>
      </c>
      <c r="C2503" s="187" t="s">
        <v>42</v>
      </c>
      <c r="D2503" s="218">
        <v>3.53</v>
      </c>
    </row>
    <row r="2504" spans="1:4" ht="14.25">
      <c r="A2504" s="199">
        <v>102876</v>
      </c>
      <c r="B2504" s="186" t="s">
        <v>6292</v>
      </c>
      <c r="C2504" s="187" t="s">
        <v>42</v>
      </c>
      <c r="D2504" s="218">
        <v>462.74</v>
      </c>
    </row>
    <row r="2505" spans="1:4" ht="14.25">
      <c r="A2505" s="199">
        <v>102877</v>
      </c>
      <c r="B2505" s="186" t="s">
        <v>6293</v>
      </c>
      <c r="C2505" s="187" t="s">
        <v>42</v>
      </c>
      <c r="D2505" s="218">
        <v>125.01</v>
      </c>
    </row>
    <row r="2506" spans="1:4" ht="14.25">
      <c r="A2506" s="199">
        <v>102878</v>
      </c>
      <c r="B2506" s="186" t="s">
        <v>6294</v>
      </c>
      <c r="C2506" s="187" t="s">
        <v>42</v>
      </c>
      <c r="D2506" s="218">
        <v>579.07000000000005</v>
      </c>
    </row>
    <row r="2507" spans="1:4" ht="14.25">
      <c r="A2507" s="199">
        <v>102879</v>
      </c>
      <c r="B2507" s="186" t="s">
        <v>2973</v>
      </c>
      <c r="C2507" s="187" t="s">
        <v>42</v>
      </c>
      <c r="D2507" s="218">
        <v>174.6</v>
      </c>
    </row>
    <row r="2508" spans="1:4" ht="14.25">
      <c r="A2508" s="199">
        <v>103220</v>
      </c>
      <c r="B2508" s="186" t="s">
        <v>6301</v>
      </c>
      <c r="C2508" s="187" t="s">
        <v>42</v>
      </c>
      <c r="D2508" s="218">
        <v>141.51</v>
      </c>
    </row>
    <row r="2509" spans="1:4" ht="14.25">
      <c r="A2509" s="199">
        <v>103221</v>
      </c>
      <c r="B2509" s="186" t="s">
        <v>6302</v>
      </c>
      <c r="C2509" s="187" t="s">
        <v>42</v>
      </c>
      <c r="D2509" s="218">
        <v>38.229999999999997</v>
      </c>
    </row>
    <row r="2510" spans="1:4" ht="14.25">
      <c r="A2510" s="199">
        <v>103222</v>
      </c>
      <c r="B2510" s="186" t="s">
        <v>6303</v>
      </c>
      <c r="C2510" s="187" t="s">
        <v>42</v>
      </c>
      <c r="D2510" s="218">
        <v>177.09</v>
      </c>
    </row>
    <row r="2511" spans="1:4" ht="14.25">
      <c r="A2511" s="199">
        <v>103223</v>
      </c>
      <c r="B2511" s="186" t="s">
        <v>3700</v>
      </c>
      <c r="C2511" s="187" t="s">
        <v>42</v>
      </c>
      <c r="D2511" s="218">
        <v>34.1</v>
      </c>
    </row>
    <row r="2512" spans="1:4" ht="14.25">
      <c r="A2512" s="199">
        <v>103232</v>
      </c>
      <c r="B2512" s="186" t="s">
        <v>6307</v>
      </c>
      <c r="C2512" s="187" t="s">
        <v>42</v>
      </c>
      <c r="D2512" s="218">
        <v>443.98</v>
      </c>
    </row>
    <row r="2513" spans="1:4" ht="14.25">
      <c r="A2513" s="199">
        <v>103233</v>
      </c>
      <c r="B2513" s="186" t="s">
        <v>6308</v>
      </c>
      <c r="C2513" s="187" t="s">
        <v>42</v>
      </c>
      <c r="D2513" s="218">
        <v>119.95</v>
      </c>
    </row>
    <row r="2514" spans="1:4" ht="14.25">
      <c r="A2514" s="199">
        <v>103234</v>
      </c>
      <c r="B2514" s="186" t="s">
        <v>6309</v>
      </c>
      <c r="C2514" s="187" t="s">
        <v>42</v>
      </c>
      <c r="D2514" s="218">
        <v>583.09</v>
      </c>
    </row>
    <row r="2515" spans="1:4" ht="14.25">
      <c r="A2515" s="199">
        <v>103235</v>
      </c>
      <c r="B2515" s="186" t="s">
        <v>3702</v>
      </c>
      <c r="C2515" s="187" t="s">
        <v>42</v>
      </c>
      <c r="D2515" s="218">
        <v>99.86</v>
      </c>
    </row>
    <row r="2516" spans="1:4" ht="14.25">
      <c r="A2516" s="199">
        <v>103228</v>
      </c>
      <c r="B2516" s="186" t="s">
        <v>6306</v>
      </c>
      <c r="C2516" s="187" t="s">
        <v>42</v>
      </c>
      <c r="D2516" s="218">
        <v>406.28</v>
      </c>
    </row>
    <row r="2517" spans="1:4" ht="14.25">
      <c r="A2517" s="199">
        <v>103226</v>
      </c>
      <c r="B2517" s="186" t="s">
        <v>6304</v>
      </c>
      <c r="C2517" s="187" t="s">
        <v>42</v>
      </c>
      <c r="D2517" s="218">
        <v>324.66000000000003</v>
      </c>
    </row>
    <row r="2518" spans="1:4" ht="14.25">
      <c r="A2518" s="199">
        <v>103227</v>
      </c>
      <c r="B2518" s="186" t="s">
        <v>6305</v>
      </c>
      <c r="C2518" s="187" t="s">
        <v>42</v>
      </c>
      <c r="D2518" s="218">
        <v>87.71</v>
      </c>
    </row>
    <row r="2519" spans="1:4" ht="14.25">
      <c r="A2519" s="199">
        <v>103229</v>
      </c>
      <c r="B2519" s="186" t="s">
        <v>3701</v>
      </c>
      <c r="C2519" s="187" t="s">
        <v>42</v>
      </c>
      <c r="D2519" s="218">
        <v>84.68</v>
      </c>
    </row>
    <row r="2520" spans="1:4" ht="14.25">
      <c r="A2520" s="199">
        <v>102972</v>
      </c>
      <c r="B2520" s="186" t="s">
        <v>6298</v>
      </c>
      <c r="C2520" s="187" t="s">
        <v>42</v>
      </c>
      <c r="D2520" s="218">
        <v>86.25</v>
      </c>
    </row>
    <row r="2521" spans="1:4" ht="14.25">
      <c r="A2521" s="199">
        <v>102973</v>
      </c>
      <c r="B2521" s="186" t="s">
        <v>6299</v>
      </c>
      <c r="C2521" s="187" t="s">
        <v>42</v>
      </c>
      <c r="D2521" s="218">
        <v>23.95</v>
      </c>
    </row>
    <row r="2522" spans="1:4" ht="14.25">
      <c r="A2522" s="199">
        <v>102974</v>
      </c>
      <c r="B2522" s="186" t="s">
        <v>6300</v>
      </c>
      <c r="C2522" s="187" t="s">
        <v>42</v>
      </c>
      <c r="D2522" s="218">
        <v>80.91</v>
      </c>
    </row>
    <row r="2523" spans="1:4" ht="14.25">
      <c r="A2523" s="199">
        <v>96301</v>
      </c>
      <c r="B2523" s="186" t="s">
        <v>711</v>
      </c>
      <c r="C2523" s="187" t="s">
        <v>42</v>
      </c>
      <c r="D2523" s="218">
        <v>47.78</v>
      </c>
    </row>
    <row r="2524" spans="1:4" ht="14.25">
      <c r="A2524" s="199">
        <v>90627</v>
      </c>
      <c r="B2524" s="186" t="s">
        <v>481</v>
      </c>
      <c r="C2524" s="187" t="s">
        <v>42</v>
      </c>
      <c r="D2524" s="218">
        <v>50.61</v>
      </c>
    </row>
    <row r="2525" spans="1:4" ht="14.25">
      <c r="A2525" s="199">
        <v>90628</v>
      </c>
      <c r="B2525" s="186" t="s">
        <v>482</v>
      </c>
      <c r="C2525" s="187" t="s">
        <v>42</v>
      </c>
      <c r="D2525" s="218">
        <v>13.57</v>
      </c>
    </row>
    <row r="2526" spans="1:4" ht="14.25">
      <c r="A2526" s="199">
        <v>90629</v>
      </c>
      <c r="B2526" s="186" t="s">
        <v>483</v>
      </c>
      <c r="C2526" s="187" t="s">
        <v>42</v>
      </c>
      <c r="D2526" s="218">
        <v>63.33</v>
      </c>
    </row>
    <row r="2527" spans="1:4" ht="14.25">
      <c r="A2527" s="199">
        <v>90630</v>
      </c>
      <c r="B2527" s="186" t="s">
        <v>484</v>
      </c>
      <c r="C2527" s="187" t="s">
        <v>42</v>
      </c>
      <c r="D2527" s="218">
        <v>1.68</v>
      </c>
    </row>
    <row r="2528" spans="1:4" ht="14.25">
      <c r="A2528" s="199">
        <v>95704</v>
      </c>
      <c r="B2528" s="186" t="s">
        <v>3676</v>
      </c>
      <c r="C2528" s="187" t="s">
        <v>42</v>
      </c>
      <c r="D2528" s="218">
        <v>51.1</v>
      </c>
    </row>
    <row r="2529" spans="1:4" ht="14.25">
      <c r="A2529" s="199">
        <v>95705</v>
      </c>
      <c r="B2529" s="186" t="s">
        <v>3677</v>
      </c>
      <c r="C2529" s="187" t="s">
        <v>42</v>
      </c>
      <c r="D2529" s="218">
        <v>13.71</v>
      </c>
    </row>
    <row r="2530" spans="1:4" ht="14.25">
      <c r="A2530" s="199">
        <v>95706</v>
      </c>
      <c r="B2530" s="186" t="s">
        <v>3678</v>
      </c>
      <c r="C2530" s="187" t="s">
        <v>42</v>
      </c>
      <c r="D2530" s="218">
        <v>63.95</v>
      </c>
    </row>
    <row r="2531" spans="1:4" ht="14.25">
      <c r="A2531" s="199">
        <v>95707</v>
      </c>
      <c r="B2531" s="186" t="s">
        <v>3679</v>
      </c>
      <c r="C2531" s="187" t="s">
        <v>42</v>
      </c>
      <c r="D2531" s="218">
        <v>4.63</v>
      </c>
    </row>
    <row r="2532" spans="1:4" ht="14.25">
      <c r="A2532" s="199">
        <v>91273</v>
      </c>
      <c r="B2532" s="186" t="s">
        <v>541</v>
      </c>
      <c r="C2532" s="187" t="s">
        <v>42</v>
      </c>
      <c r="D2532" s="218">
        <v>0.44</v>
      </c>
    </row>
    <row r="2533" spans="1:4" ht="14.25">
      <c r="A2533" s="199">
        <v>91274</v>
      </c>
      <c r="B2533" s="186" t="s">
        <v>542</v>
      </c>
      <c r="C2533" s="187" t="s">
        <v>42</v>
      </c>
      <c r="D2533" s="218">
        <v>0.11</v>
      </c>
    </row>
    <row r="2534" spans="1:4" ht="14.25">
      <c r="A2534" s="199">
        <v>91275</v>
      </c>
      <c r="B2534" s="186" t="s">
        <v>543</v>
      </c>
      <c r="C2534" s="187" t="s">
        <v>42</v>
      </c>
      <c r="D2534" s="218">
        <v>0.55000000000000004</v>
      </c>
    </row>
    <row r="2535" spans="1:4" ht="14.25">
      <c r="A2535" s="199">
        <v>91276</v>
      </c>
      <c r="B2535" s="186" t="s">
        <v>544</v>
      </c>
      <c r="C2535" s="187" t="s">
        <v>42</v>
      </c>
      <c r="D2535" s="218">
        <v>8.61</v>
      </c>
    </row>
    <row r="2536" spans="1:4" ht="14.25">
      <c r="A2536" s="199">
        <v>102882</v>
      </c>
      <c r="B2536" s="186" t="s">
        <v>7220</v>
      </c>
      <c r="C2536" s="187" t="s">
        <v>42</v>
      </c>
      <c r="D2536" s="218">
        <v>0</v>
      </c>
    </row>
    <row r="2537" spans="1:4" ht="14.25">
      <c r="A2537" s="199">
        <v>102883</v>
      </c>
      <c r="B2537" s="186" t="s">
        <v>7221</v>
      </c>
      <c r="C2537" s="187" t="s">
        <v>42</v>
      </c>
      <c r="D2537" s="218">
        <v>0</v>
      </c>
    </row>
    <row r="2538" spans="1:4" ht="14.25">
      <c r="A2538" s="199">
        <v>102884</v>
      </c>
      <c r="B2538" s="186" t="s">
        <v>7222</v>
      </c>
      <c r="C2538" s="187" t="s">
        <v>42</v>
      </c>
      <c r="D2538" s="218">
        <v>0</v>
      </c>
    </row>
    <row r="2539" spans="1:4" ht="14.25">
      <c r="A2539" s="199">
        <v>102885</v>
      </c>
      <c r="B2539" s="186" t="s">
        <v>2974</v>
      </c>
      <c r="C2539" s="187" t="s">
        <v>42</v>
      </c>
      <c r="D2539" s="218">
        <v>1.44</v>
      </c>
    </row>
    <row r="2540" spans="1:4" ht="14.25">
      <c r="A2540" s="199">
        <v>95272</v>
      </c>
      <c r="B2540" s="186" t="s">
        <v>3669</v>
      </c>
      <c r="C2540" s="187" t="s">
        <v>42</v>
      </c>
      <c r="D2540" s="218">
        <v>0.56000000000000005</v>
      </c>
    </row>
    <row r="2541" spans="1:4" ht="14.25">
      <c r="A2541" s="199">
        <v>95273</v>
      </c>
      <c r="B2541" s="186" t="s">
        <v>3670</v>
      </c>
      <c r="C2541" s="187" t="s">
        <v>42</v>
      </c>
      <c r="D2541" s="218">
        <v>0.13</v>
      </c>
    </row>
    <row r="2542" spans="1:4" ht="14.25">
      <c r="A2542" s="199">
        <v>95274</v>
      </c>
      <c r="B2542" s="186" t="s">
        <v>3671</v>
      </c>
      <c r="C2542" s="187" t="s">
        <v>42</v>
      </c>
      <c r="D2542" s="218">
        <v>0.44</v>
      </c>
    </row>
    <row r="2543" spans="1:4" ht="14.25">
      <c r="A2543" s="199">
        <v>95275</v>
      </c>
      <c r="B2543" s="186" t="s">
        <v>3672</v>
      </c>
      <c r="C2543" s="187" t="s">
        <v>42</v>
      </c>
      <c r="D2543" s="218">
        <v>2.87</v>
      </c>
    </row>
    <row r="2544" spans="1:4" ht="14.25">
      <c r="A2544" s="199">
        <v>106232</v>
      </c>
      <c r="B2544" s="186" t="s">
        <v>23037</v>
      </c>
      <c r="C2544" s="187" t="s">
        <v>42</v>
      </c>
      <c r="D2544" s="218">
        <v>0</v>
      </c>
    </row>
    <row r="2545" spans="1:4" ht="14.25">
      <c r="A2545" s="199">
        <v>106235</v>
      </c>
      <c r="B2545" s="186" t="s">
        <v>23038</v>
      </c>
      <c r="C2545" s="187" t="s">
        <v>42</v>
      </c>
      <c r="D2545" s="218">
        <v>0</v>
      </c>
    </row>
    <row r="2546" spans="1:4" ht="14.25">
      <c r="A2546" s="199">
        <v>106233</v>
      </c>
      <c r="B2546" s="186" t="s">
        <v>23039</v>
      </c>
      <c r="C2546" s="187" t="s">
        <v>42</v>
      </c>
      <c r="D2546" s="218">
        <v>0</v>
      </c>
    </row>
    <row r="2547" spans="1:4" ht="14.25">
      <c r="A2547" s="199">
        <v>106234</v>
      </c>
      <c r="B2547" s="186" t="s">
        <v>23040</v>
      </c>
      <c r="C2547" s="187" t="s">
        <v>42</v>
      </c>
      <c r="D2547" s="218">
        <v>0</v>
      </c>
    </row>
    <row r="2548" spans="1:4" ht="14.25">
      <c r="A2548" s="199">
        <v>106236</v>
      </c>
      <c r="B2548" s="186" t="s">
        <v>23041</v>
      </c>
      <c r="C2548" s="187" t="s">
        <v>42</v>
      </c>
      <c r="D2548" s="218">
        <v>150.56</v>
      </c>
    </row>
    <row r="2549" spans="1:4" ht="14.25">
      <c r="A2549" s="199">
        <v>88419</v>
      </c>
      <c r="B2549" s="186" t="s">
        <v>382</v>
      </c>
      <c r="C2549" s="187" t="s">
        <v>42</v>
      </c>
      <c r="D2549" s="218">
        <v>6.45</v>
      </c>
    </row>
    <row r="2550" spans="1:4" ht="14.25">
      <c r="A2550" s="199">
        <v>88422</v>
      </c>
      <c r="B2550" s="186" t="s">
        <v>383</v>
      </c>
      <c r="C2550" s="187" t="s">
        <v>42</v>
      </c>
      <c r="D2550" s="218">
        <v>1.49</v>
      </c>
    </row>
    <row r="2551" spans="1:4" ht="14.25">
      <c r="A2551" s="199">
        <v>88425</v>
      </c>
      <c r="B2551" s="186" t="s">
        <v>384</v>
      </c>
      <c r="C2551" s="187" t="s">
        <v>42</v>
      </c>
      <c r="D2551" s="218">
        <v>8.06</v>
      </c>
    </row>
    <row r="2552" spans="1:4" ht="14.25">
      <c r="A2552" s="199">
        <v>88427</v>
      </c>
      <c r="B2552" s="186" t="s">
        <v>385</v>
      </c>
      <c r="C2552" s="187" t="s">
        <v>42</v>
      </c>
      <c r="D2552" s="218">
        <v>1.19</v>
      </c>
    </row>
    <row r="2553" spans="1:4" ht="14.25">
      <c r="A2553" s="199">
        <v>88434</v>
      </c>
      <c r="B2553" s="186" t="s">
        <v>386</v>
      </c>
      <c r="C2553" s="187" t="s">
        <v>42</v>
      </c>
      <c r="D2553" s="218">
        <v>8.5500000000000007</v>
      </c>
    </row>
    <row r="2554" spans="1:4" ht="14.25">
      <c r="A2554" s="199">
        <v>88435</v>
      </c>
      <c r="B2554" s="186" t="s">
        <v>387</v>
      </c>
      <c r="C2554" s="187" t="s">
        <v>42</v>
      </c>
      <c r="D2554" s="218">
        <v>1.97</v>
      </c>
    </row>
    <row r="2555" spans="1:4" ht="14.25">
      <c r="A2555" s="199">
        <v>88436</v>
      </c>
      <c r="B2555" s="186" t="s">
        <v>388</v>
      </c>
      <c r="C2555" s="187" t="s">
        <v>42</v>
      </c>
      <c r="D2555" s="218">
        <v>10.69</v>
      </c>
    </row>
    <row r="2556" spans="1:4" ht="14.25">
      <c r="A2556" s="199">
        <v>88437</v>
      </c>
      <c r="B2556" s="186" t="s">
        <v>389</v>
      </c>
      <c r="C2556" s="187" t="s">
        <v>42</v>
      </c>
      <c r="D2556" s="218">
        <v>1.19</v>
      </c>
    </row>
    <row r="2557" spans="1:4" ht="14.25">
      <c r="A2557" s="199">
        <v>90664</v>
      </c>
      <c r="B2557" s="186" t="s">
        <v>3632</v>
      </c>
      <c r="C2557" s="187" t="s">
        <v>42</v>
      </c>
      <c r="D2557" s="218">
        <v>7.07</v>
      </c>
    </row>
    <row r="2558" spans="1:4" ht="14.25">
      <c r="A2558" s="199">
        <v>90665</v>
      </c>
      <c r="B2558" s="186" t="s">
        <v>3633</v>
      </c>
      <c r="C2558" s="187" t="s">
        <v>42</v>
      </c>
      <c r="D2558" s="218">
        <v>1.88</v>
      </c>
    </row>
    <row r="2559" spans="1:4" ht="14.25">
      <c r="A2559" s="199">
        <v>90666</v>
      </c>
      <c r="B2559" s="186" t="s">
        <v>3634</v>
      </c>
      <c r="C2559" s="187" t="s">
        <v>42</v>
      </c>
      <c r="D2559" s="218">
        <v>8.85</v>
      </c>
    </row>
    <row r="2560" spans="1:4" ht="14.25">
      <c r="A2560" s="199">
        <v>90667</v>
      </c>
      <c r="B2560" s="186" t="s">
        <v>3635</v>
      </c>
      <c r="C2560" s="187" t="s">
        <v>42</v>
      </c>
      <c r="D2560" s="218">
        <v>14.55</v>
      </c>
    </row>
    <row r="2561" spans="1:4" ht="14.25">
      <c r="A2561" s="199">
        <v>102977</v>
      </c>
      <c r="B2561" s="186" t="s">
        <v>7223</v>
      </c>
      <c r="C2561" s="187" t="s">
        <v>42</v>
      </c>
      <c r="D2561" s="218">
        <v>0</v>
      </c>
    </row>
    <row r="2562" spans="1:4" ht="14.25">
      <c r="A2562" s="199">
        <v>102978</v>
      </c>
      <c r="B2562" s="186" t="s">
        <v>7224</v>
      </c>
      <c r="C2562" s="187" t="s">
        <v>42</v>
      </c>
      <c r="D2562" s="218">
        <v>0</v>
      </c>
    </row>
    <row r="2563" spans="1:4" ht="14.25">
      <c r="A2563" s="199">
        <v>102979</v>
      </c>
      <c r="B2563" s="186" t="s">
        <v>7225</v>
      </c>
      <c r="C2563" s="187" t="s">
        <v>42</v>
      </c>
      <c r="D2563" s="218">
        <v>0</v>
      </c>
    </row>
    <row r="2564" spans="1:4" ht="14.25">
      <c r="A2564" s="199">
        <v>95217</v>
      </c>
      <c r="B2564" s="186" t="s">
        <v>3667</v>
      </c>
      <c r="C2564" s="187" t="s">
        <v>42</v>
      </c>
      <c r="D2564" s="218">
        <v>0.71</v>
      </c>
    </row>
    <row r="2565" spans="1:4" ht="14.25">
      <c r="A2565" s="199">
        <v>89130</v>
      </c>
      <c r="B2565" s="186" t="s">
        <v>422</v>
      </c>
      <c r="C2565" s="187" t="s">
        <v>42</v>
      </c>
      <c r="D2565" s="218">
        <v>52.19</v>
      </c>
    </row>
    <row r="2566" spans="1:4" ht="14.25">
      <c r="A2566" s="199">
        <v>89131</v>
      </c>
      <c r="B2566" s="186" t="s">
        <v>423</v>
      </c>
      <c r="C2566" s="187" t="s">
        <v>42</v>
      </c>
      <c r="D2566" s="218">
        <v>13.79</v>
      </c>
    </row>
    <row r="2567" spans="1:4" ht="14.25">
      <c r="A2567" s="199">
        <v>53861</v>
      </c>
      <c r="B2567" s="186" t="s">
        <v>364</v>
      </c>
      <c r="C2567" s="187" t="s">
        <v>42</v>
      </c>
      <c r="D2567" s="218">
        <v>65.239999999999995</v>
      </c>
    </row>
    <row r="2568" spans="1:4" ht="14.25">
      <c r="A2568" s="199">
        <v>5787</v>
      </c>
      <c r="B2568" s="186" t="s">
        <v>324</v>
      </c>
      <c r="C2568" s="187" t="s">
        <v>42</v>
      </c>
      <c r="D2568" s="218">
        <v>68.44</v>
      </c>
    </row>
    <row r="2569" spans="1:4" ht="14.25">
      <c r="A2569" s="199">
        <v>89128</v>
      </c>
      <c r="B2569" s="186" t="s">
        <v>420</v>
      </c>
      <c r="C2569" s="187" t="s">
        <v>42</v>
      </c>
      <c r="D2569" s="218">
        <v>37.64</v>
      </c>
    </row>
    <row r="2570" spans="1:4" ht="14.25">
      <c r="A2570" s="199">
        <v>89129</v>
      </c>
      <c r="B2570" s="186" t="s">
        <v>421</v>
      </c>
      <c r="C2570" s="187" t="s">
        <v>42</v>
      </c>
      <c r="D2570" s="218">
        <v>9.94</v>
      </c>
    </row>
    <row r="2571" spans="1:4" ht="14.25">
      <c r="A2571" s="199">
        <v>53857</v>
      </c>
      <c r="B2571" s="186" t="s">
        <v>362</v>
      </c>
      <c r="C2571" s="187" t="s">
        <v>42</v>
      </c>
      <c r="D2571" s="218">
        <v>47.05</v>
      </c>
    </row>
    <row r="2572" spans="1:4" ht="14.25">
      <c r="A2572" s="199">
        <v>53858</v>
      </c>
      <c r="B2572" s="186" t="s">
        <v>363</v>
      </c>
      <c r="C2572" s="187" t="s">
        <v>42</v>
      </c>
      <c r="D2572" s="218">
        <v>44.46</v>
      </c>
    </row>
    <row r="2573" spans="1:4" ht="14.25">
      <c r="A2573" s="199">
        <v>102888</v>
      </c>
      <c r="B2573" s="186" t="s">
        <v>7226</v>
      </c>
      <c r="C2573" s="187" t="s">
        <v>42</v>
      </c>
      <c r="D2573" s="218">
        <v>0</v>
      </c>
    </row>
    <row r="2574" spans="1:4" ht="14.25">
      <c r="A2574" s="199">
        <v>102889</v>
      </c>
      <c r="B2574" s="186" t="s">
        <v>7227</v>
      </c>
      <c r="C2574" s="187" t="s">
        <v>42</v>
      </c>
      <c r="D2574" s="218">
        <v>0</v>
      </c>
    </row>
    <row r="2575" spans="1:4" ht="14.25">
      <c r="A2575" s="199">
        <v>102890</v>
      </c>
      <c r="B2575" s="186" t="s">
        <v>7228</v>
      </c>
      <c r="C2575" s="187" t="s">
        <v>42</v>
      </c>
      <c r="D2575" s="218">
        <v>0</v>
      </c>
    </row>
    <row r="2576" spans="1:4" ht="14.25">
      <c r="A2576" s="199">
        <v>102891</v>
      </c>
      <c r="B2576" s="186" t="s">
        <v>7229</v>
      </c>
      <c r="C2576" s="187" t="s">
        <v>42</v>
      </c>
      <c r="D2576" s="218">
        <v>1.44</v>
      </c>
    </row>
    <row r="2577" spans="1:4" ht="14.25">
      <c r="A2577" s="199">
        <v>89246</v>
      </c>
      <c r="B2577" s="186" t="s">
        <v>442</v>
      </c>
      <c r="C2577" s="187" t="s">
        <v>42</v>
      </c>
      <c r="D2577" s="218">
        <v>216.44</v>
      </c>
    </row>
    <row r="2578" spans="1:4" ht="14.25">
      <c r="A2578" s="199">
        <v>89247</v>
      </c>
      <c r="B2578" s="186" t="s">
        <v>443</v>
      </c>
      <c r="C2578" s="187" t="s">
        <v>42</v>
      </c>
      <c r="D2578" s="218">
        <v>66.27</v>
      </c>
    </row>
    <row r="2579" spans="1:4" ht="14.25">
      <c r="A2579" s="199">
        <v>89248</v>
      </c>
      <c r="B2579" s="186" t="s">
        <v>444</v>
      </c>
      <c r="C2579" s="187" t="s">
        <v>42</v>
      </c>
      <c r="D2579" s="218">
        <v>386.07</v>
      </c>
    </row>
    <row r="2580" spans="1:4" ht="14.25">
      <c r="A2580" s="199">
        <v>89249</v>
      </c>
      <c r="B2580" s="186" t="s">
        <v>445</v>
      </c>
      <c r="C2580" s="187" t="s">
        <v>42</v>
      </c>
      <c r="D2580" s="218">
        <v>366.42</v>
      </c>
    </row>
    <row r="2581" spans="1:4" ht="14.25">
      <c r="A2581" s="199">
        <v>102954</v>
      </c>
      <c r="B2581" s="186" t="s">
        <v>7230</v>
      </c>
      <c r="C2581" s="187" t="s">
        <v>42</v>
      </c>
      <c r="D2581" s="218">
        <v>0</v>
      </c>
    </row>
    <row r="2582" spans="1:4" ht="14.25">
      <c r="A2582" s="199">
        <v>104727</v>
      </c>
      <c r="B2582" s="186" t="s">
        <v>7231</v>
      </c>
      <c r="C2582" s="187" t="s">
        <v>42</v>
      </c>
      <c r="D2582" s="218">
        <v>0</v>
      </c>
    </row>
    <row r="2583" spans="1:4" ht="14.25">
      <c r="A2583" s="199">
        <v>102956</v>
      </c>
      <c r="B2583" s="186" t="s">
        <v>7232</v>
      </c>
      <c r="C2583" s="187" t="s">
        <v>42</v>
      </c>
      <c r="D2583" s="218">
        <v>0</v>
      </c>
    </row>
    <row r="2584" spans="1:4" ht="14.25">
      <c r="A2584" s="199">
        <v>102957</v>
      </c>
      <c r="B2584" s="186" t="s">
        <v>7233</v>
      </c>
      <c r="C2584" s="187" t="s">
        <v>42</v>
      </c>
      <c r="D2584" s="218">
        <v>38.229999999999997</v>
      </c>
    </row>
    <row r="2585" spans="1:4" ht="14.25">
      <c r="A2585" s="199">
        <v>88859</v>
      </c>
      <c r="B2585" s="186" t="s">
        <v>400</v>
      </c>
      <c r="C2585" s="187" t="s">
        <v>42</v>
      </c>
      <c r="D2585" s="218">
        <v>24.26</v>
      </c>
    </row>
    <row r="2586" spans="1:4" ht="14.25">
      <c r="A2586" s="199">
        <v>88860</v>
      </c>
      <c r="B2586" s="186" t="s">
        <v>401</v>
      </c>
      <c r="C2586" s="187" t="s">
        <v>42</v>
      </c>
      <c r="D2586" s="218">
        <v>6.41</v>
      </c>
    </row>
    <row r="2587" spans="1:4" ht="14.25">
      <c r="A2587" s="199">
        <v>5667</v>
      </c>
      <c r="B2587" s="186" t="s">
        <v>293</v>
      </c>
      <c r="C2587" s="187" t="s">
        <v>42</v>
      </c>
      <c r="D2587" s="218">
        <v>30.33</v>
      </c>
    </row>
    <row r="2588" spans="1:4" ht="14.25">
      <c r="A2588" s="199">
        <v>5668</v>
      </c>
      <c r="B2588" s="186" t="s">
        <v>294</v>
      </c>
      <c r="C2588" s="187" t="s">
        <v>42</v>
      </c>
      <c r="D2588" s="218">
        <v>44.58</v>
      </c>
    </row>
    <row r="2589" spans="1:4" ht="14.25">
      <c r="A2589" s="199">
        <v>89011</v>
      </c>
      <c r="B2589" s="186" t="s">
        <v>408</v>
      </c>
      <c r="C2589" s="187" t="s">
        <v>42</v>
      </c>
      <c r="D2589" s="218">
        <v>26.32</v>
      </c>
    </row>
    <row r="2590" spans="1:4" ht="14.25">
      <c r="A2590" s="199">
        <v>89012</v>
      </c>
      <c r="B2590" s="186" t="s">
        <v>409</v>
      </c>
      <c r="C2590" s="187" t="s">
        <v>42</v>
      </c>
      <c r="D2590" s="218">
        <v>6.95</v>
      </c>
    </row>
    <row r="2591" spans="1:4" ht="14.25">
      <c r="A2591" s="199">
        <v>5735</v>
      </c>
      <c r="B2591" s="186" t="s">
        <v>313</v>
      </c>
      <c r="C2591" s="187" t="s">
        <v>42</v>
      </c>
      <c r="D2591" s="218">
        <v>32.9</v>
      </c>
    </row>
    <row r="2592" spans="1:4" ht="14.25">
      <c r="A2592" s="199">
        <v>5736</v>
      </c>
      <c r="B2592" s="186" t="s">
        <v>314</v>
      </c>
      <c r="C2592" s="187" t="s">
        <v>42</v>
      </c>
      <c r="D2592" s="218">
        <v>40.619999999999997</v>
      </c>
    </row>
    <row r="2593" spans="1:4" ht="14.25">
      <c r="A2593" s="199">
        <v>88857</v>
      </c>
      <c r="B2593" s="186" t="s">
        <v>398</v>
      </c>
      <c r="C2593" s="187" t="s">
        <v>42</v>
      </c>
      <c r="D2593" s="218">
        <v>27.28</v>
      </c>
    </row>
    <row r="2594" spans="1:4" ht="14.25">
      <c r="A2594" s="199">
        <v>88858</v>
      </c>
      <c r="B2594" s="186" t="s">
        <v>399</v>
      </c>
      <c r="C2594" s="187" t="s">
        <v>42</v>
      </c>
      <c r="D2594" s="218">
        <v>7.21</v>
      </c>
    </row>
    <row r="2595" spans="1:4" ht="14.25">
      <c r="A2595" s="199">
        <v>5664</v>
      </c>
      <c r="B2595" s="186" t="s">
        <v>292</v>
      </c>
      <c r="C2595" s="187" t="s">
        <v>42</v>
      </c>
      <c r="D2595" s="218">
        <v>34.1</v>
      </c>
    </row>
    <row r="2596" spans="1:4" ht="14.25">
      <c r="A2596" s="199">
        <v>53786</v>
      </c>
      <c r="B2596" s="186" t="s">
        <v>345</v>
      </c>
      <c r="C2596" s="187" t="s">
        <v>42</v>
      </c>
      <c r="D2596" s="218">
        <v>49.64</v>
      </c>
    </row>
    <row r="2597" spans="1:4" ht="14.25">
      <c r="A2597" s="199">
        <v>7038</v>
      </c>
      <c r="B2597" s="186" t="s">
        <v>326</v>
      </c>
      <c r="C2597" s="187" t="s">
        <v>42</v>
      </c>
      <c r="D2597" s="218">
        <v>47.43</v>
      </c>
    </row>
    <row r="2598" spans="1:4" ht="14.25">
      <c r="A2598" s="199">
        <v>7039</v>
      </c>
      <c r="B2598" s="186" t="s">
        <v>327</v>
      </c>
      <c r="C2598" s="187" t="s">
        <v>42</v>
      </c>
      <c r="D2598" s="218">
        <v>12.72</v>
      </c>
    </row>
    <row r="2599" spans="1:4" ht="14.25">
      <c r="A2599" s="199">
        <v>7040</v>
      </c>
      <c r="B2599" s="186" t="s">
        <v>328</v>
      </c>
      <c r="C2599" s="187" t="s">
        <v>42</v>
      </c>
      <c r="D2599" s="218">
        <v>59.36</v>
      </c>
    </row>
    <row r="2600" spans="1:4" ht="14.25">
      <c r="A2600" s="199">
        <v>55263</v>
      </c>
      <c r="B2600" s="186" t="s">
        <v>368</v>
      </c>
      <c r="C2600" s="187" t="s">
        <v>42</v>
      </c>
      <c r="D2600" s="218">
        <v>62.68</v>
      </c>
    </row>
    <row r="2601" spans="1:4" ht="14.25">
      <c r="A2601" s="199">
        <v>96460</v>
      </c>
      <c r="B2601" s="186" t="s">
        <v>6288</v>
      </c>
      <c r="C2601" s="187" t="s">
        <v>42</v>
      </c>
      <c r="D2601" s="218">
        <v>50.35</v>
      </c>
    </row>
    <row r="2602" spans="1:4" ht="14.25">
      <c r="A2602" s="199">
        <v>96459</v>
      </c>
      <c r="B2602" s="186" t="s">
        <v>6287</v>
      </c>
      <c r="C2602" s="187" t="s">
        <v>42</v>
      </c>
      <c r="D2602" s="218">
        <v>13.5</v>
      </c>
    </row>
    <row r="2603" spans="1:4" ht="14.25">
      <c r="A2603" s="199">
        <v>96458</v>
      </c>
      <c r="B2603" s="186" t="s">
        <v>6286</v>
      </c>
      <c r="C2603" s="187" t="s">
        <v>42</v>
      </c>
      <c r="D2603" s="218">
        <v>63.01</v>
      </c>
    </row>
    <row r="2604" spans="1:4" ht="14.25">
      <c r="A2604" s="199">
        <v>96457</v>
      </c>
      <c r="B2604" s="186" t="s">
        <v>6285</v>
      </c>
      <c r="C2604" s="187" t="s">
        <v>42</v>
      </c>
      <c r="D2604" s="218">
        <v>62.09</v>
      </c>
    </row>
    <row r="2605" spans="1:4" ht="14.25">
      <c r="A2605" s="199">
        <v>7051</v>
      </c>
      <c r="B2605" s="186" t="s">
        <v>333</v>
      </c>
      <c r="C2605" s="187" t="s">
        <v>42</v>
      </c>
      <c r="D2605" s="218">
        <v>42.07</v>
      </c>
    </row>
    <row r="2606" spans="1:4" ht="14.25">
      <c r="A2606" s="199">
        <v>7052</v>
      </c>
      <c r="B2606" s="186" t="s">
        <v>334</v>
      </c>
      <c r="C2606" s="187" t="s">
        <v>42</v>
      </c>
      <c r="D2606" s="218">
        <v>11.36</v>
      </c>
    </row>
    <row r="2607" spans="1:4" ht="14.25">
      <c r="A2607" s="199">
        <v>7053</v>
      </c>
      <c r="B2607" s="186" t="s">
        <v>335</v>
      </c>
      <c r="C2607" s="187" t="s">
        <v>42</v>
      </c>
      <c r="D2607" s="218">
        <v>52.65</v>
      </c>
    </row>
    <row r="2608" spans="1:4" ht="14.25">
      <c r="A2608" s="199">
        <v>7054</v>
      </c>
      <c r="B2608" s="186" t="s">
        <v>336</v>
      </c>
      <c r="C2608" s="187" t="s">
        <v>42</v>
      </c>
      <c r="D2608" s="218">
        <v>86.83</v>
      </c>
    </row>
    <row r="2609" spans="1:4" ht="14.25">
      <c r="A2609" s="199">
        <v>95627</v>
      </c>
      <c r="B2609" s="186" t="s">
        <v>674</v>
      </c>
      <c r="C2609" s="187" t="s">
        <v>42</v>
      </c>
      <c r="D2609" s="218">
        <v>45.4</v>
      </c>
    </row>
    <row r="2610" spans="1:4" ht="14.25">
      <c r="A2610" s="199">
        <v>95628</v>
      </c>
      <c r="B2610" s="186" t="s">
        <v>675</v>
      </c>
      <c r="C2610" s="187" t="s">
        <v>42</v>
      </c>
      <c r="D2610" s="218">
        <v>12.18</v>
      </c>
    </row>
    <row r="2611" spans="1:4" ht="14.25">
      <c r="A2611" s="199">
        <v>95629</v>
      </c>
      <c r="B2611" s="186" t="s">
        <v>676</v>
      </c>
      <c r="C2611" s="187" t="s">
        <v>42</v>
      </c>
      <c r="D2611" s="218">
        <v>56.81</v>
      </c>
    </row>
    <row r="2612" spans="1:4" ht="14.25">
      <c r="A2612" s="199">
        <v>95630</v>
      </c>
      <c r="B2612" s="186" t="s">
        <v>677</v>
      </c>
      <c r="C2612" s="187" t="s">
        <v>42</v>
      </c>
      <c r="D2612" s="218">
        <v>86.83</v>
      </c>
    </row>
    <row r="2613" spans="1:4" ht="14.25">
      <c r="A2613" s="199">
        <v>89210</v>
      </c>
      <c r="B2613" s="186" t="s">
        <v>424</v>
      </c>
      <c r="C2613" s="187" t="s">
        <v>42</v>
      </c>
      <c r="D2613" s="218">
        <v>30.35</v>
      </c>
    </row>
    <row r="2614" spans="1:4" ht="14.25">
      <c r="A2614" s="199">
        <v>89211</v>
      </c>
      <c r="B2614" s="186" t="s">
        <v>425</v>
      </c>
      <c r="C2614" s="187" t="s">
        <v>42</v>
      </c>
      <c r="D2614" s="218">
        <v>8.14</v>
      </c>
    </row>
    <row r="2615" spans="1:4" ht="14.25">
      <c r="A2615" s="199">
        <v>5674</v>
      </c>
      <c r="B2615" s="186" t="s">
        <v>295</v>
      </c>
      <c r="C2615" s="187" t="s">
        <v>42</v>
      </c>
      <c r="D2615" s="218">
        <v>37.979999999999997</v>
      </c>
    </row>
    <row r="2616" spans="1:4" ht="14.25">
      <c r="A2616" s="199">
        <v>53788</v>
      </c>
      <c r="B2616" s="186" t="s">
        <v>346</v>
      </c>
      <c r="C2616" s="187" t="s">
        <v>42</v>
      </c>
      <c r="D2616" s="218">
        <v>55.58</v>
      </c>
    </row>
    <row r="2617" spans="1:4" ht="14.25">
      <c r="A2617" s="199">
        <v>73309</v>
      </c>
      <c r="B2617" s="186" t="s">
        <v>371</v>
      </c>
      <c r="C2617" s="187" t="s">
        <v>42</v>
      </c>
      <c r="D2617" s="218">
        <v>31.55</v>
      </c>
    </row>
    <row r="2618" spans="1:4" ht="14.25">
      <c r="A2618" s="199">
        <v>73313</v>
      </c>
      <c r="B2618" s="186" t="s">
        <v>373</v>
      </c>
      <c r="C2618" s="187" t="s">
        <v>42</v>
      </c>
      <c r="D2618" s="218">
        <v>8.52</v>
      </c>
    </row>
    <row r="2619" spans="1:4" ht="14.25">
      <c r="A2619" s="199">
        <v>5089</v>
      </c>
      <c r="B2619" s="186" t="s">
        <v>287</v>
      </c>
      <c r="C2619" s="187" t="s">
        <v>42</v>
      </c>
      <c r="D2619" s="218">
        <v>39.49</v>
      </c>
    </row>
    <row r="2620" spans="1:4" ht="14.25">
      <c r="A2620" s="199">
        <v>73315</v>
      </c>
      <c r="B2620" s="186" t="s">
        <v>374</v>
      </c>
      <c r="C2620" s="187" t="s">
        <v>42</v>
      </c>
      <c r="D2620" s="218">
        <v>55.58</v>
      </c>
    </row>
    <row r="2621" spans="1:4" ht="14.25">
      <c r="A2621" s="199">
        <v>5738</v>
      </c>
      <c r="B2621" s="186" t="s">
        <v>315</v>
      </c>
      <c r="C2621" s="187" t="s">
        <v>42</v>
      </c>
      <c r="D2621" s="218">
        <v>41.47</v>
      </c>
    </row>
    <row r="2622" spans="1:4" ht="14.25">
      <c r="A2622" s="199">
        <v>93239</v>
      </c>
      <c r="B2622" s="186" t="s">
        <v>620</v>
      </c>
      <c r="C2622" s="187" t="s">
        <v>42</v>
      </c>
      <c r="D2622" s="218">
        <v>11.12</v>
      </c>
    </row>
    <row r="2623" spans="1:4" ht="14.25">
      <c r="A2623" s="199">
        <v>5739</v>
      </c>
      <c r="B2623" s="186" t="s">
        <v>316</v>
      </c>
      <c r="C2623" s="187" t="s">
        <v>42</v>
      </c>
      <c r="D2623" s="218">
        <v>51.9</v>
      </c>
    </row>
    <row r="2624" spans="1:4" ht="14.25">
      <c r="A2624" s="199">
        <v>93240</v>
      </c>
      <c r="B2624" s="186" t="s">
        <v>621</v>
      </c>
      <c r="C2624" s="187" t="s">
        <v>42</v>
      </c>
      <c r="D2624" s="218">
        <v>11.64</v>
      </c>
    </row>
    <row r="2625" spans="1:4" ht="14.25">
      <c r="A2625" s="199">
        <v>53818</v>
      </c>
      <c r="B2625" s="186" t="s">
        <v>355</v>
      </c>
      <c r="C2625" s="187" t="s">
        <v>42</v>
      </c>
      <c r="D2625" s="218">
        <v>9.16</v>
      </c>
    </row>
    <row r="2626" spans="1:4" ht="14.25">
      <c r="A2626" s="199">
        <v>93238</v>
      </c>
      <c r="B2626" s="186" t="s">
        <v>619</v>
      </c>
      <c r="C2626" s="187" t="s">
        <v>42</v>
      </c>
      <c r="D2626" s="218">
        <v>2.4500000000000002</v>
      </c>
    </row>
    <row r="2627" spans="1:4" ht="14.25">
      <c r="A2627" s="199">
        <v>5727</v>
      </c>
      <c r="B2627" s="186" t="s">
        <v>310</v>
      </c>
      <c r="C2627" s="187" t="s">
        <v>42</v>
      </c>
      <c r="D2627" s="218">
        <v>11.46</v>
      </c>
    </row>
    <row r="2628" spans="1:4" ht="14.25">
      <c r="A2628" s="199">
        <v>89280</v>
      </c>
      <c r="B2628" s="186" t="s">
        <v>461</v>
      </c>
      <c r="C2628" s="187" t="s">
        <v>42</v>
      </c>
      <c r="D2628" s="218">
        <v>37.270000000000003</v>
      </c>
    </row>
    <row r="2629" spans="1:4" ht="14.25">
      <c r="A2629" s="199">
        <v>89281</v>
      </c>
      <c r="B2629" s="186" t="s">
        <v>462</v>
      </c>
      <c r="C2629" s="187" t="s">
        <v>42</v>
      </c>
      <c r="D2629" s="218">
        <v>9.99</v>
      </c>
    </row>
    <row r="2630" spans="1:4" ht="14.25">
      <c r="A2630" s="199">
        <v>5729</v>
      </c>
      <c r="B2630" s="186" t="s">
        <v>311</v>
      </c>
      <c r="C2630" s="187" t="s">
        <v>42</v>
      </c>
      <c r="D2630" s="218">
        <v>46.64</v>
      </c>
    </row>
    <row r="2631" spans="1:4" ht="14.25">
      <c r="A2631" s="199">
        <v>5730</v>
      </c>
      <c r="B2631" s="186" t="s">
        <v>312</v>
      </c>
      <c r="C2631" s="187" t="s">
        <v>42</v>
      </c>
      <c r="D2631" s="218">
        <v>39.75</v>
      </c>
    </row>
    <row r="2632" spans="1:4" ht="14.25">
      <c r="A2632" s="199">
        <v>95266</v>
      </c>
      <c r="B2632" s="186" t="s">
        <v>671</v>
      </c>
      <c r="C2632" s="187" t="s">
        <v>42</v>
      </c>
      <c r="D2632" s="218">
        <v>0.57999999999999996</v>
      </c>
    </row>
    <row r="2633" spans="1:4" ht="14.25">
      <c r="A2633" s="199">
        <v>95267</v>
      </c>
      <c r="B2633" s="186" t="s">
        <v>672</v>
      </c>
      <c r="C2633" s="187" t="s">
        <v>42</v>
      </c>
      <c r="D2633" s="218">
        <v>0.11</v>
      </c>
    </row>
    <row r="2634" spans="1:4" ht="14.25">
      <c r="A2634" s="199">
        <v>95268</v>
      </c>
      <c r="B2634" s="186" t="s">
        <v>673</v>
      </c>
      <c r="C2634" s="187" t="s">
        <v>42</v>
      </c>
      <c r="D2634" s="218">
        <v>0.56000000000000005</v>
      </c>
    </row>
    <row r="2635" spans="1:4" ht="14.25">
      <c r="A2635" s="199">
        <v>95269</v>
      </c>
      <c r="B2635" s="186" t="s">
        <v>3668</v>
      </c>
      <c r="C2635" s="187" t="s">
        <v>42</v>
      </c>
      <c r="D2635" s="218">
        <v>8.61</v>
      </c>
    </row>
    <row r="2636" spans="1:4" ht="14.25">
      <c r="A2636" s="199">
        <v>91688</v>
      </c>
      <c r="B2636" s="186" t="s">
        <v>589</v>
      </c>
      <c r="C2636" s="187" t="s">
        <v>42</v>
      </c>
      <c r="D2636" s="218">
        <v>0.09</v>
      </c>
    </row>
    <row r="2637" spans="1:4" ht="14.25">
      <c r="A2637" s="199">
        <v>91689</v>
      </c>
      <c r="B2637" s="186" t="s">
        <v>590</v>
      </c>
      <c r="C2637" s="187" t="s">
        <v>42</v>
      </c>
      <c r="D2637" s="218">
        <v>0.02</v>
      </c>
    </row>
    <row r="2638" spans="1:4" ht="14.25">
      <c r="A2638" s="199">
        <v>91690</v>
      </c>
      <c r="B2638" s="186" t="s">
        <v>591</v>
      </c>
      <c r="C2638" s="187" t="s">
        <v>42</v>
      </c>
      <c r="D2638" s="218">
        <v>0.06</v>
      </c>
    </row>
    <row r="2639" spans="1:4" ht="14.25">
      <c r="A2639" s="199">
        <v>91691</v>
      </c>
      <c r="B2639" s="186" t="s">
        <v>592</v>
      </c>
      <c r="C2639" s="187" t="s">
        <v>42</v>
      </c>
      <c r="D2639" s="218">
        <v>1.53</v>
      </c>
    </row>
    <row r="2640" spans="1:4" ht="14.25">
      <c r="A2640" s="199">
        <v>102924</v>
      </c>
      <c r="B2640" s="186" t="s">
        <v>7234</v>
      </c>
      <c r="C2640" s="187" t="s">
        <v>42</v>
      </c>
      <c r="D2640" s="218">
        <v>0</v>
      </c>
    </row>
    <row r="2641" spans="1:4" ht="14.25">
      <c r="A2641" s="199">
        <v>102925</v>
      </c>
      <c r="B2641" s="186" t="s">
        <v>7235</v>
      </c>
      <c r="C2641" s="187" t="s">
        <v>42</v>
      </c>
      <c r="D2641" s="218">
        <v>0</v>
      </c>
    </row>
    <row r="2642" spans="1:4" ht="14.25">
      <c r="A2642" s="199">
        <v>102926</v>
      </c>
      <c r="B2642" s="186" t="s">
        <v>7236</v>
      </c>
      <c r="C2642" s="187" t="s">
        <v>42</v>
      </c>
      <c r="D2642" s="218">
        <v>0</v>
      </c>
    </row>
    <row r="2643" spans="1:4" ht="14.25">
      <c r="A2643" s="199">
        <v>102927</v>
      </c>
      <c r="B2643" s="186" t="s">
        <v>3690</v>
      </c>
      <c r="C2643" s="187" t="s">
        <v>42</v>
      </c>
      <c r="D2643" s="218">
        <v>1.06</v>
      </c>
    </row>
    <row r="2644" spans="1:4" ht="14.25">
      <c r="A2644" s="199">
        <v>95136</v>
      </c>
      <c r="B2644" s="186" t="s">
        <v>661</v>
      </c>
      <c r="C2644" s="187" t="s">
        <v>42</v>
      </c>
      <c r="D2644" s="218">
        <v>0.02</v>
      </c>
    </row>
    <row r="2645" spans="1:4" ht="14.25">
      <c r="A2645" s="199">
        <v>95137</v>
      </c>
      <c r="B2645" s="186" t="s">
        <v>662</v>
      </c>
      <c r="C2645" s="187" t="s">
        <v>42</v>
      </c>
      <c r="D2645" s="218">
        <v>0.01</v>
      </c>
    </row>
    <row r="2646" spans="1:4" ht="14.25">
      <c r="A2646" s="199">
        <v>95138</v>
      </c>
      <c r="B2646" s="186" t="s">
        <v>663</v>
      </c>
      <c r="C2646" s="187" t="s">
        <v>42</v>
      </c>
      <c r="D2646" s="218">
        <v>0.02</v>
      </c>
    </row>
    <row r="2647" spans="1:4" ht="14.25">
      <c r="A2647" s="199">
        <v>89023</v>
      </c>
      <c r="B2647" s="186" t="s">
        <v>3620</v>
      </c>
      <c r="C2647" s="187" t="s">
        <v>42</v>
      </c>
      <c r="D2647" s="218">
        <v>3.85</v>
      </c>
    </row>
    <row r="2648" spans="1:4" ht="14.25">
      <c r="A2648" s="199">
        <v>89024</v>
      </c>
      <c r="B2648" s="186" t="s">
        <v>3621</v>
      </c>
      <c r="C2648" s="187" t="s">
        <v>42</v>
      </c>
      <c r="D2648" s="218">
        <v>1.33</v>
      </c>
    </row>
    <row r="2649" spans="1:4" ht="14.25">
      <c r="A2649" s="199">
        <v>89025</v>
      </c>
      <c r="B2649" s="186" t="s">
        <v>3622</v>
      </c>
      <c r="C2649" s="187" t="s">
        <v>42</v>
      </c>
      <c r="D2649" s="218">
        <v>4.82</v>
      </c>
    </row>
    <row r="2650" spans="1:4" ht="14.25">
      <c r="A2650" s="199">
        <v>89026</v>
      </c>
      <c r="B2650" s="186" t="s">
        <v>3623</v>
      </c>
      <c r="C2650" s="187" t="s">
        <v>42</v>
      </c>
      <c r="D2650" s="218">
        <v>166.3</v>
      </c>
    </row>
    <row r="2651" spans="1:4" ht="14.25">
      <c r="A2651" s="199">
        <v>7032</v>
      </c>
      <c r="B2651" s="186" t="s">
        <v>3591</v>
      </c>
      <c r="C2651" s="187" t="s">
        <v>42</v>
      </c>
      <c r="D2651" s="218">
        <v>4.74</v>
      </c>
    </row>
    <row r="2652" spans="1:4" ht="14.25">
      <c r="A2652" s="199">
        <v>7033</v>
      </c>
      <c r="B2652" s="186" t="s">
        <v>3592</v>
      </c>
      <c r="C2652" s="187" t="s">
        <v>42</v>
      </c>
      <c r="D2652" s="218">
        <v>1.64</v>
      </c>
    </row>
    <row r="2653" spans="1:4" ht="14.25">
      <c r="A2653" s="199">
        <v>7034</v>
      </c>
      <c r="B2653" s="186" t="s">
        <v>3593</v>
      </c>
      <c r="C2653" s="187" t="s">
        <v>42</v>
      </c>
      <c r="D2653" s="218">
        <v>5.93</v>
      </c>
    </row>
    <row r="2654" spans="1:4" ht="14.25">
      <c r="A2654" s="199">
        <v>7035</v>
      </c>
      <c r="B2654" s="186" t="s">
        <v>3594</v>
      </c>
      <c r="C2654" s="187" t="s">
        <v>42</v>
      </c>
      <c r="D2654" s="218">
        <v>249.45</v>
      </c>
    </row>
    <row r="2655" spans="1:4" ht="14.25">
      <c r="A2655" s="199">
        <v>102942</v>
      </c>
      <c r="B2655" s="186" t="s">
        <v>7237</v>
      </c>
      <c r="C2655" s="187" t="s">
        <v>42</v>
      </c>
      <c r="D2655" s="218">
        <v>0</v>
      </c>
    </row>
    <row r="2656" spans="1:4" ht="14.25">
      <c r="A2656" s="199">
        <v>102943</v>
      </c>
      <c r="B2656" s="186" t="s">
        <v>7238</v>
      </c>
      <c r="C2656" s="187" t="s">
        <v>42</v>
      </c>
      <c r="D2656" s="218">
        <v>0</v>
      </c>
    </row>
    <row r="2657" spans="1:4" ht="14.25">
      <c r="A2657" s="199">
        <v>102944</v>
      </c>
      <c r="B2657" s="186" t="s">
        <v>7239</v>
      </c>
      <c r="C2657" s="187" t="s">
        <v>42</v>
      </c>
      <c r="D2657" s="218">
        <v>0</v>
      </c>
    </row>
    <row r="2658" spans="1:4" ht="14.25">
      <c r="A2658" s="199">
        <v>102945</v>
      </c>
      <c r="B2658" s="186" t="s">
        <v>3692</v>
      </c>
      <c r="C2658" s="187" t="s">
        <v>42</v>
      </c>
      <c r="D2658" s="218">
        <v>0.02</v>
      </c>
    </row>
    <row r="2659" spans="1:4" ht="14.25">
      <c r="A2659" s="199">
        <v>104087</v>
      </c>
      <c r="B2659" s="186" t="s">
        <v>3707</v>
      </c>
      <c r="C2659" s="187" t="s">
        <v>42</v>
      </c>
      <c r="D2659" s="218">
        <v>0.03</v>
      </c>
    </row>
    <row r="2660" spans="1:4" ht="14.25">
      <c r="A2660" s="199">
        <v>104088</v>
      </c>
      <c r="B2660" s="186" t="s">
        <v>3708</v>
      </c>
      <c r="C2660" s="187" t="s">
        <v>42</v>
      </c>
      <c r="D2660" s="218">
        <v>0</v>
      </c>
    </row>
    <row r="2661" spans="1:4" ht="14.25">
      <c r="A2661" s="199">
        <v>104089</v>
      </c>
      <c r="B2661" s="186" t="s">
        <v>3709</v>
      </c>
      <c r="C2661" s="187" t="s">
        <v>42</v>
      </c>
      <c r="D2661" s="218">
        <v>0.04</v>
      </c>
    </row>
    <row r="2662" spans="1:4" ht="14.25">
      <c r="A2662" s="199">
        <v>104090</v>
      </c>
      <c r="B2662" s="186" t="s">
        <v>3710</v>
      </c>
      <c r="C2662" s="187" t="s">
        <v>42</v>
      </c>
      <c r="D2662" s="218">
        <v>0.76</v>
      </c>
    </row>
    <row r="2663" spans="1:4" ht="14.25">
      <c r="A2663" s="199">
        <v>104093</v>
      </c>
      <c r="B2663" s="186" t="s">
        <v>3711</v>
      </c>
      <c r="C2663" s="187" t="s">
        <v>42</v>
      </c>
      <c r="D2663" s="218">
        <v>0.04</v>
      </c>
    </row>
    <row r="2664" spans="1:4" ht="14.25">
      <c r="A2664" s="199">
        <v>104094</v>
      </c>
      <c r="B2664" s="186" t="s">
        <v>3712</v>
      </c>
      <c r="C2664" s="187" t="s">
        <v>42</v>
      </c>
      <c r="D2664" s="218">
        <v>0.01</v>
      </c>
    </row>
    <row r="2665" spans="1:4" ht="14.25">
      <c r="A2665" s="199">
        <v>104095</v>
      </c>
      <c r="B2665" s="186" t="s">
        <v>3713</v>
      </c>
      <c r="C2665" s="187" t="s">
        <v>42</v>
      </c>
      <c r="D2665" s="218">
        <v>0.06</v>
      </c>
    </row>
    <row r="2666" spans="1:4" ht="14.25">
      <c r="A2666" s="199">
        <v>104096</v>
      </c>
      <c r="B2666" s="186" t="s">
        <v>3714</v>
      </c>
      <c r="C2666" s="187" t="s">
        <v>42</v>
      </c>
      <c r="D2666" s="218">
        <v>1.06</v>
      </c>
    </row>
    <row r="2667" spans="1:4" ht="14.25">
      <c r="A2667" s="199">
        <v>102900</v>
      </c>
      <c r="B2667" s="186" t="s">
        <v>7240</v>
      </c>
      <c r="C2667" s="187" t="s">
        <v>42</v>
      </c>
      <c r="D2667" s="218">
        <v>0</v>
      </c>
    </row>
    <row r="2668" spans="1:4" ht="14.25">
      <c r="A2668" s="199">
        <v>102901</v>
      </c>
      <c r="B2668" s="186" t="s">
        <v>7241</v>
      </c>
      <c r="C2668" s="187" t="s">
        <v>42</v>
      </c>
      <c r="D2668" s="218">
        <v>0</v>
      </c>
    </row>
    <row r="2669" spans="1:4" ht="14.25">
      <c r="A2669" s="199">
        <v>102902</v>
      </c>
      <c r="B2669" s="186" t="s">
        <v>7242</v>
      </c>
      <c r="C2669" s="187" t="s">
        <v>42</v>
      </c>
      <c r="D2669" s="218">
        <v>0</v>
      </c>
    </row>
    <row r="2670" spans="1:4" ht="14.25">
      <c r="A2670" s="199">
        <v>102903</v>
      </c>
      <c r="B2670" s="186" t="s">
        <v>7243</v>
      </c>
      <c r="C2670" s="187" t="s">
        <v>42</v>
      </c>
      <c r="D2670" s="218">
        <v>11.34</v>
      </c>
    </row>
    <row r="2671" spans="1:4" ht="14.25">
      <c r="A2671" s="199">
        <v>89029</v>
      </c>
      <c r="B2671" s="186" t="s">
        <v>416</v>
      </c>
      <c r="C2671" s="187" t="s">
        <v>42</v>
      </c>
      <c r="D2671" s="218">
        <v>33.340000000000003</v>
      </c>
    </row>
    <row r="2672" spans="1:4" ht="14.25">
      <c r="A2672" s="199">
        <v>89030</v>
      </c>
      <c r="B2672" s="186" t="s">
        <v>417</v>
      </c>
      <c r="C2672" s="187" t="s">
        <v>42</v>
      </c>
      <c r="D2672" s="218">
        <v>14.68</v>
      </c>
    </row>
    <row r="2673" spans="1:4" ht="14.25">
      <c r="A2673" s="199">
        <v>5724</v>
      </c>
      <c r="B2673" s="186" t="s">
        <v>309</v>
      </c>
      <c r="C2673" s="187" t="s">
        <v>42</v>
      </c>
      <c r="D2673" s="218">
        <v>59.61</v>
      </c>
    </row>
    <row r="2674" spans="1:4" ht="14.25">
      <c r="A2674" s="199">
        <v>53817</v>
      </c>
      <c r="B2674" s="186" t="s">
        <v>354</v>
      </c>
      <c r="C2674" s="187" t="s">
        <v>42</v>
      </c>
      <c r="D2674" s="218">
        <v>60.76</v>
      </c>
    </row>
    <row r="2675" spans="1:4" ht="14.25">
      <c r="A2675" s="199">
        <v>88839</v>
      </c>
      <c r="B2675" s="186" t="s">
        <v>392</v>
      </c>
      <c r="C2675" s="187" t="s">
        <v>42</v>
      </c>
      <c r="D2675" s="218">
        <v>34.9</v>
      </c>
    </row>
    <row r="2676" spans="1:4" ht="14.25">
      <c r="A2676" s="199">
        <v>88840</v>
      </c>
      <c r="B2676" s="186" t="s">
        <v>393</v>
      </c>
      <c r="C2676" s="187" t="s">
        <v>42</v>
      </c>
      <c r="D2676" s="218">
        <v>15.37</v>
      </c>
    </row>
    <row r="2677" spans="1:4" ht="14.25">
      <c r="A2677" s="199">
        <v>88841</v>
      </c>
      <c r="B2677" s="186" t="s">
        <v>394</v>
      </c>
      <c r="C2677" s="187" t="s">
        <v>42</v>
      </c>
      <c r="D2677" s="218">
        <v>62.39</v>
      </c>
    </row>
    <row r="2678" spans="1:4" ht="14.25">
      <c r="A2678" s="199">
        <v>88842</v>
      </c>
      <c r="B2678" s="186" t="s">
        <v>395</v>
      </c>
      <c r="C2678" s="187" t="s">
        <v>42</v>
      </c>
      <c r="D2678" s="218">
        <v>76</v>
      </c>
    </row>
    <row r="2679" spans="1:4" ht="14.25">
      <c r="A2679" s="199">
        <v>89009</v>
      </c>
      <c r="B2679" s="186" t="s">
        <v>406</v>
      </c>
      <c r="C2679" s="187" t="s">
        <v>42</v>
      </c>
      <c r="D2679" s="218">
        <v>43.22</v>
      </c>
    </row>
    <row r="2680" spans="1:4" ht="14.25">
      <c r="A2680" s="199">
        <v>89010</v>
      </c>
      <c r="B2680" s="186" t="s">
        <v>407</v>
      </c>
      <c r="C2680" s="187" t="s">
        <v>42</v>
      </c>
      <c r="D2680" s="218">
        <v>19.04</v>
      </c>
    </row>
    <row r="2681" spans="1:4" ht="14.25">
      <c r="A2681" s="199">
        <v>53810</v>
      </c>
      <c r="B2681" s="186" t="s">
        <v>352</v>
      </c>
      <c r="C2681" s="187" t="s">
        <v>42</v>
      </c>
      <c r="D2681" s="218">
        <v>77.28</v>
      </c>
    </row>
    <row r="2682" spans="1:4" ht="14.25">
      <c r="A2682" s="199">
        <v>5721</v>
      </c>
      <c r="B2682" s="186" t="s">
        <v>307</v>
      </c>
      <c r="C2682" s="187" t="s">
        <v>42</v>
      </c>
      <c r="D2682" s="218">
        <v>91.19</v>
      </c>
    </row>
    <row r="2683" spans="1:4" ht="14.25">
      <c r="A2683" s="199">
        <v>89017</v>
      </c>
      <c r="B2683" s="186" t="s">
        <v>414</v>
      </c>
      <c r="C2683" s="187" t="s">
        <v>42</v>
      </c>
      <c r="D2683" s="218">
        <v>42.96</v>
      </c>
    </row>
    <row r="2684" spans="1:4" ht="14.25">
      <c r="A2684" s="199">
        <v>89018</v>
      </c>
      <c r="B2684" s="186" t="s">
        <v>415</v>
      </c>
      <c r="C2684" s="187" t="s">
        <v>42</v>
      </c>
      <c r="D2684" s="218">
        <v>18.920000000000002</v>
      </c>
    </row>
    <row r="2685" spans="1:4" ht="14.25">
      <c r="A2685" s="199">
        <v>53806</v>
      </c>
      <c r="B2685" s="186" t="s">
        <v>351</v>
      </c>
      <c r="C2685" s="187" t="s">
        <v>42</v>
      </c>
      <c r="D2685" s="218">
        <v>76.81</v>
      </c>
    </row>
    <row r="2686" spans="1:4" ht="14.25">
      <c r="A2686" s="199">
        <v>5718</v>
      </c>
      <c r="B2686" s="186" t="s">
        <v>306</v>
      </c>
      <c r="C2686" s="187" t="s">
        <v>42</v>
      </c>
      <c r="D2686" s="218">
        <v>103.36</v>
      </c>
    </row>
    <row r="2687" spans="1:4" ht="14.25">
      <c r="A2687" s="199">
        <v>89013</v>
      </c>
      <c r="B2687" s="186" t="s">
        <v>410</v>
      </c>
      <c r="C2687" s="187" t="s">
        <v>42</v>
      </c>
      <c r="D2687" s="218">
        <v>141.59</v>
      </c>
    </row>
    <row r="2688" spans="1:4" ht="14.25">
      <c r="A2688" s="199">
        <v>89014</v>
      </c>
      <c r="B2688" s="186" t="s">
        <v>411</v>
      </c>
      <c r="C2688" s="187" t="s">
        <v>42</v>
      </c>
      <c r="D2688" s="218">
        <v>62.37</v>
      </c>
    </row>
    <row r="2689" spans="1:4" ht="14.25">
      <c r="A2689" s="199">
        <v>53814</v>
      </c>
      <c r="B2689" s="186" t="s">
        <v>353</v>
      </c>
      <c r="C2689" s="187" t="s">
        <v>42</v>
      </c>
      <c r="D2689" s="218">
        <v>253.14</v>
      </c>
    </row>
    <row r="2690" spans="1:4" ht="14.25">
      <c r="A2690" s="199">
        <v>5722</v>
      </c>
      <c r="B2690" s="186" t="s">
        <v>308</v>
      </c>
      <c r="C2690" s="187" t="s">
        <v>42</v>
      </c>
      <c r="D2690" s="218">
        <v>210.91</v>
      </c>
    </row>
    <row r="2691" spans="1:4" ht="14.25">
      <c r="A2691" s="199">
        <v>96015</v>
      </c>
      <c r="B2691" s="186" t="s">
        <v>690</v>
      </c>
      <c r="C2691" s="187" t="s">
        <v>42</v>
      </c>
      <c r="D2691" s="218">
        <v>25.07</v>
      </c>
    </row>
    <row r="2692" spans="1:4" ht="14.25">
      <c r="A2692" s="199">
        <v>96016</v>
      </c>
      <c r="B2692" s="186" t="s">
        <v>691</v>
      </c>
      <c r="C2692" s="187" t="s">
        <v>42</v>
      </c>
      <c r="D2692" s="218">
        <v>6.72</v>
      </c>
    </row>
    <row r="2693" spans="1:4" ht="14.25">
      <c r="A2693" s="199">
        <v>96018</v>
      </c>
      <c r="B2693" s="186" t="s">
        <v>692</v>
      </c>
      <c r="C2693" s="187" t="s">
        <v>42</v>
      </c>
      <c r="D2693" s="218">
        <v>27.42</v>
      </c>
    </row>
    <row r="2694" spans="1:4" ht="14.25">
      <c r="A2694" s="199">
        <v>96019</v>
      </c>
      <c r="B2694" s="186" t="s">
        <v>693</v>
      </c>
      <c r="C2694" s="187" t="s">
        <v>42</v>
      </c>
      <c r="D2694" s="218">
        <v>94.05</v>
      </c>
    </row>
    <row r="2695" spans="1:4" ht="14.25">
      <c r="A2695" s="199">
        <v>96008</v>
      </c>
      <c r="B2695" s="186" t="s">
        <v>686</v>
      </c>
      <c r="C2695" s="187" t="s">
        <v>42</v>
      </c>
      <c r="D2695" s="218">
        <v>25.27</v>
      </c>
    </row>
    <row r="2696" spans="1:4" ht="14.25">
      <c r="A2696" s="199">
        <v>96009</v>
      </c>
      <c r="B2696" s="186" t="s">
        <v>687</v>
      </c>
      <c r="C2696" s="187" t="s">
        <v>42</v>
      </c>
      <c r="D2696" s="218">
        <v>6.77</v>
      </c>
    </row>
    <row r="2697" spans="1:4" ht="14.25">
      <c r="A2697" s="199">
        <v>96011</v>
      </c>
      <c r="B2697" s="186" t="s">
        <v>688</v>
      </c>
      <c r="C2697" s="187" t="s">
        <v>42</v>
      </c>
      <c r="D2697" s="218">
        <v>27.64</v>
      </c>
    </row>
    <row r="2698" spans="1:4" ht="14.25">
      <c r="A2698" s="199">
        <v>96012</v>
      </c>
      <c r="B2698" s="186" t="s">
        <v>689</v>
      </c>
      <c r="C2698" s="187" t="s">
        <v>42</v>
      </c>
      <c r="D2698" s="218">
        <v>94.05</v>
      </c>
    </row>
    <row r="2699" spans="1:4" ht="14.25">
      <c r="A2699" s="199">
        <v>96023</v>
      </c>
      <c r="B2699" s="186" t="s">
        <v>694</v>
      </c>
      <c r="C2699" s="187" t="s">
        <v>42</v>
      </c>
      <c r="D2699" s="218">
        <v>19.260000000000002</v>
      </c>
    </row>
    <row r="2700" spans="1:4" ht="14.25">
      <c r="A2700" s="199">
        <v>96024</v>
      </c>
      <c r="B2700" s="186" t="s">
        <v>695</v>
      </c>
      <c r="C2700" s="187" t="s">
        <v>42</v>
      </c>
      <c r="D2700" s="218">
        <v>5.16</v>
      </c>
    </row>
    <row r="2701" spans="1:4" ht="14.25">
      <c r="A2701" s="199">
        <v>96026</v>
      </c>
      <c r="B2701" s="186" t="s">
        <v>696</v>
      </c>
      <c r="C2701" s="187" t="s">
        <v>42</v>
      </c>
      <c r="D2701" s="218">
        <v>21.07</v>
      </c>
    </row>
    <row r="2702" spans="1:4" ht="14.25">
      <c r="A2702" s="199">
        <v>96027</v>
      </c>
      <c r="B2702" s="186" t="s">
        <v>697</v>
      </c>
      <c r="C2702" s="187" t="s">
        <v>42</v>
      </c>
      <c r="D2702" s="218">
        <v>65.53</v>
      </c>
    </row>
    <row r="2703" spans="1:4" ht="14.25">
      <c r="A2703" s="199">
        <v>96053</v>
      </c>
      <c r="B2703" s="186" t="s">
        <v>703</v>
      </c>
      <c r="C2703" s="187" t="s">
        <v>42</v>
      </c>
      <c r="D2703" s="218">
        <v>19.46</v>
      </c>
    </row>
    <row r="2704" spans="1:4" ht="14.25">
      <c r="A2704" s="199">
        <v>96055</v>
      </c>
      <c r="B2704" s="186" t="s">
        <v>705</v>
      </c>
      <c r="C2704" s="187" t="s">
        <v>42</v>
      </c>
      <c r="D2704" s="218">
        <v>5.21</v>
      </c>
    </row>
    <row r="2705" spans="1:4" ht="14.25">
      <c r="A2705" s="199">
        <v>96056</v>
      </c>
      <c r="B2705" s="186" t="s">
        <v>706</v>
      </c>
      <c r="C2705" s="187" t="s">
        <v>42</v>
      </c>
      <c r="D2705" s="218">
        <v>21.29</v>
      </c>
    </row>
    <row r="2706" spans="1:4" ht="14.25">
      <c r="A2706" s="199">
        <v>96057</v>
      </c>
      <c r="B2706" s="186" t="s">
        <v>707</v>
      </c>
      <c r="C2706" s="187" t="s">
        <v>42</v>
      </c>
      <c r="D2706" s="218">
        <v>65.53</v>
      </c>
    </row>
    <row r="2707" spans="1:4" ht="14.25">
      <c r="A2707" s="199">
        <v>7063</v>
      </c>
      <c r="B2707" s="186" t="s">
        <v>341</v>
      </c>
      <c r="C2707" s="187" t="s">
        <v>42</v>
      </c>
      <c r="D2707" s="218">
        <v>21.74</v>
      </c>
    </row>
    <row r="2708" spans="1:4" ht="14.25">
      <c r="A2708" s="199">
        <v>7064</v>
      </c>
      <c r="B2708" s="186" t="s">
        <v>342</v>
      </c>
      <c r="C2708" s="187" t="s">
        <v>42</v>
      </c>
      <c r="D2708" s="218">
        <v>5.87</v>
      </c>
    </row>
    <row r="2709" spans="1:4" ht="14.25">
      <c r="A2709" s="199">
        <v>7065</v>
      </c>
      <c r="B2709" s="186" t="s">
        <v>343</v>
      </c>
      <c r="C2709" s="187" t="s">
        <v>42</v>
      </c>
      <c r="D2709" s="218">
        <v>23.78</v>
      </c>
    </row>
    <row r="2710" spans="1:4" ht="14.25">
      <c r="A2710" s="199">
        <v>7066</v>
      </c>
      <c r="B2710" s="186" t="s">
        <v>344</v>
      </c>
      <c r="C2710" s="187" t="s">
        <v>42</v>
      </c>
      <c r="D2710" s="218">
        <v>94.05</v>
      </c>
    </row>
    <row r="2711" spans="1:4" ht="14.25">
      <c r="A2711" s="199">
        <v>89033</v>
      </c>
      <c r="B2711" s="186" t="s">
        <v>418</v>
      </c>
      <c r="C2711" s="187" t="s">
        <v>42</v>
      </c>
      <c r="D2711" s="218">
        <v>15.93</v>
      </c>
    </row>
    <row r="2712" spans="1:4" ht="14.25">
      <c r="A2712" s="199">
        <v>89034</v>
      </c>
      <c r="B2712" s="186" t="s">
        <v>419</v>
      </c>
      <c r="C2712" s="187" t="s">
        <v>42</v>
      </c>
      <c r="D2712" s="218">
        <v>4.2699999999999996</v>
      </c>
    </row>
    <row r="2713" spans="1:4" ht="14.25">
      <c r="A2713" s="199">
        <v>5714</v>
      </c>
      <c r="B2713" s="186" t="s">
        <v>304</v>
      </c>
      <c r="C2713" s="187" t="s">
        <v>42</v>
      </c>
      <c r="D2713" s="218">
        <v>17.43</v>
      </c>
    </row>
    <row r="2714" spans="1:4" ht="14.25">
      <c r="A2714" s="199">
        <v>5715</v>
      </c>
      <c r="B2714" s="186" t="s">
        <v>305</v>
      </c>
      <c r="C2714" s="187" t="s">
        <v>42</v>
      </c>
      <c r="D2714" s="218">
        <v>65.53</v>
      </c>
    </row>
    <row r="2715" spans="1:4" ht="14.25">
      <c r="A2715" s="199">
        <v>102906</v>
      </c>
      <c r="B2715" s="186" t="s">
        <v>7244</v>
      </c>
      <c r="C2715" s="187" t="s">
        <v>42</v>
      </c>
      <c r="D2715" s="218">
        <v>0</v>
      </c>
    </row>
    <row r="2716" spans="1:4" ht="14.25">
      <c r="A2716" s="199">
        <v>102907</v>
      </c>
      <c r="B2716" s="186" t="s">
        <v>7245</v>
      </c>
      <c r="C2716" s="187" t="s">
        <v>42</v>
      </c>
      <c r="D2716" s="218">
        <v>0</v>
      </c>
    </row>
    <row r="2717" spans="1:4" ht="14.25">
      <c r="A2717" s="199">
        <v>102908</v>
      </c>
      <c r="B2717" s="186" t="s">
        <v>7246</v>
      </c>
      <c r="C2717" s="187" t="s">
        <v>42</v>
      </c>
      <c r="D2717" s="218">
        <v>0</v>
      </c>
    </row>
    <row r="2718" spans="1:4" ht="14.25">
      <c r="A2718" s="199">
        <v>102909</v>
      </c>
      <c r="B2718" s="186" t="s">
        <v>3688</v>
      </c>
      <c r="C2718" s="187" t="s">
        <v>42</v>
      </c>
      <c r="D2718" s="218">
        <v>4.6100000000000003</v>
      </c>
    </row>
    <row r="2719" spans="1:4" ht="14.25">
      <c r="A2719" s="199">
        <v>93435</v>
      </c>
      <c r="B2719" s="186" t="s">
        <v>3662</v>
      </c>
      <c r="C2719" s="187" t="s">
        <v>42</v>
      </c>
      <c r="D2719" s="218">
        <v>9.1999999999999993</v>
      </c>
    </row>
    <row r="2720" spans="1:4" ht="14.25">
      <c r="A2720" s="199">
        <v>93436</v>
      </c>
      <c r="B2720" s="186" t="s">
        <v>3663</v>
      </c>
      <c r="C2720" s="187" t="s">
        <v>42</v>
      </c>
      <c r="D2720" s="218">
        <v>2.83</v>
      </c>
    </row>
    <row r="2721" spans="1:4" ht="14.25">
      <c r="A2721" s="199">
        <v>93437</v>
      </c>
      <c r="B2721" s="186" t="s">
        <v>3664</v>
      </c>
      <c r="C2721" s="187" t="s">
        <v>42</v>
      </c>
      <c r="D2721" s="218">
        <v>10.06</v>
      </c>
    </row>
    <row r="2722" spans="1:4" ht="14.25">
      <c r="A2722" s="199">
        <v>93438</v>
      </c>
      <c r="B2722" s="186" t="s">
        <v>3665</v>
      </c>
      <c r="C2722" s="187" t="s">
        <v>42</v>
      </c>
      <c r="D2722" s="218">
        <v>109.24</v>
      </c>
    </row>
    <row r="2723" spans="1:4" ht="14.25">
      <c r="A2723" s="199">
        <v>100643</v>
      </c>
      <c r="B2723" s="186" t="s">
        <v>918</v>
      </c>
      <c r="C2723" s="187" t="s">
        <v>42</v>
      </c>
      <c r="D2723" s="218">
        <v>412.54</v>
      </c>
    </row>
    <row r="2724" spans="1:4" ht="14.25">
      <c r="A2724" s="199">
        <v>100644</v>
      </c>
      <c r="B2724" s="186" t="s">
        <v>919</v>
      </c>
      <c r="C2724" s="187" t="s">
        <v>42</v>
      </c>
      <c r="D2724" s="218">
        <v>145.41999999999999</v>
      </c>
    </row>
    <row r="2725" spans="1:4" ht="14.25">
      <c r="A2725" s="199">
        <v>100645</v>
      </c>
      <c r="B2725" s="186" t="s">
        <v>920</v>
      </c>
      <c r="C2725" s="187" t="s">
        <v>42</v>
      </c>
      <c r="D2725" s="218">
        <v>663.17</v>
      </c>
    </row>
    <row r="2726" spans="1:4" ht="14.25">
      <c r="A2726" s="199">
        <v>100646</v>
      </c>
      <c r="B2726" s="186" t="s">
        <v>921</v>
      </c>
      <c r="C2726" s="187" t="s">
        <v>42</v>
      </c>
      <c r="D2726" s="218">
        <v>5238</v>
      </c>
    </row>
    <row r="2727" spans="1:4" ht="14.25">
      <c r="A2727" s="199">
        <v>95116</v>
      </c>
      <c r="B2727" s="186" t="s">
        <v>649</v>
      </c>
      <c r="C2727" s="187" t="s">
        <v>42</v>
      </c>
      <c r="D2727" s="218">
        <v>32.549999999999997</v>
      </c>
    </row>
    <row r="2728" spans="1:4" ht="14.25">
      <c r="A2728" s="199">
        <v>95117</v>
      </c>
      <c r="B2728" s="186" t="s">
        <v>650</v>
      </c>
      <c r="C2728" s="187" t="s">
        <v>42</v>
      </c>
      <c r="D2728" s="218">
        <v>10.039999999999999</v>
      </c>
    </row>
    <row r="2729" spans="1:4" ht="14.25">
      <c r="A2729" s="199">
        <v>53794</v>
      </c>
      <c r="B2729" s="186" t="s">
        <v>348</v>
      </c>
      <c r="C2729" s="187" t="s">
        <v>42</v>
      </c>
      <c r="D2729" s="218">
        <v>35.619999999999997</v>
      </c>
    </row>
    <row r="2730" spans="1:4" ht="14.25">
      <c r="A2730" s="199">
        <v>5703</v>
      </c>
      <c r="B2730" s="186" t="s">
        <v>299</v>
      </c>
      <c r="C2730" s="187" t="s">
        <v>42</v>
      </c>
      <c r="D2730" s="218">
        <v>26.89</v>
      </c>
    </row>
    <row r="2731" spans="1:4" ht="14.25">
      <c r="A2731" s="199">
        <v>106089</v>
      </c>
      <c r="B2731" s="186" t="s">
        <v>23042</v>
      </c>
      <c r="C2731" s="187" t="s">
        <v>42</v>
      </c>
      <c r="D2731" s="218">
        <v>52</v>
      </c>
    </row>
    <row r="2732" spans="1:4" ht="14.25">
      <c r="A2732" s="199">
        <v>106092</v>
      </c>
      <c r="B2732" s="186" t="s">
        <v>23043</v>
      </c>
      <c r="C2732" s="187" t="s">
        <v>42</v>
      </c>
      <c r="D2732" s="218">
        <v>8.64</v>
      </c>
    </row>
    <row r="2733" spans="1:4" ht="14.25">
      <c r="A2733" s="199">
        <v>106090</v>
      </c>
      <c r="B2733" s="186" t="s">
        <v>23044</v>
      </c>
      <c r="C2733" s="187" t="s">
        <v>42</v>
      </c>
      <c r="D2733" s="218">
        <v>21.37</v>
      </c>
    </row>
    <row r="2734" spans="1:4" ht="14.25">
      <c r="A2734" s="199">
        <v>106091</v>
      </c>
      <c r="B2734" s="186" t="s">
        <v>23045</v>
      </c>
      <c r="C2734" s="187" t="s">
        <v>42</v>
      </c>
      <c r="D2734" s="218">
        <v>97.48</v>
      </c>
    </row>
    <row r="2735" spans="1:4" ht="14.25">
      <c r="A2735" s="199">
        <v>106093</v>
      </c>
      <c r="B2735" s="186" t="s">
        <v>23046</v>
      </c>
      <c r="C2735" s="187" t="s">
        <v>42</v>
      </c>
      <c r="D2735" s="218">
        <v>122.51</v>
      </c>
    </row>
    <row r="2736" spans="1:4" ht="14.25">
      <c r="A2736" s="199">
        <v>100637</v>
      </c>
      <c r="B2736" s="186" t="s">
        <v>914</v>
      </c>
      <c r="C2736" s="187" t="s">
        <v>42</v>
      </c>
      <c r="D2736" s="218">
        <v>201.34</v>
      </c>
    </row>
    <row r="2737" spans="1:4" ht="14.25">
      <c r="A2737" s="199">
        <v>100638</v>
      </c>
      <c r="B2737" s="186" t="s">
        <v>915</v>
      </c>
      <c r="C2737" s="187" t="s">
        <v>42</v>
      </c>
      <c r="D2737" s="218">
        <v>61.89</v>
      </c>
    </row>
    <row r="2738" spans="1:4" ht="14.25">
      <c r="A2738" s="199">
        <v>100639</v>
      </c>
      <c r="B2738" s="186" t="s">
        <v>916</v>
      </c>
      <c r="C2738" s="187" t="s">
        <v>42</v>
      </c>
      <c r="D2738" s="218">
        <v>251.87</v>
      </c>
    </row>
    <row r="2739" spans="1:4" ht="14.25">
      <c r="A2739" s="199">
        <v>100640</v>
      </c>
      <c r="B2739" s="186" t="s">
        <v>917</v>
      </c>
      <c r="C2739" s="187" t="s">
        <v>42</v>
      </c>
      <c r="D2739" s="218">
        <v>4190.3999999999996</v>
      </c>
    </row>
    <row r="2740" spans="1:4" ht="14.25">
      <c r="A2740" s="199">
        <v>93429</v>
      </c>
      <c r="B2740" s="186" t="s">
        <v>3658</v>
      </c>
      <c r="C2740" s="187" t="s">
        <v>42</v>
      </c>
      <c r="D2740" s="218">
        <v>163.91</v>
      </c>
    </row>
    <row r="2741" spans="1:4" ht="14.25">
      <c r="A2741" s="199">
        <v>93430</v>
      </c>
      <c r="B2741" s="186" t="s">
        <v>3659</v>
      </c>
      <c r="C2741" s="187" t="s">
        <v>42</v>
      </c>
      <c r="D2741" s="218">
        <v>50.38</v>
      </c>
    </row>
    <row r="2742" spans="1:4" ht="14.25">
      <c r="A2742" s="199">
        <v>93431</v>
      </c>
      <c r="B2742" s="186" t="s">
        <v>3660</v>
      </c>
      <c r="C2742" s="187" t="s">
        <v>42</v>
      </c>
      <c r="D2742" s="218">
        <v>205.05</v>
      </c>
    </row>
    <row r="2743" spans="1:4" ht="14.25">
      <c r="A2743" s="199">
        <v>93432</v>
      </c>
      <c r="B2743" s="186" t="s">
        <v>3661</v>
      </c>
      <c r="C2743" s="187" t="s">
        <v>42</v>
      </c>
      <c r="D2743" s="218">
        <v>2095.1999999999998</v>
      </c>
    </row>
    <row r="2744" spans="1:4" ht="14.25">
      <c r="A2744" s="199">
        <v>95118</v>
      </c>
      <c r="B2744" s="186" t="s">
        <v>651</v>
      </c>
      <c r="C2744" s="187" t="s">
        <v>42</v>
      </c>
      <c r="D2744" s="218">
        <v>75.17</v>
      </c>
    </row>
    <row r="2745" spans="1:4" ht="14.25">
      <c r="A2745" s="199">
        <v>95119</v>
      </c>
      <c r="B2745" s="186" t="s">
        <v>652</v>
      </c>
      <c r="C2745" s="187" t="s">
        <v>42</v>
      </c>
      <c r="D2745" s="218">
        <v>23.19</v>
      </c>
    </row>
    <row r="2746" spans="1:4" ht="14.25">
      <c r="A2746" s="199">
        <v>5707</v>
      </c>
      <c r="B2746" s="186" t="s">
        <v>301</v>
      </c>
      <c r="C2746" s="187" t="s">
        <v>42</v>
      </c>
      <c r="D2746" s="218">
        <v>82.25</v>
      </c>
    </row>
    <row r="2747" spans="1:4" ht="14.25">
      <c r="A2747" s="199">
        <v>95120</v>
      </c>
      <c r="B2747" s="186" t="s">
        <v>653</v>
      </c>
      <c r="C2747" s="187" t="s">
        <v>42</v>
      </c>
      <c r="D2747" s="218">
        <v>72.03</v>
      </c>
    </row>
    <row r="2748" spans="1:4" ht="14.25">
      <c r="A2748" s="199">
        <v>103657</v>
      </c>
      <c r="B2748" s="186" t="s">
        <v>7247</v>
      </c>
      <c r="C2748" s="187" t="s">
        <v>42</v>
      </c>
      <c r="D2748" s="218">
        <v>0</v>
      </c>
    </row>
    <row r="2749" spans="1:4" ht="14.25">
      <c r="A2749" s="199">
        <v>103658</v>
      </c>
      <c r="B2749" s="186" t="s">
        <v>7248</v>
      </c>
      <c r="C2749" s="187" t="s">
        <v>42</v>
      </c>
      <c r="D2749" s="218">
        <v>0</v>
      </c>
    </row>
    <row r="2750" spans="1:4" ht="14.25">
      <c r="A2750" s="199">
        <v>103659</v>
      </c>
      <c r="B2750" s="186" t="s">
        <v>7249</v>
      </c>
      <c r="C2750" s="187" t="s">
        <v>42</v>
      </c>
      <c r="D2750" s="218">
        <v>0</v>
      </c>
    </row>
    <row r="2751" spans="1:4" ht="14.25">
      <c r="A2751" s="199">
        <v>103660</v>
      </c>
      <c r="B2751" s="186" t="s">
        <v>3704</v>
      </c>
      <c r="C2751" s="187" t="s">
        <v>42</v>
      </c>
      <c r="D2751" s="218">
        <v>11.6</v>
      </c>
    </row>
    <row r="2752" spans="1:4" ht="14.25">
      <c r="A2752" s="199">
        <v>89015</v>
      </c>
      <c r="B2752" s="186" t="s">
        <v>412</v>
      </c>
      <c r="C2752" s="187" t="s">
        <v>42</v>
      </c>
      <c r="D2752" s="218">
        <v>3.7</v>
      </c>
    </row>
    <row r="2753" spans="1:4" ht="14.25">
      <c r="A2753" s="199">
        <v>89016</v>
      </c>
      <c r="B2753" s="186" t="s">
        <v>413</v>
      </c>
      <c r="C2753" s="187" t="s">
        <v>42</v>
      </c>
      <c r="D2753" s="218">
        <v>0.98</v>
      </c>
    </row>
    <row r="2754" spans="1:4" ht="14.25">
      <c r="A2754" s="199">
        <v>53804</v>
      </c>
      <c r="B2754" s="186" t="s">
        <v>350</v>
      </c>
      <c r="C2754" s="187" t="s">
        <v>42</v>
      </c>
      <c r="D2754" s="218">
        <v>4.63</v>
      </c>
    </row>
    <row r="2755" spans="1:4" ht="14.25">
      <c r="A2755" s="199">
        <v>90582</v>
      </c>
      <c r="B2755" s="186" t="s">
        <v>473</v>
      </c>
      <c r="C2755" s="187" t="s">
        <v>42</v>
      </c>
      <c r="D2755" s="218">
        <v>0.45</v>
      </c>
    </row>
    <row r="2756" spans="1:4" ht="14.25">
      <c r="A2756" s="199">
        <v>90583</v>
      </c>
      <c r="B2756" s="186" t="s">
        <v>474</v>
      </c>
      <c r="C2756" s="187" t="s">
        <v>42</v>
      </c>
      <c r="D2756" s="218">
        <v>0.1</v>
      </c>
    </row>
    <row r="2757" spans="1:4" ht="14.25">
      <c r="A2757" s="199">
        <v>90584</v>
      </c>
      <c r="B2757" s="186" t="s">
        <v>475</v>
      </c>
      <c r="C2757" s="187" t="s">
        <v>42</v>
      </c>
      <c r="D2757" s="218">
        <v>0.35</v>
      </c>
    </row>
    <row r="2758" spans="1:4" ht="14.25">
      <c r="A2758" s="199">
        <v>90585</v>
      </c>
      <c r="B2758" s="186" t="s">
        <v>476</v>
      </c>
      <c r="C2758" s="187" t="s">
        <v>42</v>
      </c>
      <c r="D2758" s="218">
        <v>0.57999999999999996</v>
      </c>
    </row>
    <row r="2759" spans="1:4" ht="14.25">
      <c r="A2759" s="199">
        <v>106380</v>
      </c>
      <c r="B2759" s="186" t="s">
        <v>23047</v>
      </c>
      <c r="C2759" s="187" t="s">
        <v>42</v>
      </c>
      <c r="D2759" s="218">
        <v>63.09</v>
      </c>
    </row>
    <row r="2760" spans="1:4" ht="14.25">
      <c r="A2760" s="199">
        <v>106381</v>
      </c>
      <c r="B2760" s="186" t="s">
        <v>23048</v>
      </c>
      <c r="C2760" s="187" t="s">
        <v>42</v>
      </c>
      <c r="D2760" s="218">
        <v>22.24</v>
      </c>
    </row>
    <row r="2761" spans="1:4" ht="14.25">
      <c r="A2761" s="199">
        <v>106382</v>
      </c>
      <c r="B2761" s="186" t="s">
        <v>23049</v>
      </c>
      <c r="C2761" s="187" t="s">
        <v>42</v>
      </c>
      <c r="D2761" s="218">
        <v>101.43</v>
      </c>
    </row>
    <row r="2762" spans="1:4" ht="14.25">
      <c r="A2762" s="199">
        <v>106383</v>
      </c>
      <c r="B2762" s="186" t="s">
        <v>23050</v>
      </c>
      <c r="C2762" s="187" t="s">
        <v>42</v>
      </c>
      <c r="D2762" s="218">
        <v>90.73</v>
      </c>
    </row>
    <row r="2763" spans="1:4" ht="14.25">
      <c r="A2763" s="199">
        <v>106376</v>
      </c>
      <c r="B2763" s="186" t="s">
        <v>23051</v>
      </c>
      <c r="C2763" s="187" t="s">
        <v>42</v>
      </c>
      <c r="D2763" s="218">
        <v>148.80000000000001</v>
      </c>
    </row>
    <row r="2764" spans="1:4" ht="14.25">
      <c r="A2764" s="199">
        <v>106377</v>
      </c>
      <c r="B2764" s="186" t="s">
        <v>23052</v>
      </c>
      <c r="C2764" s="187" t="s">
        <v>42</v>
      </c>
      <c r="D2764" s="218">
        <v>52.45</v>
      </c>
    </row>
    <row r="2765" spans="1:4" ht="14.25">
      <c r="A2765" s="199">
        <v>106378</v>
      </c>
      <c r="B2765" s="186" t="s">
        <v>23053</v>
      </c>
      <c r="C2765" s="187" t="s">
        <v>42</v>
      </c>
      <c r="D2765" s="218">
        <v>239.2</v>
      </c>
    </row>
    <row r="2766" spans="1:4" ht="14.25">
      <c r="A2766" s="199">
        <v>106379</v>
      </c>
      <c r="B2766" s="186" t="s">
        <v>23054</v>
      </c>
      <c r="C2766" s="187" t="s">
        <v>42</v>
      </c>
      <c r="D2766" s="218">
        <v>110.52</v>
      </c>
    </row>
    <row r="2767" spans="1:4" ht="14.25">
      <c r="A2767" s="199">
        <v>89240</v>
      </c>
      <c r="B2767" s="186" t="s">
        <v>440</v>
      </c>
      <c r="C2767" s="187" t="s">
        <v>42</v>
      </c>
      <c r="D2767" s="218">
        <v>76.44</v>
      </c>
    </row>
    <row r="2768" spans="1:4" ht="14.25">
      <c r="A2768" s="199">
        <v>89241</v>
      </c>
      <c r="B2768" s="186" t="s">
        <v>441</v>
      </c>
      <c r="C2768" s="187" t="s">
        <v>42</v>
      </c>
      <c r="D2768" s="218">
        <v>26.94</v>
      </c>
    </row>
    <row r="2769" spans="1:4" ht="14.25">
      <c r="A2769" s="199">
        <v>5710</v>
      </c>
      <c r="B2769" s="186" t="s">
        <v>302</v>
      </c>
      <c r="C2769" s="187" t="s">
        <v>42</v>
      </c>
      <c r="D2769" s="218">
        <v>122.88</v>
      </c>
    </row>
    <row r="2770" spans="1:4" ht="14.25">
      <c r="A2770" s="199">
        <v>5711</v>
      </c>
      <c r="B2770" s="186" t="s">
        <v>303</v>
      </c>
      <c r="C2770" s="187" t="s">
        <v>42</v>
      </c>
      <c r="D2770" s="218">
        <v>86.6</v>
      </c>
    </row>
    <row r="2771" spans="1:4" ht="14.25">
      <c r="A2771" s="199">
        <v>89253</v>
      </c>
      <c r="B2771" s="186" t="s">
        <v>446</v>
      </c>
      <c r="C2771" s="187" t="s">
        <v>42</v>
      </c>
      <c r="D2771" s="218">
        <v>62.64</v>
      </c>
    </row>
    <row r="2772" spans="1:4" ht="14.25">
      <c r="A2772" s="199">
        <v>89254</v>
      </c>
      <c r="B2772" s="186" t="s">
        <v>447</v>
      </c>
      <c r="C2772" s="187" t="s">
        <v>42</v>
      </c>
      <c r="D2772" s="218">
        <v>22.08</v>
      </c>
    </row>
    <row r="2773" spans="1:4" ht="14.25">
      <c r="A2773" s="199">
        <v>89255</v>
      </c>
      <c r="B2773" s="186" t="s">
        <v>448</v>
      </c>
      <c r="C2773" s="187" t="s">
        <v>42</v>
      </c>
      <c r="D2773" s="218">
        <v>100.7</v>
      </c>
    </row>
    <row r="2774" spans="1:4" ht="14.25">
      <c r="A2774" s="199">
        <v>89256</v>
      </c>
      <c r="B2774" s="186" t="s">
        <v>449</v>
      </c>
      <c r="C2774" s="187" t="s">
        <v>42</v>
      </c>
      <c r="D2774" s="218">
        <v>82.46</v>
      </c>
    </row>
    <row r="2775" spans="1:4" ht="14.25">
      <c r="A2775" s="199">
        <v>106384</v>
      </c>
      <c r="B2775" s="186" t="s">
        <v>23055</v>
      </c>
      <c r="C2775" s="187" t="s">
        <v>42</v>
      </c>
      <c r="D2775" s="218">
        <v>77.38</v>
      </c>
    </row>
    <row r="2776" spans="1:4" ht="14.25">
      <c r="A2776" s="199">
        <v>106385</v>
      </c>
      <c r="B2776" s="186" t="s">
        <v>23056</v>
      </c>
      <c r="C2776" s="187" t="s">
        <v>42</v>
      </c>
      <c r="D2776" s="218">
        <v>23.87</v>
      </c>
    </row>
    <row r="2777" spans="1:4" ht="14.25">
      <c r="A2777" s="199">
        <v>106386</v>
      </c>
      <c r="B2777" s="186" t="s">
        <v>23057</v>
      </c>
      <c r="C2777" s="187" t="s">
        <v>42</v>
      </c>
      <c r="D2777" s="218">
        <v>108.87</v>
      </c>
    </row>
    <row r="2778" spans="1:4" ht="14.25">
      <c r="A2778" s="199">
        <v>106387</v>
      </c>
      <c r="B2778" s="186" t="s">
        <v>23058</v>
      </c>
      <c r="C2778" s="187" t="s">
        <v>42</v>
      </c>
      <c r="D2778" s="218">
        <v>86.6</v>
      </c>
    </row>
    <row r="2779" spans="1:4" ht="14.25">
      <c r="A2779" s="199">
        <v>103797</v>
      </c>
      <c r="B2779" s="186" t="s">
        <v>3989</v>
      </c>
      <c r="C2779" s="187" t="s">
        <v>72</v>
      </c>
      <c r="D2779" s="218">
        <v>15.89</v>
      </c>
    </row>
    <row r="2780" spans="1:4" ht="14.25">
      <c r="A2780" s="199">
        <v>103930</v>
      </c>
      <c r="B2780" s="186" t="s">
        <v>3998</v>
      </c>
      <c r="C2780" s="187" t="s">
        <v>712</v>
      </c>
      <c r="D2780" s="218">
        <v>820.72</v>
      </c>
    </row>
    <row r="2781" spans="1:4" ht="14.25">
      <c r="A2781" s="199">
        <v>103931</v>
      </c>
      <c r="B2781" s="186" t="s">
        <v>3999</v>
      </c>
      <c r="C2781" s="187" t="s">
        <v>712</v>
      </c>
      <c r="D2781" s="218">
        <v>623.12</v>
      </c>
    </row>
    <row r="2782" spans="1:4" ht="14.25">
      <c r="A2782" s="199">
        <v>103932</v>
      </c>
      <c r="B2782" s="186" t="s">
        <v>4000</v>
      </c>
      <c r="C2782" s="187" t="s">
        <v>712</v>
      </c>
      <c r="D2782" s="218">
        <v>594.14</v>
      </c>
    </row>
    <row r="2783" spans="1:4" ht="14.25">
      <c r="A2783" s="199">
        <v>103929</v>
      </c>
      <c r="B2783" s="186" t="s">
        <v>3997</v>
      </c>
      <c r="C2783" s="187" t="s">
        <v>712</v>
      </c>
      <c r="D2783" s="218">
        <v>1288.25</v>
      </c>
    </row>
    <row r="2784" spans="1:4" ht="14.25">
      <c r="A2784" s="199">
        <v>103928</v>
      </c>
      <c r="B2784" s="186" t="s">
        <v>3996</v>
      </c>
      <c r="C2784" s="187" t="s">
        <v>712</v>
      </c>
      <c r="D2784" s="218">
        <v>558.64</v>
      </c>
    </row>
    <row r="2785" spans="1:4" ht="14.25">
      <c r="A2785" s="199">
        <v>103798</v>
      </c>
      <c r="B2785" s="186" t="s">
        <v>3990</v>
      </c>
      <c r="C2785" s="187" t="s">
        <v>712</v>
      </c>
      <c r="D2785" s="218">
        <v>682.34</v>
      </c>
    </row>
    <row r="2786" spans="1:4" ht="14.25">
      <c r="A2786" s="199">
        <v>103801</v>
      </c>
      <c r="B2786" s="186" t="s">
        <v>3993</v>
      </c>
      <c r="C2786" s="187" t="s">
        <v>712</v>
      </c>
      <c r="D2786" s="218">
        <v>719.49</v>
      </c>
    </row>
    <row r="2787" spans="1:4" ht="14.25">
      <c r="A2787" s="199">
        <v>103933</v>
      </c>
      <c r="B2787" s="186" t="s">
        <v>4001</v>
      </c>
      <c r="C2787" s="187" t="s">
        <v>712</v>
      </c>
      <c r="D2787" s="218">
        <v>1538.94</v>
      </c>
    </row>
    <row r="2788" spans="1:4" ht="14.25">
      <c r="A2788" s="199">
        <v>103925</v>
      </c>
      <c r="B2788" s="186" t="s">
        <v>3994</v>
      </c>
      <c r="C2788" s="187" t="s">
        <v>712</v>
      </c>
      <c r="D2788" s="218">
        <v>1712.26</v>
      </c>
    </row>
    <row r="2789" spans="1:4" ht="14.25">
      <c r="A2789" s="199">
        <v>103926</v>
      </c>
      <c r="B2789" s="186" t="s">
        <v>3995</v>
      </c>
      <c r="C2789" s="187" t="s">
        <v>712</v>
      </c>
      <c r="D2789" s="218">
        <v>1391.78</v>
      </c>
    </row>
    <row r="2790" spans="1:4" ht="14.25">
      <c r="A2790" s="199">
        <v>103796</v>
      </c>
      <c r="B2790" s="186" t="s">
        <v>3988</v>
      </c>
      <c r="C2790" s="187" t="s">
        <v>74</v>
      </c>
      <c r="D2790" s="218">
        <v>56.87</v>
      </c>
    </row>
    <row r="2791" spans="1:4" ht="14.25">
      <c r="A2791" s="199">
        <v>103795</v>
      </c>
      <c r="B2791" s="186" t="s">
        <v>3987</v>
      </c>
      <c r="C2791" s="187" t="s">
        <v>74</v>
      </c>
      <c r="D2791" s="218">
        <v>84.65</v>
      </c>
    </row>
    <row r="2792" spans="1:4" ht="14.25">
      <c r="A2792" s="199">
        <v>103800</v>
      </c>
      <c r="B2792" s="186" t="s">
        <v>3992</v>
      </c>
      <c r="C2792" s="187" t="s">
        <v>712</v>
      </c>
      <c r="D2792" s="218">
        <v>558.64</v>
      </c>
    </row>
    <row r="2793" spans="1:4" ht="14.25">
      <c r="A2793" s="199">
        <v>103799</v>
      </c>
      <c r="B2793" s="186" t="s">
        <v>3991</v>
      </c>
      <c r="C2793" s="187" t="s">
        <v>712</v>
      </c>
      <c r="D2793" s="218">
        <v>472.11</v>
      </c>
    </row>
    <row r="2794" spans="1:4" ht="14.25">
      <c r="A2794" s="199">
        <v>104950</v>
      </c>
      <c r="B2794" s="186" t="s">
        <v>7250</v>
      </c>
      <c r="C2794" s="187" t="s">
        <v>712</v>
      </c>
      <c r="D2794" s="218">
        <v>0</v>
      </c>
    </row>
    <row r="2795" spans="1:4" ht="14.25">
      <c r="A2795" s="199">
        <v>104948</v>
      </c>
      <c r="B2795" s="186" t="s">
        <v>5590</v>
      </c>
      <c r="C2795" s="187" t="s">
        <v>712</v>
      </c>
      <c r="D2795" s="218">
        <v>5.19</v>
      </c>
    </row>
    <row r="2796" spans="1:4" ht="14.25">
      <c r="A2796" s="199">
        <v>104949</v>
      </c>
      <c r="B2796" s="186" t="s">
        <v>6416</v>
      </c>
      <c r="C2796" s="187" t="s">
        <v>712</v>
      </c>
      <c r="D2796" s="218">
        <v>9.66</v>
      </c>
    </row>
    <row r="2797" spans="1:4" ht="14.25">
      <c r="A2797" s="199">
        <v>104947</v>
      </c>
      <c r="B2797" s="186" t="s">
        <v>5589</v>
      </c>
      <c r="C2797" s="187" t="s">
        <v>712</v>
      </c>
      <c r="D2797" s="218">
        <v>12.52</v>
      </c>
    </row>
    <row r="2798" spans="1:4" ht="14.25">
      <c r="A2798" s="199">
        <v>104325</v>
      </c>
      <c r="B2798" s="186" t="s">
        <v>7251</v>
      </c>
      <c r="C2798" s="187" t="s">
        <v>73</v>
      </c>
      <c r="D2798" s="218">
        <v>0</v>
      </c>
    </row>
    <row r="2799" spans="1:4" ht="14.25">
      <c r="A2799" s="199">
        <v>104318</v>
      </c>
      <c r="B2799" s="186" t="s">
        <v>5273</v>
      </c>
      <c r="C2799" s="187" t="s">
        <v>73</v>
      </c>
      <c r="D2799" s="218">
        <v>7.51</v>
      </c>
    </row>
    <row r="2800" spans="1:4" ht="14.25">
      <c r="A2800" s="199">
        <v>89867</v>
      </c>
      <c r="B2800" s="186" t="s">
        <v>4761</v>
      </c>
      <c r="C2800" s="187" t="s">
        <v>73</v>
      </c>
      <c r="D2800" s="218">
        <v>8.4700000000000006</v>
      </c>
    </row>
    <row r="2801" spans="1:4" ht="14.25">
      <c r="A2801" s="199">
        <v>104320</v>
      </c>
      <c r="B2801" s="186" t="s">
        <v>5275</v>
      </c>
      <c r="C2801" s="187" t="s">
        <v>73</v>
      </c>
      <c r="D2801" s="218">
        <v>12.27</v>
      </c>
    </row>
    <row r="2802" spans="1:4" ht="14.25">
      <c r="A2802" s="199">
        <v>104317</v>
      </c>
      <c r="B2802" s="186" t="s">
        <v>5272</v>
      </c>
      <c r="C2802" s="187" t="s">
        <v>73</v>
      </c>
      <c r="D2802" s="218">
        <v>6.9</v>
      </c>
    </row>
    <row r="2803" spans="1:4" ht="14.25">
      <c r="A2803" s="199">
        <v>89866</v>
      </c>
      <c r="B2803" s="186" t="s">
        <v>4760</v>
      </c>
      <c r="C2803" s="187" t="s">
        <v>73</v>
      </c>
      <c r="D2803" s="218">
        <v>7.59</v>
      </c>
    </row>
    <row r="2804" spans="1:4" ht="14.25">
      <c r="A2804" s="199">
        <v>104319</v>
      </c>
      <c r="B2804" s="186" t="s">
        <v>5274</v>
      </c>
      <c r="C2804" s="187" t="s">
        <v>73</v>
      </c>
      <c r="D2804" s="218">
        <v>10.32</v>
      </c>
    </row>
    <row r="2805" spans="1:4" ht="14.25">
      <c r="A2805" s="199">
        <v>104321</v>
      </c>
      <c r="B2805" s="186" t="s">
        <v>5276</v>
      </c>
      <c r="C2805" s="187" t="s">
        <v>73</v>
      </c>
      <c r="D2805" s="218">
        <v>5.33</v>
      </c>
    </row>
    <row r="2806" spans="1:4" ht="14.25">
      <c r="A2806" s="199">
        <v>89868</v>
      </c>
      <c r="B2806" s="186" t="s">
        <v>4762</v>
      </c>
      <c r="C2806" s="187" t="s">
        <v>73</v>
      </c>
      <c r="D2806" s="218">
        <v>5.83</v>
      </c>
    </row>
    <row r="2807" spans="1:4" ht="14.25">
      <c r="A2807" s="199">
        <v>104322</v>
      </c>
      <c r="B2807" s="186" t="s">
        <v>5277</v>
      </c>
      <c r="C2807" s="187" t="s">
        <v>73</v>
      </c>
      <c r="D2807" s="218">
        <v>7.85</v>
      </c>
    </row>
    <row r="2808" spans="1:4" ht="14.25">
      <c r="A2808" s="199">
        <v>104323</v>
      </c>
      <c r="B2808" s="186" t="s">
        <v>5278</v>
      </c>
      <c r="C2808" s="187" t="s">
        <v>73</v>
      </c>
      <c r="D2808" s="218">
        <v>9.67</v>
      </c>
    </row>
    <row r="2809" spans="1:4" ht="14.25">
      <c r="A2809" s="199">
        <v>89869</v>
      </c>
      <c r="B2809" s="186" t="s">
        <v>4763</v>
      </c>
      <c r="C2809" s="187" t="s">
        <v>73</v>
      </c>
      <c r="D2809" s="218">
        <v>10.58</v>
      </c>
    </row>
    <row r="2810" spans="1:4" ht="14.25">
      <c r="A2810" s="199">
        <v>104324</v>
      </c>
      <c r="B2810" s="186" t="s">
        <v>5279</v>
      </c>
      <c r="C2810" s="187" t="s">
        <v>73</v>
      </c>
      <c r="D2810" s="218">
        <v>14.66</v>
      </c>
    </row>
    <row r="2811" spans="1:4" ht="14.25">
      <c r="A2811" s="199">
        <v>104315</v>
      </c>
      <c r="B2811" s="186" t="s">
        <v>6404</v>
      </c>
      <c r="C2811" s="187" t="s">
        <v>44</v>
      </c>
      <c r="D2811" s="218">
        <v>16.63</v>
      </c>
    </row>
    <row r="2812" spans="1:4" ht="14.25">
      <c r="A2812" s="199">
        <v>89865</v>
      </c>
      <c r="B2812" s="186" t="s">
        <v>6394</v>
      </c>
      <c r="C2812" s="187" t="s">
        <v>44</v>
      </c>
      <c r="D2812" s="218">
        <v>17.84</v>
      </c>
    </row>
    <row r="2813" spans="1:4" ht="14.25">
      <c r="A2813" s="199">
        <v>104316</v>
      </c>
      <c r="B2813" s="186" t="s">
        <v>6405</v>
      </c>
      <c r="C2813" s="187" t="s">
        <v>44</v>
      </c>
      <c r="D2813" s="218">
        <v>24.47</v>
      </c>
    </row>
    <row r="2814" spans="1:4" ht="14.25">
      <c r="A2814" s="199">
        <v>102724</v>
      </c>
      <c r="B2814" s="186" t="s">
        <v>2639</v>
      </c>
      <c r="C2814" s="187" t="s">
        <v>73</v>
      </c>
      <c r="D2814" s="218">
        <v>29.79</v>
      </c>
    </row>
    <row r="2815" spans="1:4" ht="14.25">
      <c r="A2815" s="199">
        <v>102726</v>
      </c>
      <c r="B2815" s="186" t="s">
        <v>2641</v>
      </c>
      <c r="C2815" s="187" t="s">
        <v>73</v>
      </c>
      <c r="D2815" s="218">
        <v>27.06</v>
      </c>
    </row>
    <row r="2816" spans="1:4" ht="14.25">
      <c r="A2816" s="199">
        <v>102725</v>
      </c>
      <c r="B2816" s="186" t="s">
        <v>2640</v>
      </c>
      <c r="C2816" s="187" t="s">
        <v>73</v>
      </c>
      <c r="D2816" s="218">
        <v>29.16</v>
      </c>
    </row>
    <row r="2817" spans="1:4" ht="14.25">
      <c r="A2817" s="199">
        <v>102722</v>
      </c>
      <c r="B2817" s="186" t="s">
        <v>2638</v>
      </c>
      <c r="C2817" s="187" t="s">
        <v>44</v>
      </c>
      <c r="D2817" s="218">
        <v>51.54</v>
      </c>
    </row>
    <row r="2818" spans="1:4" ht="14.25">
      <c r="A2818" s="199">
        <v>102721</v>
      </c>
      <c r="B2818" s="186" t="s">
        <v>7252</v>
      </c>
      <c r="C2818" s="187" t="s">
        <v>44</v>
      </c>
      <c r="D2818" s="218">
        <v>0</v>
      </c>
    </row>
    <row r="2819" spans="1:4" ht="14.25">
      <c r="A2819" s="199">
        <v>102723</v>
      </c>
      <c r="B2819" s="186" t="s">
        <v>3743</v>
      </c>
      <c r="C2819" s="187" t="s">
        <v>44</v>
      </c>
      <c r="D2819" s="218">
        <v>110.98</v>
      </c>
    </row>
    <row r="2820" spans="1:4" ht="14.25">
      <c r="A2820" s="199">
        <v>102690</v>
      </c>
      <c r="B2820" s="186" t="s">
        <v>2627</v>
      </c>
      <c r="C2820" s="187" t="s">
        <v>44</v>
      </c>
      <c r="D2820" s="218">
        <v>65.400000000000006</v>
      </c>
    </row>
    <row r="2821" spans="1:4" ht="14.25">
      <c r="A2821" s="199">
        <v>102688</v>
      </c>
      <c r="B2821" s="186" t="s">
        <v>3735</v>
      </c>
      <c r="C2821" s="187" t="s">
        <v>44</v>
      </c>
      <c r="D2821" s="218">
        <v>53.46</v>
      </c>
    </row>
    <row r="2822" spans="1:4" ht="14.25">
      <c r="A2822" s="199">
        <v>102689</v>
      </c>
      <c r="B2822" s="186" t="s">
        <v>3736</v>
      </c>
      <c r="C2822" s="187" t="s">
        <v>44</v>
      </c>
      <c r="D2822" s="218">
        <v>114.08</v>
      </c>
    </row>
    <row r="2823" spans="1:4" ht="14.25">
      <c r="A2823" s="199">
        <v>102693</v>
      </c>
      <c r="B2823" s="186" t="s">
        <v>3737</v>
      </c>
      <c r="C2823" s="187" t="s">
        <v>44</v>
      </c>
      <c r="D2823" s="218">
        <v>126.02</v>
      </c>
    </row>
    <row r="2824" spans="1:4" ht="14.25">
      <c r="A2824" s="199">
        <v>102694</v>
      </c>
      <c r="B2824" s="186" t="s">
        <v>3738</v>
      </c>
      <c r="C2824" s="187" t="s">
        <v>44</v>
      </c>
      <c r="D2824" s="218">
        <v>110.61</v>
      </c>
    </row>
    <row r="2825" spans="1:4" ht="14.25">
      <c r="A2825" s="199">
        <v>102697</v>
      </c>
      <c r="B2825" s="186" t="s">
        <v>3740</v>
      </c>
      <c r="C2825" s="187" t="s">
        <v>44</v>
      </c>
      <c r="D2825" s="218">
        <v>117.85</v>
      </c>
    </row>
    <row r="2826" spans="1:4" ht="14.25">
      <c r="A2826" s="199">
        <v>102696</v>
      </c>
      <c r="B2826" s="186" t="s">
        <v>3739</v>
      </c>
      <c r="C2826" s="187" t="s">
        <v>44</v>
      </c>
      <c r="D2826" s="218">
        <v>171.2</v>
      </c>
    </row>
    <row r="2827" spans="1:4" ht="14.25">
      <c r="A2827" s="199">
        <v>102703</v>
      </c>
      <c r="B2827" s="186" t="s">
        <v>3741</v>
      </c>
      <c r="C2827" s="187" t="s">
        <v>44</v>
      </c>
      <c r="D2827" s="218">
        <v>178.44</v>
      </c>
    </row>
    <row r="2828" spans="1:4" ht="14.25">
      <c r="A2828" s="199">
        <v>102678</v>
      </c>
      <c r="B2828" s="186" t="s">
        <v>2621</v>
      </c>
      <c r="C2828" s="187" t="s">
        <v>44</v>
      </c>
      <c r="D2828" s="218">
        <v>149.43</v>
      </c>
    </row>
    <row r="2829" spans="1:4" ht="14.25">
      <c r="A2829" s="199">
        <v>102679</v>
      </c>
      <c r="B2829" s="186" t="s">
        <v>2622</v>
      </c>
      <c r="C2829" s="187" t="s">
        <v>44</v>
      </c>
      <c r="D2829" s="218">
        <v>166.16</v>
      </c>
    </row>
    <row r="2830" spans="1:4" ht="14.25">
      <c r="A2830" s="199">
        <v>102673</v>
      </c>
      <c r="B2830" s="186" t="s">
        <v>2618</v>
      </c>
      <c r="C2830" s="187" t="s">
        <v>44</v>
      </c>
      <c r="D2830" s="218">
        <v>234.15</v>
      </c>
    </row>
    <row r="2831" spans="1:4" ht="14.25">
      <c r="A2831" s="199">
        <v>102677</v>
      </c>
      <c r="B2831" s="186" t="s">
        <v>2620</v>
      </c>
      <c r="C2831" s="187" t="s">
        <v>44</v>
      </c>
      <c r="D2831" s="218">
        <v>230.51</v>
      </c>
    </row>
    <row r="2832" spans="1:4" ht="14.25">
      <c r="A2832" s="199">
        <v>102683</v>
      </c>
      <c r="B2832" s="186" t="s">
        <v>2624</v>
      </c>
      <c r="C2832" s="187" t="s">
        <v>44</v>
      </c>
      <c r="D2832" s="218">
        <v>222.19</v>
      </c>
    </row>
    <row r="2833" spans="1:4" ht="14.25">
      <c r="A2833" s="199">
        <v>102687</v>
      </c>
      <c r="B2833" s="186" t="s">
        <v>2626</v>
      </c>
      <c r="C2833" s="187" t="s">
        <v>44</v>
      </c>
      <c r="D2833" s="218">
        <v>233.64</v>
      </c>
    </row>
    <row r="2834" spans="1:4" ht="14.25">
      <c r="A2834" s="199">
        <v>102670</v>
      </c>
      <c r="B2834" s="186" t="s">
        <v>2617</v>
      </c>
      <c r="C2834" s="187" t="s">
        <v>44</v>
      </c>
      <c r="D2834" s="218">
        <v>157.32</v>
      </c>
    </row>
    <row r="2835" spans="1:4" ht="14.25">
      <c r="A2835" s="199">
        <v>102674</v>
      </c>
      <c r="B2835" s="186" t="s">
        <v>2619</v>
      </c>
      <c r="C2835" s="187" t="s">
        <v>44</v>
      </c>
      <c r="D2835" s="218">
        <v>175.75</v>
      </c>
    </row>
    <row r="2836" spans="1:4" ht="14.25">
      <c r="A2836" s="199">
        <v>102680</v>
      </c>
      <c r="B2836" s="186" t="s">
        <v>2623</v>
      </c>
      <c r="C2836" s="187" t="s">
        <v>44</v>
      </c>
      <c r="D2836" s="218">
        <v>160.97999999999999</v>
      </c>
    </row>
    <row r="2837" spans="1:4" ht="14.25">
      <c r="A2837" s="199">
        <v>102684</v>
      </c>
      <c r="B2837" s="186" t="s">
        <v>2625</v>
      </c>
      <c r="C2837" s="187" t="s">
        <v>44</v>
      </c>
      <c r="D2837" s="218">
        <v>177.69</v>
      </c>
    </row>
    <row r="2838" spans="1:4" ht="14.25">
      <c r="A2838" s="199">
        <v>102672</v>
      </c>
      <c r="B2838" s="186" t="s">
        <v>3731</v>
      </c>
      <c r="C2838" s="187" t="s">
        <v>44</v>
      </c>
      <c r="D2838" s="218">
        <v>234.44</v>
      </c>
    </row>
    <row r="2839" spans="1:4" ht="14.25">
      <c r="A2839" s="199">
        <v>102676</v>
      </c>
      <c r="B2839" s="186" t="s">
        <v>3732</v>
      </c>
      <c r="C2839" s="187" t="s">
        <v>44</v>
      </c>
      <c r="D2839" s="218">
        <v>243.04</v>
      </c>
    </row>
    <row r="2840" spans="1:4" ht="14.25">
      <c r="A2840" s="199">
        <v>102681</v>
      </c>
      <c r="B2840" s="186" t="s">
        <v>3733</v>
      </c>
      <c r="C2840" s="187" t="s">
        <v>44</v>
      </c>
      <c r="D2840" s="218">
        <v>228.27</v>
      </c>
    </row>
    <row r="2841" spans="1:4" ht="14.25">
      <c r="A2841" s="199">
        <v>102685</v>
      </c>
      <c r="B2841" s="186" t="s">
        <v>3734</v>
      </c>
      <c r="C2841" s="187" t="s">
        <v>44</v>
      </c>
      <c r="D2841" s="218">
        <v>244.98</v>
      </c>
    </row>
    <row r="2842" spans="1:4" ht="14.25">
      <c r="A2842" s="199">
        <v>102664</v>
      </c>
      <c r="B2842" s="186" t="s">
        <v>2613</v>
      </c>
      <c r="C2842" s="187" t="s">
        <v>44</v>
      </c>
      <c r="D2842" s="218">
        <v>48.9</v>
      </c>
    </row>
    <row r="2843" spans="1:4" ht="14.25">
      <c r="A2843" s="199">
        <v>102665</v>
      </c>
      <c r="B2843" s="186" t="s">
        <v>2614</v>
      </c>
      <c r="C2843" s="187" t="s">
        <v>44</v>
      </c>
      <c r="D2843" s="218">
        <v>29.23</v>
      </c>
    </row>
    <row r="2844" spans="1:4" ht="14.25">
      <c r="A2844" s="199">
        <v>102663</v>
      </c>
      <c r="B2844" s="186" t="s">
        <v>2612</v>
      </c>
      <c r="C2844" s="187" t="s">
        <v>44</v>
      </c>
      <c r="D2844" s="218">
        <v>95.02</v>
      </c>
    </row>
    <row r="2845" spans="1:4" ht="14.25">
      <c r="A2845" s="199">
        <v>102669</v>
      </c>
      <c r="B2845" s="186" t="s">
        <v>2616</v>
      </c>
      <c r="C2845" s="187" t="s">
        <v>44</v>
      </c>
      <c r="D2845" s="218">
        <v>108.17</v>
      </c>
    </row>
    <row r="2846" spans="1:4" ht="14.25">
      <c r="A2846" s="199">
        <v>102661</v>
      </c>
      <c r="B2846" s="186" t="s">
        <v>2611</v>
      </c>
      <c r="C2846" s="187" t="s">
        <v>44</v>
      </c>
      <c r="D2846" s="218">
        <v>47.13</v>
      </c>
    </row>
    <row r="2847" spans="1:4" ht="14.25">
      <c r="A2847" s="199">
        <v>102666</v>
      </c>
      <c r="B2847" s="186" t="s">
        <v>2615</v>
      </c>
      <c r="C2847" s="187" t="s">
        <v>44</v>
      </c>
      <c r="D2847" s="218">
        <v>59.07</v>
      </c>
    </row>
    <row r="2848" spans="1:4" ht="14.25">
      <c r="A2848" s="199">
        <v>102662</v>
      </c>
      <c r="B2848" s="186" t="s">
        <v>3729</v>
      </c>
      <c r="C2848" s="187" t="s">
        <v>44</v>
      </c>
      <c r="D2848" s="218">
        <v>110.38</v>
      </c>
    </row>
    <row r="2849" spans="1:4" ht="14.25">
      <c r="A2849" s="199">
        <v>102668</v>
      </c>
      <c r="B2849" s="186" t="s">
        <v>3730</v>
      </c>
      <c r="C2849" s="187" t="s">
        <v>44</v>
      </c>
      <c r="D2849" s="218">
        <v>122.32</v>
      </c>
    </row>
    <row r="2850" spans="1:4" ht="14.25">
      <c r="A2850" s="199">
        <v>102718</v>
      </c>
      <c r="B2850" s="186" t="s">
        <v>2636</v>
      </c>
      <c r="C2850" s="187" t="s">
        <v>712</v>
      </c>
      <c r="D2850" s="218">
        <v>225.01</v>
      </c>
    </row>
    <row r="2851" spans="1:4" ht="14.25">
      <c r="A2851" s="199">
        <v>102716</v>
      </c>
      <c r="B2851" s="186" t="s">
        <v>2634</v>
      </c>
      <c r="C2851" s="187" t="s">
        <v>712</v>
      </c>
      <c r="D2851" s="218">
        <v>217.85</v>
      </c>
    </row>
    <row r="2852" spans="1:4" ht="14.25">
      <c r="A2852" s="199">
        <v>102719</v>
      </c>
      <c r="B2852" s="186" t="s">
        <v>2637</v>
      </c>
      <c r="C2852" s="187" t="s">
        <v>712</v>
      </c>
      <c r="D2852" s="218">
        <v>174.24</v>
      </c>
    </row>
    <row r="2853" spans="1:4" ht="14.25">
      <c r="A2853" s="199">
        <v>102717</v>
      </c>
      <c r="B2853" s="186" t="s">
        <v>2635</v>
      </c>
      <c r="C2853" s="187" t="s">
        <v>712</v>
      </c>
      <c r="D2853" s="218">
        <v>167.08</v>
      </c>
    </row>
    <row r="2854" spans="1:4" ht="14.25">
      <c r="A2854" s="199">
        <v>102720</v>
      </c>
      <c r="B2854" s="186" t="s">
        <v>7253</v>
      </c>
      <c r="C2854" s="187" t="s">
        <v>74</v>
      </c>
      <c r="D2854" s="218">
        <v>0</v>
      </c>
    </row>
    <row r="2855" spans="1:4" ht="14.25">
      <c r="A2855" s="199">
        <v>102713</v>
      </c>
      <c r="B2855" s="186" t="s">
        <v>2632</v>
      </c>
      <c r="C2855" s="187" t="s">
        <v>74</v>
      </c>
      <c r="D2855" s="218">
        <v>10.55</v>
      </c>
    </row>
    <row r="2856" spans="1:4" ht="14.25">
      <c r="A2856" s="199">
        <v>102715</v>
      </c>
      <c r="B2856" s="186" t="s">
        <v>2633</v>
      </c>
      <c r="C2856" s="187" t="s">
        <v>74</v>
      </c>
      <c r="D2856" s="218">
        <v>20.82</v>
      </c>
    </row>
    <row r="2857" spans="1:4" ht="14.25">
      <c r="A2857" s="199">
        <v>103653</v>
      </c>
      <c r="B2857" s="186" t="s">
        <v>3054</v>
      </c>
      <c r="C2857" s="187" t="s">
        <v>74</v>
      </c>
      <c r="D2857" s="218">
        <v>24.85</v>
      </c>
    </row>
    <row r="2858" spans="1:4" ht="14.25">
      <c r="A2858" s="199">
        <v>102712</v>
      </c>
      <c r="B2858" s="186" t="s">
        <v>2631</v>
      </c>
      <c r="C2858" s="187" t="s">
        <v>74</v>
      </c>
      <c r="D2858" s="218">
        <v>7.7</v>
      </c>
    </row>
    <row r="2859" spans="1:4" ht="14.25">
      <c r="A2859" s="199">
        <v>102711</v>
      </c>
      <c r="B2859" s="186" t="s">
        <v>7254</v>
      </c>
      <c r="C2859" s="187" t="s">
        <v>73</v>
      </c>
      <c r="D2859" s="218">
        <v>82.88</v>
      </c>
    </row>
    <row r="2860" spans="1:4" ht="14.25">
      <c r="A2860" s="199">
        <v>102710</v>
      </c>
      <c r="B2860" s="186" t="s">
        <v>2630</v>
      </c>
      <c r="C2860" s="187" t="s">
        <v>73</v>
      </c>
      <c r="D2860" s="218">
        <v>62.42</v>
      </c>
    </row>
    <row r="2861" spans="1:4" ht="14.25">
      <c r="A2861" s="199">
        <v>102709</v>
      </c>
      <c r="B2861" s="186" t="s">
        <v>7255</v>
      </c>
      <c r="C2861" s="187" t="s">
        <v>73</v>
      </c>
      <c r="D2861" s="218">
        <v>0</v>
      </c>
    </row>
    <row r="2862" spans="1:4" ht="14.25">
      <c r="A2862" s="199">
        <v>102708</v>
      </c>
      <c r="B2862" s="186" t="s">
        <v>7256</v>
      </c>
      <c r="C2862" s="187" t="s">
        <v>73</v>
      </c>
      <c r="D2862" s="218">
        <v>24.96</v>
      </c>
    </row>
    <row r="2863" spans="1:4" ht="14.25">
      <c r="A2863" s="199">
        <v>102707</v>
      </c>
      <c r="B2863" s="186" t="s">
        <v>2629</v>
      </c>
      <c r="C2863" s="187" t="s">
        <v>44</v>
      </c>
      <c r="D2863" s="218">
        <v>64.73</v>
      </c>
    </row>
    <row r="2864" spans="1:4" ht="14.25">
      <c r="A2864" s="199">
        <v>102704</v>
      </c>
      <c r="B2864" s="186" t="s">
        <v>2628</v>
      </c>
      <c r="C2864" s="187" t="s">
        <v>44</v>
      </c>
      <c r="D2864" s="218">
        <v>11.17</v>
      </c>
    </row>
    <row r="2865" spans="1:4" ht="14.25">
      <c r="A2865" s="199">
        <v>102705</v>
      </c>
      <c r="B2865" s="186" t="s">
        <v>3742</v>
      </c>
      <c r="C2865" s="187" t="s">
        <v>44</v>
      </c>
      <c r="D2865" s="218">
        <v>70.61</v>
      </c>
    </row>
    <row r="2866" spans="1:4" ht="14.25">
      <c r="A2866" s="199">
        <v>98333</v>
      </c>
      <c r="B2866" s="186" t="s">
        <v>7257</v>
      </c>
      <c r="C2866" s="187" t="s">
        <v>74</v>
      </c>
      <c r="D2866" s="218">
        <v>0</v>
      </c>
    </row>
    <row r="2867" spans="1:4" ht="14.25">
      <c r="A2867" s="199">
        <v>98332</v>
      </c>
      <c r="B2867" s="186" t="s">
        <v>7258</v>
      </c>
      <c r="C2867" s="187" t="s">
        <v>74</v>
      </c>
      <c r="D2867" s="218">
        <v>0</v>
      </c>
    </row>
    <row r="2868" spans="1:4" ht="14.25">
      <c r="A2868" s="199">
        <v>98331</v>
      </c>
      <c r="B2868" s="186" t="s">
        <v>7259</v>
      </c>
      <c r="C2868" s="187" t="s">
        <v>74</v>
      </c>
      <c r="D2868" s="218">
        <v>0</v>
      </c>
    </row>
    <row r="2869" spans="1:4" ht="14.25">
      <c r="A2869" s="199">
        <v>98327</v>
      </c>
      <c r="B2869" s="186" t="s">
        <v>7260</v>
      </c>
      <c r="C2869" s="187" t="s">
        <v>74</v>
      </c>
      <c r="D2869" s="218">
        <v>0</v>
      </c>
    </row>
    <row r="2870" spans="1:4" ht="14.25">
      <c r="A2870" s="199">
        <v>98326</v>
      </c>
      <c r="B2870" s="186" t="s">
        <v>7261</v>
      </c>
      <c r="C2870" s="187" t="s">
        <v>74</v>
      </c>
      <c r="D2870" s="218">
        <v>0</v>
      </c>
    </row>
    <row r="2871" spans="1:4" ht="14.25">
      <c r="A2871" s="199">
        <v>98325</v>
      </c>
      <c r="B2871" s="186" t="s">
        <v>7262</v>
      </c>
      <c r="C2871" s="187" t="s">
        <v>74</v>
      </c>
      <c r="D2871" s="218">
        <v>0</v>
      </c>
    </row>
    <row r="2872" spans="1:4" ht="14.25">
      <c r="A2872" s="199">
        <v>98370</v>
      </c>
      <c r="B2872" s="186" t="s">
        <v>7263</v>
      </c>
      <c r="C2872" s="187" t="s">
        <v>74</v>
      </c>
      <c r="D2872" s="218">
        <v>0</v>
      </c>
    </row>
    <row r="2873" spans="1:4" ht="14.25">
      <c r="A2873" s="199">
        <v>98389</v>
      </c>
      <c r="B2873" s="186" t="s">
        <v>7264</v>
      </c>
      <c r="C2873" s="187" t="s">
        <v>73</v>
      </c>
      <c r="D2873" s="218">
        <v>0</v>
      </c>
    </row>
    <row r="2874" spans="1:4" ht="14.25">
      <c r="A2874" s="199">
        <v>98390</v>
      </c>
      <c r="B2874" s="186" t="s">
        <v>7265</v>
      </c>
      <c r="C2874" s="187" t="s">
        <v>73</v>
      </c>
      <c r="D2874" s="218">
        <v>0</v>
      </c>
    </row>
    <row r="2875" spans="1:4" ht="14.25">
      <c r="A2875" s="199">
        <v>98391</v>
      </c>
      <c r="B2875" s="186" t="s">
        <v>7266</v>
      </c>
      <c r="C2875" s="187" t="s">
        <v>73</v>
      </c>
      <c r="D2875" s="218">
        <v>0</v>
      </c>
    </row>
    <row r="2876" spans="1:4" ht="14.25">
      <c r="A2876" s="199">
        <v>98392</v>
      </c>
      <c r="B2876" s="186" t="s">
        <v>7267</v>
      </c>
      <c r="C2876" s="187" t="s">
        <v>73</v>
      </c>
      <c r="D2876" s="218">
        <v>0</v>
      </c>
    </row>
    <row r="2877" spans="1:4" ht="14.25">
      <c r="A2877" s="199">
        <v>98393</v>
      </c>
      <c r="B2877" s="186" t="s">
        <v>7268</v>
      </c>
      <c r="C2877" s="187" t="s">
        <v>73</v>
      </c>
      <c r="D2877" s="218">
        <v>0</v>
      </c>
    </row>
    <row r="2878" spans="1:4" ht="14.25">
      <c r="A2878" s="199">
        <v>98394</v>
      </c>
      <c r="B2878" s="186" t="s">
        <v>7269</v>
      </c>
      <c r="C2878" s="187" t="s">
        <v>73</v>
      </c>
      <c r="D2878" s="218">
        <v>0</v>
      </c>
    </row>
    <row r="2879" spans="1:4" ht="14.25">
      <c r="A2879" s="199">
        <v>98395</v>
      </c>
      <c r="B2879" s="186" t="s">
        <v>7270</v>
      </c>
      <c r="C2879" s="187" t="s">
        <v>73</v>
      </c>
      <c r="D2879" s="218">
        <v>0</v>
      </c>
    </row>
    <row r="2880" spans="1:4" ht="14.25">
      <c r="A2880" s="199">
        <v>98396</v>
      </c>
      <c r="B2880" s="186" t="s">
        <v>7271</v>
      </c>
      <c r="C2880" s="187" t="s">
        <v>73</v>
      </c>
      <c r="D2880" s="218">
        <v>0</v>
      </c>
    </row>
    <row r="2881" spans="1:4" ht="14.25">
      <c r="A2881" s="199">
        <v>98369</v>
      </c>
      <c r="B2881" s="186" t="s">
        <v>7272</v>
      </c>
      <c r="C2881" s="187" t="s">
        <v>74</v>
      </c>
      <c r="D2881" s="218">
        <v>0</v>
      </c>
    </row>
    <row r="2882" spans="1:4" ht="14.25">
      <c r="A2882" s="199">
        <v>98360</v>
      </c>
      <c r="B2882" s="186" t="s">
        <v>7273</v>
      </c>
      <c r="C2882" s="187" t="s">
        <v>74</v>
      </c>
      <c r="D2882" s="218">
        <v>0</v>
      </c>
    </row>
    <row r="2883" spans="1:4" ht="14.25">
      <c r="A2883" s="199">
        <v>98368</v>
      </c>
      <c r="B2883" s="186" t="s">
        <v>7274</v>
      </c>
      <c r="C2883" s="187" t="s">
        <v>74</v>
      </c>
      <c r="D2883" s="218">
        <v>0</v>
      </c>
    </row>
    <row r="2884" spans="1:4" ht="14.25">
      <c r="A2884" s="199">
        <v>98359</v>
      </c>
      <c r="B2884" s="186" t="s">
        <v>7275</v>
      </c>
      <c r="C2884" s="187" t="s">
        <v>74</v>
      </c>
      <c r="D2884" s="218">
        <v>0</v>
      </c>
    </row>
    <row r="2885" spans="1:4" ht="14.25">
      <c r="A2885" s="199">
        <v>98367</v>
      </c>
      <c r="B2885" s="186" t="s">
        <v>7276</v>
      </c>
      <c r="C2885" s="187" t="s">
        <v>74</v>
      </c>
      <c r="D2885" s="218">
        <v>0</v>
      </c>
    </row>
    <row r="2886" spans="1:4" ht="14.25">
      <c r="A2886" s="199">
        <v>98358</v>
      </c>
      <c r="B2886" s="186" t="s">
        <v>7277</v>
      </c>
      <c r="C2886" s="187" t="s">
        <v>74</v>
      </c>
      <c r="D2886" s="218">
        <v>0</v>
      </c>
    </row>
    <row r="2887" spans="1:4" ht="14.25">
      <c r="A2887" s="199">
        <v>98352</v>
      </c>
      <c r="B2887" s="186" t="s">
        <v>7278</v>
      </c>
      <c r="C2887" s="187" t="s">
        <v>74</v>
      </c>
      <c r="D2887" s="218">
        <v>0</v>
      </c>
    </row>
    <row r="2888" spans="1:4" ht="14.25">
      <c r="A2888" s="199">
        <v>98343</v>
      </c>
      <c r="B2888" s="186" t="s">
        <v>7279</v>
      </c>
      <c r="C2888" s="187" t="s">
        <v>74</v>
      </c>
      <c r="D2888" s="218">
        <v>0</v>
      </c>
    </row>
    <row r="2889" spans="1:4" ht="14.25">
      <c r="A2889" s="199">
        <v>98351</v>
      </c>
      <c r="B2889" s="186" t="s">
        <v>7280</v>
      </c>
      <c r="C2889" s="187" t="s">
        <v>74</v>
      </c>
      <c r="D2889" s="218">
        <v>0</v>
      </c>
    </row>
    <row r="2890" spans="1:4" ht="14.25">
      <c r="A2890" s="199">
        <v>98342</v>
      </c>
      <c r="B2890" s="186" t="s">
        <v>7281</v>
      </c>
      <c r="C2890" s="187" t="s">
        <v>74</v>
      </c>
      <c r="D2890" s="218">
        <v>0</v>
      </c>
    </row>
    <row r="2891" spans="1:4" ht="14.25">
      <c r="A2891" s="199">
        <v>98350</v>
      </c>
      <c r="B2891" s="186" t="s">
        <v>7282</v>
      </c>
      <c r="C2891" s="187" t="s">
        <v>74</v>
      </c>
      <c r="D2891" s="218">
        <v>0</v>
      </c>
    </row>
    <row r="2892" spans="1:4" ht="14.25">
      <c r="A2892" s="199">
        <v>98341</v>
      </c>
      <c r="B2892" s="186" t="s">
        <v>7283</v>
      </c>
      <c r="C2892" s="187" t="s">
        <v>74</v>
      </c>
      <c r="D2892" s="218">
        <v>0</v>
      </c>
    </row>
    <row r="2893" spans="1:4" ht="14.25">
      <c r="A2893" s="199">
        <v>98381</v>
      </c>
      <c r="B2893" s="186" t="s">
        <v>7284</v>
      </c>
      <c r="C2893" s="187" t="s">
        <v>44</v>
      </c>
      <c r="D2893" s="218">
        <v>0</v>
      </c>
    </row>
    <row r="2894" spans="1:4" ht="14.25">
      <c r="A2894" s="199">
        <v>98382</v>
      </c>
      <c r="B2894" s="186" t="s">
        <v>7285</v>
      </c>
      <c r="C2894" s="187" t="s">
        <v>44</v>
      </c>
      <c r="D2894" s="218">
        <v>0</v>
      </c>
    </row>
    <row r="2895" spans="1:4" ht="14.25">
      <c r="A2895" s="199">
        <v>98383</v>
      </c>
      <c r="B2895" s="186" t="s">
        <v>7286</v>
      </c>
      <c r="C2895" s="187" t="s">
        <v>44</v>
      </c>
      <c r="D2895" s="218">
        <v>0</v>
      </c>
    </row>
    <row r="2896" spans="1:4" ht="14.25">
      <c r="A2896" s="199">
        <v>98384</v>
      </c>
      <c r="B2896" s="186" t="s">
        <v>7287</v>
      </c>
      <c r="C2896" s="187" t="s">
        <v>44</v>
      </c>
      <c r="D2896" s="218">
        <v>0</v>
      </c>
    </row>
    <row r="2897" spans="1:4" ht="14.25">
      <c r="A2897" s="199">
        <v>98385</v>
      </c>
      <c r="B2897" s="186" t="s">
        <v>7288</v>
      </c>
      <c r="C2897" s="187" t="s">
        <v>44</v>
      </c>
      <c r="D2897" s="218">
        <v>0</v>
      </c>
    </row>
    <row r="2898" spans="1:4" ht="14.25">
      <c r="A2898" s="199">
        <v>98386</v>
      </c>
      <c r="B2898" s="186" t="s">
        <v>7289</v>
      </c>
      <c r="C2898" s="187" t="s">
        <v>44</v>
      </c>
      <c r="D2898" s="218">
        <v>0</v>
      </c>
    </row>
    <row r="2899" spans="1:4" ht="14.25">
      <c r="A2899" s="199">
        <v>98387</v>
      </c>
      <c r="B2899" s="186" t="s">
        <v>7290</v>
      </c>
      <c r="C2899" s="187" t="s">
        <v>44</v>
      </c>
      <c r="D2899" s="218">
        <v>0</v>
      </c>
    </row>
    <row r="2900" spans="1:4" ht="14.25">
      <c r="A2900" s="199">
        <v>98388</v>
      </c>
      <c r="B2900" s="186" t="s">
        <v>7291</v>
      </c>
      <c r="C2900" s="187" t="s">
        <v>44</v>
      </c>
      <c r="D2900" s="218">
        <v>0</v>
      </c>
    </row>
    <row r="2901" spans="1:4" ht="14.25">
      <c r="A2901" s="199">
        <v>98346</v>
      </c>
      <c r="B2901" s="186" t="s">
        <v>7292</v>
      </c>
      <c r="C2901" s="187" t="s">
        <v>74</v>
      </c>
      <c r="D2901" s="218">
        <v>0</v>
      </c>
    </row>
    <row r="2902" spans="1:4" ht="14.25">
      <c r="A2902" s="199">
        <v>98363</v>
      </c>
      <c r="B2902" s="186" t="s">
        <v>7293</v>
      </c>
      <c r="C2902" s="187" t="s">
        <v>74</v>
      </c>
      <c r="D2902" s="218">
        <v>0</v>
      </c>
    </row>
    <row r="2903" spans="1:4" ht="14.25">
      <c r="A2903" s="199">
        <v>98354</v>
      </c>
      <c r="B2903" s="186" t="s">
        <v>7294</v>
      </c>
      <c r="C2903" s="187" t="s">
        <v>74</v>
      </c>
      <c r="D2903" s="218">
        <v>0</v>
      </c>
    </row>
    <row r="2904" spans="1:4" ht="14.25">
      <c r="A2904" s="199">
        <v>98337</v>
      </c>
      <c r="B2904" s="186" t="s">
        <v>7295</v>
      </c>
      <c r="C2904" s="187" t="s">
        <v>74</v>
      </c>
      <c r="D2904" s="218">
        <v>0</v>
      </c>
    </row>
    <row r="2905" spans="1:4" ht="14.25">
      <c r="A2905" s="199">
        <v>98345</v>
      </c>
      <c r="B2905" s="186" t="s">
        <v>7296</v>
      </c>
      <c r="C2905" s="187" t="s">
        <v>74</v>
      </c>
      <c r="D2905" s="218">
        <v>0</v>
      </c>
    </row>
    <row r="2906" spans="1:4" ht="14.25">
      <c r="A2906" s="199">
        <v>98362</v>
      </c>
      <c r="B2906" s="186" t="s">
        <v>7297</v>
      </c>
      <c r="C2906" s="187" t="s">
        <v>74</v>
      </c>
      <c r="D2906" s="218">
        <v>0</v>
      </c>
    </row>
    <row r="2907" spans="1:4" ht="14.25">
      <c r="A2907" s="199">
        <v>98403</v>
      </c>
      <c r="B2907" s="186" t="s">
        <v>7298</v>
      </c>
      <c r="C2907" s="187" t="s">
        <v>74</v>
      </c>
      <c r="D2907" s="218">
        <v>0</v>
      </c>
    </row>
    <row r="2908" spans="1:4" ht="14.25">
      <c r="A2908" s="199">
        <v>98335</v>
      </c>
      <c r="B2908" s="186" t="s">
        <v>7299</v>
      </c>
      <c r="C2908" s="187" t="s">
        <v>74</v>
      </c>
      <c r="D2908" s="218">
        <v>0</v>
      </c>
    </row>
    <row r="2909" spans="1:4" ht="14.25">
      <c r="A2909" s="199">
        <v>98344</v>
      </c>
      <c r="B2909" s="186" t="s">
        <v>7300</v>
      </c>
      <c r="C2909" s="187" t="s">
        <v>74</v>
      </c>
      <c r="D2909" s="218">
        <v>0</v>
      </c>
    </row>
    <row r="2910" spans="1:4" ht="14.25">
      <c r="A2910" s="199">
        <v>98361</v>
      </c>
      <c r="B2910" s="186" t="s">
        <v>7301</v>
      </c>
      <c r="C2910" s="187" t="s">
        <v>74</v>
      </c>
      <c r="D2910" s="218">
        <v>0</v>
      </c>
    </row>
    <row r="2911" spans="1:4" ht="14.25">
      <c r="A2911" s="199">
        <v>98353</v>
      </c>
      <c r="B2911" s="186" t="s">
        <v>7302</v>
      </c>
      <c r="C2911" s="187" t="s">
        <v>74</v>
      </c>
      <c r="D2911" s="218">
        <v>0</v>
      </c>
    </row>
    <row r="2912" spans="1:4" ht="14.25">
      <c r="A2912" s="199">
        <v>98334</v>
      </c>
      <c r="B2912" s="186" t="s">
        <v>7303</v>
      </c>
      <c r="C2912" s="187" t="s">
        <v>74</v>
      </c>
      <c r="D2912" s="218">
        <v>0</v>
      </c>
    </row>
    <row r="2913" spans="1:4" ht="14.25">
      <c r="A2913" s="199">
        <v>98371</v>
      </c>
      <c r="B2913" s="186" t="s">
        <v>7304</v>
      </c>
      <c r="C2913" s="187" t="s">
        <v>74</v>
      </c>
      <c r="D2913" s="218">
        <v>0</v>
      </c>
    </row>
    <row r="2914" spans="1:4" ht="14.25">
      <c r="A2914" s="199">
        <v>98397</v>
      </c>
      <c r="B2914" s="186" t="s">
        <v>4355</v>
      </c>
      <c r="C2914" s="187" t="s">
        <v>74</v>
      </c>
      <c r="D2914" s="218">
        <v>13.75</v>
      </c>
    </row>
    <row r="2915" spans="1:4" ht="14.25">
      <c r="A2915" s="199">
        <v>97280</v>
      </c>
      <c r="B2915" s="186" t="s">
        <v>7305</v>
      </c>
      <c r="C2915" s="187" t="s">
        <v>73</v>
      </c>
      <c r="D2915" s="218">
        <v>0</v>
      </c>
    </row>
    <row r="2916" spans="1:4" ht="14.25">
      <c r="A2916" s="199">
        <v>97275</v>
      </c>
      <c r="B2916" s="186" t="s">
        <v>7306</v>
      </c>
      <c r="C2916" s="187" t="s">
        <v>73</v>
      </c>
      <c r="D2916" s="218">
        <v>0</v>
      </c>
    </row>
    <row r="2917" spans="1:4" ht="14.25">
      <c r="A2917" s="199">
        <v>97279</v>
      </c>
      <c r="B2917" s="186" t="s">
        <v>7307</v>
      </c>
      <c r="C2917" s="187" t="s">
        <v>73</v>
      </c>
      <c r="D2917" s="218">
        <v>0</v>
      </c>
    </row>
    <row r="2918" spans="1:4" ht="14.25">
      <c r="A2918" s="199">
        <v>97285</v>
      </c>
      <c r="B2918" s="186" t="s">
        <v>7308</v>
      </c>
      <c r="C2918" s="187" t="s">
        <v>73</v>
      </c>
      <c r="D2918" s="218">
        <v>0</v>
      </c>
    </row>
    <row r="2919" spans="1:4" ht="14.25">
      <c r="A2919" s="199">
        <v>97286</v>
      </c>
      <c r="B2919" s="186" t="s">
        <v>7309</v>
      </c>
      <c r="C2919" s="187" t="s">
        <v>73</v>
      </c>
      <c r="D2919" s="218">
        <v>0</v>
      </c>
    </row>
    <row r="2920" spans="1:4" ht="14.25">
      <c r="A2920" s="199">
        <v>97291</v>
      </c>
      <c r="B2920" s="186" t="s">
        <v>7310</v>
      </c>
      <c r="C2920" s="187" t="s">
        <v>73</v>
      </c>
      <c r="D2920" s="218">
        <v>0</v>
      </c>
    </row>
    <row r="2921" spans="1:4" ht="14.25">
      <c r="A2921" s="199">
        <v>97292</v>
      </c>
      <c r="B2921" s="186" t="s">
        <v>7311</v>
      </c>
      <c r="C2921" s="187" t="s">
        <v>73</v>
      </c>
      <c r="D2921" s="218">
        <v>0</v>
      </c>
    </row>
    <row r="2922" spans="1:4" ht="14.25">
      <c r="A2922" s="199">
        <v>97297</v>
      </c>
      <c r="B2922" s="186" t="s">
        <v>7312</v>
      </c>
      <c r="C2922" s="187" t="s">
        <v>73</v>
      </c>
      <c r="D2922" s="218">
        <v>0</v>
      </c>
    </row>
    <row r="2923" spans="1:4" ht="14.25">
      <c r="A2923" s="199">
        <v>97298</v>
      </c>
      <c r="B2923" s="186" t="s">
        <v>7313</v>
      </c>
      <c r="C2923" s="187" t="s">
        <v>73</v>
      </c>
      <c r="D2923" s="218">
        <v>0</v>
      </c>
    </row>
    <row r="2924" spans="1:4" ht="14.25">
      <c r="A2924" s="199">
        <v>97303</v>
      </c>
      <c r="B2924" s="186" t="s">
        <v>7314</v>
      </c>
      <c r="C2924" s="187" t="s">
        <v>73</v>
      </c>
      <c r="D2924" s="218">
        <v>0</v>
      </c>
    </row>
    <row r="2925" spans="1:4" ht="14.25">
      <c r="A2925" s="199">
        <v>97304</v>
      </c>
      <c r="B2925" s="186" t="s">
        <v>7315</v>
      </c>
      <c r="C2925" s="187" t="s">
        <v>73</v>
      </c>
      <c r="D2925" s="218">
        <v>0</v>
      </c>
    </row>
    <row r="2926" spans="1:4" ht="14.25">
      <c r="A2926" s="199">
        <v>97309</v>
      </c>
      <c r="B2926" s="186" t="s">
        <v>7316</v>
      </c>
      <c r="C2926" s="187" t="s">
        <v>73</v>
      </c>
      <c r="D2926" s="218">
        <v>0</v>
      </c>
    </row>
    <row r="2927" spans="1:4" ht="14.25">
      <c r="A2927" s="199">
        <v>97310</v>
      </c>
      <c r="B2927" s="186" t="s">
        <v>7317</v>
      </c>
      <c r="C2927" s="187" t="s">
        <v>73</v>
      </c>
      <c r="D2927" s="218">
        <v>0</v>
      </c>
    </row>
    <row r="2928" spans="1:4" ht="14.25">
      <c r="A2928" s="199">
        <v>97282</v>
      </c>
      <c r="B2928" s="186" t="s">
        <v>7318</v>
      </c>
      <c r="C2928" s="187" t="s">
        <v>73</v>
      </c>
      <c r="D2928" s="218">
        <v>0</v>
      </c>
    </row>
    <row r="2929" spans="1:4" ht="14.25">
      <c r="A2929" s="199">
        <v>97276</v>
      </c>
      <c r="B2929" s="186" t="s">
        <v>7319</v>
      </c>
      <c r="C2929" s="187" t="s">
        <v>73</v>
      </c>
      <c r="D2929" s="218">
        <v>0</v>
      </c>
    </row>
    <row r="2930" spans="1:4" ht="14.25">
      <c r="A2930" s="199">
        <v>97281</v>
      </c>
      <c r="B2930" s="186" t="s">
        <v>7320</v>
      </c>
      <c r="C2930" s="187" t="s">
        <v>73</v>
      </c>
      <c r="D2930" s="218">
        <v>0</v>
      </c>
    </row>
    <row r="2931" spans="1:4" ht="14.25">
      <c r="A2931" s="199">
        <v>97287</v>
      </c>
      <c r="B2931" s="186" t="s">
        <v>7321</v>
      </c>
      <c r="C2931" s="187" t="s">
        <v>73</v>
      </c>
      <c r="D2931" s="218">
        <v>0</v>
      </c>
    </row>
    <row r="2932" spans="1:4" ht="14.25">
      <c r="A2932" s="199">
        <v>97288</v>
      </c>
      <c r="B2932" s="186" t="s">
        <v>7322</v>
      </c>
      <c r="C2932" s="187" t="s">
        <v>73</v>
      </c>
      <c r="D2932" s="218">
        <v>0</v>
      </c>
    </row>
    <row r="2933" spans="1:4" ht="14.25">
      <c r="A2933" s="199">
        <v>97293</v>
      </c>
      <c r="B2933" s="186" t="s">
        <v>7323</v>
      </c>
      <c r="C2933" s="187" t="s">
        <v>73</v>
      </c>
      <c r="D2933" s="218">
        <v>0</v>
      </c>
    </row>
    <row r="2934" spans="1:4" ht="14.25">
      <c r="A2934" s="199">
        <v>97294</v>
      </c>
      <c r="B2934" s="186" t="s">
        <v>7324</v>
      </c>
      <c r="C2934" s="187" t="s">
        <v>73</v>
      </c>
      <c r="D2934" s="218">
        <v>0</v>
      </c>
    </row>
    <row r="2935" spans="1:4" ht="14.25">
      <c r="A2935" s="199">
        <v>97299</v>
      </c>
      <c r="B2935" s="186" t="s">
        <v>7325</v>
      </c>
      <c r="C2935" s="187" t="s">
        <v>73</v>
      </c>
      <c r="D2935" s="218">
        <v>0</v>
      </c>
    </row>
    <row r="2936" spans="1:4" ht="14.25">
      <c r="A2936" s="199">
        <v>97300</v>
      </c>
      <c r="B2936" s="186" t="s">
        <v>7326</v>
      </c>
      <c r="C2936" s="187" t="s">
        <v>73</v>
      </c>
      <c r="D2936" s="218">
        <v>0</v>
      </c>
    </row>
    <row r="2937" spans="1:4" ht="14.25">
      <c r="A2937" s="199">
        <v>97305</v>
      </c>
      <c r="B2937" s="186" t="s">
        <v>7327</v>
      </c>
      <c r="C2937" s="187" t="s">
        <v>73</v>
      </c>
      <c r="D2937" s="218">
        <v>0</v>
      </c>
    </row>
    <row r="2938" spans="1:4" ht="14.25">
      <c r="A2938" s="199">
        <v>97306</v>
      </c>
      <c r="B2938" s="186" t="s">
        <v>7328</v>
      </c>
      <c r="C2938" s="187" t="s">
        <v>73</v>
      </c>
      <c r="D2938" s="218">
        <v>0</v>
      </c>
    </row>
    <row r="2939" spans="1:4" ht="14.25">
      <c r="A2939" s="199">
        <v>97311</v>
      </c>
      <c r="B2939" s="186" t="s">
        <v>7329</v>
      </c>
      <c r="C2939" s="187" t="s">
        <v>73</v>
      </c>
      <c r="D2939" s="218">
        <v>0</v>
      </c>
    </row>
    <row r="2940" spans="1:4" ht="14.25">
      <c r="A2940" s="199">
        <v>97312</v>
      </c>
      <c r="B2940" s="186" t="s">
        <v>7330</v>
      </c>
      <c r="C2940" s="187" t="s">
        <v>73</v>
      </c>
      <c r="D2940" s="218">
        <v>0</v>
      </c>
    </row>
    <row r="2941" spans="1:4" ht="14.25">
      <c r="A2941" s="199">
        <v>97278</v>
      </c>
      <c r="B2941" s="186" t="s">
        <v>7331</v>
      </c>
      <c r="C2941" s="187" t="s">
        <v>73</v>
      </c>
      <c r="D2941" s="218">
        <v>0</v>
      </c>
    </row>
    <row r="2942" spans="1:4" ht="14.25">
      <c r="A2942" s="199">
        <v>97274</v>
      </c>
      <c r="B2942" s="186" t="s">
        <v>7332</v>
      </c>
      <c r="C2942" s="187" t="s">
        <v>73</v>
      </c>
      <c r="D2942" s="218">
        <v>0</v>
      </c>
    </row>
    <row r="2943" spans="1:4" ht="14.25">
      <c r="A2943" s="199">
        <v>97283</v>
      </c>
      <c r="B2943" s="186" t="s">
        <v>7333</v>
      </c>
      <c r="C2943" s="187" t="s">
        <v>73</v>
      </c>
      <c r="D2943" s="218">
        <v>0</v>
      </c>
    </row>
    <row r="2944" spans="1:4" ht="14.25">
      <c r="A2944" s="199">
        <v>97284</v>
      </c>
      <c r="B2944" s="186" t="s">
        <v>7334</v>
      </c>
      <c r="C2944" s="187" t="s">
        <v>73</v>
      </c>
      <c r="D2944" s="218">
        <v>0</v>
      </c>
    </row>
    <row r="2945" spans="1:4" ht="14.25">
      <c r="A2945" s="199">
        <v>97289</v>
      </c>
      <c r="B2945" s="186" t="s">
        <v>7335</v>
      </c>
      <c r="C2945" s="187" t="s">
        <v>73</v>
      </c>
      <c r="D2945" s="218">
        <v>0</v>
      </c>
    </row>
    <row r="2946" spans="1:4" ht="14.25">
      <c r="A2946" s="199">
        <v>97290</v>
      </c>
      <c r="B2946" s="186" t="s">
        <v>7336</v>
      </c>
      <c r="C2946" s="187" t="s">
        <v>73</v>
      </c>
      <c r="D2946" s="218">
        <v>0</v>
      </c>
    </row>
    <row r="2947" spans="1:4" ht="14.25">
      <c r="A2947" s="199">
        <v>97295</v>
      </c>
      <c r="B2947" s="186" t="s">
        <v>7337</v>
      </c>
      <c r="C2947" s="187" t="s">
        <v>73</v>
      </c>
      <c r="D2947" s="218">
        <v>0</v>
      </c>
    </row>
    <row r="2948" spans="1:4" ht="14.25">
      <c r="A2948" s="199">
        <v>97296</v>
      </c>
      <c r="B2948" s="186" t="s">
        <v>7338</v>
      </c>
      <c r="C2948" s="187" t="s">
        <v>73</v>
      </c>
      <c r="D2948" s="218">
        <v>0</v>
      </c>
    </row>
    <row r="2949" spans="1:4" ht="14.25">
      <c r="A2949" s="199">
        <v>97301</v>
      </c>
      <c r="B2949" s="186" t="s">
        <v>7339</v>
      </c>
      <c r="C2949" s="187" t="s">
        <v>73</v>
      </c>
      <c r="D2949" s="218">
        <v>0</v>
      </c>
    </row>
    <row r="2950" spans="1:4" ht="14.25">
      <c r="A2950" s="199">
        <v>97302</v>
      </c>
      <c r="B2950" s="186" t="s">
        <v>7340</v>
      </c>
      <c r="C2950" s="187" t="s">
        <v>73</v>
      </c>
      <c r="D2950" s="218">
        <v>0</v>
      </c>
    </row>
    <row r="2951" spans="1:4" ht="14.25">
      <c r="A2951" s="199">
        <v>97307</v>
      </c>
      <c r="B2951" s="186" t="s">
        <v>7341</v>
      </c>
      <c r="C2951" s="187" t="s">
        <v>73</v>
      </c>
      <c r="D2951" s="218">
        <v>0</v>
      </c>
    </row>
    <row r="2952" spans="1:4" ht="14.25">
      <c r="A2952" s="199">
        <v>97277</v>
      </c>
      <c r="B2952" s="186" t="s">
        <v>7342</v>
      </c>
      <c r="C2952" s="187" t="s">
        <v>73</v>
      </c>
      <c r="D2952" s="218">
        <v>0</v>
      </c>
    </row>
    <row r="2953" spans="1:4" ht="14.25">
      <c r="A2953" s="199">
        <v>97308</v>
      </c>
      <c r="B2953" s="186" t="s">
        <v>7343</v>
      </c>
      <c r="C2953" s="187" t="s">
        <v>73</v>
      </c>
      <c r="D2953" s="218">
        <v>0</v>
      </c>
    </row>
    <row r="2954" spans="1:4" ht="14.25">
      <c r="A2954" s="199">
        <v>97238</v>
      </c>
      <c r="B2954" s="186" t="s">
        <v>7344</v>
      </c>
      <c r="C2954" s="187" t="s">
        <v>44</v>
      </c>
      <c r="D2954" s="218">
        <v>0</v>
      </c>
    </row>
    <row r="2955" spans="1:4" ht="14.25">
      <c r="A2955" s="199">
        <v>97239</v>
      </c>
      <c r="B2955" s="186" t="s">
        <v>7345</v>
      </c>
      <c r="C2955" s="187" t="s">
        <v>44</v>
      </c>
      <c r="D2955" s="218">
        <v>0</v>
      </c>
    </row>
    <row r="2956" spans="1:4" ht="14.25">
      <c r="A2956" s="199">
        <v>97240</v>
      </c>
      <c r="B2956" s="186" t="s">
        <v>7346</v>
      </c>
      <c r="C2956" s="187" t="s">
        <v>44</v>
      </c>
      <c r="D2956" s="218">
        <v>0</v>
      </c>
    </row>
    <row r="2957" spans="1:4" ht="14.25">
      <c r="A2957" s="199">
        <v>97241</v>
      </c>
      <c r="B2957" s="186" t="s">
        <v>7347</v>
      </c>
      <c r="C2957" s="187" t="s">
        <v>44</v>
      </c>
      <c r="D2957" s="218">
        <v>0</v>
      </c>
    </row>
    <row r="2958" spans="1:4" ht="14.25">
      <c r="A2958" s="199">
        <v>97242</v>
      </c>
      <c r="B2958" s="186" t="s">
        <v>7348</v>
      </c>
      <c r="C2958" s="187" t="s">
        <v>44</v>
      </c>
      <c r="D2958" s="218">
        <v>0</v>
      </c>
    </row>
    <row r="2959" spans="1:4" ht="14.25">
      <c r="A2959" s="199">
        <v>97243</v>
      </c>
      <c r="B2959" s="186" t="s">
        <v>7349</v>
      </c>
      <c r="C2959" s="187" t="s">
        <v>44</v>
      </c>
      <c r="D2959" s="218">
        <v>0</v>
      </c>
    </row>
    <row r="2960" spans="1:4" ht="14.25">
      <c r="A2960" s="199">
        <v>97244</v>
      </c>
      <c r="B2960" s="186" t="s">
        <v>7350</v>
      </c>
      <c r="C2960" s="187" t="s">
        <v>44</v>
      </c>
      <c r="D2960" s="218">
        <v>0</v>
      </c>
    </row>
    <row r="2961" spans="1:4" ht="14.25">
      <c r="A2961" s="199">
        <v>97245</v>
      </c>
      <c r="B2961" s="186" t="s">
        <v>7351</v>
      </c>
      <c r="C2961" s="187" t="s">
        <v>44</v>
      </c>
      <c r="D2961" s="218">
        <v>0</v>
      </c>
    </row>
    <row r="2962" spans="1:4" ht="14.25">
      <c r="A2962" s="199">
        <v>97236</v>
      </c>
      <c r="B2962" s="186" t="s">
        <v>7352</v>
      </c>
      <c r="C2962" s="187" t="s">
        <v>44</v>
      </c>
      <c r="D2962" s="218">
        <v>0</v>
      </c>
    </row>
    <row r="2963" spans="1:4" ht="14.25">
      <c r="A2963" s="199">
        <v>97246</v>
      </c>
      <c r="B2963" s="186" t="s">
        <v>7353</v>
      </c>
      <c r="C2963" s="187" t="s">
        <v>44</v>
      </c>
      <c r="D2963" s="218">
        <v>0</v>
      </c>
    </row>
    <row r="2964" spans="1:4" ht="14.25">
      <c r="A2964" s="199">
        <v>97247</v>
      </c>
      <c r="B2964" s="186" t="s">
        <v>7354</v>
      </c>
      <c r="C2964" s="187" t="s">
        <v>44</v>
      </c>
      <c r="D2964" s="218">
        <v>0</v>
      </c>
    </row>
    <row r="2965" spans="1:4" ht="14.25">
      <c r="A2965" s="199">
        <v>97237</v>
      </c>
      <c r="B2965" s="186" t="s">
        <v>7355</v>
      </c>
      <c r="C2965" s="187" t="s">
        <v>44</v>
      </c>
      <c r="D2965" s="218">
        <v>0</v>
      </c>
    </row>
    <row r="2966" spans="1:4" ht="14.25">
      <c r="A2966" s="199">
        <v>97248</v>
      </c>
      <c r="B2966" s="186" t="s">
        <v>7356</v>
      </c>
      <c r="C2966" s="187" t="s">
        <v>44</v>
      </c>
      <c r="D2966" s="218">
        <v>0</v>
      </c>
    </row>
    <row r="2967" spans="1:4" ht="14.25">
      <c r="A2967" s="199">
        <v>97251</v>
      </c>
      <c r="B2967" s="186" t="s">
        <v>7357</v>
      </c>
      <c r="C2967" s="187" t="s">
        <v>73</v>
      </c>
      <c r="D2967" s="218">
        <v>0</v>
      </c>
    </row>
    <row r="2968" spans="1:4" ht="14.25">
      <c r="A2968" s="199">
        <v>97254</v>
      </c>
      <c r="B2968" s="186" t="s">
        <v>7358</v>
      </c>
      <c r="C2968" s="187" t="s">
        <v>73</v>
      </c>
      <c r="D2968" s="218">
        <v>0</v>
      </c>
    </row>
    <row r="2969" spans="1:4" ht="14.25">
      <c r="A2969" s="199">
        <v>97255</v>
      </c>
      <c r="B2969" s="186" t="s">
        <v>7359</v>
      </c>
      <c r="C2969" s="187" t="s">
        <v>73</v>
      </c>
      <c r="D2969" s="218">
        <v>0</v>
      </c>
    </row>
    <row r="2970" spans="1:4" ht="14.25">
      <c r="A2970" s="199">
        <v>97249</v>
      </c>
      <c r="B2970" s="186" t="s">
        <v>7360</v>
      </c>
      <c r="C2970" s="187" t="s">
        <v>73</v>
      </c>
      <c r="D2970" s="218">
        <v>0</v>
      </c>
    </row>
    <row r="2971" spans="1:4" ht="14.25">
      <c r="A2971" s="199">
        <v>97250</v>
      </c>
      <c r="B2971" s="186" t="s">
        <v>7361</v>
      </c>
      <c r="C2971" s="187" t="s">
        <v>73</v>
      </c>
      <c r="D2971" s="218">
        <v>0</v>
      </c>
    </row>
    <row r="2972" spans="1:4" ht="14.25">
      <c r="A2972" s="199">
        <v>97258</v>
      </c>
      <c r="B2972" s="186" t="s">
        <v>7362</v>
      </c>
      <c r="C2972" s="187" t="s">
        <v>73</v>
      </c>
      <c r="D2972" s="218">
        <v>0</v>
      </c>
    </row>
    <row r="2973" spans="1:4" ht="14.25">
      <c r="A2973" s="199">
        <v>97259</v>
      </c>
      <c r="B2973" s="186" t="s">
        <v>7363</v>
      </c>
      <c r="C2973" s="187" t="s">
        <v>73</v>
      </c>
      <c r="D2973" s="218">
        <v>0</v>
      </c>
    </row>
    <row r="2974" spans="1:4" ht="14.25">
      <c r="A2974" s="199">
        <v>97262</v>
      </c>
      <c r="B2974" s="186" t="s">
        <v>7364</v>
      </c>
      <c r="C2974" s="187" t="s">
        <v>73</v>
      </c>
      <c r="D2974" s="218">
        <v>0</v>
      </c>
    </row>
    <row r="2975" spans="1:4" ht="14.25">
      <c r="A2975" s="199">
        <v>97263</v>
      </c>
      <c r="B2975" s="186" t="s">
        <v>7365</v>
      </c>
      <c r="C2975" s="187" t="s">
        <v>73</v>
      </c>
      <c r="D2975" s="218">
        <v>0</v>
      </c>
    </row>
    <row r="2976" spans="1:4" ht="14.25">
      <c r="A2976" s="199">
        <v>97266</v>
      </c>
      <c r="B2976" s="186" t="s">
        <v>7366</v>
      </c>
      <c r="C2976" s="187" t="s">
        <v>73</v>
      </c>
      <c r="D2976" s="218">
        <v>0</v>
      </c>
    </row>
    <row r="2977" spans="1:4" ht="14.25">
      <c r="A2977" s="199">
        <v>97267</v>
      </c>
      <c r="B2977" s="186" t="s">
        <v>7367</v>
      </c>
      <c r="C2977" s="187" t="s">
        <v>73</v>
      </c>
      <c r="D2977" s="218">
        <v>0</v>
      </c>
    </row>
    <row r="2978" spans="1:4" ht="14.25">
      <c r="A2978" s="199">
        <v>97270</v>
      </c>
      <c r="B2978" s="186" t="s">
        <v>7368</v>
      </c>
      <c r="C2978" s="187" t="s">
        <v>73</v>
      </c>
      <c r="D2978" s="218">
        <v>0</v>
      </c>
    </row>
    <row r="2979" spans="1:4" ht="14.25">
      <c r="A2979" s="199">
        <v>97271</v>
      </c>
      <c r="B2979" s="186" t="s">
        <v>7369</v>
      </c>
      <c r="C2979" s="187" t="s">
        <v>73</v>
      </c>
      <c r="D2979" s="218">
        <v>0</v>
      </c>
    </row>
    <row r="2980" spans="1:4" ht="14.25">
      <c r="A2980" s="199">
        <v>97252</v>
      </c>
      <c r="B2980" s="186" t="s">
        <v>7370</v>
      </c>
      <c r="C2980" s="187" t="s">
        <v>73</v>
      </c>
      <c r="D2980" s="218">
        <v>0</v>
      </c>
    </row>
    <row r="2981" spans="1:4" ht="14.25">
      <c r="A2981" s="199">
        <v>97257</v>
      </c>
      <c r="B2981" s="186" t="s">
        <v>7371</v>
      </c>
      <c r="C2981" s="187" t="s">
        <v>73</v>
      </c>
      <c r="D2981" s="218">
        <v>0</v>
      </c>
    </row>
    <row r="2982" spans="1:4" ht="14.25">
      <c r="A2982" s="199">
        <v>97256</v>
      </c>
      <c r="B2982" s="186" t="s">
        <v>7372</v>
      </c>
      <c r="C2982" s="187" t="s">
        <v>73</v>
      </c>
      <c r="D2982" s="218">
        <v>0</v>
      </c>
    </row>
    <row r="2983" spans="1:4" ht="14.25">
      <c r="A2983" s="199">
        <v>97253</v>
      </c>
      <c r="B2983" s="186" t="s">
        <v>7373</v>
      </c>
      <c r="C2983" s="187" t="s">
        <v>73</v>
      </c>
      <c r="D2983" s="218">
        <v>0</v>
      </c>
    </row>
    <row r="2984" spans="1:4" ht="14.25">
      <c r="A2984" s="199">
        <v>97261</v>
      </c>
      <c r="B2984" s="186" t="s">
        <v>7374</v>
      </c>
      <c r="C2984" s="187" t="s">
        <v>73</v>
      </c>
      <c r="D2984" s="218">
        <v>0</v>
      </c>
    </row>
    <row r="2985" spans="1:4" ht="14.25">
      <c r="A2985" s="199">
        <v>97260</v>
      </c>
      <c r="B2985" s="186" t="s">
        <v>7375</v>
      </c>
      <c r="C2985" s="187" t="s">
        <v>73</v>
      </c>
      <c r="D2985" s="218">
        <v>0</v>
      </c>
    </row>
    <row r="2986" spans="1:4" ht="14.25">
      <c r="A2986" s="199">
        <v>97265</v>
      </c>
      <c r="B2986" s="186" t="s">
        <v>7376</v>
      </c>
      <c r="C2986" s="187" t="s">
        <v>73</v>
      </c>
      <c r="D2986" s="218">
        <v>0</v>
      </c>
    </row>
    <row r="2987" spans="1:4" ht="14.25">
      <c r="A2987" s="199">
        <v>97264</v>
      </c>
      <c r="B2987" s="186" t="s">
        <v>7377</v>
      </c>
      <c r="C2987" s="187" t="s">
        <v>73</v>
      </c>
      <c r="D2987" s="218">
        <v>0</v>
      </c>
    </row>
    <row r="2988" spans="1:4" ht="14.25">
      <c r="A2988" s="199">
        <v>97269</v>
      </c>
      <c r="B2988" s="186" t="s">
        <v>7378</v>
      </c>
      <c r="C2988" s="187" t="s">
        <v>73</v>
      </c>
      <c r="D2988" s="218">
        <v>0</v>
      </c>
    </row>
    <row r="2989" spans="1:4" ht="14.25">
      <c r="A2989" s="199">
        <v>97268</v>
      </c>
      <c r="B2989" s="186" t="s">
        <v>7379</v>
      </c>
      <c r="C2989" s="187" t="s">
        <v>73</v>
      </c>
      <c r="D2989" s="218">
        <v>0</v>
      </c>
    </row>
    <row r="2990" spans="1:4" ht="14.25">
      <c r="A2990" s="199">
        <v>97273</v>
      </c>
      <c r="B2990" s="186" t="s">
        <v>7380</v>
      </c>
      <c r="C2990" s="187" t="s">
        <v>73</v>
      </c>
      <c r="D2990" s="218">
        <v>0</v>
      </c>
    </row>
    <row r="2991" spans="1:4" ht="14.25">
      <c r="A2991" s="199">
        <v>97272</v>
      </c>
      <c r="B2991" s="186" t="s">
        <v>7381</v>
      </c>
      <c r="C2991" s="187" t="s">
        <v>73</v>
      </c>
      <c r="D2991" s="218">
        <v>0</v>
      </c>
    </row>
    <row r="2992" spans="1:4" ht="14.25">
      <c r="A2992" s="199">
        <v>97315</v>
      </c>
      <c r="B2992" s="186" t="s">
        <v>7382</v>
      </c>
      <c r="C2992" s="187" t="s">
        <v>73</v>
      </c>
      <c r="D2992" s="218">
        <v>0</v>
      </c>
    </row>
    <row r="2993" spans="1:4" ht="14.25">
      <c r="A2993" s="199">
        <v>97316</v>
      </c>
      <c r="B2993" s="186" t="s">
        <v>7383</v>
      </c>
      <c r="C2993" s="187" t="s">
        <v>73</v>
      </c>
      <c r="D2993" s="218">
        <v>0</v>
      </c>
    </row>
    <row r="2994" spans="1:4" ht="14.25">
      <c r="A2994" s="199">
        <v>97317</v>
      </c>
      <c r="B2994" s="186" t="s">
        <v>7384</v>
      </c>
      <c r="C2994" s="187" t="s">
        <v>73</v>
      </c>
      <c r="D2994" s="218">
        <v>0</v>
      </c>
    </row>
    <row r="2995" spans="1:4" ht="14.25">
      <c r="A2995" s="199">
        <v>97318</v>
      </c>
      <c r="B2995" s="186" t="s">
        <v>7385</v>
      </c>
      <c r="C2995" s="187" t="s">
        <v>73</v>
      </c>
      <c r="D2995" s="218">
        <v>0</v>
      </c>
    </row>
    <row r="2996" spans="1:4" ht="14.25">
      <c r="A2996" s="199">
        <v>97319</v>
      </c>
      <c r="B2996" s="186" t="s">
        <v>7386</v>
      </c>
      <c r="C2996" s="187" t="s">
        <v>73</v>
      </c>
      <c r="D2996" s="218">
        <v>0</v>
      </c>
    </row>
    <row r="2997" spans="1:4" ht="14.25">
      <c r="A2997" s="199">
        <v>97320</v>
      </c>
      <c r="B2997" s="186" t="s">
        <v>7387</v>
      </c>
      <c r="C2997" s="187" t="s">
        <v>73</v>
      </c>
      <c r="D2997" s="218">
        <v>0</v>
      </c>
    </row>
    <row r="2998" spans="1:4" ht="14.25">
      <c r="A2998" s="199">
        <v>97321</v>
      </c>
      <c r="B2998" s="186" t="s">
        <v>7388</v>
      </c>
      <c r="C2998" s="187" t="s">
        <v>73</v>
      </c>
      <c r="D2998" s="218">
        <v>0</v>
      </c>
    </row>
    <row r="2999" spans="1:4" ht="14.25">
      <c r="A2999" s="199">
        <v>97322</v>
      </c>
      <c r="B2999" s="186" t="s">
        <v>7389</v>
      </c>
      <c r="C2999" s="187" t="s">
        <v>73</v>
      </c>
      <c r="D2999" s="218">
        <v>0</v>
      </c>
    </row>
    <row r="3000" spans="1:4" ht="14.25">
      <c r="A3000" s="199">
        <v>97313</v>
      </c>
      <c r="B3000" s="186" t="s">
        <v>7390</v>
      </c>
      <c r="C3000" s="187" t="s">
        <v>73</v>
      </c>
      <c r="D3000" s="218">
        <v>0</v>
      </c>
    </row>
    <row r="3001" spans="1:4" ht="14.25">
      <c r="A3001" s="199">
        <v>97323</v>
      </c>
      <c r="B3001" s="186" t="s">
        <v>7391</v>
      </c>
      <c r="C3001" s="187" t="s">
        <v>73</v>
      </c>
      <c r="D3001" s="218">
        <v>0</v>
      </c>
    </row>
    <row r="3002" spans="1:4" ht="14.25">
      <c r="A3002" s="199">
        <v>97324</v>
      </c>
      <c r="B3002" s="186" t="s">
        <v>7392</v>
      </c>
      <c r="C3002" s="187" t="s">
        <v>73</v>
      </c>
      <c r="D3002" s="218">
        <v>0</v>
      </c>
    </row>
    <row r="3003" spans="1:4" ht="14.25">
      <c r="A3003" s="199">
        <v>97314</v>
      </c>
      <c r="B3003" s="186" t="s">
        <v>7393</v>
      </c>
      <c r="C3003" s="187" t="s">
        <v>73</v>
      </c>
      <c r="D3003" s="218">
        <v>0</v>
      </c>
    </row>
    <row r="3004" spans="1:4" ht="14.25">
      <c r="A3004" s="199">
        <v>97325</v>
      </c>
      <c r="B3004" s="186" t="s">
        <v>7394</v>
      </c>
      <c r="C3004" s="187" t="s">
        <v>73</v>
      </c>
      <c r="D3004" s="218">
        <v>0</v>
      </c>
    </row>
    <row r="3005" spans="1:4" ht="14.25">
      <c r="A3005" s="199">
        <v>103517</v>
      </c>
      <c r="B3005" s="186" t="s">
        <v>3087</v>
      </c>
      <c r="C3005" s="187" t="s">
        <v>73</v>
      </c>
      <c r="D3005" s="218">
        <v>3129.28</v>
      </c>
    </row>
    <row r="3006" spans="1:4" ht="14.25">
      <c r="A3006" s="199">
        <v>103518</v>
      </c>
      <c r="B3006" s="186" t="s">
        <v>7395</v>
      </c>
      <c r="C3006" s="187" t="s">
        <v>73</v>
      </c>
      <c r="D3006" s="218">
        <v>0</v>
      </c>
    </row>
    <row r="3007" spans="1:4" ht="14.25">
      <c r="A3007" s="199">
        <v>103519</v>
      </c>
      <c r="B3007" s="186" t="s">
        <v>3088</v>
      </c>
      <c r="C3007" s="187" t="s">
        <v>73</v>
      </c>
      <c r="D3007" s="218">
        <v>11.08</v>
      </c>
    </row>
    <row r="3008" spans="1:4" ht="14.25">
      <c r="A3008" s="199">
        <v>103515</v>
      </c>
      <c r="B3008" s="186" t="s">
        <v>7396</v>
      </c>
      <c r="C3008" s="187" t="s">
        <v>73</v>
      </c>
      <c r="D3008" s="218">
        <v>0</v>
      </c>
    </row>
    <row r="3009" spans="1:4" ht="14.25">
      <c r="A3009" s="199">
        <v>103502</v>
      </c>
      <c r="B3009" s="186" t="s">
        <v>7397</v>
      </c>
      <c r="C3009" s="187" t="s">
        <v>44</v>
      </c>
      <c r="D3009" s="218">
        <v>0</v>
      </c>
    </row>
    <row r="3010" spans="1:4" ht="14.25">
      <c r="A3010" s="199">
        <v>103504</v>
      </c>
      <c r="B3010" s="186" t="s">
        <v>7398</v>
      </c>
      <c r="C3010" s="187" t="s">
        <v>44</v>
      </c>
      <c r="D3010" s="218">
        <v>0</v>
      </c>
    </row>
    <row r="3011" spans="1:4" ht="14.25">
      <c r="A3011" s="199">
        <v>103503</v>
      </c>
      <c r="B3011" s="186" t="s">
        <v>7399</v>
      </c>
      <c r="C3011" s="187" t="s">
        <v>44</v>
      </c>
      <c r="D3011" s="218">
        <v>0</v>
      </c>
    </row>
    <row r="3012" spans="1:4" ht="14.25">
      <c r="A3012" s="199">
        <v>103505</v>
      </c>
      <c r="B3012" s="186" t="s">
        <v>7400</v>
      </c>
      <c r="C3012" s="187" t="s">
        <v>44</v>
      </c>
      <c r="D3012" s="218">
        <v>0</v>
      </c>
    </row>
    <row r="3013" spans="1:4" ht="14.25">
      <c r="A3013" s="199">
        <v>103499</v>
      </c>
      <c r="B3013" s="186" t="s">
        <v>7401</v>
      </c>
      <c r="C3013" s="187" t="s">
        <v>73</v>
      </c>
      <c r="D3013" s="218">
        <v>0</v>
      </c>
    </row>
    <row r="3014" spans="1:4" ht="14.25">
      <c r="A3014" s="199">
        <v>103501</v>
      </c>
      <c r="B3014" s="186" t="s">
        <v>7402</v>
      </c>
      <c r="C3014" s="187" t="s">
        <v>73</v>
      </c>
      <c r="D3014" s="218">
        <v>0</v>
      </c>
    </row>
    <row r="3015" spans="1:4" ht="14.25">
      <c r="A3015" s="199">
        <v>103500</v>
      </c>
      <c r="B3015" s="186" t="s">
        <v>7403</v>
      </c>
      <c r="C3015" s="187" t="s">
        <v>73</v>
      </c>
      <c r="D3015" s="218">
        <v>0</v>
      </c>
    </row>
    <row r="3016" spans="1:4" ht="14.25">
      <c r="A3016" s="199">
        <v>103496</v>
      </c>
      <c r="B3016" s="186" t="s">
        <v>7404</v>
      </c>
      <c r="C3016" s="187" t="s">
        <v>73</v>
      </c>
      <c r="D3016" s="218">
        <v>0</v>
      </c>
    </row>
    <row r="3017" spans="1:4" ht="14.25">
      <c r="A3017" s="199">
        <v>103498</v>
      </c>
      <c r="B3017" s="186" t="s">
        <v>7405</v>
      </c>
      <c r="C3017" s="187" t="s">
        <v>73</v>
      </c>
      <c r="D3017" s="218">
        <v>0</v>
      </c>
    </row>
    <row r="3018" spans="1:4" ht="14.25">
      <c r="A3018" s="199">
        <v>103497</v>
      </c>
      <c r="B3018" s="186" t="s">
        <v>7406</v>
      </c>
      <c r="C3018" s="187" t="s">
        <v>73</v>
      </c>
      <c r="D3018" s="218">
        <v>0</v>
      </c>
    </row>
    <row r="3019" spans="1:4" ht="14.25">
      <c r="A3019" s="199">
        <v>103516</v>
      </c>
      <c r="B3019" s="186" t="s">
        <v>7407</v>
      </c>
      <c r="C3019" s="187" t="s">
        <v>73</v>
      </c>
      <c r="D3019" s="218">
        <v>0</v>
      </c>
    </row>
    <row r="3020" spans="1:4" ht="14.25">
      <c r="A3020" s="199">
        <v>103506</v>
      </c>
      <c r="B3020" s="186" t="s">
        <v>7408</v>
      </c>
      <c r="C3020" s="187" t="s">
        <v>73</v>
      </c>
      <c r="D3020" s="218">
        <v>0</v>
      </c>
    </row>
    <row r="3021" spans="1:4" ht="14.25">
      <c r="A3021" s="199">
        <v>103507</v>
      </c>
      <c r="B3021" s="186" t="s">
        <v>7409</v>
      </c>
      <c r="C3021" s="187" t="s">
        <v>73</v>
      </c>
      <c r="D3021" s="218">
        <v>0</v>
      </c>
    </row>
    <row r="3022" spans="1:4" ht="14.25">
      <c r="A3022" s="199">
        <v>103493</v>
      </c>
      <c r="B3022" s="186" t="s">
        <v>7410</v>
      </c>
      <c r="C3022" s="187" t="s">
        <v>73</v>
      </c>
      <c r="D3022" s="218">
        <v>0</v>
      </c>
    </row>
    <row r="3023" spans="1:4" ht="14.25">
      <c r="A3023" s="199">
        <v>103495</v>
      </c>
      <c r="B3023" s="186" t="s">
        <v>7411</v>
      </c>
      <c r="C3023" s="187" t="s">
        <v>73</v>
      </c>
      <c r="D3023" s="218">
        <v>0</v>
      </c>
    </row>
    <row r="3024" spans="1:4" ht="14.25">
      <c r="A3024" s="199">
        <v>103494</v>
      </c>
      <c r="B3024" s="186" t="s">
        <v>7412</v>
      </c>
      <c r="C3024" s="187" t="s">
        <v>73</v>
      </c>
      <c r="D3024" s="218">
        <v>0</v>
      </c>
    </row>
    <row r="3025" spans="1:4" ht="14.25">
      <c r="A3025" s="199">
        <v>103513</v>
      </c>
      <c r="B3025" s="186" t="s">
        <v>7413</v>
      </c>
      <c r="C3025" s="187" t="s">
        <v>73</v>
      </c>
      <c r="D3025" s="218">
        <v>0</v>
      </c>
    </row>
    <row r="3026" spans="1:4" ht="14.25">
      <c r="A3026" s="199">
        <v>103523</v>
      </c>
      <c r="B3026" s="186" t="s">
        <v>3092</v>
      </c>
      <c r="C3026" s="187" t="s">
        <v>73</v>
      </c>
      <c r="D3026" s="218">
        <v>10465.870000000001</v>
      </c>
    </row>
    <row r="3027" spans="1:4" ht="14.25">
      <c r="A3027" s="199">
        <v>103509</v>
      </c>
      <c r="B3027" s="186" t="s">
        <v>7414</v>
      </c>
      <c r="C3027" s="187" t="s">
        <v>73</v>
      </c>
      <c r="D3027" s="218">
        <v>0</v>
      </c>
    </row>
    <row r="3028" spans="1:4" ht="14.25">
      <c r="A3028" s="199">
        <v>103514</v>
      </c>
      <c r="B3028" s="186" t="s">
        <v>7415</v>
      </c>
      <c r="C3028" s="187" t="s">
        <v>73</v>
      </c>
      <c r="D3028" s="218">
        <v>0</v>
      </c>
    </row>
    <row r="3029" spans="1:4" ht="14.25">
      <c r="A3029" s="199">
        <v>103510</v>
      </c>
      <c r="B3029" s="186" t="s">
        <v>7416</v>
      </c>
      <c r="C3029" s="187" t="s">
        <v>73</v>
      </c>
      <c r="D3029" s="218">
        <v>0</v>
      </c>
    </row>
    <row r="3030" spans="1:4" ht="14.25">
      <c r="A3030" s="199">
        <v>103520</v>
      </c>
      <c r="B3030" s="186" t="s">
        <v>3089</v>
      </c>
      <c r="C3030" s="187" t="s">
        <v>73</v>
      </c>
      <c r="D3030" s="218">
        <v>5142.96</v>
      </c>
    </row>
    <row r="3031" spans="1:4" ht="14.25">
      <c r="A3031" s="199">
        <v>103511</v>
      </c>
      <c r="B3031" s="186" t="s">
        <v>7417</v>
      </c>
      <c r="C3031" s="187" t="s">
        <v>73</v>
      </c>
      <c r="D3031" s="218">
        <v>0</v>
      </c>
    </row>
    <row r="3032" spans="1:4" ht="14.25">
      <c r="A3032" s="199">
        <v>103521</v>
      </c>
      <c r="B3032" s="186" t="s">
        <v>3090</v>
      </c>
      <c r="C3032" s="187" t="s">
        <v>73</v>
      </c>
      <c r="D3032" s="218">
        <v>6829.15</v>
      </c>
    </row>
    <row r="3033" spans="1:4" ht="14.25">
      <c r="A3033" s="199">
        <v>103512</v>
      </c>
      <c r="B3033" s="186" t="s">
        <v>7418</v>
      </c>
      <c r="C3033" s="187" t="s">
        <v>73</v>
      </c>
      <c r="D3033" s="218">
        <v>0</v>
      </c>
    </row>
    <row r="3034" spans="1:4" ht="14.25">
      <c r="A3034" s="199">
        <v>103522</v>
      </c>
      <c r="B3034" s="186" t="s">
        <v>3091</v>
      </c>
      <c r="C3034" s="187" t="s">
        <v>73</v>
      </c>
      <c r="D3034" s="218">
        <v>6992.15</v>
      </c>
    </row>
    <row r="3035" spans="1:4" ht="14.25">
      <c r="A3035" s="199">
        <v>103508</v>
      </c>
      <c r="B3035" s="186" t="s">
        <v>7419</v>
      </c>
      <c r="C3035" s="187" t="s">
        <v>73</v>
      </c>
      <c r="D3035" s="218">
        <v>0</v>
      </c>
    </row>
    <row r="3036" spans="1:4" ht="14.25">
      <c r="A3036" s="199">
        <v>103524</v>
      </c>
      <c r="B3036" s="186" t="s">
        <v>7420</v>
      </c>
      <c r="C3036" s="187" t="s">
        <v>73</v>
      </c>
      <c r="D3036" s="218">
        <v>0</v>
      </c>
    </row>
    <row r="3037" spans="1:4" ht="14.25">
      <c r="A3037" s="199">
        <v>103526</v>
      </c>
      <c r="B3037" s="186" t="s">
        <v>7421</v>
      </c>
      <c r="C3037" s="187" t="s">
        <v>73</v>
      </c>
      <c r="D3037" s="218">
        <v>0</v>
      </c>
    </row>
    <row r="3038" spans="1:4" ht="14.25">
      <c r="A3038" s="199">
        <v>103525</v>
      </c>
      <c r="B3038" s="186" t="s">
        <v>7422</v>
      </c>
      <c r="C3038" s="187" t="s">
        <v>73</v>
      </c>
      <c r="D3038" s="218">
        <v>0</v>
      </c>
    </row>
    <row r="3039" spans="1:4" ht="14.25">
      <c r="A3039" s="199">
        <v>97062</v>
      </c>
      <c r="B3039" s="186" t="s">
        <v>6076</v>
      </c>
      <c r="C3039" s="187" t="s">
        <v>74</v>
      </c>
      <c r="D3039" s="218">
        <v>6.04</v>
      </c>
    </row>
    <row r="3040" spans="1:4" ht="14.25">
      <c r="A3040" s="199">
        <v>97061</v>
      </c>
      <c r="B3040" s="186" t="s">
        <v>7423</v>
      </c>
      <c r="C3040" s="187" t="s">
        <v>74</v>
      </c>
      <c r="D3040" s="218">
        <v>0</v>
      </c>
    </row>
    <row r="3041" spans="1:4" ht="14.25">
      <c r="A3041" s="199">
        <v>104988</v>
      </c>
      <c r="B3041" s="186" t="s">
        <v>7424</v>
      </c>
      <c r="C3041" s="187" t="s">
        <v>74</v>
      </c>
      <c r="D3041" s="218">
        <v>0</v>
      </c>
    </row>
    <row r="3042" spans="1:4" ht="14.25">
      <c r="A3042" s="199">
        <v>104979</v>
      </c>
      <c r="B3042" s="186" t="s">
        <v>7425</v>
      </c>
      <c r="C3042" s="187" t="s">
        <v>74</v>
      </c>
      <c r="D3042" s="218">
        <v>0</v>
      </c>
    </row>
    <row r="3043" spans="1:4" ht="14.25">
      <c r="A3043" s="199">
        <v>97040</v>
      </c>
      <c r="B3043" s="186" t="s">
        <v>6071</v>
      </c>
      <c r="C3043" s="187" t="s">
        <v>74</v>
      </c>
      <c r="D3043" s="218">
        <v>18.62</v>
      </c>
    </row>
    <row r="3044" spans="1:4" ht="14.25">
      <c r="A3044" s="199">
        <v>97041</v>
      </c>
      <c r="B3044" s="186" t="s">
        <v>6072</v>
      </c>
      <c r="C3044" s="187" t="s">
        <v>74</v>
      </c>
      <c r="D3044" s="218">
        <v>141.59</v>
      </c>
    </row>
    <row r="3045" spans="1:4" ht="14.25">
      <c r="A3045" s="199">
        <v>97039</v>
      </c>
      <c r="B3045" s="186" t="s">
        <v>6070</v>
      </c>
      <c r="C3045" s="187" t="s">
        <v>74</v>
      </c>
      <c r="D3045" s="218">
        <v>82.14</v>
      </c>
    </row>
    <row r="3046" spans="1:4" ht="14.25">
      <c r="A3046" s="199">
        <v>102655</v>
      </c>
      <c r="B3046" s="186" t="s">
        <v>7426</v>
      </c>
      <c r="C3046" s="187" t="s">
        <v>44</v>
      </c>
      <c r="D3046" s="218">
        <v>0</v>
      </c>
    </row>
    <row r="3047" spans="1:4" ht="14.25">
      <c r="A3047" s="199">
        <v>104987</v>
      </c>
      <c r="B3047" s="186" t="s">
        <v>7427</v>
      </c>
      <c r="C3047" s="187" t="s">
        <v>44</v>
      </c>
      <c r="D3047" s="218">
        <v>0</v>
      </c>
    </row>
    <row r="3048" spans="1:4" ht="14.25">
      <c r="A3048" s="199">
        <v>104986</v>
      </c>
      <c r="B3048" s="186" t="s">
        <v>7428</v>
      </c>
      <c r="C3048" s="187" t="s">
        <v>44</v>
      </c>
      <c r="D3048" s="218">
        <v>0</v>
      </c>
    </row>
    <row r="3049" spans="1:4" ht="14.25">
      <c r="A3049" s="199">
        <v>104984</v>
      </c>
      <c r="B3049" s="186" t="s">
        <v>7429</v>
      </c>
      <c r="C3049" s="187" t="s">
        <v>44</v>
      </c>
      <c r="D3049" s="218">
        <v>0</v>
      </c>
    </row>
    <row r="3050" spans="1:4" ht="14.25">
      <c r="A3050" s="199">
        <v>104985</v>
      </c>
      <c r="B3050" s="186" t="s">
        <v>7430</v>
      </c>
      <c r="C3050" s="187" t="s">
        <v>44</v>
      </c>
      <c r="D3050" s="218">
        <v>0</v>
      </c>
    </row>
    <row r="3051" spans="1:4" ht="14.25">
      <c r="A3051" s="199">
        <v>97026</v>
      </c>
      <c r="B3051" s="186" t="s">
        <v>7431</v>
      </c>
      <c r="C3051" s="187" t="s">
        <v>44</v>
      </c>
      <c r="D3051" s="218">
        <v>0</v>
      </c>
    </row>
    <row r="3052" spans="1:4" ht="14.25">
      <c r="A3052" s="199">
        <v>97025</v>
      </c>
      <c r="B3052" s="186" t="s">
        <v>7432</v>
      </c>
      <c r="C3052" s="187" t="s">
        <v>44</v>
      </c>
      <c r="D3052" s="218">
        <v>0</v>
      </c>
    </row>
    <row r="3053" spans="1:4" ht="14.25">
      <c r="A3053" s="199">
        <v>97032</v>
      </c>
      <c r="B3053" s="186" t="s">
        <v>6067</v>
      </c>
      <c r="C3053" s="187" t="s">
        <v>44</v>
      </c>
      <c r="D3053" s="218">
        <v>66.900000000000006</v>
      </c>
    </row>
    <row r="3054" spans="1:4" ht="14.25">
      <c r="A3054" s="199">
        <v>97031</v>
      </c>
      <c r="B3054" s="186" t="s">
        <v>6066</v>
      </c>
      <c r="C3054" s="187" t="s">
        <v>44</v>
      </c>
      <c r="D3054" s="218">
        <v>112.29</v>
      </c>
    </row>
    <row r="3055" spans="1:4" ht="14.25">
      <c r="A3055" s="199">
        <v>97036</v>
      </c>
      <c r="B3055" s="186" t="s">
        <v>7433</v>
      </c>
      <c r="C3055" s="187" t="s">
        <v>44</v>
      </c>
      <c r="D3055" s="218">
        <v>0</v>
      </c>
    </row>
    <row r="3056" spans="1:4" ht="14.25">
      <c r="A3056" s="199">
        <v>97035</v>
      </c>
      <c r="B3056" s="186" t="s">
        <v>7434</v>
      </c>
      <c r="C3056" s="187" t="s">
        <v>44</v>
      </c>
      <c r="D3056" s="218">
        <v>0</v>
      </c>
    </row>
    <row r="3057" spans="1:4" ht="14.25">
      <c r="A3057" s="199">
        <v>97034</v>
      </c>
      <c r="B3057" s="186" t="s">
        <v>6069</v>
      </c>
      <c r="C3057" s="187" t="s">
        <v>44</v>
      </c>
      <c r="D3057" s="218">
        <v>66.260000000000005</v>
      </c>
    </row>
    <row r="3058" spans="1:4" ht="14.25">
      <c r="A3058" s="199">
        <v>97033</v>
      </c>
      <c r="B3058" s="186" t="s">
        <v>6068</v>
      </c>
      <c r="C3058" s="187" t="s">
        <v>44</v>
      </c>
      <c r="D3058" s="218">
        <v>105.67</v>
      </c>
    </row>
    <row r="3059" spans="1:4" ht="14.25">
      <c r="A3059" s="199">
        <v>97030</v>
      </c>
      <c r="B3059" s="186" t="s">
        <v>7435</v>
      </c>
      <c r="C3059" s="187" t="s">
        <v>44</v>
      </c>
      <c r="D3059" s="218">
        <v>0</v>
      </c>
    </row>
    <row r="3060" spans="1:4" ht="14.25">
      <c r="A3060" s="199">
        <v>97029</v>
      </c>
      <c r="B3060" s="186" t="s">
        <v>7436</v>
      </c>
      <c r="C3060" s="187" t="s">
        <v>44</v>
      </c>
      <c r="D3060" s="218">
        <v>0</v>
      </c>
    </row>
    <row r="3061" spans="1:4" ht="14.25">
      <c r="A3061" s="199">
        <v>97028</v>
      </c>
      <c r="B3061" s="186" t="s">
        <v>7437</v>
      </c>
      <c r="C3061" s="187" t="s">
        <v>44</v>
      </c>
      <c r="D3061" s="218">
        <v>0</v>
      </c>
    </row>
    <row r="3062" spans="1:4" ht="14.25">
      <c r="A3062" s="199">
        <v>97027</v>
      </c>
      <c r="B3062" s="186" t="s">
        <v>7438</v>
      </c>
      <c r="C3062" s="187" t="s">
        <v>44</v>
      </c>
      <c r="D3062" s="218">
        <v>0</v>
      </c>
    </row>
    <row r="3063" spans="1:4" ht="14.25">
      <c r="A3063" s="199">
        <v>97038</v>
      </c>
      <c r="B3063" s="186" t="s">
        <v>7439</v>
      </c>
      <c r="C3063" s="187" t="s">
        <v>44</v>
      </c>
      <c r="D3063" s="218">
        <v>0</v>
      </c>
    </row>
    <row r="3064" spans="1:4" ht="14.25">
      <c r="A3064" s="199">
        <v>97037</v>
      </c>
      <c r="B3064" s="186" t="s">
        <v>7440</v>
      </c>
      <c r="C3064" s="187" t="s">
        <v>44</v>
      </c>
      <c r="D3064" s="218">
        <v>0</v>
      </c>
    </row>
    <row r="3065" spans="1:4" ht="14.25">
      <c r="A3065" s="199">
        <v>97014</v>
      </c>
      <c r="B3065" s="186" t="s">
        <v>6061</v>
      </c>
      <c r="C3065" s="187" t="s">
        <v>44</v>
      </c>
      <c r="D3065" s="218">
        <v>73.290000000000006</v>
      </c>
    </row>
    <row r="3066" spans="1:4" ht="14.25">
      <c r="A3066" s="199">
        <v>97015</v>
      </c>
      <c r="B3066" s="186" t="s">
        <v>6062</v>
      </c>
      <c r="C3066" s="187" t="s">
        <v>44</v>
      </c>
      <c r="D3066" s="218">
        <v>60</v>
      </c>
    </row>
    <row r="3067" spans="1:4" ht="14.25">
      <c r="A3067" s="199">
        <v>97013</v>
      </c>
      <c r="B3067" s="186" t="s">
        <v>6060</v>
      </c>
      <c r="C3067" s="187" t="s">
        <v>44</v>
      </c>
      <c r="D3067" s="218">
        <v>99.92</v>
      </c>
    </row>
    <row r="3068" spans="1:4" ht="14.25">
      <c r="A3068" s="199">
        <v>97017</v>
      </c>
      <c r="B3068" s="186" t="s">
        <v>6064</v>
      </c>
      <c r="C3068" s="187" t="s">
        <v>44</v>
      </c>
      <c r="D3068" s="218">
        <v>57.53</v>
      </c>
    </row>
    <row r="3069" spans="1:4" ht="14.25">
      <c r="A3069" s="199">
        <v>97018</v>
      </c>
      <c r="B3069" s="186" t="s">
        <v>6065</v>
      </c>
      <c r="C3069" s="187" t="s">
        <v>44</v>
      </c>
      <c r="D3069" s="218">
        <v>47.12</v>
      </c>
    </row>
    <row r="3070" spans="1:4" ht="14.25">
      <c r="A3070" s="199">
        <v>97016</v>
      </c>
      <c r="B3070" s="186" t="s">
        <v>6063</v>
      </c>
      <c r="C3070" s="187" t="s">
        <v>44</v>
      </c>
      <c r="D3070" s="218">
        <v>78.540000000000006</v>
      </c>
    </row>
    <row r="3071" spans="1:4" ht="14.25">
      <c r="A3071" s="199">
        <v>97024</v>
      </c>
      <c r="B3071" s="186" t="s">
        <v>7441</v>
      </c>
      <c r="C3071" s="187" t="s">
        <v>44</v>
      </c>
      <c r="D3071" s="218">
        <v>0</v>
      </c>
    </row>
    <row r="3072" spans="1:4" ht="14.25">
      <c r="A3072" s="199">
        <v>97023</v>
      </c>
      <c r="B3072" s="186" t="s">
        <v>7442</v>
      </c>
      <c r="C3072" s="187" t="s">
        <v>44</v>
      </c>
      <c r="D3072" s="218">
        <v>0</v>
      </c>
    </row>
    <row r="3073" spans="1:4" ht="14.25">
      <c r="A3073" s="199">
        <v>105804</v>
      </c>
      <c r="B3073" s="186" t="s">
        <v>7443</v>
      </c>
      <c r="C3073" s="187" t="s">
        <v>44</v>
      </c>
      <c r="D3073" s="218">
        <v>0</v>
      </c>
    </row>
    <row r="3074" spans="1:4" ht="14.25">
      <c r="A3074" s="199">
        <v>104990</v>
      </c>
      <c r="B3074" s="186" t="s">
        <v>6724</v>
      </c>
      <c r="C3074" s="187" t="s">
        <v>44</v>
      </c>
      <c r="D3074" s="218">
        <v>12.28</v>
      </c>
    </row>
    <row r="3075" spans="1:4" ht="14.25">
      <c r="A3075" s="199">
        <v>97052</v>
      </c>
      <c r="B3075" s="186" t="s">
        <v>7444</v>
      </c>
      <c r="C3075" s="187" t="s">
        <v>73</v>
      </c>
      <c r="D3075" s="218">
        <v>0</v>
      </c>
    </row>
    <row r="3076" spans="1:4" ht="14.25">
      <c r="A3076" s="199">
        <v>97054</v>
      </c>
      <c r="B3076" s="186" t="s">
        <v>6075</v>
      </c>
      <c r="C3076" s="187" t="s">
        <v>73</v>
      </c>
      <c r="D3076" s="218">
        <v>26.48</v>
      </c>
    </row>
    <row r="3077" spans="1:4" ht="14.25">
      <c r="A3077" s="199">
        <v>104981</v>
      </c>
      <c r="B3077" s="186" t="s">
        <v>7445</v>
      </c>
      <c r="C3077" s="187" t="s">
        <v>44</v>
      </c>
      <c r="D3077" s="218">
        <v>0</v>
      </c>
    </row>
    <row r="3078" spans="1:4" ht="14.25">
      <c r="A3078" s="199">
        <v>104980</v>
      </c>
      <c r="B3078" s="186" t="s">
        <v>7446</v>
      </c>
      <c r="C3078" s="187" t="s">
        <v>44</v>
      </c>
      <c r="D3078" s="218">
        <v>0</v>
      </c>
    </row>
    <row r="3079" spans="1:4" ht="14.25">
      <c r="A3079" s="199">
        <v>97042</v>
      </c>
      <c r="B3079" s="186" t="s">
        <v>7447</v>
      </c>
      <c r="C3079" s="187" t="s">
        <v>44</v>
      </c>
      <c r="D3079" s="218">
        <v>0</v>
      </c>
    </row>
    <row r="3080" spans="1:4" ht="14.25">
      <c r="A3080" s="199">
        <v>97045</v>
      </c>
      <c r="B3080" s="186" t="s">
        <v>7448</v>
      </c>
      <c r="C3080" s="187" t="s">
        <v>44</v>
      </c>
      <c r="D3080" s="218">
        <v>0</v>
      </c>
    </row>
    <row r="3081" spans="1:4" ht="14.25">
      <c r="A3081" s="199">
        <v>97044</v>
      </c>
      <c r="B3081" s="186" t="s">
        <v>7449</v>
      </c>
      <c r="C3081" s="187" t="s">
        <v>44</v>
      </c>
      <c r="D3081" s="218">
        <v>0</v>
      </c>
    </row>
    <row r="3082" spans="1:4" ht="14.25">
      <c r="A3082" s="199">
        <v>97043</v>
      </c>
      <c r="B3082" s="186" t="s">
        <v>7450</v>
      </c>
      <c r="C3082" s="187" t="s">
        <v>44</v>
      </c>
      <c r="D3082" s="218">
        <v>0</v>
      </c>
    </row>
    <row r="3083" spans="1:4" ht="14.25">
      <c r="A3083" s="199">
        <v>97063</v>
      </c>
      <c r="B3083" s="186" t="s">
        <v>6077</v>
      </c>
      <c r="C3083" s="187" t="s">
        <v>74</v>
      </c>
      <c r="D3083" s="218">
        <v>18.239999999999998</v>
      </c>
    </row>
    <row r="3084" spans="1:4" ht="14.25">
      <c r="A3084" s="199">
        <v>97065</v>
      </c>
      <c r="B3084" s="186" t="s">
        <v>6079</v>
      </c>
      <c r="C3084" s="187" t="s">
        <v>712</v>
      </c>
      <c r="D3084" s="218">
        <v>12.16</v>
      </c>
    </row>
    <row r="3085" spans="1:4" ht="14.25">
      <c r="A3085" s="199">
        <v>97064</v>
      </c>
      <c r="B3085" s="186" t="s">
        <v>6078</v>
      </c>
      <c r="C3085" s="187" t="s">
        <v>44</v>
      </c>
      <c r="D3085" s="218">
        <v>25.41</v>
      </c>
    </row>
    <row r="3086" spans="1:4" ht="14.25">
      <c r="A3086" s="199">
        <v>97049</v>
      </c>
      <c r="B3086" s="186" t="s">
        <v>7451</v>
      </c>
      <c r="C3086" s="187" t="s">
        <v>74</v>
      </c>
      <c r="D3086" s="218">
        <v>0</v>
      </c>
    </row>
    <row r="3087" spans="1:4" ht="14.25">
      <c r="A3087" s="199">
        <v>96997</v>
      </c>
      <c r="B3087" s="186" t="s">
        <v>7452</v>
      </c>
      <c r="C3087" s="187" t="s">
        <v>44</v>
      </c>
      <c r="D3087" s="218">
        <v>0</v>
      </c>
    </row>
    <row r="3088" spans="1:4" ht="14.25">
      <c r="A3088" s="199">
        <v>96999</v>
      </c>
      <c r="B3088" s="186" t="s">
        <v>7453</v>
      </c>
      <c r="C3088" s="187" t="s">
        <v>44</v>
      </c>
      <c r="D3088" s="218">
        <v>0</v>
      </c>
    </row>
    <row r="3089" spans="1:4" ht="14.25">
      <c r="A3089" s="199">
        <v>96996</v>
      </c>
      <c r="B3089" s="186" t="s">
        <v>7454</v>
      </c>
      <c r="C3089" s="187" t="s">
        <v>44</v>
      </c>
      <c r="D3089" s="218">
        <v>0</v>
      </c>
    </row>
    <row r="3090" spans="1:4" ht="14.25">
      <c r="A3090" s="199">
        <v>96998</v>
      </c>
      <c r="B3090" s="186" t="s">
        <v>7455</v>
      </c>
      <c r="C3090" s="187" t="s">
        <v>44</v>
      </c>
      <c r="D3090" s="218">
        <v>0</v>
      </c>
    </row>
    <row r="3091" spans="1:4" ht="14.25">
      <c r="A3091" s="199">
        <v>97067</v>
      </c>
      <c r="B3091" s="186" t="s">
        <v>6081</v>
      </c>
      <c r="C3091" s="187" t="s">
        <v>44</v>
      </c>
      <c r="D3091" s="218">
        <v>799.42</v>
      </c>
    </row>
    <row r="3092" spans="1:4" ht="14.25">
      <c r="A3092" s="199">
        <v>97001</v>
      </c>
      <c r="B3092" s="186" t="s">
        <v>7456</v>
      </c>
      <c r="C3092" s="187" t="s">
        <v>44</v>
      </c>
      <c r="D3092" s="218">
        <v>0</v>
      </c>
    </row>
    <row r="3093" spans="1:4" ht="14.25">
      <c r="A3093" s="199">
        <v>97003</v>
      </c>
      <c r="B3093" s="186" t="s">
        <v>7457</v>
      </c>
      <c r="C3093" s="187" t="s">
        <v>44</v>
      </c>
      <c r="D3093" s="218">
        <v>0</v>
      </c>
    </row>
    <row r="3094" spans="1:4" ht="14.25">
      <c r="A3094" s="199">
        <v>97005</v>
      </c>
      <c r="B3094" s="186" t="s">
        <v>7458</v>
      </c>
      <c r="C3094" s="187" t="s">
        <v>44</v>
      </c>
      <c r="D3094" s="218">
        <v>0</v>
      </c>
    </row>
    <row r="3095" spans="1:4" ht="14.25">
      <c r="A3095" s="199">
        <v>97000</v>
      </c>
      <c r="B3095" s="186" t="s">
        <v>7459</v>
      </c>
      <c r="C3095" s="187" t="s">
        <v>44</v>
      </c>
      <c r="D3095" s="218">
        <v>0</v>
      </c>
    </row>
    <row r="3096" spans="1:4" ht="14.25">
      <c r="A3096" s="199">
        <v>97002</v>
      </c>
      <c r="B3096" s="186" t="s">
        <v>7460</v>
      </c>
      <c r="C3096" s="187" t="s">
        <v>44</v>
      </c>
      <c r="D3096" s="218">
        <v>0</v>
      </c>
    </row>
    <row r="3097" spans="1:4" ht="14.25">
      <c r="A3097" s="199">
        <v>97004</v>
      </c>
      <c r="B3097" s="186" t="s">
        <v>7461</v>
      </c>
      <c r="C3097" s="187" t="s">
        <v>44</v>
      </c>
      <c r="D3097" s="218">
        <v>0</v>
      </c>
    </row>
    <row r="3098" spans="1:4" ht="14.25">
      <c r="A3098" s="199">
        <v>97007</v>
      </c>
      <c r="B3098" s="186" t="s">
        <v>7462</v>
      </c>
      <c r="C3098" s="187" t="s">
        <v>44</v>
      </c>
      <c r="D3098" s="218">
        <v>0</v>
      </c>
    </row>
    <row r="3099" spans="1:4" ht="14.25">
      <c r="A3099" s="199">
        <v>97009</v>
      </c>
      <c r="B3099" s="186" t="s">
        <v>7463</v>
      </c>
      <c r="C3099" s="187" t="s">
        <v>44</v>
      </c>
      <c r="D3099" s="218">
        <v>0</v>
      </c>
    </row>
    <row r="3100" spans="1:4" ht="14.25">
      <c r="A3100" s="199">
        <v>97006</v>
      </c>
      <c r="B3100" s="186" t="s">
        <v>7464</v>
      </c>
      <c r="C3100" s="187" t="s">
        <v>44</v>
      </c>
      <c r="D3100" s="218">
        <v>0</v>
      </c>
    </row>
    <row r="3101" spans="1:4" ht="14.25">
      <c r="A3101" s="199">
        <v>97008</v>
      </c>
      <c r="B3101" s="186" t="s">
        <v>7465</v>
      </c>
      <c r="C3101" s="187" t="s">
        <v>44</v>
      </c>
      <c r="D3101" s="218">
        <v>0</v>
      </c>
    </row>
    <row r="3102" spans="1:4" ht="14.25">
      <c r="A3102" s="199">
        <v>97048</v>
      </c>
      <c r="B3102" s="186" t="s">
        <v>6074</v>
      </c>
      <c r="C3102" s="187" t="s">
        <v>74</v>
      </c>
      <c r="D3102" s="218">
        <v>0.09</v>
      </c>
    </row>
    <row r="3103" spans="1:4" ht="14.25">
      <c r="A3103" s="199">
        <v>97047</v>
      </c>
      <c r="B3103" s="186" t="s">
        <v>6073</v>
      </c>
      <c r="C3103" s="187" t="s">
        <v>74</v>
      </c>
      <c r="D3103" s="218">
        <v>0.12</v>
      </c>
    </row>
    <row r="3104" spans="1:4" ht="14.25">
      <c r="A3104" s="199">
        <v>97046</v>
      </c>
      <c r="B3104" s="186" t="s">
        <v>6722</v>
      </c>
      <c r="C3104" s="187" t="s">
        <v>74</v>
      </c>
      <c r="D3104" s="218">
        <v>0.32</v>
      </c>
    </row>
    <row r="3105" spans="1:4" ht="14.25">
      <c r="A3105" s="199">
        <v>104989</v>
      </c>
      <c r="B3105" s="186" t="s">
        <v>6723</v>
      </c>
      <c r="C3105" s="187" t="s">
        <v>73</v>
      </c>
      <c r="D3105" s="218">
        <v>41.86</v>
      </c>
    </row>
    <row r="3106" spans="1:4" ht="14.25">
      <c r="A3106" s="199">
        <v>97066</v>
      </c>
      <c r="B3106" s="186" t="s">
        <v>6080</v>
      </c>
      <c r="C3106" s="187" t="s">
        <v>74</v>
      </c>
      <c r="D3106" s="218">
        <v>384.82</v>
      </c>
    </row>
    <row r="3107" spans="1:4" ht="14.25">
      <c r="A3107" s="199">
        <v>104982</v>
      </c>
      <c r="B3107" s="186" t="s">
        <v>7466</v>
      </c>
      <c r="C3107" s="187" t="s">
        <v>44</v>
      </c>
      <c r="D3107" s="218">
        <v>0</v>
      </c>
    </row>
    <row r="3108" spans="1:4" ht="14.25">
      <c r="A3108" s="199">
        <v>97060</v>
      </c>
      <c r="B3108" s="186" t="s">
        <v>7467</v>
      </c>
      <c r="C3108" s="187" t="s">
        <v>44</v>
      </c>
      <c r="D3108" s="218">
        <v>0</v>
      </c>
    </row>
    <row r="3109" spans="1:4" ht="14.25">
      <c r="A3109" s="199">
        <v>97059</v>
      </c>
      <c r="B3109" s="186" t="s">
        <v>7468</v>
      </c>
      <c r="C3109" s="187" t="s">
        <v>44</v>
      </c>
      <c r="D3109" s="218">
        <v>0</v>
      </c>
    </row>
    <row r="3110" spans="1:4" ht="14.25">
      <c r="A3110" s="199">
        <v>97058</v>
      </c>
      <c r="B3110" s="186" t="s">
        <v>7469</v>
      </c>
      <c r="C3110" s="187" t="s">
        <v>44</v>
      </c>
      <c r="D3110" s="218">
        <v>0</v>
      </c>
    </row>
    <row r="3111" spans="1:4" ht="14.25">
      <c r="A3111" s="199">
        <v>97056</v>
      </c>
      <c r="B3111" s="186" t="s">
        <v>7470</v>
      </c>
      <c r="C3111" s="187" t="s">
        <v>44</v>
      </c>
      <c r="D3111" s="218">
        <v>0</v>
      </c>
    </row>
    <row r="3112" spans="1:4" ht="14.25">
      <c r="A3112" s="199">
        <v>97057</v>
      </c>
      <c r="B3112" s="186" t="s">
        <v>7471</v>
      </c>
      <c r="C3112" s="187" t="s">
        <v>44</v>
      </c>
      <c r="D3112" s="218">
        <v>0</v>
      </c>
    </row>
    <row r="3113" spans="1:4" ht="14.25">
      <c r="A3113" s="199">
        <v>97055</v>
      </c>
      <c r="B3113" s="186" t="s">
        <v>7472</v>
      </c>
      <c r="C3113" s="187" t="s">
        <v>44</v>
      </c>
      <c r="D3113" s="218">
        <v>0</v>
      </c>
    </row>
    <row r="3114" spans="1:4" ht="14.25">
      <c r="A3114" s="199">
        <v>102656</v>
      </c>
      <c r="B3114" s="186" t="s">
        <v>7473</v>
      </c>
      <c r="C3114" s="187" t="s">
        <v>44</v>
      </c>
      <c r="D3114" s="218">
        <v>0</v>
      </c>
    </row>
    <row r="3115" spans="1:4" ht="14.25">
      <c r="A3115" s="199">
        <v>104983</v>
      </c>
      <c r="B3115" s="186" t="s">
        <v>7474</v>
      </c>
      <c r="C3115" s="187" t="s">
        <v>73</v>
      </c>
      <c r="D3115" s="218">
        <v>0</v>
      </c>
    </row>
    <row r="3116" spans="1:4" ht="14.25">
      <c r="A3116" s="199">
        <v>97050</v>
      </c>
      <c r="B3116" s="186" t="s">
        <v>7475</v>
      </c>
      <c r="C3116" s="187" t="s">
        <v>74</v>
      </c>
      <c r="D3116" s="218">
        <v>0</v>
      </c>
    </row>
    <row r="3117" spans="1:4" ht="14.25">
      <c r="A3117" s="199">
        <v>95946</v>
      </c>
      <c r="B3117" s="186" t="s">
        <v>2287</v>
      </c>
      <c r="C3117" s="187" t="s">
        <v>72</v>
      </c>
      <c r="D3117" s="218">
        <v>12.33</v>
      </c>
    </row>
    <row r="3118" spans="1:4" ht="14.25">
      <c r="A3118" s="199">
        <v>95947</v>
      </c>
      <c r="B3118" s="186" t="s">
        <v>2288</v>
      </c>
      <c r="C3118" s="187" t="s">
        <v>72</v>
      </c>
      <c r="D3118" s="218">
        <v>9.3699999999999992</v>
      </c>
    </row>
    <row r="3119" spans="1:4" ht="14.25">
      <c r="A3119" s="199">
        <v>95948</v>
      </c>
      <c r="B3119" s="186" t="s">
        <v>2289</v>
      </c>
      <c r="C3119" s="187" t="s">
        <v>72</v>
      </c>
      <c r="D3119" s="218">
        <v>8.14</v>
      </c>
    </row>
    <row r="3120" spans="1:4" ht="14.25">
      <c r="A3120" s="199">
        <v>95944</v>
      </c>
      <c r="B3120" s="186" t="s">
        <v>2285</v>
      </c>
      <c r="C3120" s="187" t="s">
        <v>72</v>
      </c>
      <c r="D3120" s="218">
        <v>19.78</v>
      </c>
    </row>
    <row r="3121" spans="1:4" ht="14.25">
      <c r="A3121" s="199">
        <v>95945</v>
      </c>
      <c r="B3121" s="186" t="s">
        <v>2286</v>
      </c>
      <c r="C3121" s="187" t="s">
        <v>72</v>
      </c>
      <c r="D3121" s="218">
        <v>15.71</v>
      </c>
    </row>
    <row r="3122" spans="1:4" ht="14.25">
      <c r="A3122" s="199">
        <v>95943</v>
      </c>
      <c r="B3122" s="186" t="s">
        <v>2284</v>
      </c>
      <c r="C3122" s="187" t="s">
        <v>72</v>
      </c>
      <c r="D3122" s="218">
        <v>22</v>
      </c>
    </row>
    <row r="3123" spans="1:4" ht="14.25">
      <c r="A3123" s="199">
        <v>102077</v>
      </c>
      <c r="B3123" s="186" t="s">
        <v>7476</v>
      </c>
      <c r="C3123" s="187" t="s">
        <v>712</v>
      </c>
      <c r="D3123" s="218">
        <v>5100.16</v>
      </c>
    </row>
    <row r="3124" spans="1:4" ht="14.25">
      <c r="A3124" s="199">
        <v>102073</v>
      </c>
      <c r="B3124" s="186" t="s">
        <v>7477</v>
      </c>
      <c r="C3124" s="187" t="s">
        <v>712</v>
      </c>
      <c r="D3124" s="218">
        <v>3691.81</v>
      </c>
    </row>
    <row r="3125" spans="1:4" ht="14.25">
      <c r="A3125" s="199">
        <v>102079</v>
      </c>
      <c r="B3125" s="186" t="s">
        <v>7478</v>
      </c>
      <c r="C3125" s="187" t="s">
        <v>712</v>
      </c>
      <c r="D3125" s="218">
        <v>4998.3500000000004</v>
      </c>
    </row>
    <row r="3126" spans="1:4" ht="14.25">
      <c r="A3126" s="199">
        <v>102075</v>
      </c>
      <c r="B3126" s="186" t="s">
        <v>7479</v>
      </c>
      <c r="C3126" s="187" t="s">
        <v>712</v>
      </c>
      <c r="D3126" s="218">
        <v>4536.95</v>
      </c>
    </row>
    <row r="3127" spans="1:4" ht="14.25">
      <c r="A3127" s="199">
        <v>102078</v>
      </c>
      <c r="B3127" s="186" t="s">
        <v>7480</v>
      </c>
      <c r="C3127" s="187" t="s">
        <v>712</v>
      </c>
      <c r="D3127" s="218">
        <v>5224.5200000000004</v>
      </c>
    </row>
    <row r="3128" spans="1:4" ht="14.25">
      <c r="A3128" s="199">
        <v>102074</v>
      </c>
      <c r="B3128" s="186" t="s">
        <v>7481</v>
      </c>
      <c r="C3128" s="187" t="s">
        <v>712</v>
      </c>
      <c r="D3128" s="218">
        <v>4376.46</v>
      </c>
    </row>
    <row r="3129" spans="1:4" ht="14.25">
      <c r="A3129" s="199">
        <v>102080</v>
      </c>
      <c r="B3129" s="186" t="s">
        <v>7482</v>
      </c>
      <c r="C3129" s="187" t="s">
        <v>712</v>
      </c>
      <c r="D3129" s="218">
        <v>4368.47</v>
      </c>
    </row>
    <row r="3130" spans="1:4" ht="14.25">
      <c r="A3130" s="199">
        <v>102076</v>
      </c>
      <c r="B3130" s="186" t="s">
        <v>7483</v>
      </c>
      <c r="C3130" s="187" t="s">
        <v>712</v>
      </c>
      <c r="D3130" s="218">
        <v>4657.2700000000004</v>
      </c>
    </row>
    <row r="3131" spans="1:4" ht="14.25">
      <c r="A3131" s="199">
        <v>102084</v>
      </c>
      <c r="B3131" s="186" t="s">
        <v>7484</v>
      </c>
      <c r="C3131" s="187" t="s">
        <v>44</v>
      </c>
      <c r="D3131" s="218">
        <v>0</v>
      </c>
    </row>
    <row r="3132" spans="1:4" ht="14.25">
      <c r="A3132" s="199">
        <v>102082</v>
      </c>
      <c r="B3132" s="186" t="s">
        <v>7485</v>
      </c>
      <c r="C3132" s="187" t="s">
        <v>44</v>
      </c>
      <c r="D3132" s="218">
        <v>0</v>
      </c>
    </row>
    <row r="3133" spans="1:4" ht="14.25">
      <c r="A3133" s="199">
        <v>102081</v>
      </c>
      <c r="B3133" s="186" t="s">
        <v>7486</v>
      </c>
      <c r="C3133" s="187" t="s">
        <v>44</v>
      </c>
      <c r="D3133" s="218">
        <v>0</v>
      </c>
    </row>
    <row r="3134" spans="1:4" ht="14.25">
      <c r="A3134" s="199">
        <v>102092</v>
      </c>
      <c r="B3134" s="186" t="s">
        <v>7487</v>
      </c>
      <c r="C3134" s="187" t="s">
        <v>44</v>
      </c>
      <c r="D3134" s="218">
        <v>0</v>
      </c>
    </row>
    <row r="3135" spans="1:4" ht="14.25">
      <c r="A3135" s="199">
        <v>102089</v>
      </c>
      <c r="B3135" s="186" t="s">
        <v>2282</v>
      </c>
      <c r="C3135" s="187" t="s">
        <v>74</v>
      </c>
      <c r="D3135" s="218">
        <v>194.8</v>
      </c>
    </row>
    <row r="3136" spans="1:4" ht="14.25">
      <c r="A3136" s="199">
        <v>102090</v>
      </c>
      <c r="B3136" s="186" t="s">
        <v>2283</v>
      </c>
      <c r="C3136" s="187" t="s">
        <v>74</v>
      </c>
      <c r="D3136" s="218">
        <v>143.85</v>
      </c>
    </row>
    <row r="3137" spans="1:4" ht="14.25">
      <c r="A3137" s="199">
        <v>102086</v>
      </c>
      <c r="B3137" s="186" t="s">
        <v>2280</v>
      </c>
      <c r="C3137" s="187" t="s">
        <v>74</v>
      </c>
      <c r="D3137" s="218">
        <v>205.15</v>
      </c>
    </row>
    <row r="3138" spans="1:4" ht="14.25">
      <c r="A3138" s="199">
        <v>102087</v>
      </c>
      <c r="B3138" s="186" t="s">
        <v>2281</v>
      </c>
      <c r="C3138" s="187" t="s">
        <v>74</v>
      </c>
      <c r="D3138" s="218">
        <v>160.24</v>
      </c>
    </row>
    <row r="3139" spans="1:4" ht="14.25">
      <c r="A3139" s="199">
        <v>102091</v>
      </c>
      <c r="B3139" s="186" t="s">
        <v>3835</v>
      </c>
      <c r="C3139" s="187" t="s">
        <v>74</v>
      </c>
      <c r="D3139" s="218">
        <v>337.65</v>
      </c>
    </row>
    <row r="3140" spans="1:4" ht="14.25">
      <c r="A3140" s="199">
        <v>102088</v>
      </c>
      <c r="B3140" s="186" t="s">
        <v>3834</v>
      </c>
      <c r="C3140" s="187" t="s">
        <v>74</v>
      </c>
      <c r="D3140" s="218">
        <v>286.16000000000003</v>
      </c>
    </row>
    <row r="3141" spans="1:4" ht="14.25">
      <c r="A3141" s="199">
        <v>101997</v>
      </c>
      <c r="B3141" s="186" t="s">
        <v>2228</v>
      </c>
      <c r="C3141" s="187" t="s">
        <v>74</v>
      </c>
      <c r="D3141" s="218">
        <v>205.39</v>
      </c>
    </row>
    <row r="3142" spans="1:4" ht="14.25">
      <c r="A3142" s="199">
        <v>101998</v>
      </c>
      <c r="B3142" s="186" t="s">
        <v>2229</v>
      </c>
      <c r="C3142" s="187" t="s">
        <v>74</v>
      </c>
      <c r="D3142" s="218">
        <v>151.55000000000001</v>
      </c>
    </row>
    <row r="3143" spans="1:4" ht="14.25">
      <c r="A3143" s="199">
        <v>101999</v>
      </c>
      <c r="B3143" s="186" t="s">
        <v>2230</v>
      </c>
      <c r="C3143" s="187" t="s">
        <v>74</v>
      </c>
      <c r="D3143" s="218">
        <v>401.39</v>
      </c>
    </row>
    <row r="3144" spans="1:4" ht="14.25">
      <c r="A3144" s="199">
        <v>101994</v>
      </c>
      <c r="B3144" s="186" t="s">
        <v>2225</v>
      </c>
      <c r="C3144" s="187" t="s">
        <v>74</v>
      </c>
      <c r="D3144" s="218">
        <v>213.98</v>
      </c>
    </row>
    <row r="3145" spans="1:4" ht="14.25">
      <c r="A3145" s="199">
        <v>101995</v>
      </c>
      <c r="B3145" s="186" t="s">
        <v>2226</v>
      </c>
      <c r="C3145" s="187" t="s">
        <v>74</v>
      </c>
      <c r="D3145" s="218">
        <v>165.96</v>
      </c>
    </row>
    <row r="3146" spans="1:4" ht="14.25">
      <c r="A3146" s="199">
        <v>101996</v>
      </c>
      <c r="B3146" s="186" t="s">
        <v>2227</v>
      </c>
      <c r="C3146" s="187" t="s">
        <v>74</v>
      </c>
      <c r="D3146" s="218">
        <v>308.38</v>
      </c>
    </row>
    <row r="3147" spans="1:4" ht="14.25">
      <c r="A3147" s="199">
        <v>101991</v>
      </c>
      <c r="B3147" s="186" t="s">
        <v>2222</v>
      </c>
      <c r="C3147" s="187" t="s">
        <v>74</v>
      </c>
      <c r="D3147" s="218">
        <v>205.49</v>
      </c>
    </row>
    <row r="3148" spans="1:4" ht="14.25">
      <c r="A3148" s="199">
        <v>101992</v>
      </c>
      <c r="B3148" s="186" t="s">
        <v>2223</v>
      </c>
      <c r="C3148" s="187" t="s">
        <v>74</v>
      </c>
      <c r="D3148" s="218">
        <v>152.84</v>
      </c>
    </row>
    <row r="3149" spans="1:4" ht="14.25">
      <c r="A3149" s="199">
        <v>101993</v>
      </c>
      <c r="B3149" s="186" t="s">
        <v>2224</v>
      </c>
      <c r="C3149" s="187" t="s">
        <v>74</v>
      </c>
      <c r="D3149" s="218">
        <v>373.82</v>
      </c>
    </row>
    <row r="3150" spans="1:4" ht="14.25">
      <c r="A3150" s="199">
        <v>101988</v>
      </c>
      <c r="B3150" s="186" t="s">
        <v>2219</v>
      </c>
      <c r="C3150" s="187" t="s">
        <v>74</v>
      </c>
      <c r="D3150" s="218">
        <v>201.72</v>
      </c>
    </row>
    <row r="3151" spans="1:4" ht="14.25">
      <c r="A3151" s="199">
        <v>101989</v>
      </c>
      <c r="B3151" s="186" t="s">
        <v>2220</v>
      </c>
      <c r="C3151" s="187" t="s">
        <v>74</v>
      </c>
      <c r="D3151" s="218">
        <v>158.94999999999999</v>
      </c>
    </row>
    <row r="3152" spans="1:4" ht="14.25">
      <c r="A3152" s="199">
        <v>101990</v>
      </c>
      <c r="B3152" s="186" t="s">
        <v>2221</v>
      </c>
      <c r="C3152" s="187" t="s">
        <v>74</v>
      </c>
      <c r="D3152" s="218">
        <v>285.95</v>
      </c>
    </row>
    <row r="3153" spans="1:4" ht="14.25">
      <c r="A3153" s="199">
        <v>101985</v>
      </c>
      <c r="B3153" s="186" t="s">
        <v>2216</v>
      </c>
      <c r="C3153" s="187" t="s">
        <v>74</v>
      </c>
      <c r="D3153" s="218">
        <v>205.06</v>
      </c>
    </row>
    <row r="3154" spans="1:4" ht="14.25">
      <c r="A3154" s="199">
        <v>101986</v>
      </c>
      <c r="B3154" s="186" t="s">
        <v>2217</v>
      </c>
      <c r="C3154" s="187" t="s">
        <v>74</v>
      </c>
      <c r="D3154" s="218">
        <v>149.97999999999999</v>
      </c>
    </row>
    <row r="3155" spans="1:4" ht="14.25">
      <c r="A3155" s="199">
        <v>101987</v>
      </c>
      <c r="B3155" s="186" t="s">
        <v>2218</v>
      </c>
      <c r="C3155" s="187" t="s">
        <v>74</v>
      </c>
      <c r="D3155" s="218">
        <v>317.05</v>
      </c>
    </row>
    <row r="3156" spans="1:4" ht="14.25">
      <c r="A3156" s="199">
        <v>101969</v>
      </c>
      <c r="B3156" s="186" t="s">
        <v>2207</v>
      </c>
      <c r="C3156" s="187" t="s">
        <v>74</v>
      </c>
      <c r="D3156" s="218">
        <v>194.04</v>
      </c>
    </row>
    <row r="3157" spans="1:4" ht="14.25">
      <c r="A3157" s="199">
        <v>101971</v>
      </c>
      <c r="B3157" s="186" t="s">
        <v>2208</v>
      </c>
      <c r="C3157" s="187" t="s">
        <v>74</v>
      </c>
      <c r="D3157" s="218">
        <v>150.72</v>
      </c>
    </row>
    <row r="3158" spans="1:4" ht="14.25">
      <c r="A3158" s="199">
        <v>101973</v>
      </c>
      <c r="B3158" s="186" t="s">
        <v>2209</v>
      </c>
      <c r="C3158" s="187" t="s">
        <v>74</v>
      </c>
      <c r="D3158" s="218">
        <v>265.62</v>
      </c>
    </row>
    <row r="3159" spans="1:4" ht="14.25">
      <c r="A3159" s="199">
        <v>102072</v>
      </c>
      <c r="B3159" s="186" t="s">
        <v>2279</v>
      </c>
      <c r="C3159" s="187" t="s">
        <v>74</v>
      </c>
      <c r="D3159" s="218">
        <v>180.17</v>
      </c>
    </row>
    <row r="3160" spans="1:4" ht="14.25">
      <c r="A3160" s="199">
        <v>102070</v>
      </c>
      <c r="B3160" s="186" t="s">
        <v>2277</v>
      </c>
      <c r="C3160" s="187" t="s">
        <v>74</v>
      </c>
      <c r="D3160" s="218">
        <v>217.05</v>
      </c>
    </row>
    <row r="3161" spans="1:4" ht="14.25">
      <c r="A3161" s="199">
        <v>102071</v>
      </c>
      <c r="B3161" s="186" t="s">
        <v>2278</v>
      </c>
      <c r="C3161" s="187" t="s">
        <v>74</v>
      </c>
      <c r="D3161" s="218">
        <v>190.91</v>
      </c>
    </row>
    <row r="3162" spans="1:4" ht="14.25">
      <c r="A3162" s="199">
        <v>102068</v>
      </c>
      <c r="B3162" s="186" t="s">
        <v>2275</v>
      </c>
      <c r="C3162" s="187" t="s">
        <v>74</v>
      </c>
      <c r="D3162" s="218">
        <v>269.95999999999998</v>
      </c>
    </row>
    <row r="3163" spans="1:4" ht="14.25">
      <c r="A3163" s="199">
        <v>102069</v>
      </c>
      <c r="B3163" s="186" t="s">
        <v>2276</v>
      </c>
      <c r="C3163" s="187" t="s">
        <v>74</v>
      </c>
      <c r="D3163" s="218">
        <v>248.31</v>
      </c>
    </row>
    <row r="3164" spans="1:4" ht="14.25">
      <c r="A3164" s="199">
        <v>102066</v>
      </c>
      <c r="B3164" s="186" t="s">
        <v>2273</v>
      </c>
      <c r="C3164" s="187" t="s">
        <v>74</v>
      </c>
      <c r="D3164" s="218">
        <v>572.22</v>
      </c>
    </row>
    <row r="3165" spans="1:4" ht="14.25">
      <c r="A3165" s="199">
        <v>102067</v>
      </c>
      <c r="B3165" s="186" t="s">
        <v>2274</v>
      </c>
      <c r="C3165" s="187" t="s">
        <v>74</v>
      </c>
      <c r="D3165" s="218">
        <v>493.04</v>
      </c>
    </row>
    <row r="3166" spans="1:4" ht="14.25">
      <c r="A3166" s="199">
        <v>102065</v>
      </c>
      <c r="B3166" s="186" t="s">
        <v>2272</v>
      </c>
      <c r="C3166" s="187" t="s">
        <v>74</v>
      </c>
      <c r="D3166" s="218">
        <v>186.77</v>
      </c>
    </row>
    <row r="3167" spans="1:4" ht="14.25">
      <c r="A3167" s="199">
        <v>102063</v>
      </c>
      <c r="B3167" s="186" t="s">
        <v>2270</v>
      </c>
      <c r="C3167" s="187" t="s">
        <v>74</v>
      </c>
      <c r="D3167" s="218">
        <v>229.2</v>
      </c>
    </row>
    <row r="3168" spans="1:4" ht="14.25">
      <c r="A3168" s="199">
        <v>102064</v>
      </c>
      <c r="B3168" s="186" t="s">
        <v>2271</v>
      </c>
      <c r="C3168" s="187" t="s">
        <v>74</v>
      </c>
      <c r="D3168" s="218">
        <v>201.91</v>
      </c>
    </row>
    <row r="3169" spans="1:4" ht="14.25">
      <c r="A3169" s="199">
        <v>102061</v>
      </c>
      <c r="B3169" s="186" t="s">
        <v>2268</v>
      </c>
      <c r="C3169" s="187" t="s">
        <v>74</v>
      </c>
      <c r="D3169" s="218">
        <v>288.92</v>
      </c>
    </row>
    <row r="3170" spans="1:4" ht="14.25">
      <c r="A3170" s="199">
        <v>102062</v>
      </c>
      <c r="B3170" s="186" t="s">
        <v>2269</v>
      </c>
      <c r="C3170" s="187" t="s">
        <v>74</v>
      </c>
      <c r="D3170" s="218">
        <v>267.26</v>
      </c>
    </row>
    <row r="3171" spans="1:4" ht="14.25">
      <c r="A3171" s="199">
        <v>102059</v>
      </c>
      <c r="B3171" s="186" t="s">
        <v>2266</v>
      </c>
      <c r="C3171" s="187" t="s">
        <v>74</v>
      </c>
      <c r="D3171" s="218">
        <v>534.08000000000004</v>
      </c>
    </row>
    <row r="3172" spans="1:4" ht="14.25">
      <c r="A3172" s="199">
        <v>102060</v>
      </c>
      <c r="B3172" s="186" t="s">
        <v>2267</v>
      </c>
      <c r="C3172" s="187" t="s">
        <v>74</v>
      </c>
      <c r="D3172" s="218">
        <v>450.12</v>
      </c>
    </row>
    <row r="3173" spans="1:4" ht="14.25">
      <c r="A3173" s="199">
        <v>102052</v>
      </c>
      <c r="B3173" s="186" t="s">
        <v>2265</v>
      </c>
      <c r="C3173" s="187" t="s">
        <v>74</v>
      </c>
      <c r="D3173" s="218">
        <v>186.5</v>
      </c>
    </row>
    <row r="3174" spans="1:4" ht="14.25">
      <c r="A3174" s="199">
        <v>102050</v>
      </c>
      <c r="B3174" s="186" t="s">
        <v>2263</v>
      </c>
      <c r="C3174" s="187" t="s">
        <v>74</v>
      </c>
      <c r="D3174" s="218">
        <v>230.41</v>
      </c>
    </row>
    <row r="3175" spans="1:4" ht="14.25">
      <c r="A3175" s="199">
        <v>102051</v>
      </c>
      <c r="B3175" s="186" t="s">
        <v>2264</v>
      </c>
      <c r="C3175" s="187" t="s">
        <v>74</v>
      </c>
      <c r="D3175" s="218">
        <v>202.2</v>
      </c>
    </row>
    <row r="3176" spans="1:4" ht="14.25">
      <c r="A3176" s="199">
        <v>102048</v>
      </c>
      <c r="B3176" s="186" t="s">
        <v>2261</v>
      </c>
      <c r="C3176" s="187" t="s">
        <v>74</v>
      </c>
      <c r="D3176" s="218">
        <v>294.37</v>
      </c>
    </row>
    <row r="3177" spans="1:4" ht="14.25">
      <c r="A3177" s="199">
        <v>102049</v>
      </c>
      <c r="B3177" s="186" t="s">
        <v>2262</v>
      </c>
      <c r="C3177" s="187" t="s">
        <v>74</v>
      </c>
      <c r="D3177" s="218">
        <v>263.60000000000002</v>
      </c>
    </row>
    <row r="3178" spans="1:4" ht="14.25">
      <c r="A3178" s="199">
        <v>102046</v>
      </c>
      <c r="B3178" s="186" t="s">
        <v>2259</v>
      </c>
      <c r="C3178" s="187" t="s">
        <v>74</v>
      </c>
      <c r="D3178" s="218">
        <v>649.77</v>
      </c>
    </row>
    <row r="3179" spans="1:4" ht="14.25">
      <c r="A3179" s="199">
        <v>102047</v>
      </c>
      <c r="B3179" s="186" t="s">
        <v>2260</v>
      </c>
      <c r="C3179" s="187" t="s">
        <v>74</v>
      </c>
      <c r="D3179" s="218">
        <v>556.91999999999996</v>
      </c>
    </row>
    <row r="3180" spans="1:4" ht="14.25">
      <c r="A3180" s="199">
        <v>102045</v>
      </c>
      <c r="B3180" s="186" t="s">
        <v>2258</v>
      </c>
      <c r="C3180" s="187" t="s">
        <v>74</v>
      </c>
      <c r="D3180" s="218">
        <v>199.28</v>
      </c>
    </row>
    <row r="3181" spans="1:4" ht="14.25">
      <c r="A3181" s="199">
        <v>102043</v>
      </c>
      <c r="B3181" s="186" t="s">
        <v>2256</v>
      </c>
      <c r="C3181" s="187" t="s">
        <v>74</v>
      </c>
      <c r="D3181" s="218">
        <v>242.5</v>
      </c>
    </row>
    <row r="3182" spans="1:4" ht="14.25">
      <c r="A3182" s="199">
        <v>102044</v>
      </c>
      <c r="B3182" s="186" t="s">
        <v>2257</v>
      </c>
      <c r="C3182" s="187" t="s">
        <v>74</v>
      </c>
      <c r="D3182" s="218">
        <v>215.49</v>
      </c>
    </row>
    <row r="3183" spans="1:4" ht="14.25">
      <c r="A3183" s="199">
        <v>102041</v>
      </c>
      <c r="B3183" s="186" t="s">
        <v>2254</v>
      </c>
      <c r="C3183" s="187" t="s">
        <v>74</v>
      </c>
      <c r="D3183" s="218">
        <v>311.94</v>
      </c>
    </row>
    <row r="3184" spans="1:4" ht="14.25">
      <c r="A3184" s="199">
        <v>102042</v>
      </c>
      <c r="B3184" s="186" t="s">
        <v>2255</v>
      </c>
      <c r="C3184" s="187" t="s">
        <v>74</v>
      </c>
      <c r="D3184" s="218">
        <v>281.92</v>
      </c>
    </row>
    <row r="3185" spans="1:4" ht="14.25">
      <c r="A3185" s="199">
        <v>102039</v>
      </c>
      <c r="B3185" s="186" t="s">
        <v>2252</v>
      </c>
      <c r="C3185" s="187" t="s">
        <v>74</v>
      </c>
      <c r="D3185" s="218">
        <v>575.29</v>
      </c>
    </row>
    <row r="3186" spans="1:4" ht="14.25">
      <c r="A3186" s="199">
        <v>102040</v>
      </c>
      <c r="B3186" s="186" t="s">
        <v>2253</v>
      </c>
      <c r="C3186" s="187" t="s">
        <v>74</v>
      </c>
      <c r="D3186" s="218">
        <v>480.55</v>
      </c>
    </row>
    <row r="3187" spans="1:4" ht="14.25">
      <c r="A3187" s="199">
        <v>102038</v>
      </c>
      <c r="B3187" s="186" t="s">
        <v>2251</v>
      </c>
      <c r="C3187" s="187" t="s">
        <v>74</v>
      </c>
      <c r="D3187" s="218">
        <v>195.36</v>
      </c>
    </row>
    <row r="3188" spans="1:4" ht="14.25">
      <c r="A3188" s="199">
        <v>102036</v>
      </c>
      <c r="B3188" s="186" t="s">
        <v>2249</v>
      </c>
      <c r="C3188" s="187" t="s">
        <v>74</v>
      </c>
      <c r="D3188" s="218">
        <v>239.28</v>
      </c>
    </row>
    <row r="3189" spans="1:4" ht="14.25">
      <c r="A3189" s="199">
        <v>102037</v>
      </c>
      <c r="B3189" s="186" t="s">
        <v>2250</v>
      </c>
      <c r="C3189" s="187" t="s">
        <v>74</v>
      </c>
      <c r="D3189" s="218">
        <v>211.06</v>
      </c>
    </row>
    <row r="3190" spans="1:4" ht="14.25">
      <c r="A3190" s="199">
        <v>102016</v>
      </c>
      <c r="B3190" s="186" t="s">
        <v>2247</v>
      </c>
      <c r="C3190" s="187" t="s">
        <v>74</v>
      </c>
      <c r="D3190" s="218">
        <v>301.70999999999998</v>
      </c>
    </row>
    <row r="3191" spans="1:4" ht="14.25">
      <c r="A3191" s="199">
        <v>102017</v>
      </c>
      <c r="B3191" s="186" t="s">
        <v>2248</v>
      </c>
      <c r="C3191" s="187" t="s">
        <v>74</v>
      </c>
      <c r="D3191" s="218">
        <v>274.57</v>
      </c>
    </row>
    <row r="3192" spans="1:4" ht="14.25">
      <c r="A3192" s="199">
        <v>102014</v>
      </c>
      <c r="B3192" s="186" t="s">
        <v>2245</v>
      </c>
      <c r="C3192" s="187" t="s">
        <v>74</v>
      </c>
      <c r="D3192" s="218">
        <v>632.80999999999995</v>
      </c>
    </row>
    <row r="3193" spans="1:4" ht="14.25">
      <c r="A3193" s="199">
        <v>102015</v>
      </c>
      <c r="B3193" s="186" t="s">
        <v>2246</v>
      </c>
      <c r="C3193" s="187" t="s">
        <v>74</v>
      </c>
      <c r="D3193" s="218">
        <v>532.01</v>
      </c>
    </row>
    <row r="3194" spans="1:4" ht="14.25">
      <c r="A3194" s="199">
        <v>102013</v>
      </c>
      <c r="B3194" s="186" t="s">
        <v>2244</v>
      </c>
      <c r="C3194" s="187" t="s">
        <v>74</v>
      </c>
      <c r="D3194" s="218">
        <v>200.28</v>
      </c>
    </row>
    <row r="3195" spans="1:4" ht="14.25">
      <c r="A3195" s="199">
        <v>102011</v>
      </c>
      <c r="B3195" s="186" t="s">
        <v>2242</v>
      </c>
      <c r="C3195" s="187" t="s">
        <v>74</v>
      </c>
      <c r="D3195" s="218">
        <v>243.56</v>
      </c>
    </row>
    <row r="3196" spans="1:4" ht="14.25">
      <c r="A3196" s="199">
        <v>102012</v>
      </c>
      <c r="B3196" s="186" t="s">
        <v>2243</v>
      </c>
      <c r="C3196" s="187" t="s">
        <v>74</v>
      </c>
      <c r="D3196" s="218">
        <v>215.75</v>
      </c>
    </row>
    <row r="3197" spans="1:4" ht="14.25">
      <c r="A3197" s="199">
        <v>102009</v>
      </c>
      <c r="B3197" s="186" t="s">
        <v>2240</v>
      </c>
      <c r="C3197" s="187" t="s">
        <v>74</v>
      </c>
      <c r="D3197" s="218">
        <v>311.32</v>
      </c>
    </row>
    <row r="3198" spans="1:4" ht="14.25">
      <c r="A3198" s="199">
        <v>102010</v>
      </c>
      <c r="B3198" s="186" t="s">
        <v>2241</v>
      </c>
      <c r="C3198" s="187" t="s">
        <v>74</v>
      </c>
      <c r="D3198" s="218">
        <v>284.2</v>
      </c>
    </row>
    <row r="3199" spans="1:4" ht="14.25">
      <c r="A3199" s="199">
        <v>102007</v>
      </c>
      <c r="B3199" s="186" t="s">
        <v>2238</v>
      </c>
      <c r="C3199" s="187" t="s">
        <v>74</v>
      </c>
      <c r="D3199" s="218">
        <v>545.33000000000004</v>
      </c>
    </row>
    <row r="3200" spans="1:4" ht="14.25">
      <c r="A3200" s="199">
        <v>102008</v>
      </c>
      <c r="B3200" s="186" t="s">
        <v>2239</v>
      </c>
      <c r="C3200" s="187" t="s">
        <v>74</v>
      </c>
      <c r="D3200" s="218">
        <v>457.06</v>
      </c>
    </row>
    <row r="3201" spans="1:4" ht="14.25">
      <c r="A3201" s="199">
        <v>102006</v>
      </c>
      <c r="B3201" s="186" t="s">
        <v>2237</v>
      </c>
      <c r="C3201" s="187" t="s">
        <v>74</v>
      </c>
      <c r="D3201" s="218">
        <v>199.14</v>
      </c>
    </row>
    <row r="3202" spans="1:4" ht="14.25">
      <c r="A3202" s="199">
        <v>102004</v>
      </c>
      <c r="B3202" s="186" t="s">
        <v>2235</v>
      </c>
      <c r="C3202" s="187" t="s">
        <v>74</v>
      </c>
      <c r="D3202" s="218">
        <v>245.04</v>
      </c>
    </row>
    <row r="3203" spans="1:4" ht="14.25">
      <c r="A3203" s="199">
        <v>102005</v>
      </c>
      <c r="B3203" s="186" t="s">
        <v>2236</v>
      </c>
      <c r="C3203" s="187" t="s">
        <v>74</v>
      </c>
      <c r="D3203" s="218">
        <v>216.86</v>
      </c>
    </row>
    <row r="3204" spans="1:4" ht="14.25">
      <c r="A3204" s="199">
        <v>102002</v>
      </c>
      <c r="B3204" s="186" t="s">
        <v>2233</v>
      </c>
      <c r="C3204" s="187" t="s">
        <v>74</v>
      </c>
      <c r="D3204" s="218">
        <v>303.39</v>
      </c>
    </row>
    <row r="3205" spans="1:4" ht="14.25">
      <c r="A3205" s="199">
        <v>102003</v>
      </c>
      <c r="B3205" s="186" t="s">
        <v>2234</v>
      </c>
      <c r="C3205" s="187" t="s">
        <v>74</v>
      </c>
      <c r="D3205" s="218">
        <v>278.37</v>
      </c>
    </row>
    <row r="3206" spans="1:4" ht="14.25">
      <c r="A3206" s="199">
        <v>102000</v>
      </c>
      <c r="B3206" s="186" t="s">
        <v>2231</v>
      </c>
      <c r="C3206" s="187" t="s">
        <v>74</v>
      </c>
      <c r="D3206" s="218">
        <v>575.71</v>
      </c>
    </row>
    <row r="3207" spans="1:4" ht="14.25">
      <c r="A3207" s="199">
        <v>102001</v>
      </c>
      <c r="B3207" s="186" t="s">
        <v>2232</v>
      </c>
      <c r="C3207" s="187" t="s">
        <v>74</v>
      </c>
      <c r="D3207" s="218">
        <v>499.36</v>
      </c>
    </row>
    <row r="3208" spans="1:4" ht="14.25">
      <c r="A3208" s="199">
        <v>101983</v>
      </c>
      <c r="B3208" s="186" t="s">
        <v>2215</v>
      </c>
      <c r="C3208" s="187" t="s">
        <v>74</v>
      </c>
      <c r="D3208" s="218">
        <v>202.95</v>
      </c>
    </row>
    <row r="3209" spans="1:4" ht="14.25">
      <c r="A3209" s="199">
        <v>101981</v>
      </c>
      <c r="B3209" s="186" t="s">
        <v>2213</v>
      </c>
      <c r="C3209" s="187" t="s">
        <v>74</v>
      </c>
      <c r="D3209" s="218">
        <v>246.87</v>
      </c>
    </row>
    <row r="3210" spans="1:4" ht="14.25">
      <c r="A3210" s="199">
        <v>101982</v>
      </c>
      <c r="B3210" s="186" t="s">
        <v>2214</v>
      </c>
      <c r="C3210" s="187" t="s">
        <v>74</v>
      </c>
      <c r="D3210" s="218">
        <v>219.9</v>
      </c>
    </row>
    <row r="3211" spans="1:4" ht="14.25">
      <c r="A3211" s="199">
        <v>101977</v>
      </c>
      <c r="B3211" s="186" t="s">
        <v>2211</v>
      </c>
      <c r="C3211" s="187" t="s">
        <v>74</v>
      </c>
      <c r="D3211" s="218">
        <v>309.45</v>
      </c>
    </row>
    <row r="3212" spans="1:4" ht="14.25">
      <c r="A3212" s="199">
        <v>101980</v>
      </c>
      <c r="B3212" s="186" t="s">
        <v>2212</v>
      </c>
      <c r="C3212" s="187" t="s">
        <v>74</v>
      </c>
      <c r="D3212" s="218">
        <v>285.13</v>
      </c>
    </row>
    <row r="3213" spans="1:4" ht="14.25">
      <c r="A3213" s="199">
        <v>101974</v>
      </c>
      <c r="B3213" s="186" t="s">
        <v>2210</v>
      </c>
      <c r="C3213" s="187" t="s">
        <v>74</v>
      </c>
      <c r="D3213" s="218">
        <v>549.12</v>
      </c>
    </row>
    <row r="3214" spans="1:4" ht="14.25">
      <c r="A3214" s="199">
        <v>101975</v>
      </c>
      <c r="B3214" s="186" t="s">
        <v>7488</v>
      </c>
      <c r="C3214" s="187" t="s">
        <v>74</v>
      </c>
      <c r="D3214" s="218">
        <v>469.19</v>
      </c>
    </row>
    <row r="3215" spans="1:4" ht="14.25">
      <c r="A3215" s="199">
        <v>101114</v>
      </c>
      <c r="B3215" s="186" t="s">
        <v>1497</v>
      </c>
      <c r="C3215" s="187" t="s">
        <v>712</v>
      </c>
      <c r="D3215" s="218">
        <v>4.58</v>
      </c>
    </row>
    <row r="3216" spans="1:4" ht="14.25">
      <c r="A3216" s="199">
        <v>101118</v>
      </c>
      <c r="B3216" s="186" t="s">
        <v>1501</v>
      </c>
      <c r="C3216" s="187" t="s">
        <v>712</v>
      </c>
      <c r="D3216" s="218">
        <v>3.93</v>
      </c>
    </row>
    <row r="3217" spans="1:4" ht="14.25">
      <c r="A3217" s="199">
        <v>101115</v>
      </c>
      <c r="B3217" s="186" t="s">
        <v>1498</v>
      </c>
      <c r="C3217" s="187" t="s">
        <v>712</v>
      </c>
      <c r="D3217" s="218">
        <v>3.82</v>
      </c>
    </row>
    <row r="3218" spans="1:4" ht="14.25">
      <c r="A3218" s="199">
        <v>101116</v>
      </c>
      <c r="B3218" s="186" t="s">
        <v>1499</v>
      </c>
      <c r="C3218" s="187" t="s">
        <v>712</v>
      </c>
      <c r="D3218" s="218">
        <v>2.38</v>
      </c>
    </row>
    <row r="3219" spans="1:4" ht="14.25">
      <c r="A3219" s="199">
        <v>101117</v>
      </c>
      <c r="B3219" s="186" t="s">
        <v>1500</v>
      </c>
      <c r="C3219" s="187" t="s">
        <v>712</v>
      </c>
      <c r="D3219" s="218">
        <v>3.35</v>
      </c>
    </row>
    <row r="3220" spans="1:4" ht="14.25">
      <c r="A3220" s="199">
        <v>101124</v>
      </c>
      <c r="B3220" s="186" t="s">
        <v>1507</v>
      </c>
      <c r="C3220" s="187" t="s">
        <v>712</v>
      </c>
      <c r="D3220" s="218">
        <v>15.29</v>
      </c>
    </row>
    <row r="3221" spans="1:4" ht="14.25">
      <c r="A3221" s="199">
        <v>101128</v>
      </c>
      <c r="B3221" s="186" t="s">
        <v>1511</v>
      </c>
      <c r="C3221" s="187" t="s">
        <v>712</v>
      </c>
      <c r="D3221" s="218">
        <v>14.64</v>
      </c>
    </row>
    <row r="3222" spans="1:4" ht="14.25">
      <c r="A3222" s="199">
        <v>101125</v>
      </c>
      <c r="B3222" s="186" t="s">
        <v>1508</v>
      </c>
      <c r="C3222" s="187" t="s">
        <v>712</v>
      </c>
      <c r="D3222" s="218">
        <v>14.53</v>
      </c>
    </row>
    <row r="3223" spans="1:4" ht="14.25">
      <c r="A3223" s="199">
        <v>101126</v>
      </c>
      <c r="B3223" s="186" t="s">
        <v>1509</v>
      </c>
      <c r="C3223" s="187" t="s">
        <v>712</v>
      </c>
      <c r="D3223" s="218">
        <v>13.09</v>
      </c>
    </row>
    <row r="3224" spans="1:4" ht="14.25">
      <c r="A3224" s="199">
        <v>101127</v>
      </c>
      <c r="B3224" s="186" t="s">
        <v>1510</v>
      </c>
      <c r="C3224" s="187" t="s">
        <v>712</v>
      </c>
      <c r="D3224" s="218">
        <v>14.06</v>
      </c>
    </row>
    <row r="3225" spans="1:4" ht="14.25">
      <c r="A3225" s="199">
        <v>101134</v>
      </c>
      <c r="B3225" s="186" t="s">
        <v>1517</v>
      </c>
      <c r="C3225" s="187" t="s">
        <v>712</v>
      </c>
      <c r="D3225" s="218">
        <v>15.96</v>
      </c>
    </row>
    <row r="3226" spans="1:4" ht="14.25">
      <c r="A3226" s="199">
        <v>101144</v>
      </c>
      <c r="B3226" s="186" t="s">
        <v>1526</v>
      </c>
      <c r="C3226" s="187" t="s">
        <v>712</v>
      </c>
      <c r="D3226" s="218">
        <v>15.97</v>
      </c>
    </row>
    <row r="3227" spans="1:4" ht="14.25">
      <c r="A3227" s="199">
        <v>101138</v>
      </c>
      <c r="B3227" s="186" t="s">
        <v>1521</v>
      </c>
      <c r="C3227" s="187" t="s">
        <v>712</v>
      </c>
      <c r="D3227" s="218">
        <v>15.31</v>
      </c>
    </row>
    <row r="3228" spans="1:4" ht="14.25">
      <c r="A3228" s="199">
        <v>101148</v>
      </c>
      <c r="B3228" s="186" t="s">
        <v>1530</v>
      </c>
      <c r="C3228" s="187" t="s">
        <v>712</v>
      </c>
      <c r="D3228" s="218">
        <v>15.32</v>
      </c>
    </row>
    <row r="3229" spans="1:4" ht="14.25">
      <c r="A3229" s="199">
        <v>101135</v>
      </c>
      <c r="B3229" s="186" t="s">
        <v>1518</v>
      </c>
      <c r="C3229" s="187" t="s">
        <v>712</v>
      </c>
      <c r="D3229" s="218">
        <v>15.2</v>
      </c>
    </row>
    <row r="3230" spans="1:4" ht="14.25">
      <c r="A3230" s="199">
        <v>101145</v>
      </c>
      <c r="B3230" s="186" t="s">
        <v>1527</v>
      </c>
      <c r="C3230" s="187" t="s">
        <v>712</v>
      </c>
      <c r="D3230" s="218">
        <v>15.21</v>
      </c>
    </row>
    <row r="3231" spans="1:4" ht="14.25">
      <c r="A3231" s="199">
        <v>101136</v>
      </c>
      <c r="B3231" s="186" t="s">
        <v>1519</v>
      </c>
      <c r="C3231" s="187" t="s">
        <v>712</v>
      </c>
      <c r="D3231" s="218">
        <v>13.76</v>
      </c>
    </row>
    <row r="3232" spans="1:4" ht="14.25">
      <c r="A3232" s="199">
        <v>101146</v>
      </c>
      <c r="B3232" s="186" t="s">
        <v>1528</v>
      </c>
      <c r="C3232" s="187" t="s">
        <v>712</v>
      </c>
      <c r="D3232" s="218">
        <v>13.77</v>
      </c>
    </row>
    <row r="3233" spans="1:4" ht="14.25">
      <c r="A3233" s="199">
        <v>101137</v>
      </c>
      <c r="B3233" s="186" t="s">
        <v>1520</v>
      </c>
      <c r="C3233" s="187" t="s">
        <v>712</v>
      </c>
      <c r="D3233" s="218">
        <v>14.73</v>
      </c>
    </row>
    <row r="3234" spans="1:4" ht="14.25">
      <c r="A3234" s="199">
        <v>101147</v>
      </c>
      <c r="B3234" s="186" t="s">
        <v>1529</v>
      </c>
      <c r="C3234" s="187" t="s">
        <v>712</v>
      </c>
      <c r="D3234" s="218">
        <v>14.74</v>
      </c>
    </row>
    <row r="3235" spans="1:4" ht="14.25">
      <c r="A3235" s="199">
        <v>101119</v>
      </c>
      <c r="B3235" s="186" t="s">
        <v>1502</v>
      </c>
      <c r="C3235" s="187" t="s">
        <v>712</v>
      </c>
      <c r="D3235" s="218">
        <v>8.74</v>
      </c>
    </row>
    <row r="3236" spans="1:4" ht="14.25">
      <c r="A3236" s="199">
        <v>101123</v>
      </c>
      <c r="B3236" s="186" t="s">
        <v>1506</v>
      </c>
      <c r="C3236" s="187" t="s">
        <v>712</v>
      </c>
      <c r="D3236" s="218">
        <v>7.51</v>
      </c>
    </row>
    <row r="3237" spans="1:4" ht="14.25">
      <c r="A3237" s="199">
        <v>101120</v>
      </c>
      <c r="B3237" s="186" t="s">
        <v>1503</v>
      </c>
      <c r="C3237" s="187" t="s">
        <v>712</v>
      </c>
      <c r="D3237" s="218">
        <v>7.33</v>
      </c>
    </row>
    <row r="3238" spans="1:4" ht="14.25">
      <c r="A3238" s="199">
        <v>101121</v>
      </c>
      <c r="B3238" s="186" t="s">
        <v>1504</v>
      </c>
      <c r="C3238" s="187" t="s">
        <v>712</v>
      </c>
      <c r="D3238" s="218">
        <v>4.57</v>
      </c>
    </row>
    <row r="3239" spans="1:4" ht="14.25">
      <c r="A3239" s="199">
        <v>101122</v>
      </c>
      <c r="B3239" s="186" t="s">
        <v>1505</v>
      </c>
      <c r="C3239" s="187" t="s">
        <v>712</v>
      </c>
      <c r="D3239" s="218">
        <v>6.41</v>
      </c>
    </row>
    <row r="3240" spans="1:4" ht="14.25">
      <c r="A3240" s="199">
        <v>101129</v>
      </c>
      <c r="B3240" s="186" t="s">
        <v>1512</v>
      </c>
      <c r="C3240" s="187" t="s">
        <v>712</v>
      </c>
      <c r="D3240" s="218">
        <v>19.88</v>
      </c>
    </row>
    <row r="3241" spans="1:4" ht="14.25">
      <c r="A3241" s="199">
        <v>101133</v>
      </c>
      <c r="B3241" s="186" t="s">
        <v>1516</v>
      </c>
      <c r="C3241" s="187" t="s">
        <v>712</v>
      </c>
      <c r="D3241" s="218">
        <v>18.649999999999999</v>
      </c>
    </row>
    <row r="3242" spans="1:4" ht="14.25">
      <c r="A3242" s="199">
        <v>101130</v>
      </c>
      <c r="B3242" s="186" t="s">
        <v>1513</v>
      </c>
      <c r="C3242" s="187" t="s">
        <v>712</v>
      </c>
      <c r="D3242" s="218">
        <v>18.47</v>
      </c>
    </row>
    <row r="3243" spans="1:4" ht="14.25">
      <c r="A3243" s="199">
        <v>101131</v>
      </c>
      <c r="B3243" s="186" t="s">
        <v>1514</v>
      </c>
      <c r="C3243" s="187" t="s">
        <v>712</v>
      </c>
      <c r="D3243" s="218">
        <v>15.71</v>
      </c>
    </row>
    <row r="3244" spans="1:4" ht="14.25">
      <c r="A3244" s="199">
        <v>101132</v>
      </c>
      <c r="B3244" s="186" t="s">
        <v>1515</v>
      </c>
      <c r="C3244" s="187" t="s">
        <v>712</v>
      </c>
      <c r="D3244" s="218">
        <v>17.55</v>
      </c>
    </row>
    <row r="3245" spans="1:4" ht="14.25">
      <c r="A3245" s="199">
        <v>101139</v>
      </c>
      <c r="B3245" s="186" t="s">
        <v>7489</v>
      </c>
      <c r="C3245" s="187" t="s">
        <v>712</v>
      </c>
      <c r="D3245" s="218">
        <v>20.57</v>
      </c>
    </row>
    <row r="3246" spans="1:4" ht="14.25">
      <c r="A3246" s="199">
        <v>101149</v>
      </c>
      <c r="B3246" s="186" t="s">
        <v>1531</v>
      </c>
      <c r="C3246" s="187" t="s">
        <v>712</v>
      </c>
      <c r="D3246" s="218">
        <v>20.59</v>
      </c>
    </row>
    <row r="3247" spans="1:4" ht="14.25">
      <c r="A3247" s="199">
        <v>101143</v>
      </c>
      <c r="B3247" s="186" t="s">
        <v>1525</v>
      </c>
      <c r="C3247" s="187" t="s">
        <v>712</v>
      </c>
      <c r="D3247" s="218">
        <v>19.34</v>
      </c>
    </row>
    <row r="3248" spans="1:4" ht="14.25">
      <c r="A3248" s="199">
        <v>101153</v>
      </c>
      <c r="B3248" s="186" t="s">
        <v>1535</v>
      </c>
      <c r="C3248" s="187" t="s">
        <v>712</v>
      </c>
      <c r="D3248" s="218">
        <v>19.36</v>
      </c>
    </row>
    <row r="3249" spans="1:4" ht="14.25">
      <c r="A3249" s="199">
        <v>101140</v>
      </c>
      <c r="B3249" s="186" t="s">
        <v>1522</v>
      </c>
      <c r="C3249" s="187" t="s">
        <v>712</v>
      </c>
      <c r="D3249" s="218">
        <v>19.16</v>
      </c>
    </row>
    <row r="3250" spans="1:4" ht="14.25">
      <c r="A3250" s="199">
        <v>101150</v>
      </c>
      <c r="B3250" s="186" t="s">
        <v>1532</v>
      </c>
      <c r="C3250" s="187" t="s">
        <v>712</v>
      </c>
      <c r="D3250" s="218">
        <v>19.18</v>
      </c>
    </row>
    <row r="3251" spans="1:4" ht="14.25">
      <c r="A3251" s="199">
        <v>101141</v>
      </c>
      <c r="B3251" s="186" t="s">
        <v>1523</v>
      </c>
      <c r="C3251" s="187" t="s">
        <v>712</v>
      </c>
      <c r="D3251" s="218">
        <v>16.399999999999999</v>
      </c>
    </row>
    <row r="3252" spans="1:4" ht="14.25">
      <c r="A3252" s="199">
        <v>101151</v>
      </c>
      <c r="B3252" s="186" t="s">
        <v>1533</v>
      </c>
      <c r="C3252" s="187" t="s">
        <v>712</v>
      </c>
      <c r="D3252" s="218">
        <v>16.420000000000002</v>
      </c>
    </row>
    <row r="3253" spans="1:4" ht="14.25">
      <c r="A3253" s="199">
        <v>101142</v>
      </c>
      <c r="B3253" s="186" t="s">
        <v>1524</v>
      </c>
      <c r="C3253" s="187" t="s">
        <v>712</v>
      </c>
      <c r="D3253" s="218">
        <v>18.239999999999998</v>
      </c>
    </row>
    <row r="3254" spans="1:4" ht="14.25">
      <c r="A3254" s="199">
        <v>101152</v>
      </c>
      <c r="B3254" s="186" t="s">
        <v>1534</v>
      </c>
      <c r="C3254" s="187" t="s">
        <v>712</v>
      </c>
      <c r="D3254" s="218">
        <v>18.260000000000002</v>
      </c>
    </row>
    <row r="3255" spans="1:4" ht="14.25">
      <c r="A3255" s="199">
        <v>101207</v>
      </c>
      <c r="B3255" s="186" t="s">
        <v>5600</v>
      </c>
      <c r="C3255" s="187" t="s">
        <v>712</v>
      </c>
      <c r="D3255" s="218">
        <v>10.97</v>
      </c>
    </row>
    <row r="3256" spans="1:4" ht="14.25">
      <c r="A3256" s="199">
        <v>101206</v>
      </c>
      <c r="B3256" s="186" t="s">
        <v>7490</v>
      </c>
      <c r="C3256" s="187" t="s">
        <v>712</v>
      </c>
      <c r="D3256" s="218">
        <v>12.74</v>
      </c>
    </row>
    <row r="3257" spans="1:4" ht="14.25">
      <c r="A3257" s="199">
        <v>101210</v>
      </c>
      <c r="B3257" s="186" t="s">
        <v>7491</v>
      </c>
      <c r="C3257" s="187" t="s">
        <v>712</v>
      </c>
      <c r="D3257" s="218">
        <v>17.75</v>
      </c>
    </row>
    <row r="3258" spans="1:4" ht="14.25">
      <c r="A3258" s="199">
        <v>101211</v>
      </c>
      <c r="B3258" s="186" t="s">
        <v>7492</v>
      </c>
      <c r="C3258" s="187" t="s">
        <v>712</v>
      </c>
      <c r="D3258" s="218">
        <v>19.05</v>
      </c>
    </row>
    <row r="3259" spans="1:4" ht="14.25">
      <c r="A3259" s="199">
        <v>101215</v>
      </c>
      <c r="B3259" s="186" t="s">
        <v>7493</v>
      </c>
      <c r="C3259" s="187" t="s">
        <v>712</v>
      </c>
      <c r="D3259" s="218">
        <v>17.11</v>
      </c>
    </row>
    <row r="3260" spans="1:4" ht="14.25">
      <c r="A3260" s="199">
        <v>101216</v>
      </c>
      <c r="B3260" s="186" t="s">
        <v>7494</v>
      </c>
      <c r="C3260" s="187" t="s">
        <v>712</v>
      </c>
      <c r="D3260" s="218">
        <v>17.93</v>
      </c>
    </row>
    <row r="3261" spans="1:4" ht="14.25">
      <c r="A3261" s="199">
        <v>101212</v>
      </c>
      <c r="B3261" s="186" t="s">
        <v>7495</v>
      </c>
      <c r="C3261" s="187" t="s">
        <v>712</v>
      </c>
      <c r="D3261" s="218">
        <v>22.26</v>
      </c>
    </row>
    <row r="3262" spans="1:4" ht="14.25">
      <c r="A3262" s="199">
        <v>101217</v>
      </c>
      <c r="B3262" s="186" t="s">
        <v>7496</v>
      </c>
      <c r="C3262" s="187" t="s">
        <v>712</v>
      </c>
      <c r="D3262" s="218">
        <v>20.9</v>
      </c>
    </row>
    <row r="3263" spans="1:4" ht="14.25">
      <c r="A3263" s="199">
        <v>101218</v>
      </c>
      <c r="B3263" s="186" t="s">
        <v>7497</v>
      </c>
      <c r="C3263" s="187" t="s">
        <v>712</v>
      </c>
      <c r="D3263" s="218">
        <v>22.09</v>
      </c>
    </row>
    <row r="3264" spans="1:4" ht="14.25">
      <c r="A3264" s="199">
        <v>101213</v>
      </c>
      <c r="B3264" s="186" t="s">
        <v>7498</v>
      </c>
      <c r="C3264" s="187" t="s">
        <v>712</v>
      </c>
      <c r="D3264" s="218">
        <v>24.92</v>
      </c>
    </row>
    <row r="3265" spans="1:4" ht="14.25">
      <c r="A3265" s="199">
        <v>101219</v>
      </c>
      <c r="B3265" s="186" t="s">
        <v>7499</v>
      </c>
      <c r="C3265" s="187" t="s">
        <v>712</v>
      </c>
      <c r="D3265" s="218">
        <v>26.77</v>
      </c>
    </row>
    <row r="3266" spans="1:4" ht="14.25">
      <c r="A3266" s="199">
        <v>101214</v>
      </c>
      <c r="B3266" s="186" t="s">
        <v>7500</v>
      </c>
      <c r="C3266" s="187" t="s">
        <v>712</v>
      </c>
      <c r="D3266" s="218">
        <v>30.1</v>
      </c>
    </row>
    <row r="3267" spans="1:4" ht="14.25">
      <c r="A3267" s="199">
        <v>101254</v>
      </c>
      <c r="B3267" s="186" t="s">
        <v>7501</v>
      </c>
      <c r="C3267" s="187" t="s">
        <v>712</v>
      </c>
      <c r="D3267" s="218">
        <v>12.88</v>
      </c>
    </row>
    <row r="3268" spans="1:4" ht="14.25">
      <c r="A3268" s="199">
        <v>101256</v>
      </c>
      <c r="B3268" s="186" t="s">
        <v>7502</v>
      </c>
      <c r="C3268" s="187" t="s">
        <v>712</v>
      </c>
      <c r="D3268" s="218">
        <v>19.88</v>
      </c>
    </row>
    <row r="3269" spans="1:4" ht="14.25">
      <c r="A3269" s="199">
        <v>101257</v>
      </c>
      <c r="B3269" s="186" t="s">
        <v>7503</v>
      </c>
      <c r="C3269" s="187" t="s">
        <v>712</v>
      </c>
      <c r="D3269" s="218">
        <v>20.93</v>
      </c>
    </row>
    <row r="3270" spans="1:4" ht="14.25">
      <c r="A3270" s="199">
        <v>101258</v>
      </c>
      <c r="B3270" s="186" t="s">
        <v>7504</v>
      </c>
      <c r="C3270" s="187" t="s">
        <v>712</v>
      </c>
      <c r="D3270" s="218">
        <v>24.29</v>
      </c>
    </row>
    <row r="3271" spans="1:4" ht="14.25">
      <c r="A3271" s="199">
        <v>101259</v>
      </c>
      <c r="B3271" s="186" t="s">
        <v>7505</v>
      </c>
      <c r="C3271" s="187" t="s">
        <v>712</v>
      </c>
      <c r="D3271" s="218">
        <v>27.01</v>
      </c>
    </row>
    <row r="3272" spans="1:4" ht="14.25">
      <c r="A3272" s="199">
        <v>101260</v>
      </c>
      <c r="B3272" s="186" t="s">
        <v>7506</v>
      </c>
      <c r="C3272" s="187" t="s">
        <v>712</v>
      </c>
      <c r="D3272" s="218">
        <v>33.78</v>
      </c>
    </row>
    <row r="3273" spans="1:4" ht="14.25">
      <c r="A3273" s="199">
        <v>101208</v>
      </c>
      <c r="B3273" s="186" t="s">
        <v>7507</v>
      </c>
      <c r="C3273" s="187" t="s">
        <v>712</v>
      </c>
      <c r="D3273" s="218">
        <v>10.74</v>
      </c>
    </row>
    <row r="3274" spans="1:4" ht="14.25">
      <c r="A3274" s="199">
        <v>101209</v>
      </c>
      <c r="B3274" s="186" t="s">
        <v>7508</v>
      </c>
      <c r="C3274" s="187" t="s">
        <v>712</v>
      </c>
      <c r="D3274" s="218">
        <v>9.98</v>
      </c>
    </row>
    <row r="3275" spans="1:4" ht="14.25">
      <c r="A3275" s="199">
        <v>101220</v>
      </c>
      <c r="B3275" s="186" t="s">
        <v>7509</v>
      </c>
      <c r="C3275" s="187" t="s">
        <v>712</v>
      </c>
      <c r="D3275" s="218">
        <v>16.760000000000002</v>
      </c>
    </row>
    <row r="3276" spans="1:4" ht="14.25">
      <c r="A3276" s="199">
        <v>101221</v>
      </c>
      <c r="B3276" s="186" t="s">
        <v>7510</v>
      </c>
      <c r="C3276" s="187" t="s">
        <v>712</v>
      </c>
      <c r="D3276" s="218">
        <v>17.7</v>
      </c>
    </row>
    <row r="3277" spans="1:4" ht="14.25">
      <c r="A3277" s="199">
        <v>101225</v>
      </c>
      <c r="B3277" s="186" t="s">
        <v>7511</v>
      </c>
      <c r="C3277" s="187" t="s">
        <v>712</v>
      </c>
      <c r="D3277" s="218">
        <v>15.42</v>
      </c>
    </row>
    <row r="3278" spans="1:4" ht="14.25">
      <c r="A3278" s="199">
        <v>101226</v>
      </c>
      <c r="B3278" s="186" t="s">
        <v>7512</v>
      </c>
      <c r="C3278" s="187" t="s">
        <v>712</v>
      </c>
      <c r="D3278" s="218">
        <v>16.239999999999998</v>
      </c>
    </row>
    <row r="3279" spans="1:4" ht="14.25">
      <c r="A3279" s="199">
        <v>101222</v>
      </c>
      <c r="B3279" s="186" t="s">
        <v>7513</v>
      </c>
      <c r="C3279" s="187" t="s">
        <v>712</v>
      </c>
      <c r="D3279" s="218">
        <v>20.59</v>
      </c>
    </row>
    <row r="3280" spans="1:4" ht="14.25">
      <c r="A3280" s="199">
        <v>101227</v>
      </c>
      <c r="B3280" s="186" t="s">
        <v>7514</v>
      </c>
      <c r="C3280" s="187" t="s">
        <v>712</v>
      </c>
      <c r="D3280" s="218">
        <v>18.829999999999998</v>
      </c>
    </row>
    <row r="3281" spans="1:4" ht="14.25">
      <c r="A3281" s="199">
        <v>101228</v>
      </c>
      <c r="B3281" s="186" t="s">
        <v>7515</v>
      </c>
      <c r="C3281" s="187" t="s">
        <v>712</v>
      </c>
      <c r="D3281" s="218">
        <v>20.059999999999999</v>
      </c>
    </row>
    <row r="3282" spans="1:4" ht="14.25">
      <c r="A3282" s="199">
        <v>101223</v>
      </c>
      <c r="B3282" s="186" t="s">
        <v>7516</v>
      </c>
      <c r="C3282" s="187" t="s">
        <v>712</v>
      </c>
      <c r="D3282" s="218">
        <v>22.94</v>
      </c>
    </row>
    <row r="3283" spans="1:4" ht="14.25">
      <c r="A3283" s="199">
        <v>101229</v>
      </c>
      <c r="B3283" s="186" t="s">
        <v>7517</v>
      </c>
      <c r="C3283" s="187" t="s">
        <v>712</v>
      </c>
      <c r="D3283" s="218">
        <v>25.32</v>
      </c>
    </row>
    <row r="3284" spans="1:4" ht="14.25">
      <c r="A3284" s="199">
        <v>101224</v>
      </c>
      <c r="B3284" s="186" t="s">
        <v>7518</v>
      </c>
      <c r="C3284" s="187" t="s">
        <v>712</v>
      </c>
      <c r="D3284" s="218">
        <v>28.77</v>
      </c>
    </row>
    <row r="3285" spans="1:4" ht="14.25">
      <c r="A3285" s="199">
        <v>101265</v>
      </c>
      <c r="B3285" s="186" t="s">
        <v>7519</v>
      </c>
      <c r="C3285" s="187" t="s">
        <v>712</v>
      </c>
      <c r="D3285" s="218">
        <v>31.72</v>
      </c>
    </row>
    <row r="3286" spans="1:4" ht="14.25">
      <c r="A3286" s="199">
        <v>101255</v>
      </c>
      <c r="B3286" s="186" t="s">
        <v>7520</v>
      </c>
      <c r="C3286" s="187" t="s">
        <v>712</v>
      </c>
      <c r="D3286" s="218">
        <v>11.37</v>
      </c>
    </row>
    <row r="3287" spans="1:4" ht="14.25">
      <c r="A3287" s="199">
        <v>101261</v>
      </c>
      <c r="B3287" s="186" t="s">
        <v>7521</v>
      </c>
      <c r="C3287" s="187" t="s">
        <v>712</v>
      </c>
      <c r="D3287" s="218">
        <v>18.829999999999998</v>
      </c>
    </row>
    <row r="3288" spans="1:4" ht="14.25">
      <c r="A3288" s="199">
        <v>101262</v>
      </c>
      <c r="B3288" s="186" t="s">
        <v>7522</v>
      </c>
      <c r="C3288" s="187" t="s">
        <v>712</v>
      </c>
      <c r="D3288" s="218">
        <v>19.850000000000001</v>
      </c>
    </row>
    <row r="3289" spans="1:4" ht="14.25">
      <c r="A3289" s="199">
        <v>101263</v>
      </c>
      <c r="B3289" s="186" t="s">
        <v>7523</v>
      </c>
      <c r="C3289" s="187" t="s">
        <v>712</v>
      </c>
      <c r="D3289" s="218">
        <v>22.96</v>
      </c>
    </row>
    <row r="3290" spans="1:4" ht="14.25">
      <c r="A3290" s="199">
        <v>101264</v>
      </c>
      <c r="B3290" s="186" t="s">
        <v>7524</v>
      </c>
      <c r="C3290" s="187" t="s">
        <v>712</v>
      </c>
      <c r="D3290" s="218">
        <v>25.46</v>
      </c>
    </row>
    <row r="3291" spans="1:4" ht="14.25">
      <c r="A3291" s="199">
        <v>101230</v>
      </c>
      <c r="B3291" s="186" t="s">
        <v>5601</v>
      </c>
      <c r="C3291" s="187" t="s">
        <v>712</v>
      </c>
      <c r="D3291" s="218">
        <v>11.23</v>
      </c>
    </row>
    <row r="3292" spans="1:4" ht="14.25">
      <c r="A3292" s="199">
        <v>101231</v>
      </c>
      <c r="B3292" s="186" t="s">
        <v>5602</v>
      </c>
      <c r="C3292" s="187" t="s">
        <v>712</v>
      </c>
      <c r="D3292" s="218">
        <v>10.69</v>
      </c>
    </row>
    <row r="3293" spans="1:4" ht="14.25">
      <c r="A3293" s="199">
        <v>101272</v>
      </c>
      <c r="B3293" s="186" t="s">
        <v>5631</v>
      </c>
      <c r="C3293" s="187" t="s">
        <v>712</v>
      </c>
      <c r="D3293" s="218">
        <v>32.25</v>
      </c>
    </row>
    <row r="3294" spans="1:4" ht="14.25">
      <c r="A3294" s="199">
        <v>101266</v>
      </c>
      <c r="B3294" s="186" t="s">
        <v>5625</v>
      </c>
      <c r="C3294" s="187" t="s">
        <v>712</v>
      </c>
      <c r="D3294" s="218">
        <v>11.45</v>
      </c>
    </row>
    <row r="3295" spans="1:4" ht="14.25">
      <c r="A3295" s="199">
        <v>101239</v>
      </c>
      <c r="B3295" s="186" t="s">
        <v>5610</v>
      </c>
      <c r="C3295" s="187" t="s">
        <v>712</v>
      </c>
      <c r="D3295" s="218">
        <v>15.31</v>
      </c>
    </row>
    <row r="3296" spans="1:4" ht="14.25">
      <c r="A3296" s="199">
        <v>101240</v>
      </c>
      <c r="B3296" s="186" t="s">
        <v>5611</v>
      </c>
      <c r="C3296" s="187" t="s">
        <v>712</v>
      </c>
      <c r="D3296" s="218">
        <v>16.14</v>
      </c>
    </row>
    <row r="3297" spans="1:4" ht="14.25">
      <c r="A3297" s="199">
        <v>101268</v>
      </c>
      <c r="B3297" s="186" t="s">
        <v>5627</v>
      </c>
      <c r="C3297" s="187" t="s">
        <v>712</v>
      </c>
      <c r="D3297" s="218">
        <v>18.05</v>
      </c>
    </row>
    <row r="3298" spans="1:4" ht="14.25">
      <c r="A3298" s="199">
        <v>101234</v>
      </c>
      <c r="B3298" s="186" t="s">
        <v>5605</v>
      </c>
      <c r="C3298" s="187" t="s">
        <v>712</v>
      </c>
      <c r="D3298" s="218">
        <v>17.47</v>
      </c>
    </row>
    <row r="3299" spans="1:4" ht="14.25">
      <c r="A3299" s="199">
        <v>101235</v>
      </c>
      <c r="B3299" s="186" t="s">
        <v>5606</v>
      </c>
      <c r="C3299" s="187" t="s">
        <v>712</v>
      </c>
      <c r="D3299" s="218">
        <v>18.37</v>
      </c>
    </row>
    <row r="3300" spans="1:4" ht="14.25">
      <c r="A3300" s="199">
        <v>101241</v>
      </c>
      <c r="B3300" s="186" t="s">
        <v>5612</v>
      </c>
      <c r="C3300" s="187" t="s">
        <v>712</v>
      </c>
      <c r="D3300" s="218">
        <v>18.89</v>
      </c>
    </row>
    <row r="3301" spans="1:4" ht="14.25">
      <c r="A3301" s="199">
        <v>101269</v>
      </c>
      <c r="B3301" s="186" t="s">
        <v>5628</v>
      </c>
      <c r="C3301" s="187" t="s">
        <v>712</v>
      </c>
      <c r="D3301" s="218">
        <v>20.12</v>
      </c>
    </row>
    <row r="3302" spans="1:4" ht="14.25">
      <c r="A3302" s="199">
        <v>101236</v>
      </c>
      <c r="B3302" s="186" t="s">
        <v>5607</v>
      </c>
      <c r="C3302" s="187" t="s">
        <v>712</v>
      </c>
      <c r="D3302" s="218">
        <v>21.42</v>
      </c>
    </row>
    <row r="3303" spans="1:4" ht="14.25">
      <c r="A3303" s="199">
        <v>101237</v>
      </c>
      <c r="B3303" s="186" t="s">
        <v>5608</v>
      </c>
      <c r="C3303" s="187" t="s">
        <v>712</v>
      </c>
      <c r="D3303" s="218">
        <v>22.78</v>
      </c>
    </row>
    <row r="3304" spans="1:4" ht="14.25">
      <c r="A3304" s="199">
        <v>101242</v>
      </c>
      <c r="B3304" s="186" t="s">
        <v>5613</v>
      </c>
      <c r="C3304" s="187" t="s">
        <v>712</v>
      </c>
      <c r="D3304" s="218">
        <v>21.15</v>
      </c>
    </row>
    <row r="3305" spans="1:4" ht="14.25">
      <c r="A3305" s="199">
        <v>101270</v>
      </c>
      <c r="B3305" s="186" t="s">
        <v>5629</v>
      </c>
      <c r="C3305" s="187" t="s">
        <v>712</v>
      </c>
      <c r="D3305" s="218">
        <v>23.29</v>
      </c>
    </row>
    <row r="3306" spans="1:4" ht="14.25">
      <c r="A3306" s="199">
        <v>101243</v>
      </c>
      <c r="B3306" s="186" t="s">
        <v>5614</v>
      </c>
      <c r="C3306" s="187" t="s">
        <v>712</v>
      </c>
      <c r="D3306" s="218">
        <v>25.6</v>
      </c>
    </row>
    <row r="3307" spans="1:4" ht="14.25">
      <c r="A3307" s="199">
        <v>101271</v>
      </c>
      <c r="B3307" s="186" t="s">
        <v>5630</v>
      </c>
      <c r="C3307" s="187" t="s">
        <v>712</v>
      </c>
      <c r="D3307" s="218">
        <v>25.85</v>
      </c>
    </row>
    <row r="3308" spans="1:4" ht="14.25">
      <c r="A3308" s="199">
        <v>101238</v>
      </c>
      <c r="B3308" s="186" t="s">
        <v>5609</v>
      </c>
      <c r="C3308" s="187" t="s">
        <v>712</v>
      </c>
      <c r="D3308" s="218">
        <v>28.84</v>
      </c>
    </row>
    <row r="3309" spans="1:4" ht="14.25">
      <c r="A3309" s="199">
        <v>101232</v>
      </c>
      <c r="B3309" s="186" t="s">
        <v>5603</v>
      </c>
      <c r="C3309" s="187" t="s">
        <v>712</v>
      </c>
      <c r="D3309" s="218">
        <v>9.59</v>
      </c>
    </row>
    <row r="3310" spans="1:4" ht="14.25">
      <c r="A3310" s="199">
        <v>101233</v>
      </c>
      <c r="B3310" s="186" t="s">
        <v>5604</v>
      </c>
      <c r="C3310" s="187" t="s">
        <v>712</v>
      </c>
      <c r="D3310" s="218">
        <v>8.85</v>
      </c>
    </row>
    <row r="3311" spans="1:4" ht="14.25">
      <c r="A3311" s="199">
        <v>101248</v>
      </c>
      <c r="B3311" s="186" t="s">
        <v>5619</v>
      </c>
      <c r="C3311" s="187" t="s">
        <v>712</v>
      </c>
      <c r="D3311" s="218">
        <v>27.55</v>
      </c>
    </row>
    <row r="3312" spans="1:4" ht="14.25">
      <c r="A3312" s="199">
        <v>101277</v>
      </c>
      <c r="B3312" s="186" t="s">
        <v>5636</v>
      </c>
      <c r="C3312" s="187" t="s">
        <v>712</v>
      </c>
      <c r="D3312" s="218">
        <v>31.21</v>
      </c>
    </row>
    <row r="3313" spans="1:4" ht="14.25">
      <c r="A3313" s="199">
        <v>101267</v>
      </c>
      <c r="B3313" s="186" t="s">
        <v>5626</v>
      </c>
      <c r="C3313" s="187" t="s">
        <v>712</v>
      </c>
      <c r="D3313" s="218">
        <v>11.03</v>
      </c>
    </row>
    <row r="3314" spans="1:4" ht="14.25">
      <c r="A3314" s="199">
        <v>101249</v>
      </c>
      <c r="B3314" s="186" t="s">
        <v>5620</v>
      </c>
      <c r="C3314" s="187" t="s">
        <v>712</v>
      </c>
      <c r="D3314" s="218">
        <v>14.01</v>
      </c>
    </row>
    <row r="3315" spans="1:4" ht="14.25">
      <c r="A3315" s="199">
        <v>101273</v>
      </c>
      <c r="B3315" s="186" t="s">
        <v>5632</v>
      </c>
      <c r="C3315" s="187" t="s">
        <v>712</v>
      </c>
      <c r="D3315" s="218">
        <v>17.239999999999998</v>
      </c>
    </row>
    <row r="3316" spans="1:4" ht="14.25">
      <c r="A3316" s="199">
        <v>101245</v>
      </c>
      <c r="B3316" s="186" t="s">
        <v>5616</v>
      </c>
      <c r="C3316" s="187" t="s">
        <v>712</v>
      </c>
      <c r="D3316" s="218">
        <v>17.059999999999999</v>
      </c>
    </row>
    <row r="3317" spans="1:4" ht="14.25">
      <c r="A3317" s="199">
        <v>101250</v>
      </c>
      <c r="B3317" s="186" t="s">
        <v>5621</v>
      </c>
      <c r="C3317" s="187" t="s">
        <v>712</v>
      </c>
      <c r="D3317" s="218">
        <v>15.59</v>
      </c>
    </row>
    <row r="3318" spans="1:4" ht="14.25">
      <c r="A3318" s="199">
        <v>101251</v>
      </c>
      <c r="B3318" s="186" t="s">
        <v>5622</v>
      </c>
      <c r="C3318" s="187" t="s">
        <v>712</v>
      </c>
      <c r="D3318" s="218">
        <v>17.71</v>
      </c>
    </row>
    <row r="3319" spans="1:4" ht="14.25">
      <c r="A3319" s="199">
        <v>101274</v>
      </c>
      <c r="B3319" s="186" t="s">
        <v>5633</v>
      </c>
      <c r="C3319" s="187" t="s">
        <v>712</v>
      </c>
      <c r="D3319" s="218">
        <v>19.079999999999998</v>
      </c>
    </row>
    <row r="3320" spans="1:4" ht="14.25">
      <c r="A3320" s="199">
        <v>101246</v>
      </c>
      <c r="B3320" s="186" t="s">
        <v>5617</v>
      </c>
      <c r="C3320" s="187" t="s">
        <v>712</v>
      </c>
      <c r="D3320" s="218">
        <v>19.829999999999998</v>
      </c>
    </row>
    <row r="3321" spans="1:4" ht="14.25">
      <c r="A3321" s="199">
        <v>101252</v>
      </c>
      <c r="B3321" s="186" t="s">
        <v>5623</v>
      </c>
      <c r="C3321" s="187" t="s">
        <v>712</v>
      </c>
      <c r="D3321" s="218">
        <v>19.239999999999998</v>
      </c>
    </row>
    <row r="3322" spans="1:4" ht="14.25">
      <c r="A3322" s="199">
        <v>101275</v>
      </c>
      <c r="B3322" s="186" t="s">
        <v>5634</v>
      </c>
      <c r="C3322" s="187" t="s">
        <v>712</v>
      </c>
      <c r="D3322" s="218">
        <v>22.08</v>
      </c>
    </row>
    <row r="3323" spans="1:4" ht="14.25">
      <c r="A3323" s="199">
        <v>101247</v>
      </c>
      <c r="B3323" s="186" t="s">
        <v>5618</v>
      </c>
      <c r="C3323" s="187" t="s">
        <v>712</v>
      </c>
      <c r="D3323" s="218">
        <v>22.02</v>
      </c>
    </row>
    <row r="3324" spans="1:4" ht="14.25">
      <c r="A3324" s="199">
        <v>101276</v>
      </c>
      <c r="B3324" s="186" t="s">
        <v>5635</v>
      </c>
      <c r="C3324" s="187" t="s">
        <v>712</v>
      </c>
      <c r="D3324" s="218">
        <v>24.41</v>
      </c>
    </row>
    <row r="3325" spans="1:4" ht="14.25">
      <c r="A3325" s="199">
        <v>101253</v>
      </c>
      <c r="B3325" s="186" t="s">
        <v>5624</v>
      </c>
      <c r="C3325" s="187" t="s">
        <v>712</v>
      </c>
      <c r="D3325" s="218">
        <v>24.24</v>
      </c>
    </row>
    <row r="3326" spans="1:4" ht="14.25">
      <c r="A3326" s="199">
        <v>101244</v>
      </c>
      <c r="B3326" s="186" t="s">
        <v>5615</v>
      </c>
      <c r="C3326" s="187" t="s">
        <v>712</v>
      </c>
      <c r="D3326" s="218">
        <v>16.149999999999999</v>
      </c>
    </row>
    <row r="3327" spans="1:4" ht="14.25">
      <c r="A3327" s="199">
        <v>93358</v>
      </c>
      <c r="B3327" s="186" t="s">
        <v>6435</v>
      </c>
      <c r="C3327" s="187" t="s">
        <v>712</v>
      </c>
      <c r="D3327" s="218">
        <v>82.75</v>
      </c>
    </row>
    <row r="3328" spans="1:4" ht="14.25">
      <c r="A3328" s="199">
        <v>90082</v>
      </c>
      <c r="B3328" s="186" t="s">
        <v>6417</v>
      </c>
      <c r="C3328" s="187" t="s">
        <v>712</v>
      </c>
      <c r="D3328" s="218">
        <v>9.51</v>
      </c>
    </row>
    <row r="3329" spans="1:4" ht="14.25">
      <c r="A3329" s="199">
        <v>90091</v>
      </c>
      <c r="B3329" s="186" t="s">
        <v>6422</v>
      </c>
      <c r="C3329" s="187" t="s">
        <v>712</v>
      </c>
      <c r="D3329" s="218">
        <v>5.99</v>
      </c>
    </row>
    <row r="3330" spans="1:4" ht="14.25">
      <c r="A3330" s="199">
        <v>102307</v>
      </c>
      <c r="B3330" s="186" t="s">
        <v>6467</v>
      </c>
      <c r="C3330" s="187" t="s">
        <v>712</v>
      </c>
      <c r="D3330" s="218">
        <v>11.9</v>
      </c>
    </row>
    <row r="3331" spans="1:4" ht="14.25">
      <c r="A3331" s="199">
        <v>102315</v>
      </c>
      <c r="B3331" s="186" t="s">
        <v>6475</v>
      </c>
      <c r="C3331" s="187" t="s">
        <v>712</v>
      </c>
      <c r="D3331" s="218">
        <v>7.49</v>
      </c>
    </row>
    <row r="3332" spans="1:4" ht="14.25">
      <c r="A3332" s="199">
        <v>102283</v>
      </c>
      <c r="B3332" s="186" t="s">
        <v>6443</v>
      </c>
      <c r="C3332" s="187" t="s">
        <v>712</v>
      </c>
      <c r="D3332" s="218">
        <v>12.45</v>
      </c>
    </row>
    <row r="3333" spans="1:4" ht="14.25">
      <c r="A3333" s="199">
        <v>102291</v>
      </c>
      <c r="B3333" s="186" t="s">
        <v>6451</v>
      </c>
      <c r="C3333" s="187" t="s">
        <v>712</v>
      </c>
      <c r="D3333" s="218">
        <v>7.85</v>
      </c>
    </row>
    <row r="3334" spans="1:4" ht="14.25">
      <c r="A3334" s="199">
        <v>102276</v>
      </c>
      <c r="B3334" s="186" t="s">
        <v>6436</v>
      </c>
      <c r="C3334" s="187" t="s">
        <v>712</v>
      </c>
      <c r="D3334" s="218">
        <v>10.71</v>
      </c>
    </row>
    <row r="3335" spans="1:4" ht="14.25">
      <c r="A3335" s="199">
        <v>102306</v>
      </c>
      <c r="B3335" s="186" t="s">
        <v>6466</v>
      </c>
      <c r="C3335" s="187" t="s">
        <v>712</v>
      </c>
      <c r="D3335" s="218">
        <v>13.4</v>
      </c>
    </row>
    <row r="3336" spans="1:4" ht="14.25">
      <c r="A3336" s="199">
        <v>102279</v>
      </c>
      <c r="B3336" s="186" t="s">
        <v>6439</v>
      </c>
      <c r="C3336" s="187" t="s">
        <v>712</v>
      </c>
      <c r="D3336" s="218">
        <v>6.75</v>
      </c>
    </row>
    <row r="3337" spans="1:4" ht="14.25">
      <c r="A3337" s="199">
        <v>102282</v>
      </c>
      <c r="B3337" s="186" t="s">
        <v>6442</v>
      </c>
      <c r="C3337" s="187" t="s">
        <v>712</v>
      </c>
      <c r="D3337" s="218">
        <v>14.02</v>
      </c>
    </row>
    <row r="3338" spans="1:4" ht="14.25">
      <c r="A3338" s="199">
        <v>102290</v>
      </c>
      <c r="B3338" s="186" t="s">
        <v>6450</v>
      </c>
      <c r="C3338" s="187" t="s">
        <v>712</v>
      </c>
      <c r="D3338" s="218">
        <v>8.83</v>
      </c>
    </row>
    <row r="3339" spans="1:4" ht="14.25">
      <c r="A3339" s="199">
        <v>90100</v>
      </c>
      <c r="B3339" s="186" t="s">
        <v>6428</v>
      </c>
      <c r="C3339" s="187" t="s">
        <v>712</v>
      </c>
      <c r="D3339" s="218">
        <v>13.67</v>
      </c>
    </row>
    <row r="3340" spans="1:4" ht="14.25">
      <c r="A3340" s="199">
        <v>102323</v>
      </c>
      <c r="B3340" s="186" t="s">
        <v>6483</v>
      </c>
      <c r="C3340" s="187" t="s">
        <v>712</v>
      </c>
      <c r="D3340" s="218">
        <v>17.100000000000001</v>
      </c>
    </row>
    <row r="3341" spans="1:4" ht="14.25">
      <c r="A3341" s="199">
        <v>102327</v>
      </c>
      <c r="B3341" s="186" t="s">
        <v>6487</v>
      </c>
      <c r="C3341" s="187" t="s">
        <v>712</v>
      </c>
      <c r="D3341" s="218">
        <v>10.78</v>
      </c>
    </row>
    <row r="3342" spans="1:4" ht="14.25">
      <c r="A3342" s="199">
        <v>102299</v>
      </c>
      <c r="B3342" s="186" t="s">
        <v>6459</v>
      </c>
      <c r="C3342" s="187" t="s">
        <v>712</v>
      </c>
      <c r="D3342" s="218">
        <v>17.899999999999999</v>
      </c>
    </row>
    <row r="3343" spans="1:4" ht="14.25">
      <c r="A3343" s="199">
        <v>102303</v>
      </c>
      <c r="B3343" s="186" t="s">
        <v>6463</v>
      </c>
      <c r="C3343" s="187" t="s">
        <v>712</v>
      </c>
      <c r="D3343" s="218">
        <v>11.27</v>
      </c>
    </row>
    <row r="3344" spans="1:4" ht="14.25">
      <c r="A3344" s="199">
        <v>90099</v>
      </c>
      <c r="B3344" s="186" t="s">
        <v>6427</v>
      </c>
      <c r="C3344" s="187" t="s">
        <v>712</v>
      </c>
      <c r="D3344" s="218">
        <v>15.96</v>
      </c>
    </row>
    <row r="3345" spans="1:4" ht="14.25">
      <c r="A3345" s="199">
        <v>102322</v>
      </c>
      <c r="B3345" s="186" t="s">
        <v>6482</v>
      </c>
      <c r="C3345" s="187" t="s">
        <v>712</v>
      </c>
      <c r="D3345" s="218">
        <v>19.97</v>
      </c>
    </row>
    <row r="3346" spans="1:4" ht="14.25">
      <c r="A3346" s="199">
        <v>102298</v>
      </c>
      <c r="B3346" s="186" t="s">
        <v>6458</v>
      </c>
      <c r="C3346" s="187" t="s">
        <v>712</v>
      </c>
      <c r="D3346" s="218">
        <v>20.88</v>
      </c>
    </row>
    <row r="3347" spans="1:4" ht="14.25">
      <c r="A3347" s="199">
        <v>102302</v>
      </c>
      <c r="B3347" s="186" t="s">
        <v>6462</v>
      </c>
      <c r="C3347" s="187" t="s">
        <v>712</v>
      </c>
      <c r="D3347" s="218">
        <v>13.17</v>
      </c>
    </row>
    <row r="3348" spans="1:4" ht="14.25">
      <c r="A3348" s="199">
        <v>102326</v>
      </c>
      <c r="B3348" s="186" t="s">
        <v>6486</v>
      </c>
      <c r="C3348" s="187" t="s">
        <v>712</v>
      </c>
      <c r="D3348" s="218">
        <v>12.58</v>
      </c>
    </row>
    <row r="3349" spans="1:4" ht="14.25">
      <c r="A3349" s="199">
        <v>102314</v>
      </c>
      <c r="B3349" s="186" t="s">
        <v>6474</v>
      </c>
      <c r="C3349" s="187" t="s">
        <v>712</v>
      </c>
      <c r="D3349" s="218">
        <v>8.43</v>
      </c>
    </row>
    <row r="3350" spans="1:4" ht="14.25">
      <c r="A3350" s="199">
        <v>102312</v>
      </c>
      <c r="B3350" s="186" t="s">
        <v>6472</v>
      </c>
      <c r="C3350" s="187" t="s">
        <v>712</v>
      </c>
      <c r="D3350" s="218">
        <v>10.69</v>
      </c>
    </row>
    <row r="3351" spans="1:4" ht="14.25">
      <c r="A3351" s="199">
        <v>102288</v>
      </c>
      <c r="B3351" s="186" t="s">
        <v>6448</v>
      </c>
      <c r="C3351" s="187" t="s">
        <v>712</v>
      </c>
      <c r="D3351" s="218">
        <v>11.18</v>
      </c>
    </row>
    <row r="3352" spans="1:4" ht="14.25">
      <c r="A3352" s="199">
        <v>90087</v>
      </c>
      <c r="B3352" s="186" t="s">
        <v>6420</v>
      </c>
      <c r="C3352" s="187" t="s">
        <v>712</v>
      </c>
      <c r="D3352" s="218">
        <v>8.5500000000000007</v>
      </c>
    </row>
    <row r="3353" spans="1:4" ht="14.25">
      <c r="A3353" s="199">
        <v>102308</v>
      </c>
      <c r="B3353" s="186" t="s">
        <v>6468</v>
      </c>
      <c r="C3353" s="187" t="s">
        <v>712</v>
      </c>
      <c r="D3353" s="218">
        <v>11.52</v>
      </c>
    </row>
    <row r="3354" spans="1:4" ht="14.25">
      <c r="A3354" s="199">
        <v>90084</v>
      </c>
      <c r="B3354" s="186" t="s">
        <v>6418</v>
      </c>
      <c r="C3354" s="187" t="s">
        <v>712</v>
      </c>
      <c r="D3354" s="218">
        <v>9.2100000000000009</v>
      </c>
    </row>
    <row r="3355" spans="1:4" ht="14.25">
      <c r="A3355" s="199">
        <v>102284</v>
      </c>
      <c r="B3355" s="186" t="s">
        <v>6444</v>
      </c>
      <c r="C3355" s="187" t="s">
        <v>712</v>
      </c>
      <c r="D3355" s="218">
        <v>12.05</v>
      </c>
    </row>
    <row r="3356" spans="1:4" ht="14.25">
      <c r="A3356" s="199">
        <v>102325</v>
      </c>
      <c r="B3356" s="186" t="s">
        <v>6485</v>
      </c>
      <c r="C3356" s="187" t="s">
        <v>712</v>
      </c>
      <c r="D3356" s="218">
        <v>15.48</v>
      </c>
    </row>
    <row r="3357" spans="1:4" ht="14.25">
      <c r="A3357" s="199">
        <v>102329</v>
      </c>
      <c r="B3357" s="186" t="s">
        <v>6489</v>
      </c>
      <c r="C3357" s="187" t="s">
        <v>712</v>
      </c>
      <c r="D3357" s="218">
        <v>9.75</v>
      </c>
    </row>
    <row r="3358" spans="1:4" ht="14.25">
      <c r="A3358" s="199">
        <v>102301</v>
      </c>
      <c r="B3358" s="186" t="s">
        <v>6461</v>
      </c>
      <c r="C3358" s="187" t="s">
        <v>712</v>
      </c>
      <c r="D3358" s="218">
        <v>16.2</v>
      </c>
    </row>
    <row r="3359" spans="1:4" ht="14.25">
      <c r="A3359" s="199">
        <v>102305</v>
      </c>
      <c r="B3359" s="186" t="s">
        <v>6465</v>
      </c>
      <c r="C3359" s="187" t="s">
        <v>712</v>
      </c>
      <c r="D3359" s="218">
        <v>10.199999999999999</v>
      </c>
    </row>
    <row r="3360" spans="1:4" ht="14.25">
      <c r="A3360" s="199">
        <v>90101</v>
      </c>
      <c r="B3360" s="186" t="s">
        <v>6429</v>
      </c>
      <c r="C3360" s="187" t="s">
        <v>712</v>
      </c>
      <c r="D3360" s="218">
        <v>13.52</v>
      </c>
    </row>
    <row r="3361" spans="1:4" ht="14.25">
      <c r="A3361" s="199">
        <v>102324</v>
      </c>
      <c r="B3361" s="186" t="s">
        <v>6484</v>
      </c>
      <c r="C3361" s="187" t="s">
        <v>712</v>
      </c>
      <c r="D3361" s="218">
        <v>16.899999999999999</v>
      </c>
    </row>
    <row r="3362" spans="1:4" ht="14.25">
      <c r="A3362" s="199">
        <v>102300</v>
      </c>
      <c r="B3362" s="186" t="s">
        <v>6460</v>
      </c>
      <c r="C3362" s="187" t="s">
        <v>712</v>
      </c>
      <c r="D3362" s="218">
        <v>17.690000000000001</v>
      </c>
    </row>
    <row r="3363" spans="1:4" ht="14.25">
      <c r="A3363" s="199">
        <v>90102</v>
      </c>
      <c r="B3363" s="186" t="s">
        <v>6430</v>
      </c>
      <c r="C3363" s="187" t="s">
        <v>712</v>
      </c>
      <c r="D3363" s="218">
        <v>12.38</v>
      </c>
    </row>
    <row r="3364" spans="1:4" ht="14.25">
      <c r="A3364" s="199">
        <v>102328</v>
      </c>
      <c r="B3364" s="186" t="s">
        <v>6488</v>
      </c>
      <c r="C3364" s="187" t="s">
        <v>712</v>
      </c>
      <c r="D3364" s="218">
        <v>10.65</v>
      </c>
    </row>
    <row r="3365" spans="1:4" ht="14.25">
      <c r="A3365" s="199">
        <v>102304</v>
      </c>
      <c r="B3365" s="186" t="s">
        <v>6464</v>
      </c>
      <c r="C3365" s="187" t="s">
        <v>712</v>
      </c>
      <c r="D3365" s="218">
        <v>11.14</v>
      </c>
    </row>
    <row r="3366" spans="1:4" ht="14.25">
      <c r="A3366" s="199">
        <v>102295</v>
      </c>
      <c r="B3366" s="186" t="s">
        <v>6455</v>
      </c>
      <c r="C3366" s="187" t="s">
        <v>712</v>
      </c>
      <c r="D3366" s="218">
        <v>7.33</v>
      </c>
    </row>
    <row r="3367" spans="1:4" ht="14.25">
      <c r="A3367" s="199">
        <v>102281</v>
      </c>
      <c r="B3367" s="186" t="s">
        <v>6441</v>
      </c>
      <c r="C3367" s="187" t="s">
        <v>712</v>
      </c>
      <c r="D3367" s="218">
        <v>5.61</v>
      </c>
    </row>
    <row r="3368" spans="1:4" ht="14.25">
      <c r="A3368" s="199">
        <v>102311</v>
      </c>
      <c r="B3368" s="186" t="s">
        <v>6471</v>
      </c>
      <c r="C3368" s="187" t="s">
        <v>712</v>
      </c>
      <c r="D3368" s="218">
        <v>11.12</v>
      </c>
    </row>
    <row r="3369" spans="1:4" ht="14.25">
      <c r="A3369" s="199">
        <v>102319</v>
      </c>
      <c r="B3369" s="186" t="s">
        <v>6479</v>
      </c>
      <c r="C3369" s="187" t="s">
        <v>712</v>
      </c>
      <c r="D3369" s="218">
        <v>7</v>
      </c>
    </row>
    <row r="3370" spans="1:4" ht="14.25">
      <c r="A3370" s="199">
        <v>102287</v>
      </c>
      <c r="B3370" s="186" t="s">
        <v>6447</v>
      </c>
      <c r="C3370" s="187" t="s">
        <v>712</v>
      </c>
      <c r="D3370" s="218">
        <v>11.64</v>
      </c>
    </row>
    <row r="3371" spans="1:4" ht="14.25">
      <c r="A3371" s="199">
        <v>102316</v>
      </c>
      <c r="B3371" s="186" t="s">
        <v>6476</v>
      </c>
      <c r="C3371" s="187" t="s">
        <v>712</v>
      </c>
      <c r="D3371" s="218">
        <v>7.25</v>
      </c>
    </row>
    <row r="3372" spans="1:4" ht="14.25">
      <c r="A3372" s="199">
        <v>102292</v>
      </c>
      <c r="B3372" s="186" t="s">
        <v>6452</v>
      </c>
      <c r="C3372" s="187" t="s">
        <v>712</v>
      </c>
      <c r="D3372" s="218">
        <v>7.6</v>
      </c>
    </row>
    <row r="3373" spans="1:4" ht="14.25">
      <c r="A3373" s="199">
        <v>90092</v>
      </c>
      <c r="B3373" s="186" t="s">
        <v>6423</v>
      </c>
      <c r="C3373" s="187" t="s">
        <v>712</v>
      </c>
      <c r="D3373" s="218">
        <v>5.8</v>
      </c>
    </row>
    <row r="3374" spans="1:4" ht="14.25">
      <c r="A3374" s="199">
        <v>102278</v>
      </c>
      <c r="B3374" s="186" t="s">
        <v>6438</v>
      </c>
      <c r="C3374" s="187" t="s">
        <v>712</v>
      </c>
      <c r="D3374" s="218">
        <v>8.89</v>
      </c>
    </row>
    <row r="3375" spans="1:4" ht="14.25">
      <c r="A3375" s="199">
        <v>90094</v>
      </c>
      <c r="B3375" s="186" t="s">
        <v>6424</v>
      </c>
      <c r="C3375" s="187" t="s">
        <v>712</v>
      </c>
      <c r="D3375" s="218">
        <v>5.48</v>
      </c>
    </row>
    <row r="3376" spans="1:4" ht="14.25">
      <c r="A3376" s="199">
        <v>102309</v>
      </c>
      <c r="B3376" s="186" t="s">
        <v>6469</v>
      </c>
      <c r="C3376" s="187" t="s">
        <v>712</v>
      </c>
      <c r="D3376" s="218">
        <v>10.9</v>
      </c>
    </row>
    <row r="3377" spans="1:4" ht="14.25">
      <c r="A3377" s="199">
        <v>102285</v>
      </c>
      <c r="B3377" s="186" t="s">
        <v>6445</v>
      </c>
      <c r="C3377" s="187" t="s">
        <v>712</v>
      </c>
      <c r="D3377" s="218">
        <v>11.41</v>
      </c>
    </row>
    <row r="3378" spans="1:4" ht="14.25">
      <c r="A3378" s="199">
        <v>90095</v>
      </c>
      <c r="B3378" s="186" t="s">
        <v>6425</v>
      </c>
      <c r="C3378" s="187" t="s">
        <v>712</v>
      </c>
      <c r="D3378" s="218">
        <v>5.38</v>
      </c>
    </row>
    <row r="3379" spans="1:4" ht="14.25">
      <c r="A3379" s="199">
        <v>102320</v>
      </c>
      <c r="B3379" s="186" t="s">
        <v>6480</v>
      </c>
      <c r="C3379" s="187" t="s">
        <v>712</v>
      </c>
      <c r="D3379" s="218">
        <v>6.73</v>
      </c>
    </row>
    <row r="3380" spans="1:4" ht="14.25">
      <c r="A3380" s="199">
        <v>102296</v>
      </c>
      <c r="B3380" s="186" t="s">
        <v>6456</v>
      </c>
      <c r="C3380" s="187" t="s">
        <v>712</v>
      </c>
      <c r="D3380" s="218">
        <v>7.04</v>
      </c>
    </row>
    <row r="3381" spans="1:4" ht="14.25">
      <c r="A3381" s="199">
        <v>90086</v>
      </c>
      <c r="B3381" s="186" t="s">
        <v>6419</v>
      </c>
      <c r="C3381" s="187" t="s">
        <v>712</v>
      </c>
      <c r="D3381" s="218">
        <v>8.7200000000000006</v>
      </c>
    </row>
    <row r="3382" spans="1:4" ht="14.25">
      <c r="A3382" s="199">
        <v>102277</v>
      </c>
      <c r="B3382" s="186" t="s">
        <v>6437</v>
      </c>
      <c r="C3382" s="187" t="s">
        <v>712</v>
      </c>
      <c r="D3382" s="218">
        <v>8.4700000000000006</v>
      </c>
    </row>
    <row r="3383" spans="1:4" ht="14.25">
      <c r="A3383" s="199">
        <v>102286</v>
      </c>
      <c r="B3383" s="186" t="s">
        <v>6446</v>
      </c>
      <c r="C3383" s="187" t="s">
        <v>712</v>
      </c>
      <c r="D3383" s="218">
        <v>11.08</v>
      </c>
    </row>
    <row r="3384" spans="1:4" ht="14.25">
      <c r="A3384" s="199">
        <v>90098</v>
      </c>
      <c r="B3384" s="186" t="s">
        <v>6426</v>
      </c>
      <c r="C3384" s="187" t="s">
        <v>712</v>
      </c>
      <c r="D3384" s="218">
        <v>5.27</v>
      </c>
    </row>
    <row r="3385" spans="1:4" ht="14.25">
      <c r="A3385" s="199">
        <v>102313</v>
      </c>
      <c r="B3385" s="186" t="s">
        <v>6473</v>
      </c>
      <c r="C3385" s="187" t="s">
        <v>712</v>
      </c>
      <c r="D3385" s="218">
        <v>10.47</v>
      </c>
    </row>
    <row r="3386" spans="1:4" ht="14.25">
      <c r="A3386" s="199">
        <v>102321</v>
      </c>
      <c r="B3386" s="186" t="s">
        <v>6481</v>
      </c>
      <c r="C3386" s="187" t="s">
        <v>712</v>
      </c>
      <c r="D3386" s="218">
        <v>6.6</v>
      </c>
    </row>
    <row r="3387" spans="1:4" ht="14.25">
      <c r="A3387" s="199">
        <v>102289</v>
      </c>
      <c r="B3387" s="186" t="s">
        <v>6449</v>
      </c>
      <c r="C3387" s="187" t="s">
        <v>712</v>
      </c>
      <c r="D3387" s="218">
        <v>10.97</v>
      </c>
    </row>
    <row r="3388" spans="1:4" ht="14.25">
      <c r="A3388" s="199">
        <v>102297</v>
      </c>
      <c r="B3388" s="186" t="s">
        <v>6457</v>
      </c>
      <c r="C3388" s="187" t="s">
        <v>712</v>
      </c>
      <c r="D3388" s="218">
        <v>6.91</v>
      </c>
    </row>
    <row r="3389" spans="1:4" ht="14.25">
      <c r="A3389" s="199">
        <v>102280</v>
      </c>
      <c r="B3389" s="186" t="s">
        <v>6440</v>
      </c>
      <c r="C3389" s="187" t="s">
        <v>712</v>
      </c>
      <c r="D3389" s="218">
        <v>5.33</v>
      </c>
    </row>
    <row r="3390" spans="1:4" ht="14.25">
      <c r="A3390" s="199">
        <v>102294</v>
      </c>
      <c r="B3390" s="186" t="s">
        <v>6454</v>
      </c>
      <c r="C3390" s="187" t="s">
        <v>712</v>
      </c>
      <c r="D3390" s="218">
        <v>6.98</v>
      </c>
    </row>
    <row r="3391" spans="1:4" ht="14.25">
      <c r="A3391" s="199">
        <v>90090</v>
      </c>
      <c r="B3391" s="186" t="s">
        <v>6421</v>
      </c>
      <c r="C3391" s="187" t="s">
        <v>712</v>
      </c>
      <c r="D3391" s="218">
        <v>8.3800000000000008</v>
      </c>
    </row>
    <row r="3392" spans="1:4" ht="14.25">
      <c r="A3392" s="199">
        <v>102317</v>
      </c>
      <c r="B3392" s="186" t="s">
        <v>6477</v>
      </c>
      <c r="C3392" s="187" t="s">
        <v>712</v>
      </c>
      <c r="D3392" s="218">
        <v>6.86</v>
      </c>
    </row>
    <row r="3393" spans="1:4" ht="14.25">
      <c r="A3393" s="199">
        <v>102293</v>
      </c>
      <c r="B3393" s="186" t="s">
        <v>6453</v>
      </c>
      <c r="C3393" s="187" t="s">
        <v>712</v>
      </c>
      <c r="D3393" s="218">
        <v>7.19</v>
      </c>
    </row>
    <row r="3394" spans="1:4" ht="14.25">
      <c r="A3394" s="199">
        <v>102310</v>
      </c>
      <c r="B3394" s="186" t="s">
        <v>6470</v>
      </c>
      <c r="C3394" s="187" t="s">
        <v>712</v>
      </c>
      <c r="D3394" s="218">
        <v>10.58</v>
      </c>
    </row>
    <row r="3395" spans="1:4" ht="14.25">
      <c r="A3395" s="199">
        <v>102318</v>
      </c>
      <c r="B3395" s="186" t="s">
        <v>6478</v>
      </c>
      <c r="C3395" s="187" t="s">
        <v>712</v>
      </c>
      <c r="D3395" s="218">
        <v>6.67</v>
      </c>
    </row>
    <row r="3396" spans="1:4" ht="14.25">
      <c r="A3396" s="199">
        <v>90106</v>
      </c>
      <c r="B3396" s="186" t="s">
        <v>6432</v>
      </c>
      <c r="C3396" s="187" t="s">
        <v>712</v>
      </c>
      <c r="D3396" s="218">
        <v>8.61</v>
      </c>
    </row>
    <row r="3397" spans="1:4" ht="14.25">
      <c r="A3397" s="199">
        <v>90105</v>
      </c>
      <c r="B3397" s="186" t="s">
        <v>6431</v>
      </c>
      <c r="C3397" s="187" t="s">
        <v>712</v>
      </c>
      <c r="D3397" s="218">
        <v>9.4499999999999993</v>
      </c>
    </row>
    <row r="3398" spans="1:4" ht="14.25">
      <c r="A3398" s="199">
        <v>90108</v>
      </c>
      <c r="B3398" s="186" t="s">
        <v>6434</v>
      </c>
      <c r="C3398" s="187" t="s">
        <v>712</v>
      </c>
      <c r="D3398" s="218">
        <v>7.8</v>
      </c>
    </row>
    <row r="3399" spans="1:4" ht="14.25">
      <c r="A3399" s="199">
        <v>90107</v>
      </c>
      <c r="B3399" s="186" t="s">
        <v>6433</v>
      </c>
      <c r="C3399" s="187" t="s">
        <v>712</v>
      </c>
      <c r="D3399" s="218">
        <v>8.52</v>
      </c>
    </row>
    <row r="3400" spans="1:4" ht="14.25">
      <c r="A3400" s="199">
        <v>102354</v>
      </c>
      <c r="B3400" s="186" t="s">
        <v>5637</v>
      </c>
      <c r="C3400" s="187" t="s">
        <v>712</v>
      </c>
      <c r="D3400" s="218">
        <v>153.41999999999999</v>
      </c>
    </row>
    <row r="3401" spans="1:4" ht="14.25">
      <c r="A3401" s="199">
        <v>102355</v>
      </c>
      <c r="B3401" s="186" t="s">
        <v>7525</v>
      </c>
      <c r="C3401" s="187" t="s">
        <v>712</v>
      </c>
      <c r="D3401" s="218">
        <v>180.99</v>
      </c>
    </row>
    <row r="3402" spans="1:4" ht="14.25">
      <c r="A3402" s="199">
        <v>102356</v>
      </c>
      <c r="B3402" s="186" t="s">
        <v>7526</v>
      </c>
      <c r="C3402" s="187" t="s">
        <v>712</v>
      </c>
      <c r="D3402" s="218">
        <v>0</v>
      </c>
    </row>
    <row r="3403" spans="1:4" ht="14.25">
      <c r="A3403" s="199">
        <v>102357</v>
      </c>
      <c r="B3403" s="186" t="s">
        <v>7527</v>
      </c>
      <c r="C3403" s="187" t="s">
        <v>712</v>
      </c>
      <c r="D3403" s="218">
        <v>0</v>
      </c>
    </row>
    <row r="3404" spans="1:4" ht="14.25">
      <c r="A3404" s="199">
        <v>102358</v>
      </c>
      <c r="B3404" s="186" t="s">
        <v>7528</v>
      </c>
      <c r="C3404" s="187" t="s">
        <v>712</v>
      </c>
      <c r="D3404" s="218">
        <v>0</v>
      </c>
    </row>
    <row r="3405" spans="1:4" ht="14.25">
      <c r="A3405" s="199">
        <v>102359</v>
      </c>
      <c r="B3405" s="186" t="s">
        <v>7529</v>
      </c>
      <c r="C3405" s="187" t="s">
        <v>712</v>
      </c>
      <c r="D3405" s="218">
        <v>0</v>
      </c>
    </row>
    <row r="3406" spans="1:4" ht="14.25">
      <c r="A3406" s="199">
        <v>102348</v>
      </c>
      <c r="B3406" s="186" t="s">
        <v>7530</v>
      </c>
      <c r="C3406" s="187" t="s">
        <v>712</v>
      </c>
      <c r="D3406" s="218">
        <v>0</v>
      </c>
    </row>
    <row r="3407" spans="1:4" ht="14.25">
      <c r="A3407" s="199">
        <v>102346</v>
      </c>
      <c r="B3407" s="186" t="s">
        <v>7531</v>
      </c>
      <c r="C3407" s="187" t="s">
        <v>712</v>
      </c>
      <c r="D3407" s="218">
        <v>0</v>
      </c>
    </row>
    <row r="3408" spans="1:4" ht="14.25">
      <c r="A3408" s="199">
        <v>102347</v>
      </c>
      <c r="B3408" s="186" t="s">
        <v>7532</v>
      </c>
      <c r="C3408" s="187" t="s">
        <v>712</v>
      </c>
      <c r="D3408" s="218">
        <v>0</v>
      </c>
    </row>
    <row r="3409" spans="1:4" ht="14.25">
      <c r="A3409" s="199">
        <v>102350</v>
      </c>
      <c r="B3409" s="186" t="s">
        <v>7533</v>
      </c>
      <c r="C3409" s="187" t="s">
        <v>712</v>
      </c>
      <c r="D3409" s="218">
        <v>0</v>
      </c>
    </row>
    <row r="3410" spans="1:4" ht="14.25">
      <c r="A3410" s="199">
        <v>102351</v>
      </c>
      <c r="B3410" s="186" t="s">
        <v>7534</v>
      </c>
      <c r="C3410" s="187" t="s">
        <v>712</v>
      </c>
      <c r="D3410" s="218">
        <v>0</v>
      </c>
    </row>
    <row r="3411" spans="1:4" ht="14.25">
      <c r="A3411" s="199">
        <v>102352</v>
      </c>
      <c r="B3411" s="186" t="s">
        <v>7535</v>
      </c>
      <c r="C3411" s="187" t="s">
        <v>712</v>
      </c>
      <c r="D3411" s="218">
        <v>0</v>
      </c>
    </row>
    <row r="3412" spans="1:4" ht="14.25">
      <c r="A3412" s="199">
        <v>102353</v>
      </c>
      <c r="B3412" s="186" t="s">
        <v>7536</v>
      </c>
      <c r="C3412" s="187" t="s">
        <v>712</v>
      </c>
      <c r="D3412" s="218">
        <v>0</v>
      </c>
    </row>
    <row r="3413" spans="1:4" ht="14.25">
      <c r="A3413" s="199">
        <v>102349</v>
      </c>
      <c r="B3413" s="186" t="s">
        <v>7537</v>
      </c>
      <c r="C3413" s="187" t="s">
        <v>712</v>
      </c>
      <c r="D3413" s="218">
        <v>0</v>
      </c>
    </row>
    <row r="3414" spans="1:4" ht="14.25">
      <c r="A3414" s="199">
        <v>102360</v>
      </c>
      <c r="B3414" s="186" t="s">
        <v>2454</v>
      </c>
      <c r="C3414" s="187" t="s">
        <v>712</v>
      </c>
      <c r="D3414" s="218">
        <v>25.35</v>
      </c>
    </row>
    <row r="3415" spans="1:4" ht="14.25">
      <c r="A3415" s="199">
        <v>102361</v>
      </c>
      <c r="B3415" s="186" t="s">
        <v>2455</v>
      </c>
      <c r="C3415" s="187" t="s">
        <v>712</v>
      </c>
      <c r="D3415" s="218">
        <v>41.16</v>
      </c>
    </row>
    <row r="3416" spans="1:4" ht="14.25">
      <c r="A3416" s="199">
        <v>101595</v>
      </c>
      <c r="B3416" s="186" t="s">
        <v>7538</v>
      </c>
      <c r="C3416" s="187" t="s">
        <v>74</v>
      </c>
      <c r="D3416" s="218">
        <v>0</v>
      </c>
    </row>
    <row r="3417" spans="1:4" ht="14.25">
      <c r="A3417" s="199">
        <v>101601</v>
      </c>
      <c r="B3417" s="186" t="s">
        <v>984</v>
      </c>
      <c r="C3417" s="187" t="s">
        <v>74</v>
      </c>
      <c r="D3417" s="218">
        <v>25.79</v>
      </c>
    </row>
    <row r="3418" spans="1:4" ht="14.25">
      <c r="A3418" s="199">
        <v>101594</v>
      </c>
      <c r="B3418" s="186" t="s">
        <v>7539</v>
      </c>
      <c r="C3418" s="187" t="s">
        <v>74</v>
      </c>
      <c r="D3418" s="218">
        <v>0</v>
      </c>
    </row>
    <row r="3419" spans="1:4" ht="14.25">
      <c r="A3419" s="199">
        <v>101600</v>
      </c>
      <c r="B3419" s="186" t="s">
        <v>983</v>
      </c>
      <c r="C3419" s="187" t="s">
        <v>74</v>
      </c>
      <c r="D3419" s="218">
        <v>17.420000000000002</v>
      </c>
    </row>
    <row r="3420" spans="1:4" ht="14.25">
      <c r="A3420" s="199">
        <v>101597</v>
      </c>
      <c r="B3420" s="186" t="s">
        <v>7540</v>
      </c>
      <c r="C3420" s="187" t="s">
        <v>74</v>
      </c>
      <c r="D3420" s="218">
        <v>0</v>
      </c>
    </row>
    <row r="3421" spans="1:4" ht="14.25">
      <c r="A3421" s="199">
        <v>101603</v>
      </c>
      <c r="B3421" s="186" t="s">
        <v>986</v>
      </c>
      <c r="C3421" s="187" t="s">
        <v>74</v>
      </c>
      <c r="D3421" s="218">
        <v>21.28</v>
      </c>
    </row>
    <row r="3422" spans="1:4" ht="14.25">
      <c r="A3422" s="199">
        <v>101596</v>
      </c>
      <c r="B3422" s="186" t="s">
        <v>7541</v>
      </c>
      <c r="C3422" s="187" t="s">
        <v>74</v>
      </c>
      <c r="D3422" s="218">
        <v>0</v>
      </c>
    </row>
    <row r="3423" spans="1:4" ht="14.25">
      <c r="A3423" s="199">
        <v>101602</v>
      </c>
      <c r="B3423" s="186" t="s">
        <v>985</v>
      </c>
      <c r="C3423" s="187" t="s">
        <v>74</v>
      </c>
      <c r="D3423" s="218">
        <v>12.92</v>
      </c>
    </row>
    <row r="3424" spans="1:4" ht="14.25">
      <c r="A3424" s="199">
        <v>101599</v>
      </c>
      <c r="B3424" s="186" t="s">
        <v>7542</v>
      </c>
      <c r="C3424" s="187" t="s">
        <v>74</v>
      </c>
      <c r="D3424" s="218">
        <v>0</v>
      </c>
    </row>
    <row r="3425" spans="1:4" ht="14.25">
      <c r="A3425" s="199">
        <v>101605</v>
      </c>
      <c r="B3425" s="186" t="s">
        <v>988</v>
      </c>
      <c r="C3425" s="187" t="s">
        <v>74</v>
      </c>
      <c r="D3425" s="218">
        <v>16.809999999999999</v>
      </c>
    </row>
    <row r="3426" spans="1:4" ht="14.25">
      <c r="A3426" s="199">
        <v>101598</v>
      </c>
      <c r="B3426" s="186" t="s">
        <v>7543</v>
      </c>
      <c r="C3426" s="187" t="s">
        <v>74</v>
      </c>
      <c r="D3426" s="218">
        <v>0</v>
      </c>
    </row>
    <row r="3427" spans="1:4" ht="14.25">
      <c r="A3427" s="199">
        <v>101604</v>
      </c>
      <c r="B3427" s="186" t="s">
        <v>987</v>
      </c>
      <c r="C3427" s="187" t="s">
        <v>74</v>
      </c>
      <c r="D3427" s="218">
        <v>8.4600000000000009</v>
      </c>
    </row>
    <row r="3428" spans="1:4" ht="14.25">
      <c r="A3428" s="199">
        <v>101588</v>
      </c>
      <c r="B3428" s="186" t="s">
        <v>977</v>
      </c>
      <c r="C3428" s="187" t="s">
        <v>74</v>
      </c>
      <c r="D3428" s="218">
        <v>94.24</v>
      </c>
    </row>
    <row r="3429" spans="1:4" ht="14.25">
      <c r="A3429" s="199">
        <v>101591</v>
      </c>
      <c r="B3429" s="186" t="s">
        <v>980</v>
      </c>
      <c r="C3429" s="187" t="s">
        <v>74</v>
      </c>
      <c r="D3429" s="218">
        <v>114.17</v>
      </c>
    </row>
    <row r="3430" spans="1:4" ht="14.25">
      <c r="A3430" s="199">
        <v>101590</v>
      </c>
      <c r="B3430" s="186" t="s">
        <v>979</v>
      </c>
      <c r="C3430" s="187" t="s">
        <v>74</v>
      </c>
      <c r="D3430" s="218">
        <v>71.67</v>
      </c>
    </row>
    <row r="3431" spans="1:4" ht="14.25">
      <c r="A3431" s="199">
        <v>101593</v>
      </c>
      <c r="B3431" s="186" t="s">
        <v>982</v>
      </c>
      <c r="C3431" s="187" t="s">
        <v>74</v>
      </c>
      <c r="D3431" s="218">
        <v>93.84</v>
      </c>
    </row>
    <row r="3432" spans="1:4" ht="14.25">
      <c r="A3432" s="199">
        <v>101592</v>
      </c>
      <c r="B3432" s="186" t="s">
        <v>981</v>
      </c>
      <c r="C3432" s="187" t="s">
        <v>74</v>
      </c>
      <c r="D3432" s="218">
        <v>51.21</v>
      </c>
    </row>
    <row r="3433" spans="1:4" ht="14.25">
      <c r="A3433" s="199">
        <v>101583</v>
      </c>
      <c r="B3433" s="186" t="s">
        <v>972</v>
      </c>
      <c r="C3433" s="187" t="s">
        <v>74</v>
      </c>
      <c r="D3433" s="218">
        <v>97.37</v>
      </c>
    </row>
    <row r="3434" spans="1:4" ht="14.25">
      <c r="A3434" s="199">
        <v>101582</v>
      </c>
      <c r="B3434" s="186" t="s">
        <v>971</v>
      </c>
      <c r="C3434" s="187" t="s">
        <v>74</v>
      </c>
      <c r="D3434" s="218">
        <v>80.069999999999993</v>
      </c>
    </row>
    <row r="3435" spans="1:4" ht="14.25">
      <c r="A3435" s="199">
        <v>101585</v>
      </c>
      <c r="B3435" s="186" t="s">
        <v>974</v>
      </c>
      <c r="C3435" s="187" t="s">
        <v>74</v>
      </c>
      <c r="D3435" s="218">
        <v>83.76</v>
      </c>
    </row>
    <row r="3436" spans="1:4" ht="14.25">
      <c r="A3436" s="199">
        <v>101584</v>
      </c>
      <c r="B3436" s="186" t="s">
        <v>973</v>
      </c>
      <c r="C3436" s="187" t="s">
        <v>74</v>
      </c>
      <c r="D3436" s="218">
        <v>66.459999999999994</v>
      </c>
    </row>
    <row r="3437" spans="1:4" ht="14.25">
      <c r="A3437" s="199">
        <v>101587</v>
      </c>
      <c r="B3437" s="186" t="s">
        <v>976</v>
      </c>
      <c r="C3437" s="187" t="s">
        <v>74</v>
      </c>
      <c r="D3437" s="218">
        <v>76.14</v>
      </c>
    </row>
    <row r="3438" spans="1:4" ht="14.25">
      <c r="A3438" s="199">
        <v>101586</v>
      </c>
      <c r="B3438" s="186" t="s">
        <v>975</v>
      </c>
      <c r="C3438" s="187" t="s">
        <v>74</v>
      </c>
      <c r="D3438" s="218">
        <v>58.68</v>
      </c>
    </row>
    <row r="3439" spans="1:4" ht="14.25">
      <c r="A3439" s="199">
        <v>101577</v>
      </c>
      <c r="B3439" s="186" t="s">
        <v>966</v>
      </c>
      <c r="C3439" s="187" t="s">
        <v>74</v>
      </c>
      <c r="D3439" s="218">
        <v>59.6</v>
      </c>
    </row>
    <row r="3440" spans="1:4" ht="14.25">
      <c r="A3440" s="199">
        <v>101576</v>
      </c>
      <c r="B3440" s="186" t="s">
        <v>965</v>
      </c>
      <c r="C3440" s="187" t="s">
        <v>74</v>
      </c>
      <c r="D3440" s="218">
        <v>48.49</v>
      </c>
    </row>
    <row r="3441" spans="1:4" ht="14.25">
      <c r="A3441" s="199">
        <v>101579</v>
      </c>
      <c r="B3441" s="186" t="s">
        <v>968</v>
      </c>
      <c r="C3441" s="187" t="s">
        <v>74</v>
      </c>
      <c r="D3441" s="218">
        <v>51.61</v>
      </c>
    </row>
    <row r="3442" spans="1:4" ht="14.25">
      <c r="A3442" s="199">
        <v>101578</v>
      </c>
      <c r="B3442" s="186" t="s">
        <v>967</v>
      </c>
      <c r="C3442" s="187" t="s">
        <v>74</v>
      </c>
      <c r="D3442" s="218">
        <v>40.5</v>
      </c>
    </row>
    <row r="3443" spans="1:4" ht="14.25">
      <c r="A3443" s="199">
        <v>101581</v>
      </c>
      <c r="B3443" s="186" t="s">
        <v>970</v>
      </c>
      <c r="C3443" s="187" t="s">
        <v>74</v>
      </c>
      <c r="D3443" s="218">
        <v>47.99</v>
      </c>
    </row>
    <row r="3444" spans="1:4" ht="14.25">
      <c r="A3444" s="199">
        <v>101580</v>
      </c>
      <c r="B3444" s="186" t="s">
        <v>969</v>
      </c>
      <c r="C3444" s="187" t="s">
        <v>74</v>
      </c>
      <c r="D3444" s="218">
        <v>36.729999999999997</v>
      </c>
    </row>
    <row r="3445" spans="1:4" ht="14.25">
      <c r="A3445" s="199">
        <v>101606</v>
      </c>
      <c r="B3445" s="186" t="s">
        <v>7544</v>
      </c>
      <c r="C3445" s="187" t="s">
        <v>74</v>
      </c>
      <c r="D3445" s="218">
        <v>0</v>
      </c>
    </row>
    <row r="3446" spans="1:4" ht="14.25">
      <c r="A3446" s="199">
        <v>101607</v>
      </c>
      <c r="B3446" s="186" t="s">
        <v>7545</v>
      </c>
      <c r="C3446" s="187" t="s">
        <v>74</v>
      </c>
      <c r="D3446" s="218">
        <v>0</v>
      </c>
    </row>
    <row r="3447" spans="1:4" ht="14.25">
      <c r="A3447" s="199">
        <v>101608</v>
      </c>
      <c r="B3447" s="186" t="s">
        <v>7546</v>
      </c>
      <c r="C3447" s="187" t="s">
        <v>74</v>
      </c>
      <c r="D3447" s="218">
        <v>0</v>
      </c>
    </row>
    <row r="3448" spans="1:4" ht="14.25">
      <c r="A3448" s="199">
        <v>101571</v>
      </c>
      <c r="B3448" s="186" t="s">
        <v>960</v>
      </c>
      <c r="C3448" s="187" t="s">
        <v>74</v>
      </c>
      <c r="D3448" s="218">
        <v>34.520000000000003</v>
      </c>
    </row>
    <row r="3449" spans="1:4" ht="14.25">
      <c r="A3449" s="199">
        <v>101570</v>
      </c>
      <c r="B3449" s="186" t="s">
        <v>959</v>
      </c>
      <c r="C3449" s="187" t="s">
        <v>74</v>
      </c>
      <c r="D3449" s="218">
        <v>25.85</v>
      </c>
    </row>
    <row r="3450" spans="1:4" ht="14.25">
      <c r="A3450" s="199">
        <v>101573</v>
      </c>
      <c r="B3450" s="186" t="s">
        <v>962</v>
      </c>
      <c r="C3450" s="187" t="s">
        <v>74</v>
      </c>
      <c r="D3450" s="218">
        <v>29.12</v>
      </c>
    </row>
    <row r="3451" spans="1:4" ht="14.25">
      <c r="A3451" s="199">
        <v>101572</v>
      </c>
      <c r="B3451" s="186" t="s">
        <v>961</v>
      </c>
      <c r="C3451" s="187" t="s">
        <v>74</v>
      </c>
      <c r="D3451" s="218">
        <v>20.440000000000001</v>
      </c>
    </row>
    <row r="3452" spans="1:4" ht="14.25">
      <c r="A3452" s="199">
        <v>101575</v>
      </c>
      <c r="B3452" s="186" t="s">
        <v>964</v>
      </c>
      <c r="C3452" s="187" t="s">
        <v>74</v>
      </c>
      <c r="D3452" s="218">
        <v>24.77</v>
      </c>
    </row>
    <row r="3453" spans="1:4" ht="14.25">
      <c r="A3453" s="199">
        <v>101574</v>
      </c>
      <c r="B3453" s="186" t="s">
        <v>963</v>
      </c>
      <c r="C3453" s="187" t="s">
        <v>74</v>
      </c>
      <c r="D3453" s="218">
        <v>15.93</v>
      </c>
    </row>
    <row r="3454" spans="1:4" ht="14.25">
      <c r="A3454" s="199">
        <v>101589</v>
      </c>
      <c r="B3454" s="186" t="s">
        <v>978</v>
      </c>
      <c r="C3454" s="187" t="s">
        <v>74</v>
      </c>
      <c r="D3454" s="218">
        <v>136.74</v>
      </c>
    </row>
    <row r="3455" spans="1:4" ht="14.25">
      <c r="A3455" s="199">
        <v>101610</v>
      </c>
      <c r="B3455" s="186" t="s">
        <v>7547</v>
      </c>
      <c r="C3455" s="187" t="s">
        <v>73</v>
      </c>
      <c r="D3455" s="218">
        <v>0</v>
      </c>
    </row>
    <row r="3456" spans="1:4" ht="14.25">
      <c r="A3456" s="199">
        <v>101613</v>
      </c>
      <c r="B3456" s="186" t="s">
        <v>7548</v>
      </c>
      <c r="C3456" s="187" t="s">
        <v>73</v>
      </c>
      <c r="D3456" s="218">
        <v>0</v>
      </c>
    </row>
    <row r="3457" spans="1:4" ht="14.25">
      <c r="A3457" s="199">
        <v>101611</v>
      </c>
      <c r="B3457" s="186" t="s">
        <v>7549</v>
      </c>
      <c r="C3457" s="187" t="s">
        <v>73</v>
      </c>
      <c r="D3457" s="218">
        <v>0</v>
      </c>
    </row>
    <row r="3458" spans="1:4" ht="14.25">
      <c r="A3458" s="199">
        <v>101614</v>
      </c>
      <c r="B3458" s="186" t="s">
        <v>7550</v>
      </c>
      <c r="C3458" s="187" t="s">
        <v>73</v>
      </c>
      <c r="D3458" s="218">
        <v>0</v>
      </c>
    </row>
    <row r="3459" spans="1:4" ht="14.25">
      <c r="A3459" s="199">
        <v>101612</v>
      </c>
      <c r="B3459" s="186" t="s">
        <v>7551</v>
      </c>
      <c r="C3459" s="187" t="s">
        <v>73</v>
      </c>
      <c r="D3459" s="218">
        <v>0</v>
      </c>
    </row>
    <row r="3460" spans="1:4" ht="14.25">
      <c r="A3460" s="199">
        <v>101615</v>
      </c>
      <c r="B3460" s="186" t="s">
        <v>7552</v>
      </c>
      <c r="C3460" s="187" t="s">
        <v>73</v>
      </c>
      <c r="D3460" s="218">
        <v>0</v>
      </c>
    </row>
    <row r="3461" spans="1:4" ht="14.25">
      <c r="A3461" s="199">
        <v>101617</v>
      </c>
      <c r="B3461" s="186" t="s">
        <v>1541</v>
      </c>
      <c r="C3461" s="187" t="s">
        <v>74</v>
      </c>
      <c r="D3461" s="218">
        <v>3.14</v>
      </c>
    </row>
    <row r="3462" spans="1:4" ht="14.25">
      <c r="A3462" s="199">
        <v>101620</v>
      </c>
      <c r="B3462" s="186" t="s">
        <v>1544</v>
      </c>
      <c r="C3462" s="187" t="s">
        <v>712</v>
      </c>
      <c r="D3462" s="218">
        <v>289.29000000000002</v>
      </c>
    </row>
    <row r="3463" spans="1:4" ht="14.25">
      <c r="A3463" s="199">
        <v>101625</v>
      </c>
      <c r="B3463" s="186" t="s">
        <v>1549</v>
      </c>
      <c r="C3463" s="187" t="s">
        <v>712</v>
      </c>
      <c r="D3463" s="218">
        <v>249.48</v>
      </c>
    </row>
    <row r="3464" spans="1:4" ht="14.25">
      <c r="A3464" s="199">
        <v>101621</v>
      </c>
      <c r="B3464" s="186" t="s">
        <v>1545</v>
      </c>
      <c r="C3464" s="187" t="s">
        <v>712</v>
      </c>
      <c r="D3464" s="218">
        <v>290.13</v>
      </c>
    </row>
    <row r="3465" spans="1:4" ht="14.25">
      <c r="A3465" s="199">
        <v>101624</v>
      </c>
      <c r="B3465" s="186" t="s">
        <v>1548</v>
      </c>
      <c r="C3465" s="187" t="s">
        <v>712</v>
      </c>
      <c r="D3465" s="218">
        <v>238.83</v>
      </c>
    </row>
    <row r="3466" spans="1:4" ht="14.25">
      <c r="A3466" s="199">
        <v>101616</v>
      </c>
      <c r="B3466" s="186" t="s">
        <v>1540</v>
      </c>
      <c r="C3466" s="187" t="s">
        <v>74</v>
      </c>
      <c r="D3466" s="218">
        <v>6.38</v>
      </c>
    </row>
    <row r="3467" spans="1:4" ht="14.25">
      <c r="A3467" s="199">
        <v>101618</v>
      </c>
      <c r="B3467" s="186" t="s">
        <v>1542</v>
      </c>
      <c r="C3467" s="187" t="s">
        <v>712</v>
      </c>
      <c r="D3467" s="218">
        <v>315.32</v>
      </c>
    </row>
    <row r="3468" spans="1:4" ht="14.25">
      <c r="A3468" s="199">
        <v>101622</v>
      </c>
      <c r="B3468" s="186" t="s">
        <v>1546</v>
      </c>
      <c r="C3468" s="187" t="s">
        <v>712</v>
      </c>
      <c r="D3468" s="218">
        <v>292.27999999999997</v>
      </c>
    </row>
    <row r="3469" spans="1:4" ht="14.25">
      <c r="A3469" s="199">
        <v>101619</v>
      </c>
      <c r="B3469" s="186" t="s">
        <v>1543</v>
      </c>
      <c r="C3469" s="187" t="s">
        <v>712</v>
      </c>
      <c r="D3469" s="218">
        <v>316.16000000000003</v>
      </c>
    </row>
    <row r="3470" spans="1:4" ht="14.25">
      <c r="A3470" s="199">
        <v>101623</v>
      </c>
      <c r="B3470" s="186" t="s">
        <v>1547</v>
      </c>
      <c r="C3470" s="187" t="s">
        <v>712</v>
      </c>
      <c r="D3470" s="218">
        <v>287.75</v>
      </c>
    </row>
    <row r="3471" spans="1:4" ht="14.25">
      <c r="A3471" s="199">
        <v>104482</v>
      </c>
      <c r="B3471" s="186" t="s">
        <v>3724</v>
      </c>
      <c r="C3471" s="187" t="s">
        <v>42</v>
      </c>
      <c r="D3471" s="218">
        <v>30.3</v>
      </c>
    </row>
    <row r="3472" spans="1:4" ht="14.25">
      <c r="A3472" s="199">
        <v>104189</v>
      </c>
      <c r="B3472" s="186" t="s">
        <v>3727</v>
      </c>
      <c r="C3472" s="187" t="s">
        <v>712</v>
      </c>
      <c r="D3472" s="218">
        <v>228.95</v>
      </c>
    </row>
    <row r="3473" spans="1:4" ht="14.25">
      <c r="A3473" s="199">
        <v>104465</v>
      </c>
      <c r="B3473" s="186" t="s">
        <v>7553</v>
      </c>
      <c r="C3473" s="187" t="s">
        <v>44</v>
      </c>
      <c r="D3473" s="218">
        <v>0</v>
      </c>
    </row>
    <row r="3474" spans="1:4" ht="14.25">
      <c r="A3474" s="199">
        <v>104188</v>
      </c>
      <c r="B3474" s="186" t="s">
        <v>7554</v>
      </c>
      <c r="C3474" s="187" t="s">
        <v>44</v>
      </c>
      <c r="D3474" s="218">
        <v>0</v>
      </c>
    </row>
    <row r="3475" spans="1:4" ht="14.25">
      <c r="A3475" s="199">
        <v>104185</v>
      </c>
      <c r="B3475" s="186" t="s">
        <v>3726</v>
      </c>
      <c r="C3475" s="187" t="s">
        <v>73</v>
      </c>
      <c r="D3475" s="218">
        <v>25.26</v>
      </c>
    </row>
    <row r="3476" spans="1:4" ht="14.25">
      <c r="A3476" s="199">
        <v>104182</v>
      </c>
      <c r="B3476" s="186" t="s">
        <v>7555</v>
      </c>
      <c r="C3476" s="187" t="s">
        <v>44</v>
      </c>
      <c r="D3476" s="218">
        <v>0</v>
      </c>
    </row>
    <row r="3477" spans="1:4" ht="14.25">
      <c r="A3477" s="199">
        <v>104184</v>
      </c>
      <c r="B3477" s="186" t="s">
        <v>3725</v>
      </c>
      <c r="C3477" s="187" t="s">
        <v>73</v>
      </c>
      <c r="D3477" s="218">
        <v>29.58</v>
      </c>
    </row>
    <row r="3478" spans="1:4" ht="14.25">
      <c r="A3478" s="199">
        <v>104190</v>
      </c>
      <c r="B3478" s="186" t="s">
        <v>3728</v>
      </c>
      <c r="C3478" s="187" t="s">
        <v>73</v>
      </c>
      <c r="D3478" s="218">
        <v>674.15</v>
      </c>
    </row>
    <row r="3479" spans="1:4" ht="14.25">
      <c r="A3479" s="199">
        <v>104463</v>
      </c>
      <c r="B3479" s="186" t="s">
        <v>7556</v>
      </c>
      <c r="C3479" s="187" t="s">
        <v>73</v>
      </c>
      <c r="D3479" s="218">
        <v>0</v>
      </c>
    </row>
    <row r="3480" spans="1:4" ht="14.25">
      <c r="A3480" s="199">
        <v>104464</v>
      </c>
      <c r="B3480" s="186" t="s">
        <v>7557</v>
      </c>
      <c r="C3480" s="187" t="s">
        <v>73</v>
      </c>
      <c r="D3480" s="218">
        <v>0</v>
      </c>
    </row>
    <row r="3481" spans="1:4" ht="14.25">
      <c r="A3481" s="199">
        <v>104183</v>
      </c>
      <c r="B3481" s="186" t="s">
        <v>7558</v>
      </c>
      <c r="C3481" s="187" t="s">
        <v>44</v>
      </c>
      <c r="D3481" s="218">
        <v>245.86</v>
      </c>
    </row>
    <row r="3482" spans="1:4" ht="14.25">
      <c r="A3482" s="199">
        <v>104187</v>
      </c>
      <c r="B3482" s="186" t="s">
        <v>6317</v>
      </c>
      <c r="C3482" s="187" t="s">
        <v>44</v>
      </c>
      <c r="D3482" s="218">
        <v>1588.8</v>
      </c>
    </row>
    <row r="3483" spans="1:4" ht="14.25">
      <c r="A3483" s="199">
        <v>104186</v>
      </c>
      <c r="B3483" s="186" t="s">
        <v>6316</v>
      </c>
      <c r="C3483" s="187" t="s">
        <v>44</v>
      </c>
      <c r="D3483" s="218">
        <v>272.39999999999998</v>
      </c>
    </row>
    <row r="3484" spans="1:4" ht="14.25">
      <c r="A3484" s="199">
        <v>104180</v>
      </c>
      <c r="B3484" s="186" t="s">
        <v>7559</v>
      </c>
      <c r="C3484" s="187" t="s">
        <v>44</v>
      </c>
      <c r="D3484" s="218">
        <v>0</v>
      </c>
    </row>
    <row r="3485" spans="1:4" ht="14.25">
      <c r="A3485" s="199">
        <v>104181</v>
      </c>
      <c r="B3485" s="186" t="s">
        <v>7560</v>
      </c>
      <c r="C3485" s="187" t="s">
        <v>44</v>
      </c>
      <c r="D3485" s="218">
        <v>0</v>
      </c>
    </row>
    <row r="3486" spans="1:4" ht="14.25">
      <c r="A3486" s="199">
        <v>100674</v>
      </c>
      <c r="B3486" s="186" t="s">
        <v>7561</v>
      </c>
      <c r="C3486" s="187" t="s">
        <v>74</v>
      </c>
      <c r="D3486" s="218">
        <v>658.27</v>
      </c>
    </row>
    <row r="3487" spans="1:4" ht="14.25">
      <c r="A3487" s="199">
        <v>100664</v>
      </c>
      <c r="B3487" s="186" t="s">
        <v>7562</v>
      </c>
      <c r="C3487" s="187" t="s">
        <v>74</v>
      </c>
      <c r="D3487" s="218">
        <v>0</v>
      </c>
    </row>
    <row r="3488" spans="1:4" ht="14.25">
      <c r="A3488" s="199">
        <v>94589</v>
      </c>
      <c r="B3488" s="186" t="s">
        <v>6336</v>
      </c>
      <c r="C3488" s="187" t="s">
        <v>44</v>
      </c>
      <c r="D3488" s="218">
        <v>19.48</v>
      </c>
    </row>
    <row r="3489" spans="1:4" ht="14.25">
      <c r="A3489" s="199">
        <v>94590</v>
      </c>
      <c r="B3489" s="186" t="s">
        <v>6337</v>
      </c>
      <c r="C3489" s="187" t="s">
        <v>44</v>
      </c>
      <c r="D3489" s="218">
        <v>26.04</v>
      </c>
    </row>
    <row r="3490" spans="1:4" ht="14.25">
      <c r="A3490" s="199">
        <v>94587</v>
      </c>
      <c r="B3490" s="186" t="s">
        <v>6334</v>
      </c>
      <c r="C3490" s="187" t="s">
        <v>44</v>
      </c>
      <c r="D3490" s="218">
        <v>65.02</v>
      </c>
    </row>
    <row r="3491" spans="1:4" ht="14.25">
      <c r="A3491" s="199">
        <v>94588</v>
      </c>
      <c r="B3491" s="186" t="s">
        <v>6335</v>
      </c>
      <c r="C3491" s="187" t="s">
        <v>44</v>
      </c>
      <c r="D3491" s="218">
        <v>75.87</v>
      </c>
    </row>
    <row r="3492" spans="1:4" ht="14.25">
      <c r="A3492" s="199">
        <v>105812</v>
      </c>
      <c r="B3492" s="186" t="s">
        <v>7563</v>
      </c>
      <c r="C3492" s="187" t="s">
        <v>44</v>
      </c>
      <c r="D3492" s="218">
        <v>26.69</v>
      </c>
    </row>
    <row r="3493" spans="1:4" ht="14.25">
      <c r="A3493" s="199">
        <v>94571</v>
      </c>
      <c r="B3493" s="186" t="s">
        <v>7564</v>
      </c>
      <c r="C3493" s="187" t="s">
        <v>74</v>
      </c>
      <c r="D3493" s="218">
        <v>0</v>
      </c>
    </row>
    <row r="3494" spans="1:4" ht="14.25">
      <c r="A3494" s="199">
        <v>94570</v>
      </c>
      <c r="B3494" s="186" t="s">
        <v>7565</v>
      </c>
      <c r="C3494" s="187" t="s">
        <v>74</v>
      </c>
      <c r="D3494" s="218">
        <v>302.76</v>
      </c>
    </row>
    <row r="3495" spans="1:4" ht="14.25">
      <c r="A3495" s="199">
        <v>105811</v>
      </c>
      <c r="B3495" s="186" t="s">
        <v>7566</v>
      </c>
      <c r="C3495" s="187" t="s">
        <v>74</v>
      </c>
      <c r="D3495" s="218">
        <v>0</v>
      </c>
    </row>
    <row r="3496" spans="1:4" ht="14.25">
      <c r="A3496" s="199">
        <v>94572</v>
      </c>
      <c r="B3496" s="186" t="s">
        <v>7567</v>
      </c>
      <c r="C3496" s="187" t="s">
        <v>74</v>
      </c>
      <c r="D3496" s="218">
        <v>432.7</v>
      </c>
    </row>
    <row r="3497" spans="1:4" ht="14.25">
      <c r="A3497" s="199">
        <v>94573</v>
      </c>
      <c r="B3497" s="186" t="s">
        <v>7568</v>
      </c>
      <c r="C3497" s="187" t="s">
        <v>74</v>
      </c>
      <c r="D3497" s="218">
        <v>336.73</v>
      </c>
    </row>
    <row r="3498" spans="1:4" ht="14.25">
      <c r="A3498" s="199">
        <v>105809</v>
      </c>
      <c r="B3498" s="186" t="s">
        <v>7569</v>
      </c>
      <c r="C3498" s="187" t="s">
        <v>74</v>
      </c>
      <c r="D3498" s="218">
        <v>0</v>
      </c>
    </row>
    <row r="3499" spans="1:4" ht="14.25">
      <c r="A3499" s="199">
        <v>94569</v>
      </c>
      <c r="B3499" s="186" t="s">
        <v>7570</v>
      </c>
      <c r="C3499" s="187" t="s">
        <v>74</v>
      </c>
      <c r="D3499" s="218">
        <v>574.83000000000004</v>
      </c>
    </row>
    <row r="3500" spans="1:4" ht="14.25">
      <c r="A3500" s="199">
        <v>105810</v>
      </c>
      <c r="B3500" s="186" t="s">
        <v>7571</v>
      </c>
      <c r="C3500" s="187" t="s">
        <v>74</v>
      </c>
      <c r="D3500" s="218">
        <v>0</v>
      </c>
    </row>
    <row r="3501" spans="1:4" ht="14.25">
      <c r="A3501" s="199">
        <v>94561</v>
      </c>
      <c r="B3501" s="186" t="s">
        <v>7572</v>
      </c>
      <c r="C3501" s="187" t="s">
        <v>74</v>
      </c>
      <c r="D3501" s="218">
        <v>0</v>
      </c>
    </row>
    <row r="3502" spans="1:4" ht="14.25">
      <c r="A3502" s="199">
        <v>94562</v>
      </c>
      <c r="B3502" s="186" t="s">
        <v>7573</v>
      </c>
      <c r="C3502" s="187" t="s">
        <v>74</v>
      </c>
      <c r="D3502" s="218">
        <v>586.53</v>
      </c>
    </row>
    <row r="3503" spans="1:4" ht="14.25">
      <c r="A3503" s="199">
        <v>105813</v>
      </c>
      <c r="B3503" s="186" t="s">
        <v>7574</v>
      </c>
      <c r="C3503" s="187" t="s">
        <v>74</v>
      </c>
      <c r="D3503" s="218">
        <v>991.45</v>
      </c>
    </row>
    <row r="3504" spans="1:4" ht="14.25">
      <c r="A3504" s="199">
        <v>94559</v>
      </c>
      <c r="B3504" s="186" t="s">
        <v>7575</v>
      </c>
      <c r="C3504" s="187" t="s">
        <v>74</v>
      </c>
      <c r="D3504" s="218">
        <v>691.41</v>
      </c>
    </row>
    <row r="3505" spans="1:4" ht="14.25">
      <c r="A3505" s="199">
        <v>100668</v>
      </c>
      <c r="B3505" s="186" t="s">
        <v>7576</v>
      </c>
      <c r="C3505" s="187" t="s">
        <v>74</v>
      </c>
      <c r="D3505" s="218">
        <v>1366.39</v>
      </c>
    </row>
    <row r="3506" spans="1:4" ht="14.25">
      <c r="A3506" s="199">
        <v>100670</v>
      </c>
      <c r="B3506" s="186" t="s">
        <v>23059</v>
      </c>
      <c r="C3506" s="187" t="s">
        <v>74</v>
      </c>
      <c r="D3506" s="218">
        <v>1025.25</v>
      </c>
    </row>
    <row r="3507" spans="1:4" ht="14.25">
      <c r="A3507" s="199">
        <v>100665</v>
      </c>
      <c r="B3507" s="186" t="s">
        <v>7577</v>
      </c>
      <c r="C3507" s="187" t="s">
        <v>74</v>
      </c>
      <c r="D3507" s="218">
        <v>856.89</v>
      </c>
    </row>
    <row r="3508" spans="1:4" ht="14.25">
      <c r="A3508" s="199">
        <v>100924</v>
      </c>
      <c r="B3508" s="186" t="s">
        <v>7578</v>
      </c>
      <c r="C3508" s="187" t="s">
        <v>74</v>
      </c>
      <c r="D3508" s="218">
        <v>0</v>
      </c>
    </row>
    <row r="3509" spans="1:4" ht="14.25">
      <c r="A3509" s="199">
        <v>100671</v>
      </c>
      <c r="B3509" s="186" t="s">
        <v>7579</v>
      </c>
      <c r="C3509" s="187" t="s">
        <v>74</v>
      </c>
      <c r="D3509" s="218">
        <v>1263.44</v>
      </c>
    </row>
    <row r="3510" spans="1:4" ht="14.25">
      <c r="A3510" s="199">
        <v>100667</v>
      </c>
      <c r="B3510" s="186" t="s">
        <v>7580</v>
      </c>
      <c r="C3510" s="187" t="s">
        <v>74</v>
      </c>
      <c r="D3510" s="218">
        <v>1091.3699999999999</v>
      </c>
    </row>
    <row r="3511" spans="1:4" ht="14.25">
      <c r="A3511" s="199">
        <v>100669</v>
      </c>
      <c r="B3511" s="186" t="s">
        <v>7581</v>
      </c>
      <c r="C3511" s="187" t="s">
        <v>74</v>
      </c>
      <c r="D3511" s="218">
        <v>1009.6</v>
      </c>
    </row>
    <row r="3512" spans="1:4" ht="14.25">
      <c r="A3512" s="199">
        <v>100672</v>
      </c>
      <c r="B3512" s="186" t="s">
        <v>7582</v>
      </c>
      <c r="C3512" s="187" t="s">
        <v>74</v>
      </c>
      <c r="D3512" s="218">
        <v>828.57</v>
      </c>
    </row>
    <row r="3513" spans="1:4" ht="14.25">
      <c r="A3513" s="199">
        <v>100666</v>
      </c>
      <c r="B3513" s="186" t="s">
        <v>7583</v>
      </c>
      <c r="C3513" s="187" t="s">
        <v>74</v>
      </c>
      <c r="D3513" s="218">
        <v>691.03</v>
      </c>
    </row>
    <row r="3514" spans="1:4" ht="14.25">
      <c r="A3514" s="199">
        <v>100663</v>
      </c>
      <c r="B3514" s="186" t="s">
        <v>7584</v>
      </c>
      <c r="C3514" s="187" t="s">
        <v>74</v>
      </c>
      <c r="D3514" s="218">
        <v>0</v>
      </c>
    </row>
    <row r="3515" spans="1:4" ht="14.25">
      <c r="A3515" s="199">
        <v>100662</v>
      </c>
      <c r="B3515" s="186" t="s">
        <v>7585</v>
      </c>
      <c r="C3515" s="187" t="s">
        <v>74</v>
      </c>
      <c r="D3515" s="218">
        <v>0</v>
      </c>
    </row>
    <row r="3516" spans="1:4" ht="14.25">
      <c r="A3516" s="199">
        <v>100661</v>
      </c>
      <c r="B3516" s="186" t="s">
        <v>7586</v>
      </c>
      <c r="C3516" s="187" t="s">
        <v>74</v>
      </c>
      <c r="D3516" s="218">
        <v>0</v>
      </c>
    </row>
    <row r="3517" spans="1:4" ht="14.25">
      <c r="A3517" s="199">
        <v>105925</v>
      </c>
      <c r="B3517" s="186" t="s">
        <v>23060</v>
      </c>
      <c r="C3517" s="187" t="s">
        <v>44</v>
      </c>
      <c r="D3517" s="218">
        <v>2.75</v>
      </c>
    </row>
    <row r="3518" spans="1:4" ht="14.25">
      <c r="A3518" s="199">
        <v>100659</v>
      </c>
      <c r="B3518" s="186" t="s">
        <v>23061</v>
      </c>
      <c r="C3518" s="187" t="s">
        <v>44</v>
      </c>
      <c r="D3518" s="218">
        <v>11.39</v>
      </c>
    </row>
    <row r="3519" spans="1:4" ht="14.25">
      <c r="A3519" s="199">
        <v>100660</v>
      </c>
      <c r="B3519" s="186" t="s">
        <v>23062</v>
      </c>
      <c r="C3519" s="187" t="s">
        <v>44</v>
      </c>
      <c r="D3519" s="218">
        <v>7.9</v>
      </c>
    </row>
    <row r="3520" spans="1:4" ht="14.25">
      <c r="A3520" s="199">
        <v>100711</v>
      </c>
      <c r="B3520" s="186" t="s">
        <v>23063</v>
      </c>
      <c r="C3520" s="187" t="s">
        <v>44</v>
      </c>
      <c r="D3520" s="218">
        <v>0</v>
      </c>
    </row>
    <row r="3521" spans="1:4" ht="14.25">
      <c r="A3521" s="199">
        <v>100676</v>
      </c>
      <c r="B3521" s="186" t="s">
        <v>23064</v>
      </c>
      <c r="C3521" s="187" t="s">
        <v>73</v>
      </c>
      <c r="D3521" s="218">
        <v>229.6</v>
      </c>
    </row>
    <row r="3522" spans="1:4" ht="14.25">
      <c r="A3522" s="199">
        <v>90806</v>
      </c>
      <c r="B3522" s="186" t="s">
        <v>23065</v>
      </c>
      <c r="C3522" s="187" t="s">
        <v>73</v>
      </c>
      <c r="D3522" s="218">
        <v>463.71</v>
      </c>
    </row>
    <row r="3523" spans="1:4" ht="14.25">
      <c r="A3523" s="199">
        <v>91292</v>
      </c>
      <c r="B3523" s="186" t="s">
        <v>23066</v>
      </c>
      <c r="C3523" s="187" t="s">
        <v>73</v>
      </c>
      <c r="D3523" s="218">
        <v>385.88</v>
      </c>
    </row>
    <row r="3524" spans="1:4" ht="14.25">
      <c r="A3524" s="199">
        <v>90801</v>
      </c>
      <c r="B3524" s="186" t="s">
        <v>23067</v>
      </c>
      <c r="C3524" s="187" t="s">
        <v>73</v>
      </c>
      <c r="D3524" s="218">
        <v>353.25</v>
      </c>
    </row>
    <row r="3525" spans="1:4" ht="14.25">
      <c r="A3525" s="199">
        <v>91287</v>
      </c>
      <c r="B3525" s="186" t="s">
        <v>23068</v>
      </c>
      <c r="C3525" s="187" t="s">
        <v>73</v>
      </c>
      <c r="D3525" s="218">
        <v>275.42</v>
      </c>
    </row>
    <row r="3526" spans="1:4" ht="14.25">
      <c r="A3526" s="199">
        <v>100706</v>
      </c>
      <c r="B3526" s="186" t="s">
        <v>23069</v>
      </c>
      <c r="C3526" s="187" t="s">
        <v>73</v>
      </c>
      <c r="D3526" s="218">
        <v>93.85</v>
      </c>
    </row>
    <row r="3527" spans="1:4" ht="14.25">
      <c r="A3527" s="199">
        <v>100709</v>
      </c>
      <c r="B3527" s="186" t="s">
        <v>23070</v>
      </c>
      <c r="C3527" s="187" t="s">
        <v>73</v>
      </c>
      <c r="D3527" s="218">
        <v>63.12</v>
      </c>
    </row>
    <row r="3528" spans="1:4" ht="14.25">
      <c r="A3528" s="199">
        <v>100710</v>
      </c>
      <c r="B3528" s="186" t="s">
        <v>23071</v>
      </c>
      <c r="C3528" s="187" t="s">
        <v>73</v>
      </c>
      <c r="D3528" s="218">
        <v>136.16999999999999</v>
      </c>
    </row>
    <row r="3529" spans="1:4" ht="14.25">
      <c r="A3529" s="199">
        <v>90830</v>
      </c>
      <c r="B3529" s="186" t="s">
        <v>23072</v>
      </c>
      <c r="C3529" s="187" t="s">
        <v>73</v>
      </c>
      <c r="D3529" s="218">
        <v>188.11</v>
      </c>
    </row>
    <row r="3530" spans="1:4" ht="14.25">
      <c r="A3530" s="199">
        <v>91304</v>
      </c>
      <c r="B3530" s="186" t="s">
        <v>23073</v>
      </c>
      <c r="C3530" s="187" t="s">
        <v>73</v>
      </c>
      <c r="D3530" s="218">
        <v>122.11</v>
      </c>
    </row>
    <row r="3531" spans="1:4" ht="14.25">
      <c r="A3531" s="199">
        <v>90831</v>
      </c>
      <c r="B3531" s="186" t="s">
        <v>23074</v>
      </c>
      <c r="C3531" s="187" t="s">
        <v>73</v>
      </c>
      <c r="D3531" s="218">
        <v>162.78</v>
      </c>
    </row>
    <row r="3532" spans="1:4" ht="14.25">
      <c r="A3532" s="199">
        <v>91305</v>
      </c>
      <c r="B3532" s="186" t="s">
        <v>23075</v>
      </c>
      <c r="C3532" s="187" t="s">
        <v>73</v>
      </c>
      <c r="D3532" s="218">
        <v>117.38</v>
      </c>
    </row>
    <row r="3533" spans="1:4" ht="14.25">
      <c r="A3533" s="199">
        <v>91306</v>
      </c>
      <c r="B3533" s="186" t="s">
        <v>23076</v>
      </c>
      <c r="C3533" s="187" t="s">
        <v>73</v>
      </c>
      <c r="D3533" s="218">
        <v>162.78</v>
      </c>
    </row>
    <row r="3534" spans="1:4" ht="14.25">
      <c r="A3534" s="199">
        <v>91307</v>
      </c>
      <c r="B3534" s="186" t="s">
        <v>23077</v>
      </c>
      <c r="C3534" s="187" t="s">
        <v>73</v>
      </c>
      <c r="D3534" s="218">
        <v>102.06</v>
      </c>
    </row>
    <row r="3535" spans="1:4" ht="14.25">
      <c r="A3535" s="199">
        <v>100707</v>
      </c>
      <c r="B3535" s="186" t="s">
        <v>23078</v>
      </c>
      <c r="C3535" s="187" t="s">
        <v>73</v>
      </c>
      <c r="D3535" s="218">
        <v>171.72</v>
      </c>
    </row>
    <row r="3536" spans="1:4" ht="14.25">
      <c r="A3536" s="199">
        <v>100708</v>
      </c>
      <c r="B3536" s="186" t="s">
        <v>23079</v>
      </c>
      <c r="C3536" s="187" t="s">
        <v>73</v>
      </c>
      <c r="D3536" s="218">
        <v>212.35</v>
      </c>
    </row>
    <row r="3537" spans="1:4" ht="14.25">
      <c r="A3537" s="199">
        <v>91328</v>
      </c>
      <c r="B3537" s="186" t="s">
        <v>23080</v>
      </c>
      <c r="C3537" s="187" t="s">
        <v>73</v>
      </c>
      <c r="D3537" s="218">
        <v>933.42</v>
      </c>
    </row>
    <row r="3538" spans="1:4" ht="14.25">
      <c r="A3538" s="199">
        <v>100687</v>
      </c>
      <c r="B3538" s="186" t="s">
        <v>23081</v>
      </c>
      <c r="C3538" s="187" t="s">
        <v>73</v>
      </c>
      <c r="D3538" s="218">
        <v>1096.2</v>
      </c>
    </row>
    <row r="3539" spans="1:4" ht="14.25">
      <c r="A3539" s="199">
        <v>100681</v>
      </c>
      <c r="B3539" s="186" t="s">
        <v>23082</v>
      </c>
      <c r="C3539" s="187" t="s">
        <v>73</v>
      </c>
      <c r="D3539" s="218">
        <v>1124.82</v>
      </c>
    </row>
    <row r="3540" spans="1:4" ht="14.25">
      <c r="A3540" s="199">
        <v>91330</v>
      </c>
      <c r="B3540" s="186" t="s">
        <v>23083</v>
      </c>
      <c r="C3540" s="187" t="s">
        <v>73</v>
      </c>
      <c r="D3540" s="218">
        <v>962.04</v>
      </c>
    </row>
    <row r="3541" spans="1:4" ht="14.25">
      <c r="A3541" s="199">
        <v>100689</v>
      </c>
      <c r="B3541" s="186" t="s">
        <v>23084</v>
      </c>
      <c r="C3541" s="187" t="s">
        <v>73</v>
      </c>
      <c r="D3541" s="218">
        <v>1190.58</v>
      </c>
    </row>
    <row r="3542" spans="1:4" ht="14.25">
      <c r="A3542" s="199">
        <v>91332</v>
      </c>
      <c r="B3542" s="186" t="s">
        <v>23085</v>
      </c>
      <c r="C3542" s="187" t="s">
        <v>73</v>
      </c>
      <c r="D3542" s="218">
        <v>1002.47</v>
      </c>
    </row>
    <row r="3543" spans="1:4" ht="14.25">
      <c r="A3543" s="199">
        <v>100688</v>
      </c>
      <c r="B3543" s="186" t="s">
        <v>23086</v>
      </c>
      <c r="C3543" s="187" t="s">
        <v>73</v>
      </c>
      <c r="D3543" s="218">
        <v>939.47</v>
      </c>
    </row>
    <row r="3544" spans="1:4" ht="14.25">
      <c r="A3544" s="199">
        <v>91329</v>
      </c>
      <c r="B3544" s="186" t="s">
        <v>23087</v>
      </c>
      <c r="C3544" s="187" t="s">
        <v>73</v>
      </c>
      <c r="D3544" s="218">
        <v>822.09</v>
      </c>
    </row>
    <row r="3545" spans="1:4" ht="14.25">
      <c r="A3545" s="199">
        <v>100682</v>
      </c>
      <c r="B3545" s="186" t="s">
        <v>23088</v>
      </c>
      <c r="C3545" s="187" t="s">
        <v>73</v>
      </c>
      <c r="D3545" s="218">
        <v>952.07</v>
      </c>
    </row>
    <row r="3546" spans="1:4" ht="14.25">
      <c r="A3546" s="199">
        <v>91331</v>
      </c>
      <c r="B3546" s="186" t="s">
        <v>23089</v>
      </c>
      <c r="C3546" s="187" t="s">
        <v>73</v>
      </c>
      <c r="D3546" s="218">
        <v>850.01</v>
      </c>
    </row>
    <row r="3547" spans="1:4" ht="14.25">
      <c r="A3547" s="199">
        <v>100690</v>
      </c>
      <c r="B3547" s="186" t="s">
        <v>23090</v>
      </c>
      <c r="C3547" s="187" t="s">
        <v>73</v>
      </c>
      <c r="D3547" s="218">
        <v>1011.85</v>
      </c>
    </row>
    <row r="3548" spans="1:4" ht="14.25">
      <c r="A3548" s="199">
        <v>91333</v>
      </c>
      <c r="B3548" s="186" t="s">
        <v>23091</v>
      </c>
      <c r="C3548" s="187" t="s">
        <v>73</v>
      </c>
      <c r="D3548" s="218">
        <v>889.74</v>
      </c>
    </row>
    <row r="3549" spans="1:4" ht="14.25">
      <c r="A3549" s="199">
        <v>90841</v>
      </c>
      <c r="B3549" s="186" t="s">
        <v>23092</v>
      </c>
      <c r="C3549" s="187" t="s">
        <v>73</v>
      </c>
      <c r="D3549" s="218">
        <v>1075.96</v>
      </c>
    </row>
    <row r="3550" spans="1:4" ht="14.25">
      <c r="A3550" s="199">
        <v>90847</v>
      </c>
      <c r="B3550" s="186" t="s">
        <v>23093</v>
      </c>
      <c r="C3550" s="187" t="s">
        <v>73</v>
      </c>
      <c r="D3550" s="218">
        <v>913.18</v>
      </c>
    </row>
    <row r="3551" spans="1:4" ht="14.25">
      <c r="A3551" s="199">
        <v>90842</v>
      </c>
      <c r="B3551" s="186" t="s">
        <v>23094</v>
      </c>
      <c r="C3551" s="187" t="s">
        <v>73</v>
      </c>
      <c r="D3551" s="218">
        <v>1087.22</v>
      </c>
    </row>
    <row r="3552" spans="1:4" ht="14.25">
      <c r="A3552" s="199">
        <v>90848</v>
      </c>
      <c r="B3552" s="186" t="s">
        <v>23095</v>
      </c>
      <c r="C3552" s="187" t="s">
        <v>73</v>
      </c>
      <c r="D3552" s="218">
        <v>924.44</v>
      </c>
    </row>
    <row r="3553" spans="1:4" ht="14.25">
      <c r="A3553" s="199">
        <v>90843</v>
      </c>
      <c r="B3553" s="186" t="s">
        <v>23096</v>
      </c>
      <c r="C3553" s="187" t="s">
        <v>73</v>
      </c>
      <c r="D3553" s="218">
        <v>1140.27</v>
      </c>
    </row>
    <row r="3554" spans="1:4" ht="14.25">
      <c r="A3554" s="199">
        <v>90849</v>
      </c>
      <c r="B3554" s="186" t="s">
        <v>23097</v>
      </c>
      <c r="C3554" s="187" t="s">
        <v>73</v>
      </c>
      <c r="D3554" s="218">
        <v>952.16</v>
      </c>
    </row>
    <row r="3555" spans="1:4" ht="14.25">
      <c r="A3555" s="199">
        <v>90844</v>
      </c>
      <c r="B3555" s="186" t="s">
        <v>23098</v>
      </c>
      <c r="C3555" s="187" t="s">
        <v>73</v>
      </c>
      <c r="D3555" s="218">
        <v>1222.18</v>
      </c>
    </row>
    <row r="3556" spans="1:4" ht="14.25">
      <c r="A3556" s="199">
        <v>90850</v>
      </c>
      <c r="B3556" s="186" t="s">
        <v>23099</v>
      </c>
      <c r="C3556" s="187" t="s">
        <v>73</v>
      </c>
      <c r="D3556" s="218">
        <v>1034.07</v>
      </c>
    </row>
    <row r="3557" spans="1:4" ht="14.25">
      <c r="A3557" s="199">
        <v>91312</v>
      </c>
      <c r="B3557" s="186" t="s">
        <v>23100</v>
      </c>
      <c r="C3557" s="187" t="s">
        <v>73</v>
      </c>
      <c r="D3557" s="218">
        <v>919.23</v>
      </c>
    </row>
    <row r="3558" spans="1:4" ht="14.25">
      <c r="A3558" s="199">
        <v>91318</v>
      </c>
      <c r="B3558" s="186" t="s">
        <v>23101</v>
      </c>
      <c r="C3558" s="187" t="s">
        <v>73</v>
      </c>
      <c r="D3558" s="218">
        <v>801.85</v>
      </c>
    </row>
    <row r="3559" spans="1:4" ht="14.25">
      <c r="A3559" s="199">
        <v>91313</v>
      </c>
      <c r="B3559" s="186" t="s">
        <v>23102</v>
      </c>
      <c r="C3559" s="187" t="s">
        <v>73</v>
      </c>
      <c r="D3559" s="218">
        <v>914.47</v>
      </c>
    </row>
    <row r="3560" spans="1:4" ht="14.25">
      <c r="A3560" s="199">
        <v>91319</v>
      </c>
      <c r="B3560" s="186" t="s">
        <v>23103</v>
      </c>
      <c r="C3560" s="187" t="s">
        <v>73</v>
      </c>
      <c r="D3560" s="218">
        <v>812.41</v>
      </c>
    </row>
    <row r="3561" spans="1:4" ht="14.25">
      <c r="A3561" s="199">
        <v>91314</v>
      </c>
      <c r="B3561" s="186" t="s">
        <v>23104</v>
      </c>
      <c r="C3561" s="187" t="s">
        <v>73</v>
      </c>
      <c r="D3561" s="218">
        <v>961.54</v>
      </c>
    </row>
    <row r="3562" spans="1:4" ht="14.25">
      <c r="A3562" s="199">
        <v>91320</v>
      </c>
      <c r="B3562" s="186" t="s">
        <v>23105</v>
      </c>
      <c r="C3562" s="187" t="s">
        <v>73</v>
      </c>
      <c r="D3562" s="218">
        <v>839.43</v>
      </c>
    </row>
    <row r="3563" spans="1:4" ht="14.25">
      <c r="A3563" s="199">
        <v>91315</v>
      </c>
      <c r="B3563" s="186" t="s">
        <v>23106</v>
      </c>
      <c r="C3563" s="187" t="s">
        <v>73</v>
      </c>
      <c r="D3563" s="218">
        <v>1042.76</v>
      </c>
    </row>
    <row r="3564" spans="1:4" ht="14.25">
      <c r="A3564" s="199">
        <v>91321</v>
      </c>
      <c r="B3564" s="186" t="s">
        <v>23107</v>
      </c>
      <c r="C3564" s="187" t="s">
        <v>73</v>
      </c>
      <c r="D3564" s="218">
        <v>920.65</v>
      </c>
    </row>
    <row r="3565" spans="1:4" ht="14.25">
      <c r="A3565" s="199">
        <v>90845</v>
      </c>
      <c r="B3565" s="186" t="s">
        <v>23108</v>
      </c>
      <c r="C3565" s="187" t="s">
        <v>73</v>
      </c>
      <c r="D3565" s="218">
        <v>1406.98</v>
      </c>
    </row>
    <row r="3566" spans="1:4" ht="14.25">
      <c r="A3566" s="199">
        <v>90851</v>
      </c>
      <c r="B3566" s="186" t="s">
        <v>23109</v>
      </c>
      <c r="C3566" s="187" t="s">
        <v>73</v>
      </c>
      <c r="D3566" s="218">
        <v>1218.8699999999999</v>
      </c>
    </row>
    <row r="3567" spans="1:4" ht="14.25">
      <c r="A3567" s="199">
        <v>90846</v>
      </c>
      <c r="B3567" s="186" t="s">
        <v>23110</v>
      </c>
      <c r="C3567" s="187" t="s">
        <v>73</v>
      </c>
      <c r="D3567" s="218">
        <v>1480.14</v>
      </c>
    </row>
    <row r="3568" spans="1:4" ht="14.25">
      <c r="A3568" s="199">
        <v>90852</v>
      </c>
      <c r="B3568" s="186" t="s">
        <v>23111</v>
      </c>
      <c r="C3568" s="187" t="s">
        <v>73</v>
      </c>
      <c r="D3568" s="218">
        <v>1292.03</v>
      </c>
    </row>
    <row r="3569" spans="1:4" ht="14.25">
      <c r="A3569" s="199">
        <v>91316</v>
      </c>
      <c r="B3569" s="186" t="s">
        <v>23112</v>
      </c>
      <c r="C3569" s="187" t="s">
        <v>73</v>
      </c>
      <c r="D3569" s="218">
        <v>1228.25</v>
      </c>
    </row>
    <row r="3570" spans="1:4" ht="14.25">
      <c r="A3570" s="199">
        <v>91322</v>
      </c>
      <c r="B3570" s="186" t="s">
        <v>23113</v>
      </c>
      <c r="C3570" s="187" t="s">
        <v>73</v>
      </c>
      <c r="D3570" s="218">
        <v>1106.1400000000001</v>
      </c>
    </row>
    <row r="3571" spans="1:4" ht="14.25">
      <c r="A3571" s="199">
        <v>91317</v>
      </c>
      <c r="B3571" s="186" t="s">
        <v>23114</v>
      </c>
      <c r="C3571" s="187" t="s">
        <v>73</v>
      </c>
      <c r="D3571" s="218">
        <v>1300.72</v>
      </c>
    </row>
    <row r="3572" spans="1:4" ht="14.25">
      <c r="A3572" s="199">
        <v>91323</v>
      </c>
      <c r="B3572" s="186" t="s">
        <v>23115</v>
      </c>
      <c r="C3572" s="187" t="s">
        <v>73</v>
      </c>
      <c r="D3572" s="218">
        <v>1178.6099999999999</v>
      </c>
    </row>
    <row r="3573" spans="1:4" ht="14.25">
      <c r="A3573" s="199">
        <v>100678</v>
      </c>
      <c r="B3573" s="186" t="s">
        <v>23116</v>
      </c>
      <c r="C3573" s="187" t="s">
        <v>73</v>
      </c>
      <c r="D3573" s="218">
        <v>1086.8</v>
      </c>
    </row>
    <row r="3574" spans="1:4" ht="14.25">
      <c r="A3574" s="199">
        <v>91013</v>
      </c>
      <c r="B3574" s="186" t="s">
        <v>23117</v>
      </c>
      <c r="C3574" s="187" t="s">
        <v>73</v>
      </c>
      <c r="D3574" s="218">
        <v>924.02</v>
      </c>
    </row>
    <row r="3575" spans="1:4" ht="14.25">
      <c r="A3575" s="199">
        <v>100680</v>
      </c>
      <c r="B3575" s="186" t="s">
        <v>23118</v>
      </c>
      <c r="C3575" s="187" t="s">
        <v>73</v>
      </c>
      <c r="D3575" s="218">
        <v>1098.58</v>
      </c>
    </row>
    <row r="3576" spans="1:4" ht="14.25">
      <c r="A3576" s="199">
        <v>91014</v>
      </c>
      <c r="B3576" s="186" t="s">
        <v>23119</v>
      </c>
      <c r="C3576" s="187" t="s">
        <v>73</v>
      </c>
      <c r="D3576" s="218">
        <v>935.8</v>
      </c>
    </row>
    <row r="3577" spans="1:4" ht="14.25">
      <c r="A3577" s="199">
        <v>100683</v>
      </c>
      <c r="B3577" s="186" t="s">
        <v>23120</v>
      </c>
      <c r="C3577" s="187" t="s">
        <v>73</v>
      </c>
      <c r="D3577" s="218">
        <v>1184.32</v>
      </c>
    </row>
    <row r="3578" spans="1:4" ht="14.25">
      <c r="A3578" s="199">
        <v>91015</v>
      </c>
      <c r="B3578" s="186" t="s">
        <v>23121</v>
      </c>
      <c r="C3578" s="187" t="s">
        <v>73</v>
      </c>
      <c r="D3578" s="218">
        <v>996.21</v>
      </c>
    </row>
    <row r="3579" spans="1:4" ht="14.25">
      <c r="A3579" s="199">
        <v>100685</v>
      </c>
      <c r="B3579" s="186" t="s">
        <v>23122</v>
      </c>
      <c r="C3579" s="187" t="s">
        <v>73</v>
      </c>
      <c r="D3579" s="218">
        <v>1231.8</v>
      </c>
    </row>
    <row r="3580" spans="1:4" ht="14.25">
      <c r="A3580" s="199">
        <v>91016</v>
      </c>
      <c r="B3580" s="186" t="s">
        <v>23123</v>
      </c>
      <c r="C3580" s="187" t="s">
        <v>73</v>
      </c>
      <c r="D3580" s="218">
        <v>1043.69</v>
      </c>
    </row>
    <row r="3581" spans="1:4" ht="14.25">
      <c r="A3581" s="199">
        <v>100679</v>
      </c>
      <c r="B3581" s="186" t="s">
        <v>23124</v>
      </c>
      <c r="C3581" s="187" t="s">
        <v>73</v>
      </c>
      <c r="D3581" s="218">
        <v>930.07</v>
      </c>
    </row>
    <row r="3582" spans="1:4" ht="14.25">
      <c r="A3582" s="199">
        <v>91324</v>
      </c>
      <c r="B3582" s="186" t="s">
        <v>23125</v>
      </c>
      <c r="C3582" s="187" t="s">
        <v>73</v>
      </c>
      <c r="D3582" s="218">
        <v>812.69</v>
      </c>
    </row>
    <row r="3583" spans="1:4" ht="14.25">
      <c r="A3583" s="199">
        <v>100712</v>
      </c>
      <c r="B3583" s="186" t="s">
        <v>23126</v>
      </c>
      <c r="C3583" s="187" t="s">
        <v>73</v>
      </c>
      <c r="D3583" s="218">
        <v>925.83</v>
      </c>
    </row>
    <row r="3584" spans="1:4" ht="14.25">
      <c r="A3584" s="199">
        <v>91325</v>
      </c>
      <c r="B3584" s="186" t="s">
        <v>23127</v>
      </c>
      <c r="C3584" s="187" t="s">
        <v>73</v>
      </c>
      <c r="D3584" s="218">
        <v>823.77</v>
      </c>
    </row>
    <row r="3585" spans="1:4" ht="14.25">
      <c r="A3585" s="199">
        <v>100684</v>
      </c>
      <c r="B3585" s="186" t="s">
        <v>23128</v>
      </c>
      <c r="C3585" s="187" t="s">
        <v>73</v>
      </c>
      <c r="D3585" s="218">
        <v>1005.59</v>
      </c>
    </row>
    <row r="3586" spans="1:4" ht="14.25">
      <c r="A3586" s="199">
        <v>91326</v>
      </c>
      <c r="B3586" s="186" t="s">
        <v>23129</v>
      </c>
      <c r="C3586" s="187" t="s">
        <v>73</v>
      </c>
      <c r="D3586" s="218">
        <v>883.48</v>
      </c>
    </row>
    <row r="3587" spans="1:4" ht="14.25">
      <c r="A3587" s="199">
        <v>91327</v>
      </c>
      <c r="B3587" s="186" t="s">
        <v>23130</v>
      </c>
      <c r="C3587" s="187" t="s">
        <v>73</v>
      </c>
      <c r="D3587" s="218">
        <v>930.27</v>
      </c>
    </row>
    <row r="3588" spans="1:4" ht="14.25">
      <c r="A3588" s="199">
        <v>100686</v>
      </c>
      <c r="B3588" s="186" t="s">
        <v>23131</v>
      </c>
      <c r="C3588" s="187" t="s">
        <v>73</v>
      </c>
      <c r="D3588" s="218">
        <v>1052.3800000000001</v>
      </c>
    </row>
    <row r="3589" spans="1:4" ht="14.25">
      <c r="A3589" s="199">
        <v>100693</v>
      </c>
      <c r="B3589" s="186" t="s">
        <v>23132</v>
      </c>
      <c r="C3589" s="187" t="s">
        <v>73</v>
      </c>
      <c r="D3589" s="218">
        <v>2536.29</v>
      </c>
    </row>
    <row r="3590" spans="1:4" ht="14.25">
      <c r="A3590" s="199">
        <v>91336</v>
      </c>
      <c r="B3590" s="186" t="s">
        <v>23133</v>
      </c>
      <c r="C3590" s="187" t="s">
        <v>73</v>
      </c>
      <c r="D3590" s="218">
        <v>2348.1799999999998</v>
      </c>
    </row>
    <row r="3591" spans="1:4" ht="14.25">
      <c r="A3591" s="199">
        <v>100694</v>
      </c>
      <c r="B3591" s="186" t="s">
        <v>23134</v>
      </c>
      <c r="C3591" s="187" t="s">
        <v>73</v>
      </c>
      <c r="D3591" s="218">
        <v>2357.56</v>
      </c>
    </row>
    <row r="3592" spans="1:4" ht="14.25">
      <c r="A3592" s="199">
        <v>91337</v>
      </c>
      <c r="B3592" s="186" t="s">
        <v>23135</v>
      </c>
      <c r="C3592" s="187" t="s">
        <v>73</v>
      </c>
      <c r="D3592" s="218">
        <v>2235.4499999999998</v>
      </c>
    </row>
    <row r="3593" spans="1:4" ht="14.25">
      <c r="A3593" s="199">
        <v>100691</v>
      </c>
      <c r="B3593" s="186" t="s">
        <v>23136</v>
      </c>
      <c r="C3593" s="187" t="s">
        <v>73</v>
      </c>
      <c r="D3593" s="218">
        <v>2022.25</v>
      </c>
    </row>
    <row r="3594" spans="1:4" ht="14.25">
      <c r="A3594" s="199">
        <v>100692</v>
      </c>
      <c r="B3594" s="186" t="s">
        <v>23137</v>
      </c>
      <c r="C3594" s="187" t="s">
        <v>73</v>
      </c>
      <c r="D3594" s="218">
        <v>1843.52</v>
      </c>
    </row>
    <row r="3595" spans="1:4" ht="14.25">
      <c r="A3595" s="199">
        <v>91334</v>
      </c>
      <c r="B3595" s="186" t="s">
        <v>23138</v>
      </c>
      <c r="C3595" s="187" t="s">
        <v>73</v>
      </c>
      <c r="D3595" s="218">
        <v>1834.14</v>
      </c>
    </row>
    <row r="3596" spans="1:4" ht="14.25">
      <c r="A3596" s="199">
        <v>91335</v>
      </c>
      <c r="B3596" s="186" t="s">
        <v>23139</v>
      </c>
      <c r="C3596" s="187" t="s">
        <v>73</v>
      </c>
      <c r="D3596" s="218">
        <v>1721.41</v>
      </c>
    </row>
    <row r="3597" spans="1:4" ht="14.25">
      <c r="A3597" s="199">
        <v>90788</v>
      </c>
      <c r="B3597" s="186" t="s">
        <v>23140</v>
      </c>
      <c r="C3597" s="187" t="s">
        <v>73</v>
      </c>
      <c r="D3597" s="218">
        <v>806.89</v>
      </c>
    </row>
    <row r="3598" spans="1:4" ht="14.25">
      <c r="A3598" s="199">
        <v>90789</v>
      </c>
      <c r="B3598" s="186" t="s">
        <v>23141</v>
      </c>
      <c r="C3598" s="187" t="s">
        <v>73</v>
      </c>
      <c r="D3598" s="218">
        <v>808.29</v>
      </c>
    </row>
    <row r="3599" spans="1:4" ht="14.25">
      <c r="A3599" s="199">
        <v>90790</v>
      </c>
      <c r="B3599" s="186" t="s">
        <v>23142</v>
      </c>
      <c r="C3599" s="187" t="s">
        <v>73</v>
      </c>
      <c r="D3599" s="218">
        <v>833.14</v>
      </c>
    </row>
    <row r="3600" spans="1:4" ht="14.25">
      <c r="A3600" s="199">
        <v>100675</v>
      </c>
      <c r="B3600" s="186" t="s">
        <v>23143</v>
      </c>
      <c r="C3600" s="187" t="s">
        <v>73</v>
      </c>
      <c r="D3600" s="218">
        <v>902.46</v>
      </c>
    </row>
    <row r="3601" spans="1:4" ht="14.25">
      <c r="A3601" s="199">
        <v>90794</v>
      </c>
      <c r="B3601" s="186" t="s">
        <v>23144</v>
      </c>
      <c r="C3601" s="187" t="s">
        <v>73</v>
      </c>
      <c r="D3601" s="218">
        <v>710.74</v>
      </c>
    </row>
    <row r="3602" spans="1:4" ht="14.25">
      <c r="A3602" s="199">
        <v>90796</v>
      </c>
      <c r="B3602" s="186" t="s">
        <v>23145</v>
      </c>
      <c r="C3602" s="187" t="s">
        <v>73</v>
      </c>
      <c r="D3602" s="218">
        <v>720.21</v>
      </c>
    </row>
    <row r="3603" spans="1:4" ht="14.25">
      <c r="A3603" s="199">
        <v>90797</v>
      </c>
      <c r="B3603" s="186" t="s">
        <v>23146</v>
      </c>
      <c r="C3603" s="187" t="s">
        <v>73</v>
      </c>
      <c r="D3603" s="218">
        <v>724.95</v>
      </c>
    </row>
    <row r="3604" spans="1:4" ht="14.25">
      <c r="A3604" s="199">
        <v>90791</v>
      </c>
      <c r="B3604" s="186" t="s">
        <v>23147</v>
      </c>
      <c r="C3604" s="187" t="s">
        <v>73</v>
      </c>
      <c r="D3604" s="218">
        <v>979.27</v>
      </c>
    </row>
    <row r="3605" spans="1:4" ht="14.25">
      <c r="A3605" s="199">
        <v>90793</v>
      </c>
      <c r="B3605" s="186" t="s">
        <v>23148</v>
      </c>
      <c r="C3605" s="187" t="s">
        <v>73</v>
      </c>
      <c r="D3605" s="218">
        <v>1025.55</v>
      </c>
    </row>
    <row r="3606" spans="1:4" ht="14.25">
      <c r="A3606" s="199">
        <v>90798</v>
      </c>
      <c r="B3606" s="186" t="s">
        <v>23149</v>
      </c>
      <c r="C3606" s="187" t="s">
        <v>73</v>
      </c>
      <c r="D3606" s="218">
        <v>1049.44</v>
      </c>
    </row>
    <row r="3607" spans="1:4" ht="14.25">
      <c r="A3607" s="199">
        <v>90799</v>
      </c>
      <c r="B3607" s="186" t="s">
        <v>23150</v>
      </c>
      <c r="C3607" s="187" t="s">
        <v>73</v>
      </c>
      <c r="D3607" s="218">
        <v>1079.94</v>
      </c>
    </row>
    <row r="3608" spans="1:4" ht="14.25">
      <c r="A3608" s="199">
        <v>100704</v>
      </c>
      <c r="B3608" s="186" t="s">
        <v>23151</v>
      </c>
      <c r="C3608" s="187" t="s">
        <v>73</v>
      </c>
      <c r="D3608" s="218">
        <v>81.16</v>
      </c>
    </row>
    <row r="3609" spans="1:4" ht="14.25">
      <c r="A3609" s="199">
        <v>106141</v>
      </c>
      <c r="B3609" s="186" t="s">
        <v>23152</v>
      </c>
      <c r="C3609" s="187" t="s">
        <v>73</v>
      </c>
      <c r="D3609" s="218">
        <v>0</v>
      </c>
    </row>
    <row r="3610" spans="1:4" ht="14.25">
      <c r="A3610" s="199">
        <v>106139</v>
      </c>
      <c r="B3610" s="186" t="s">
        <v>23153</v>
      </c>
      <c r="C3610" s="187" t="s">
        <v>73</v>
      </c>
      <c r="D3610" s="218">
        <v>0</v>
      </c>
    </row>
    <row r="3611" spans="1:4" ht="14.25">
      <c r="A3611" s="199">
        <v>106140</v>
      </c>
      <c r="B3611" s="186" t="s">
        <v>23154</v>
      </c>
      <c r="C3611" s="187" t="s">
        <v>73</v>
      </c>
      <c r="D3611" s="218">
        <v>0</v>
      </c>
    </row>
    <row r="3612" spans="1:4" ht="14.25">
      <c r="A3612" s="199">
        <v>90838</v>
      </c>
      <c r="B3612" s="186" t="s">
        <v>23155</v>
      </c>
      <c r="C3612" s="187" t="s">
        <v>73</v>
      </c>
      <c r="D3612" s="218">
        <v>1414.55</v>
      </c>
    </row>
    <row r="3613" spans="1:4" ht="14.25">
      <c r="A3613" s="199">
        <v>94805</v>
      </c>
      <c r="B3613" s="186" t="s">
        <v>23156</v>
      </c>
      <c r="C3613" s="187" t="s">
        <v>73</v>
      </c>
      <c r="D3613" s="218">
        <v>879.86</v>
      </c>
    </row>
    <row r="3614" spans="1:4" ht="14.25">
      <c r="A3614" s="199">
        <v>106145</v>
      </c>
      <c r="B3614" s="186" t="s">
        <v>23157</v>
      </c>
      <c r="C3614" s="187" t="s">
        <v>73</v>
      </c>
      <c r="D3614" s="218">
        <v>879.63</v>
      </c>
    </row>
    <row r="3615" spans="1:4" ht="14.25">
      <c r="A3615" s="199">
        <v>106146</v>
      </c>
      <c r="B3615" s="186" t="s">
        <v>23158</v>
      </c>
      <c r="C3615" s="187" t="s">
        <v>73</v>
      </c>
      <c r="D3615" s="218">
        <v>653.62</v>
      </c>
    </row>
    <row r="3616" spans="1:4" ht="14.25">
      <c r="A3616" s="199">
        <v>106148</v>
      </c>
      <c r="B3616" s="186" t="s">
        <v>23159</v>
      </c>
      <c r="C3616" s="187" t="s">
        <v>73</v>
      </c>
      <c r="D3616" s="218">
        <v>0</v>
      </c>
    </row>
    <row r="3617" spans="1:4" ht="14.25">
      <c r="A3617" s="199">
        <v>100702</v>
      </c>
      <c r="B3617" s="186" t="s">
        <v>23160</v>
      </c>
      <c r="C3617" s="187" t="s">
        <v>74</v>
      </c>
      <c r="D3617" s="218">
        <v>483.64</v>
      </c>
    </row>
    <row r="3618" spans="1:4" ht="14.25">
      <c r="A3618" s="199">
        <v>100701</v>
      </c>
      <c r="B3618" s="186" t="s">
        <v>23161</v>
      </c>
      <c r="C3618" s="187" t="s">
        <v>74</v>
      </c>
      <c r="D3618" s="218">
        <v>576.47</v>
      </c>
    </row>
    <row r="3619" spans="1:4" ht="14.25">
      <c r="A3619" s="199">
        <v>100700</v>
      </c>
      <c r="B3619" s="186" t="s">
        <v>23162</v>
      </c>
      <c r="C3619" s="187" t="s">
        <v>73</v>
      </c>
      <c r="D3619" s="218">
        <v>885.45</v>
      </c>
    </row>
    <row r="3620" spans="1:4" ht="14.25">
      <c r="A3620" s="199">
        <v>91295</v>
      </c>
      <c r="B3620" s="186" t="s">
        <v>23163</v>
      </c>
      <c r="C3620" s="187" t="s">
        <v>73</v>
      </c>
      <c r="D3620" s="218">
        <v>360.37</v>
      </c>
    </row>
    <row r="3621" spans="1:4" ht="14.25">
      <c r="A3621" s="199">
        <v>91296</v>
      </c>
      <c r="B3621" s="186" t="s">
        <v>23164</v>
      </c>
      <c r="C3621" s="187" t="s">
        <v>73</v>
      </c>
      <c r="D3621" s="218">
        <v>386.71</v>
      </c>
    </row>
    <row r="3622" spans="1:4" ht="14.25">
      <c r="A3622" s="199">
        <v>91297</v>
      </c>
      <c r="B3622" s="186" t="s">
        <v>23165</v>
      </c>
      <c r="C3622" s="187" t="s">
        <v>73</v>
      </c>
      <c r="D3622" s="218">
        <v>424.86</v>
      </c>
    </row>
    <row r="3623" spans="1:4" ht="14.25">
      <c r="A3623" s="199">
        <v>90820</v>
      </c>
      <c r="B3623" s="186" t="s">
        <v>23166</v>
      </c>
      <c r="C3623" s="187" t="s">
        <v>73</v>
      </c>
      <c r="D3623" s="218">
        <v>340.13</v>
      </c>
    </row>
    <row r="3624" spans="1:4" ht="14.25">
      <c r="A3624" s="199">
        <v>90821</v>
      </c>
      <c r="B3624" s="186" t="s">
        <v>23167</v>
      </c>
      <c r="C3624" s="187" t="s">
        <v>73</v>
      </c>
      <c r="D3624" s="218">
        <v>349.11</v>
      </c>
    </row>
    <row r="3625" spans="1:4" ht="14.25">
      <c r="A3625" s="199">
        <v>90822</v>
      </c>
      <c r="B3625" s="186" t="s">
        <v>23168</v>
      </c>
      <c r="C3625" s="187" t="s">
        <v>73</v>
      </c>
      <c r="D3625" s="218">
        <v>374.55</v>
      </c>
    </row>
    <row r="3626" spans="1:4" ht="14.25">
      <c r="A3626" s="199">
        <v>90823</v>
      </c>
      <c r="B3626" s="186" t="s">
        <v>23169</v>
      </c>
      <c r="C3626" s="187" t="s">
        <v>73</v>
      </c>
      <c r="D3626" s="218">
        <v>454.19</v>
      </c>
    </row>
    <row r="3627" spans="1:4" ht="14.25">
      <c r="A3627" s="199">
        <v>90824</v>
      </c>
      <c r="B3627" s="186" t="s">
        <v>23170</v>
      </c>
      <c r="C3627" s="187" t="s">
        <v>73</v>
      </c>
      <c r="D3627" s="218">
        <v>641.26</v>
      </c>
    </row>
    <row r="3628" spans="1:4" ht="14.25">
      <c r="A3628" s="199">
        <v>91009</v>
      </c>
      <c r="B3628" s="186" t="s">
        <v>23171</v>
      </c>
      <c r="C3628" s="187" t="s">
        <v>73</v>
      </c>
      <c r="D3628" s="218">
        <v>350.97</v>
      </c>
    </row>
    <row r="3629" spans="1:4" ht="14.25">
      <c r="A3629" s="199">
        <v>91010</v>
      </c>
      <c r="B3629" s="186" t="s">
        <v>23172</v>
      </c>
      <c r="C3629" s="187" t="s">
        <v>73</v>
      </c>
      <c r="D3629" s="218">
        <v>360.47</v>
      </c>
    </row>
    <row r="3630" spans="1:4" ht="14.25">
      <c r="A3630" s="199">
        <v>91011</v>
      </c>
      <c r="B3630" s="186" t="s">
        <v>23173</v>
      </c>
      <c r="C3630" s="187" t="s">
        <v>73</v>
      </c>
      <c r="D3630" s="218">
        <v>418.6</v>
      </c>
    </row>
    <row r="3631" spans="1:4" ht="14.25">
      <c r="A3631" s="199">
        <v>91012</v>
      </c>
      <c r="B3631" s="186" t="s">
        <v>23174</v>
      </c>
      <c r="C3631" s="187" t="s">
        <v>73</v>
      </c>
      <c r="D3631" s="218">
        <v>463.81</v>
      </c>
    </row>
    <row r="3632" spans="1:4" ht="14.25">
      <c r="A3632" s="199">
        <v>91298</v>
      </c>
      <c r="B3632" s="186" t="s">
        <v>23175</v>
      </c>
      <c r="C3632" s="187" t="s">
        <v>73</v>
      </c>
      <c r="D3632" s="218">
        <v>1256.53</v>
      </c>
    </row>
    <row r="3633" spans="1:4" ht="14.25">
      <c r="A3633" s="199">
        <v>90825</v>
      </c>
      <c r="B3633" s="186" t="s">
        <v>23176</v>
      </c>
      <c r="C3633" s="187" t="s">
        <v>73</v>
      </c>
      <c r="D3633" s="218">
        <v>712.15</v>
      </c>
    </row>
    <row r="3634" spans="1:4" ht="14.25">
      <c r="A3634" s="199">
        <v>91299</v>
      </c>
      <c r="B3634" s="186" t="s">
        <v>23177</v>
      </c>
      <c r="C3634" s="187" t="s">
        <v>73</v>
      </c>
      <c r="D3634" s="218">
        <v>1770.57</v>
      </c>
    </row>
    <row r="3635" spans="1:4" ht="14.25">
      <c r="A3635" s="199">
        <v>91341</v>
      </c>
      <c r="B3635" s="186" t="s">
        <v>23178</v>
      </c>
      <c r="C3635" s="187" t="s">
        <v>74</v>
      </c>
      <c r="D3635" s="218">
        <v>659.5</v>
      </c>
    </row>
    <row r="3636" spans="1:4" ht="14.25">
      <c r="A3636" s="199">
        <v>94806</v>
      </c>
      <c r="B3636" s="186" t="s">
        <v>23179</v>
      </c>
      <c r="C3636" s="187" t="s">
        <v>73</v>
      </c>
      <c r="D3636" s="218">
        <v>659.32</v>
      </c>
    </row>
    <row r="3637" spans="1:4" ht="14.25">
      <c r="A3637" s="199">
        <v>94807</v>
      </c>
      <c r="B3637" s="186" t="s">
        <v>23180</v>
      </c>
      <c r="C3637" s="187" t="s">
        <v>73</v>
      </c>
      <c r="D3637" s="218">
        <v>603.65</v>
      </c>
    </row>
    <row r="3638" spans="1:4" ht="14.25">
      <c r="A3638" s="199">
        <v>106142</v>
      </c>
      <c r="B3638" s="186" t="s">
        <v>23181</v>
      </c>
      <c r="C3638" s="187" t="s">
        <v>73</v>
      </c>
      <c r="D3638" s="218">
        <v>824.54</v>
      </c>
    </row>
    <row r="3639" spans="1:4" ht="14.25">
      <c r="A3639" s="199">
        <v>106143</v>
      </c>
      <c r="B3639" s="186" t="s">
        <v>23182</v>
      </c>
      <c r="C3639" s="187" t="s">
        <v>73</v>
      </c>
      <c r="D3639" s="218">
        <v>849.69</v>
      </c>
    </row>
    <row r="3640" spans="1:4" ht="14.25">
      <c r="A3640" s="199">
        <v>106144</v>
      </c>
      <c r="B3640" s="186" t="s">
        <v>23183</v>
      </c>
      <c r="C3640" s="187" t="s">
        <v>73</v>
      </c>
      <c r="D3640" s="218">
        <v>998.13</v>
      </c>
    </row>
    <row r="3641" spans="1:4" ht="14.25">
      <c r="A3641" s="199">
        <v>100703</v>
      </c>
      <c r="B3641" s="186" t="s">
        <v>23184</v>
      </c>
      <c r="C3641" s="187" t="s">
        <v>73</v>
      </c>
      <c r="D3641" s="218">
        <v>34.5</v>
      </c>
    </row>
    <row r="3642" spans="1:4" ht="14.25">
      <c r="A3642" s="199">
        <v>106147</v>
      </c>
      <c r="B3642" s="186" t="s">
        <v>23185</v>
      </c>
      <c r="C3642" s="187" t="s">
        <v>73</v>
      </c>
      <c r="D3642" s="218">
        <v>118.27</v>
      </c>
    </row>
    <row r="3643" spans="1:4" ht="14.25">
      <c r="A3643" s="199">
        <v>100695</v>
      </c>
      <c r="B3643" s="186" t="s">
        <v>23186</v>
      </c>
      <c r="C3643" s="187" t="s">
        <v>73</v>
      </c>
      <c r="D3643" s="218">
        <v>84.72</v>
      </c>
    </row>
    <row r="3644" spans="1:4" ht="14.25">
      <c r="A3644" s="199">
        <v>100696</v>
      </c>
      <c r="B3644" s="186" t="s">
        <v>23187</v>
      </c>
      <c r="C3644" s="187" t="s">
        <v>73</v>
      </c>
      <c r="D3644" s="218">
        <v>93.93</v>
      </c>
    </row>
    <row r="3645" spans="1:4" ht="14.25">
      <c r="A3645" s="199">
        <v>100697</v>
      </c>
      <c r="B3645" s="186" t="s">
        <v>23188</v>
      </c>
      <c r="C3645" s="187" t="s">
        <v>73</v>
      </c>
      <c r="D3645" s="218">
        <v>103.15</v>
      </c>
    </row>
    <row r="3646" spans="1:4" ht="14.25">
      <c r="A3646" s="199">
        <v>100698</v>
      </c>
      <c r="B3646" s="186" t="s">
        <v>23189</v>
      </c>
      <c r="C3646" s="187" t="s">
        <v>73</v>
      </c>
      <c r="D3646" s="218">
        <v>112.35</v>
      </c>
    </row>
    <row r="3647" spans="1:4" ht="14.25">
      <c r="A3647" s="199">
        <v>100699</v>
      </c>
      <c r="B3647" s="186" t="s">
        <v>23190</v>
      </c>
      <c r="C3647" s="187" t="s">
        <v>73</v>
      </c>
      <c r="D3647" s="218">
        <v>135.87</v>
      </c>
    </row>
    <row r="3648" spans="1:4" ht="14.25">
      <c r="A3648" s="199">
        <v>100705</v>
      </c>
      <c r="B3648" s="186" t="s">
        <v>23191</v>
      </c>
      <c r="C3648" s="187" t="s">
        <v>73</v>
      </c>
      <c r="D3648" s="218">
        <v>77.510000000000005</v>
      </c>
    </row>
    <row r="3649" spans="1:4" ht="14.25">
      <c r="A3649" s="199">
        <v>101173</v>
      </c>
      <c r="B3649" s="186" t="s">
        <v>998</v>
      </c>
      <c r="C3649" s="187" t="s">
        <v>44</v>
      </c>
      <c r="D3649" s="218">
        <v>62.64</v>
      </c>
    </row>
    <row r="3650" spans="1:4" ht="14.25">
      <c r="A3650" s="199">
        <v>101174</v>
      </c>
      <c r="B3650" s="186" t="s">
        <v>999</v>
      </c>
      <c r="C3650" s="187" t="s">
        <v>44</v>
      </c>
      <c r="D3650" s="218">
        <v>88.58</v>
      </c>
    </row>
    <row r="3651" spans="1:4" ht="14.25">
      <c r="A3651" s="199">
        <v>101175</v>
      </c>
      <c r="B3651" s="186" t="s">
        <v>1000</v>
      </c>
      <c r="C3651" s="187" t="s">
        <v>44</v>
      </c>
      <c r="D3651" s="218">
        <v>121.13</v>
      </c>
    </row>
    <row r="3652" spans="1:4" ht="14.25">
      <c r="A3652" s="199">
        <v>101176</v>
      </c>
      <c r="B3652" s="186" t="s">
        <v>7587</v>
      </c>
      <c r="C3652" s="187" t="s">
        <v>44</v>
      </c>
      <c r="D3652" s="218">
        <v>147.82</v>
      </c>
    </row>
    <row r="3653" spans="1:4" ht="14.25">
      <c r="A3653" s="199">
        <v>101183</v>
      </c>
      <c r="B3653" s="186" t="s">
        <v>7588</v>
      </c>
      <c r="C3653" s="187" t="s">
        <v>44</v>
      </c>
      <c r="D3653" s="218">
        <v>0</v>
      </c>
    </row>
    <row r="3654" spans="1:4" ht="14.25">
      <c r="A3654" s="199">
        <v>101184</v>
      </c>
      <c r="B3654" s="186" t="s">
        <v>7589</v>
      </c>
      <c r="C3654" s="187" t="s">
        <v>44</v>
      </c>
      <c r="D3654" s="218">
        <v>0</v>
      </c>
    </row>
    <row r="3655" spans="1:4" ht="14.25">
      <c r="A3655" s="199">
        <v>101182</v>
      </c>
      <c r="B3655" s="186" t="s">
        <v>7590</v>
      </c>
      <c r="C3655" s="187" t="s">
        <v>44</v>
      </c>
      <c r="D3655" s="218">
        <v>0</v>
      </c>
    </row>
    <row r="3656" spans="1:4" ht="14.25">
      <c r="A3656" s="199">
        <v>101185</v>
      </c>
      <c r="B3656" s="186" t="s">
        <v>7591</v>
      </c>
      <c r="C3656" s="187" t="s">
        <v>44</v>
      </c>
      <c r="D3656" s="218">
        <v>0</v>
      </c>
    </row>
    <row r="3657" spans="1:4" ht="14.25">
      <c r="A3657" s="199">
        <v>101186</v>
      </c>
      <c r="B3657" s="186" t="s">
        <v>7592</v>
      </c>
      <c r="C3657" s="187" t="s">
        <v>44</v>
      </c>
      <c r="D3657" s="218">
        <v>0</v>
      </c>
    </row>
    <row r="3658" spans="1:4" ht="14.25">
      <c r="A3658" s="199">
        <v>101187</v>
      </c>
      <c r="B3658" s="186" t="s">
        <v>7593</v>
      </c>
      <c r="C3658" s="187" t="s">
        <v>44</v>
      </c>
      <c r="D3658" s="218">
        <v>0</v>
      </c>
    </row>
    <row r="3659" spans="1:4" ht="14.25">
      <c r="A3659" s="199">
        <v>101177</v>
      </c>
      <c r="B3659" s="186" t="s">
        <v>7594</v>
      </c>
      <c r="C3659" s="187" t="s">
        <v>44</v>
      </c>
      <c r="D3659" s="218">
        <v>0</v>
      </c>
    </row>
    <row r="3660" spans="1:4" ht="14.25">
      <c r="A3660" s="199">
        <v>101178</v>
      </c>
      <c r="B3660" s="186" t="s">
        <v>7595</v>
      </c>
      <c r="C3660" s="187" t="s">
        <v>44</v>
      </c>
      <c r="D3660" s="218">
        <v>0</v>
      </c>
    </row>
    <row r="3661" spans="1:4" ht="14.25">
      <c r="A3661" s="199">
        <v>101180</v>
      </c>
      <c r="B3661" s="186" t="s">
        <v>7596</v>
      </c>
      <c r="C3661" s="187" t="s">
        <v>44</v>
      </c>
      <c r="D3661" s="218">
        <v>0</v>
      </c>
    </row>
    <row r="3662" spans="1:4" ht="14.25">
      <c r="A3662" s="199">
        <v>101179</v>
      </c>
      <c r="B3662" s="186" t="s">
        <v>7597</v>
      </c>
      <c r="C3662" s="187" t="s">
        <v>44</v>
      </c>
      <c r="D3662" s="218">
        <v>0</v>
      </c>
    </row>
    <row r="3663" spans="1:4" ht="14.25">
      <c r="A3663" s="199">
        <v>101181</v>
      </c>
      <c r="B3663" s="186" t="s">
        <v>7598</v>
      </c>
      <c r="C3663" s="187" t="s">
        <v>44</v>
      </c>
      <c r="D3663" s="218">
        <v>0</v>
      </c>
    </row>
    <row r="3664" spans="1:4" ht="14.25">
      <c r="A3664" s="199">
        <v>100899</v>
      </c>
      <c r="B3664" s="186" t="s">
        <v>7599</v>
      </c>
      <c r="C3664" s="187" t="s">
        <v>44</v>
      </c>
      <c r="D3664" s="218">
        <v>85.58</v>
      </c>
    </row>
    <row r="3665" spans="1:4" ht="14.25">
      <c r="A3665" s="199">
        <v>100896</v>
      </c>
      <c r="B3665" s="186" t="s">
        <v>7600</v>
      </c>
      <c r="C3665" s="187" t="s">
        <v>44</v>
      </c>
      <c r="D3665" s="218">
        <v>61.98</v>
      </c>
    </row>
    <row r="3666" spans="1:4" ht="14.25">
      <c r="A3666" s="199">
        <v>100897</v>
      </c>
      <c r="B3666" s="186" t="s">
        <v>7601</v>
      </c>
      <c r="C3666" s="187" t="s">
        <v>44</v>
      </c>
      <c r="D3666" s="218">
        <v>122.42</v>
      </c>
    </row>
    <row r="3667" spans="1:4" ht="14.25">
      <c r="A3667" s="199">
        <v>100900</v>
      </c>
      <c r="B3667" s="186" t="s">
        <v>7602</v>
      </c>
      <c r="C3667" s="187" t="s">
        <v>44</v>
      </c>
      <c r="D3667" s="218">
        <v>274.17</v>
      </c>
    </row>
    <row r="3668" spans="1:4" ht="14.25">
      <c r="A3668" s="199">
        <v>100898</v>
      </c>
      <c r="B3668" s="186" t="s">
        <v>7603</v>
      </c>
      <c r="C3668" s="187" t="s">
        <v>44</v>
      </c>
      <c r="D3668" s="218">
        <v>238.08</v>
      </c>
    </row>
    <row r="3669" spans="1:4" ht="14.25">
      <c r="A3669" s="199">
        <v>100892</v>
      </c>
      <c r="B3669" s="186" t="s">
        <v>995</v>
      </c>
      <c r="C3669" s="187" t="s">
        <v>72</v>
      </c>
      <c r="D3669" s="218">
        <v>12.51</v>
      </c>
    </row>
    <row r="3670" spans="1:4" ht="14.25">
      <c r="A3670" s="199">
        <v>100893</v>
      </c>
      <c r="B3670" s="186" t="s">
        <v>996</v>
      </c>
      <c r="C3670" s="187" t="s">
        <v>72</v>
      </c>
      <c r="D3670" s="218">
        <v>12.32</v>
      </c>
    </row>
    <row r="3671" spans="1:4" ht="14.25">
      <c r="A3671" s="199">
        <v>100894</v>
      </c>
      <c r="B3671" s="186" t="s">
        <v>997</v>
      </c>
      <c r="C3671" s="187" t="s">
        <v>72</v>
      </c>
      <c r="D3671" s="218">
        <v>12.23</v>
      </c>
    </row>
    <row r="3672" spans="1:4" ht="14.25">
      <c r="A3672" s="199">
        <v>100889</v>
      </c>
      <c r="B3672" s="186" t="s">
        <v>993</v>
      </c>
      <c r="C3672" s="187" t="s">
        <v>72</v>
      </c>
      <c r="D3672" s="218">
        <v>12.03</v>
      </c>
    </row>
    <row r="3673" spans="1:4" ht="14.25">
      <c r="A3673" s="199">
        <v>100891</v>
      </c>
      <c r="B3673" s="186" t="s">
        <v>7604</v>
      </c>
      <c r="C3673" s="187" t="s">
        <v>72</v>
      </c>
      <c r="D3673" s="218">
        <v>0</v>
      </c>
    </row>
    <row r="3674" spans="1:4" ht="14.25">
      <c r="A3674" s="199">
        <v>100890</v>
      </c>
      <c r="B3674" s="186" t="s">
        <v>994</v>
      </c>
      <c r="C3674" s="187" t="s">
        <v>72</v>
      </c>
      <c r="D3674" s="218">
        <v>11.85</v>
      </c>
    </row>
    <row r="3675" spans="1:4" ht="14.25">
      <c r="A3675" s="199">
        <v>100658</v>
      </c>
      <c r="B3675" s="186" t="s">
        <v>992</v>
      </c>
      <c r="C3675" s="187" t="s">
        <v>44</v>
      </c>
      <c r="D3675" s="218">
        <v>370.52</v>
      </c>
    </row>
    <row r="3676" spans="1:4" ht="14.25">
      <c r="A3676" s="199">
        <v>100657</v>
      </c>
      <c r="B3676" s="186" t="s">
        <v>991</v>
      </c>
      <c r="C3676" s="187" t="s">
        <v>44</v>
      </c>
      <c r="D3676" s="218">
        <v>160.44999999999999</v>
      </c>
    </row>
    <row r="3677" spans="1:4" ht="14.25">
      <c r="A3677" s="199">
        <v>100656</v>
      </c>
      <c r="B3677" s="186" t="s">
        <v>990</v>
      </c>
      <c r="C3677" s="187" t="s">
        <v>44</v>
      </c>
      <c r="D3677" s="218">
        <v>123.91</v>
      </c>
    </row>
    <row r="3678" spans="1:4" ht="14.25">
      <c r="A3678" s="199">
        <v>102649</v>
      </c>
      <c r="B3678" s="186" t="s">
        <v>7605</v>
      </c>
      <c r="C3678" s="187" t="s">
        <v>44</v>
      </c>
      <c r="D3678" s="218">
        <v>377.68</v>
      </c>
    </row>
    <row r="3679" spans="1:4" ht="14.25">
      <c r="A3679" s="199">
        <v>102645</v>
      </c>
      <c r="B3679" s="186" t="s">
        <v>7606</v>
      </c>
      <c r="C3679" s="187" t="s">
        <v>44</v>
      </c>
      <c r="D3679" s="218">
        <v>260.18</v>
      </c>
    </row>
    <row r="3680" spans="1:4" ht="14.25">
      <c r="A3680" s="199">
        <v>102650</v>
      </c>
      <c r="B3680" s="186" t="s">
        <v>7607</v>
      </c>
      <c r="C3680" s="187" t="s">
        <v>44</v>
      </c>
      <c r="D3680" s="218">
        <v>537.69000000000005</v>
      </c>
    </row>
    <row r="3681" spans="1:4" ht="14.25">
      <c r="A3681" s="199">
        <v>102646</v>
      </c>
      <c r="B3681" s="186" t="s">
        <v>7608</v>
      </c>
      <c r="C3681" s="187" t="s">
        <v>44</v>
      </c>
      <c r="D3681" s="218">
        <v>390.76</v>
      </c>
    </row>
    <row r="3682" spans="1:4" ht="14.25">
      <c r="A3682" s="199">
        <v>102651</v>
      </c>
      <c r="B3682" s="186" t="s">
        <v>7609</v>
      </c>
      <c r="C3682" s="187" t="s">
        <v>44</v>
      </c>
      <c r="D3682" s="218">
        <v>695.08</v>
      </c>
    </row>
    <row r="3683" spans="1:4" ht="14.25">
      <c r="A3683" s="199">
        <v>102647</v>
      </c>
      <c r="B3683" s="186" t="s">
        <v>7610</v>
      </c>
      <c r="C3683" s="187" t="s">
        <v>44</v>
      </c>
      <c r="D3683" s="218">
        <v>510.29</v>
      </c>
    </row>
    <row r="3684" spans="1:4" ht="14.25">
      <c r="A3684" s="199">
        <v>102652</v>
      </c>
      <c r="B3684" s="186" t="s">
        <v>7611</v>
      </c>
      <c r="C3684" s="187" t="s">
        <v>44</v>
      </c>
      <c r="D3684" s="218">
        <v>891.43</v>
      </c>
    </row>
    <row r="3685" spans="1:4" ht="14.25">
      <c r="A3685" s="199">
        <v>102648</v>
      </c>
      <c r="B3685" s="186" t="s">
        <v>7612</v>
      </c>
      <c r="C3685" s="187" t="s">
        <v>44</v>
      </c>
      <c r="D3685" s="218">
        <v>674.81</v>
      </c>
    </row>
    <row r="3686" spans="1:4" ht="14.25">
      <c r="A3686" s="199">
        <v>100651</v>
      </c>
      <c r="B3686" s="186" t="s">
        <v>7613</v>
      </c>
      <c r="C3686" s="187" t="s">
        <v>44</v>
      </c>
      <c r="D3686" s="218">
        <v>144.83000000000001</v>
      </c>
    </row>
    <row r="3687" spans="1:4" ht="14.25">
      <c r="A3687" s="199">
        <v>100652</v>
      </c>
      <c r="B3687" s="186" t="s">
        <v>7614</v>
      </c>
      <c r="C3687" s="187" t="s">
        <v>44</v>
      </c>
      <c r="D3687" s="218">
        <v>276.38</v>
      </c>
    </row>
    <row r="3688" spans="1:4" ht="14.25">
      <c r="A3688" s="199">
        <v>100653</v>
      </c>
      <c r="B3688" s="186" t="s">
        <v>7615</v>
      </c>
      <c r="C3688" s="187" t="s">
        <v>44</v>
      </c>
      <c r="D3688" s="218">
        <v>458.41</v>
      </c>
    </row>
    <row r="3689" spans="1:4" ht="14.25">
      <c r="A3689" s="199">
        <v>100654</v>
      </c>
      <c r="B3689" s="186" t="s">
        <v>7616</v>
      </c>
      <c r="C3689" s="187" t="s">
        <v>44</v>
      </c>
      <c r="D3689" s="218">
        <v>608.53</v>
      </c>
    </row>
    <row r="3690" spans="1:4" ht="14.25">
      <c r="A3690" s="199">
        <v>100655</v>
      </c>
      <c r="B3690" s="186" t="s">
        <v>7617</v>
      </c>
      <c r="C3690" s="187" t="s">
        <v>44</v>
      </c>
      <c r="D3690" s="218">
        <v>706.95</v>
      </c>
    </row>
    <row r="3691" spans="1:4" ht="14.25">
      <c r="A3691" s="199">
        <v>100364</v>
      </c>
      <c r="B3691" s="186" t="s">
        <v>23192</v>
      </c>
      <c r="C3691" s="187" t="s">
        <v>73</v>
      </c>
      <c r="D3691" s="218">
        <v>3821.92</v>
      </c>
    </row>
    <row r="3692" spans="1:4" ht="14.25">
      <c r="A3692" s="199">
        <v>100374</v>
      </c>
      <c r="B3692" s="186" t="s">
        <v>23193</v>
      </c>
      <c r="C3692" s="187" t="s">
        <v>73</v>
      </c>
      <c r="D3692" s="218">
        <v>3530.02</v>
      </c>
    </row>
    <row r="3693" spans="1:4" ht="14.25">
      <c r="A3693" s="199">
        <v>100365</v>
      </c>
      <c r="B3693" s="186" t="s">
        <v>23194</v>
      </c>
      <c r="C3693" s="187" t="s">
        <v>73</v>
      </c>
      <c r="D3693" s="218">
        <v>4409.34</v>
      </c>
    </row>
    <row r="3694" spans="1:4" ht="14.25">
      <c r="A3694" s="199">
        <v>100375</v>
      </c>
      <c r="B3694" s="186" t="s">
        <v>23195</v>
      </c>
      <c r="C3694" s="187" t="s">
        <v>73</v>
      </c>
      <c r="D3694" s="218">
        <v>3983.25</v>
      </c>
    </row>
    <row r="3695" spans="1:4" ht="14.25">
      <c r="A3695" s="199">
        <v>100366</v>
      </c>
      <c r="B3695" s="186" t="s">
        <v>23196</v>
      </c>
      <c r="C3695" s="187" t="s">
        <v>73</v>
      </c>
      <c r="D3695" s="218">
        <v>4732.5</v>
      </c>
    </row>
    <row r="3696" spans="1:4" ht="14.25">
      <c r="A3696" s="199">
        <v>100376</v>
      </c>
      <c r="B3696" s="186" t="s">
        <v>23197</v>
      </c>
      <c r="C3696" s="187" t="s">
        <v>73</v>
      </c>
      <c r="D3696" s="218">
        <v>4111.6899999999996</v>
      </c>
    </row>
    <row r="3697" spans="1:4" ht="14.25">
      <c r="A3697" s="199">
        <v>100357</v>
      </c>
      <c r="B3697" s="186" t="s">
        <v>23198</v>
      </c>
      <c r="C3697" s="187" t="s">
        <v>73</v>
      </c>
      <c r="D3697" s="218">
        <v>1299.5</v>
      </c>
    </row>
    <row r="3698" spans="1:4" ht="14.25">
      <c r="A3698" s="199">
        <v>100367</v>
      </c>
      <c r="B3698" s="186" t="s">
        <v>23199</v>
      </c>
      <c r="C3698" s="187" t="s">
        <v>73</v>
      </c>
      <c r="D3698" s="218">
        <v>1258.28</v>
      </c>
    </row>
    <row r="3699" spans="1:4" ht="14.25">
      <c r="A3699" s="199">
        <v>100358</v>
      </c>
      <c r="B3699" s="186" t="s">
        <v>23200</v>
      </c>
      <c r="C3699" s="187" t="s">
        <v>73</v>
      </c>
      <c r="D3699" s="218">
        <v>1769.87</v>
      </c>
    </row>
    <row r="3700" spans="1:4" ht="14.25">
      <c r="A3700" s="199">
        <v>100368</v>
      </c>
      <c r="B3700" s="186" t="s">
        <v>23201</v>
      </c>
      <c r="C3700" s="187" t="s">
        <v>73</v>
      </c>
      <c r="D3700" s="218">
        <v>1718.76</v>
      </c>
    </row>
    <row r="3701" spans="1:4" ht="14.25">
      <c r="A3701" s="199">
        <v>100359</v>
      </c>
      <c r="B3701" s="186" t="s">
        <v>23202</v>
      </c>
      <c r="C3701" s="187" t="s">
        <v>73</v>
      </c>
      <c r="D3701" s="218">
        <v>1869.84</v>
      </c>
    </row>
    <row r="3702" spans="1:4" ht="14.25">
      <c r="A3702" s="199">
        <v>100369</v>
      </c>
      <c r="B3702" s="186" t="s">
        <v>23203</v>
      </c>
      <c r="C3702" s="187" t="s">
        <v>73</v>
      </c>
      <c r="D3702" s="218">
        <v>1817.86</v>
      </c>
    </row>
    <row r="3703" spans="1:4" ht="14.25">
      <c r="A3703" s="199">
        <v>100360</v>
      </c>
      <c r="B3703" s="186" t="s">
        <v>23204</v>
      </c>
      <c r="C3703" s="187" t="s">
        <v>73</v>
      </c>
      <c r="D3703" s="218">
        <v>2086.14</v>
      </c>
    </row>
    <row r="3704" spans="1:4" ht="14.25">
      <c r="A3704" s="199">
        <v>100370</v>
      </c>
      <c r="B3704" s="186" t="s">
        <v>23205</v>
      </c>
      <c r="C3704" s="187" t="s">
        <v>73</v>
      </c>
      <c r="D3704" s="218">
        <v>2180.79</v>
      </c>
    </row>
    <row r="3705" spans="1:4" ht="14.25">
      <c r="A3705" s="199">
        <v>100361</v>
      </c>
      <c r="B3705" s="186" t="s">
        <v>23206</v>
      </c>
      <c r="C3705" s="187" t="s">
        <v>73</v>
      </c>
      <c r="D3705" s="218">
        <v>2599.36</v>
      </c>
    </row>
    <row r="3706" spans="1:4" ht="14.25">
      <c r="A3706" s="199">
        <v>100371</v>
      </c>
      <c r="B3706" s="186" t="s">
        <v>23207</v>
      </c>
      <c r="C3706" s="187" t="s">
        <v>73</v>
      </c>
      <c r="D3706" s="218">
        <v>2466.23</v>
      </c>
    </row>
    <row r="3707" spans="1:4" ht="14.25">
      <c r="A3707" s="199">
        <v>100362</v>
      </c>
      <c r="B3707" s="186" t="s">
        <v>23208</v>
      </c>
      <c r="C3707" s="187" t="s">
        <v>73</v>
      </c>
      <c r="D3707" s="218">
        <v>3383.85</v>
      </c>
    </row>
    <row r="3708" spans="1:4" ht="14.25">
      <c r="A3708" s="199">
        <v>100372</v>
      </c>
      <c r="B3708" s="186" t="s">
        <v>23209</v>
      </c>
      <c r="C3708" s="187" t="s">
        <v>73</v>
      </c>
      <c r="D3708" s="218">
        <v>3159.29</v>
      </c>
    </row>
    <row r="3709" spans="1:4" ht="14.25">
      <c r="A3709" s="199">
        <v>100363</v>
      </c>
      <c r="B3709" s="186" t="s">
        <v>23210</v>
      </c>
      <c r="C3709" s="187" t="s">
        <v>73</v>
      </c>
      <c r="D3709" s="218">
        <v>3506.95</v>
      </c>
    </row>
    <row r="3710" spans="1:4" ht="14.25">
      <c r="A3710" s="199">
        <v>100373</v>
      </c>
      <c r="B3710" s="186" t="s">
        <v>23211</v>
      </c>
      <c r="C3710" s="187" t="s">
        <v>73</v>
      </c>
      <c r="D3710" s="218">
        <v>3279.51</v>
      </c>
    </row>
    <row r="3711" spans="1:4" ht="14.25">
      <c r="A3711" s="199">
        <v>106154</v>
      </c>
      <c r="B3711" s="186" t="s">
        <v>23212</v>
      </c>
      <c r="C3711" s="187" t="s">
        <v>74</v>
      </c>
      <c r="D3711" s="218">
        <v>0</v>
      </c>
    </row>
    <row r="3712" spans="1:4" ht="14.25">
      <c r="A3712" s="199">
        <v>106153</v>
      </c>
      <c r="B3712" s="186" t="s">
        <v>23213</v>
      </c>
      <c r="C3712" s="187" t="s">
        <v>74</v>
      </c>
      <c r="D3712" s="218">
        <v>0</v>
      </c>
    </row>
    <row r="3713" spans="1:4" ht="14.25">
      <c r="A3713" s="199">
        <v>106152</v>
      </c>
      <c r="B3713" s="186" t="s">
        <v>23214</v>
      </c>
      <c r="C3713" s="187" t="s">
        <v>74</v>
      </c>
      <c r="D3713" s="218">
        <v>0</v>
      </c>
    </row>
    <row r="3714" spans="1:4" ht="14.25">
      <c r="A3714" s="199">
        <v>106157</v>
      </c>
      <c r="B3714" s="186" t="s">
        <v>23215</v>
      </c>
      <c r="C3714" s="187" t="s">
        <v>74</v>
      </c>
      <c r="D3714" s="218">
        <v>0</v>
      </c>
    </row>
    <row r="3715" spans="1:4" ht="14.25">
      <c r="A3715" s="199">
        <v>106156</v>
      </c>
      <c r="B3715" s="186" t="s">
        <v>23216</v>
      </c>
      <c r="C3715" s="187" t="s">
        <v>74</v>
      </c>
      <c r="D3715" s="218">
        <v>0</v>
      </c>
    </row>
    <row r="3716" spans="1:4" ht="14.25">
      <c r="A3716" s="199">
        <v>106155</v>
      </c>
      <c r="B3716" s="186" t="s">
        <v>23217</v>
      </c>
      <c r="C3716" s="187" t="s">
        <v>74</v>
      </c>
      <c r="D3716" s="218">
        <v>0</v>
      </c>
    </row>
    <row r="3717" spans="1:4" ht="14.25">
      <c r="A3717" s="199">
        <v>106160</v>
      </c>
      <c r="B3717" s="186" t="s">
        <v>23218</v>
      </c>
      <c r="C3717" s="187" t="s">
        <v>74</v>
      </c>
      <c r="D3717" s="218">
        <v>0</v>
      </c>
    </row>
    <row r="3718" spans="1:4" ht="14.25">
      <c r="A3718" s="199">
        <v>106159</v>
      </c>
      <c r="B3718" s="186" t="s">
        <v>23219</v>
      </c>
      <c r="C3718" s="187" t="s">
        <v>74</v>
      </c>
      <c r="D3718" s="218">
        <v>0</v>
      </c>
    </row>
    <row r="3719" spans="1:4" ht="14.25">
      <c r="A3719" s="199">
        <v>106158</v>
      </c>
      <c r="B3719" s="186" t="s">
        <v>23220</v>
      </c>
      <c r="C3719" s="187" t="s">
        <v>74</v>
      </c>
      <c r="D3719" s="218">
        <v>0</v>
      </c>
    </row>
    <row r="3720" spans="1:4" ht="14.25">
      <c r="A3720" s="199">
        <v>106163</v>
      </c>
      <c r="B3720" s="186" t="s">
        <v>23221</v>
      </c>
      <c r="C3720" s="187" t="s">
        <v>74</v>
      </c>
      <c r="D3720" s="218">
        <v>0</v>
      </c>
    </row>
    <row r="3721" spans="1:4" ht="14.25">
      <c r="A3721" s="199">
        <v>106162</v>
      </c>
      <c r="B3721" s="186" t="s">
        <v>23222</v>
      </c>
      <c r="C3721" s="187" t="s">
        <v>74</v>
      </c>
      <c r="D3721" s="218">
        <v>0</v>
      </c>
    </row>
    <row r="3722" spans="1:4" ht="14.25">
      <c r="A3722" s="199">
        <v>106161</v>
      </c>
      <c r="B3722" s="186" t="s">
        <v>23223</v>
      </c>
      <c r="C3722" s="187" t="s">
        <v>74</v>
      </c>
      <c r="D3722" s="218">
        <v>0</v>
      </c>
    </row>
    <row r="3723" spans="1:4" ht="14.25">
      <c r="A3723" s="199">
        <v>100381</v>
      </c>
      <c r="B3723" s="186" t="s">
        <v>23224</v>
      </c>
      <c r="C3723" s="187" t="s">
        <v>74</v>
      </c>
      <c r="D3723" s="218">
        <v>71.39</v>
      </c>
    </row>
    <row r="3724" spans="1:4" ht="14.25">
      <c r="A3724" s="199">
        <v>100380</v>
      </c>
      <c r="B3724" s="186" t="s">
        <v>23225</v>
      </c>
      <c r="C3724" s="187" t="s">
        <v>74</v>
      </c>
      <c r="D3724" s="218">
        <v>63.06</v>
      </c>
    </row>
    <row r="3725" spans="1:4" ht="14.25">
      <c r="A3725" s="199">
        <v>100379</v>
      </c>
      <c r="B3725" s="186" t="s">
        <v>23226</v>
      </c>
      <c r="C3725" s="187" t="s">
        <v>74</v>
      </c>
      <c r="D3725" s="218">
        <v>48.16</v>
      </c>
    </row>
    <row r="3726" spans="1:4" ht="14.25">
      <c r="A3726" s="199">
        <v>100384</v>
      </c>
      <c r="B3726" s="186" t="s">
        <v>23227</v>
      </c>
      <c r="C3726" s="187" t="s">
        <v>74</v>
      </c>
      <c r="D3726" s="218">
        <v>35.17</v>
      </c>
    </row>
    <row r="3727" spans="1:4" ht="14.25">
      <c r="A3727" s="199">
        <v>100383</v>
      </c>
      <c r="B3727" s="186" t="s">
        <v>23228</v>
      </c>
      <c r="C3727" s="187" t="s">
        <v>74</v>
      </c>
      <c r="D3727" s="218">
        <v>32.979999999999997</v>
      </c>
    </row>
    <row r="3728" spans="1:4" ht="14.25">
      <c r="A3728" s="199">
        <v>100382</v>
      </c>
      <c r="B3728" s="186" t="s">
        <v>23229</v>
      </c>
      <c r="C3728" s="187" t="s">
        <v>74</v>
      </c>
      <c r="D3728" s="218">
        <v>30.8</v>
      </c>
    </row>
    <row r="3729" spans="1:4" ht="14.25">
      <c r="A3729" s="199">
        <v>100387</v>
      </c>
      <c r="B3729" s="186" t="s">
        <v>23230</v>
      </c>
      <c r="C3729" s="187" t="s">
        <v>74</v>
      </c>
      <c r="D3729" s="218">
        <v>69.22</v>
      </c>
    </row>
    <row r="3730" spans="1:4" ht="14.25">
      <c r="A3730" s="199">
        <v>100386</v>
      </c>
      <c r="B3730" s="186" t="s">
        <v>23231</v>
      </c>
      <c r="C3730" s="187" t="s">
        <v>74</v>
      </c>
      <c r="D3730" s="218">
        <v>55.46</v>
      </c>
    </row>
    <row r="3731" spans="1:4" ht="14.25">
      <c r="A3731" s="199">
        <v>100385</v>
      </c>
      <c r="B3731" s="186" t="s">
        <v>23232</v>
      </c>
      <c r="C3731" s="187" t="s">
        <v>74</v>
      </c>
      <c r="D3731" s="218">
        <v>43.53</v>
      </c>
    </row>
    <row r="3732" spans="1:4" ht="14.25">
      <c r="A3732" s="199">
        <v>100377</v>
      </c>
      <c r="B3732" s="186" t="s">
        <v>23233</v>
      </c>
      <c r="C3732" s="187" t="s">
        <v>72</v>
      </c>
      <c r="D3732" s="218">
        <v>13.43</v>
      </c>
    </row>
    <row r="3733" spans="1:4" ht="14.25">
      <c r="A3733" s="199">
        <v>100378</v>
      </c>
      <c r="B3733" s="186" t="s">
        <v>23234</v>
      </c>
      <c r="C3733" s="187" t="s">
        <v>72</v>
      </c>
      <c r="D3733" s="218">
        <v>12.1</v>
      </c>
    </row>
    <row r="3734" spans="1:4" ht="14.25">
      <c r="A3734" s="199">
        <v>92596</v>
      </c>
      <c r="B3734" s="186" t="s">
        <v>23235</v>
      </c>
      <c r="C3734" s="187" t="s">
        <v>73</v>
      </c>
      <c r="D3734" s="218">
        <v>2060.12</v>
      </c>
    </row>
    <row r="3735" spans="1:4" ht="14.25">
      <c r="A3735" s="199">
        <v>92616</v>
      </c>
      <c r="B3735" s="186" t="s">
        <v>23236</v>
      </c>
      <c r="C3735" s="187" t="s">
        <v>73</v>
      </c>
      <c r="D3735" s="218">
        <v>1895.85</v>
      </c>
    </row>
    <row r="3736" spans="1:4" ht="14.25">
      <c r="A3736" s="199">
        <v>92598</v>
      </c>
      <c r="B3736" s="186" t="s">
        <v>23237</v>
      </c>
      <c r="C3736" s="187" t="s">
        <v>73</v>
      </c>
      <c r="D3736" s="218">
        <v>2202.19</v>
      </c>
    </row>
    <row r="3737" spans="1:4" ht="14.25">
      <c r="A3737" s="199">
        <v>92618</v>
      </c>
      <c r="B3737" s="186" t="s">
        <v>23238</v>
      </c>
      <c r="C3737" s="187" t="s">
        <v>73</v>
      </c>
      <c r="D3737" s="218">
        <v>2075.29</v>
      </c>
    </row>
    <row r="3738" spans="1:4" ht="14.25">
      <c r="A3738" s="199">
        <v>92600</v>
      </c>
      <c r="B3738" s="186" t="s">
        <v>23239</v>
      </c>
      <c r="C3738" s="187" t="s">
        <v>73</v>
      </c>
      <c r="D3738" s="218">
        <v>2346.8200000000002</v>
      </c>
    </row>
    <row r="3739" spans="1:4" ht="14.25">
      <c r="A3739" s="199">
        <v>92620</v>
      </c>
      <c r="B3739" s="186" t="s">
        <v>23240</v>
      </c>
      <c r="C3739" s="187" t="s">
        <v>73</v>
      </c>
      <c r="D3739" s="218">
        <v>2155.4499999999998</v>
      </c>
    </row>
    <row r="3740" spans="1:4" ht="14.25">
      <c r="A3740" s="199">
        <v>92582</v>
      </c>
      <c r="B3740" s="186" t="s">
        <v>23241</v>
      </c>
      <c r="C3740" s="187" t="s">
        <v>73</v>
      </c>
      <c r="D3740" s="218">
        <v>648.29999999999995</v>
      </c>
    </row>
    <row r="3741" spans="1:4" ht="14.25">
      <c r="A3741" s="199">
        <v>92602</v>
      </c>
      <c r="B3741" s="186" t="s">
        <v>23242</v>
      </c>
      <c r="C3741" s="187" t="s">
        <v>73</v>
      </c>
      <c r="D3741" s="218">
        <v>626.71</v>
      </c>
    </row>
    <row r="3742" spans="1:4" ht="14.25">
      <c r="A3742" s="199">
        <v>92584</v>
      </c>
      <c r="B3742" s="186" t="s">
        <v>23243</v>
      </c>
      <c r="C3742" s="187" t="s">
        <v>73</v>
      </c>
      <c r="D3742" s="218">
        <v>771.53</v>
      </c>
    </row>
    <row r="3743" spans="1:4" ht="14.25">
      <c r="A3743" s="199">
        <v>92604</v>
      </c>
      <c r="B3743" s="186" t="s">
        <v>23244</v>
      </c>
      <c r="C3743" s="187" t="s">
        <v>73</v>
      </c>
      <c r="D3743" s="218">
        <v>741.32</v>
      </c>
    </row>
    <row r="3744" spans="1:4" ht="14.25">
      <c r="A3744" s="199">
        <v>92586</v>
      </c>
      <c r="B3744" s="186" t="s">
        <v>23245</v>
      </c>
      <c r="C3744" s="187" t="s">
        <v>73</v>
      </c>
      <c r="D3744" s="218">
        <v>891.25</v>
      </c>
    </row>
    <row r="3745" spans="1:4" ht="14.25">
      <c r="A3745" s="199">
        <v>92606</v>
      </c>
      <c r="B3745" s="186" t="s">
        <v>23246</v>
      </c>
      <c r="C3745" s="187" t="s">
        <v>73</v>
      </c>
      <c r="D3745" s="218">
        <v>856.55</v>
      </c>
    </row>
    <row r="3746" spans="1:4" ht="14.25">
      <c r="A3746" s="199">
        <v>92588</v>
      </c>
      <c r="B3746" s="186" t="s">
        <v>23247</v>
      </c>
      <c r="C3746" s="187" t="s">
        <v>73</v>
      </c>
      <c r="D3746" s="218">
        <v>1189.99</v>
      </c>
    </row>
    <row r="3747" spans="1:4" ht="14.25">
      <c r="A3747" s="199">
        <v>92608</v>
      </c>
      <c r="B3747" s="186" t="s">
        <v>23248</v>
      </c>
      <c r="C3747" s="187" t="s">
        <v>73</v>
      </c>
      <c r="D3747" s="218">
        <v>1125.8800000000001</v>
      </c>
    </row>
    <row r="3748" spans="1:4" ht="14.25">
      <c r="A3748" s="199">
        <v>92590</v>
      </c>
      <c r="B3748" s="186" t="s">
        <v>23249</v>
      </c>
      <c r="C3748" s="187" t="s">
        <v>73</v>
      </c>
      <c r="D3748" s="218">
        <v>1321.53</v>
      </c>
    </row>
    <row r="3749" spans="1:4" ht="14.25">
      <c r="A3749" s="199">
        <v>92610</v>
      </c>
      <c r="B3749" s="186" t="s">
        <v>23250</v>
      </c>
      <c r="C3749" s="187" t="s">
        <v>73</v>
      </c>
      <c r="D3749" s="218">
        <v>1248.8</v>
      </c>
    </row>
    <row r="3750" spans="1:4" ht="14.25">
      <c r="A3750" s="199">
        <v>92592</v>
      </c>
      <c r="B3750" s="186" t="s">
        <v>23251</v>
      </c>
      <c r="C3750" s="187" t="s">
        <v>73</v>
      </c>
      <c r="D3750" s="218">
        <v>1523.2</v>
      </c>
    </row>
    <row r="3751" spans="1:4" ht="14.25">
      <c r="A3751" s="199">
        <v>92612</v>
      </c>
      <c r="B3751" s="186" t="s">
        <v>23252</v>
      </c>
      <c r="C3751" s="187" t="s">
        <v>73</v>
      </c>
      <c r="D3751" s="218">
        <v>1464.05</v>
      </c>
    </row>
    <row r="3752" spans="1:4" ht="14.25">
      <c r="A3752" s="199">
        <v>92594</v>
      </c>
      <c r="B3752" s="186" t="s">
        <v>23253</v>
      </c>
      <c r="C3752" s="187" t="s">
        <v>73</v>
      </c>
      <c r="D3752" s="218">
        <v>1783.91</v>
      </c>
    </row>
    <row r="3753" spans="1:4" ht="14.25">
      <c r="A3753" s="199">
        <v>92614</v>
      </c>
      <c r="B3753" s="186" t="s">
        <v>23254</v>
      </c>
      <c r="C3753" s="187" t="s">
        <v>73</v>
      </c>
      <c r="D3753" s="218">
        <v>1649.16</v>
      </c>
    </row>
    <row r="3754" spans="1:4" ht="14.25">
      <c r="A3754" s="199">
        <v>92552</v>
      </c>
      <c r="B3754" s="186" t="s">
        <v>23255</v>
      </c>
      <c r="C3754" s="187" t="s">
        <v>73</v>
      </c>
      <c r="D3754" s="218">
        <v>3178.47</v>
      </c>
    </row>
    <row r="3755" spans="1:4" ht="14.25">
      <c r="A3755" s="199">
        <v>92562</v>
      </c>
      <c r="B3755" s="186" t="s">
        <v>23256</v>
      </c>
      <c r="C3755" s="187" t="s">
        <v>73</v>
      </c>
      <c r="D3755" s="218">
        <v>3088.3</v>
      </c>
    </row>
    <row r="3756" spans="1:4" ht="14.25">
      <c r="A3756" s="199">
        <v>92553</v>
      </c>
      <c r="B3756" s="186" t="s">
        <v>23257</v>
      </c>
      <c r="C3756" s="187" t="s">
        <v>73</v>
      </c>
      <c r="D3756" s="218">
        <v>3651.29</v>
      </c>
    </row>
    <row r="3757" spans="1:4" ht="14.25">
      <c r="A3757" s="199">
        <v>92563</v>
      </c>
      <c r="B3757" s="186" t="s">
        <v>23258</v>
      </c>
      <c r="C3757" s="187" t="s">
        <v>73</v>
      </c>
      <c r="D3757" s="218">
        <v>3556.05</v>
      </c>
    </row>
    <row r="3758" spans="1:4" ht="14.25">
      <c r="A3758" s="199">
        <v>92554</v>
      </c>
      <c r="B3758" s="186" t="s">
        <v>23259</v>
      </c>
      <c r="C3758" s="187" t="s">
        <v>73</v>
      </c>
      <c r="D3758" s="218">
        <v>3794.25</v>
      </c>
    </row>
    <row r="3759" spans="1:4" ht="14.25">
      <c r="A3759" s="199">
        <v>92564</v>
      </c>
      <c r="B3759" s="186" t="s">
        <v>23260</v>
      </c>
      <c r="C3759" s="187" t="s">
        <v>73</v>
      </c>
      <c r="D3759" s="218">
        <v>3677.59</v>
      </c>
    </row>
    <row r="3760" spans="1:4" ht="14.25">
      <c r="A3760" s="199">
        <v>92545</v>
      </c>
      <c r="B3760" s="186" t="s">
        <v>23261</v>
      </c>
      <c r="C3760" s="187" t="s">
        <v>73</v>
      </c>
      <c r="D3760" s="218">
        <v>1222.1199999999999</v>
      </c>
    </row>
    <row r="3761" spans="1:4" ht="14.25">
      <c r="A3761" s="199">
        <v>92555</v>
      </c>
      <c r="B3761" s="186" t="s">
        <v>23262</v>
      </c>
      <c r="C3761" s="187" t="s">
        <v>73</v>
      </c>
      <c r="D3761" s="218">
        <v>1219.5</v>
      </c>
    </row>
    <row r="3762" spans="1:4" ht="14.25">
      <c r="A3762" s="199">
        <v>92546</v>
      </c>
      <c r="B3762" s="186" t="s">
        <v>23263</v>
      </c>
      <c r="C3762" s="187" t="s">
        <v>73</v>
      </c>
      <c r="D3762" s="218">
        <v>1537.71</v>
      </c>
    </row>
    <row r="3763" spans="1:4" ht="14.25">
      <c r="A3763" s="199">
        <v>92556</v>
      </c>
      <c r="B3763" s="186" t="s">
        <v>23264</v>
      </c>
      <c r="C3763" s="187" t="s">
        <v>73</v>
      </c>
      <c r="D3763" s="218">
        <v>1500.4</v>
      </c>
    </row>
    <row r="3764" spans="1:4" ht="14.25">
      <c r="A3764" s="199">
        <v>92547</v>
      </c>
      <c r="B3764" s="186" t="s">
        <v>23265</v>
      </c>
      <c r="C3764" s="187" t="s">
        <v>73</v>
      </c>
      <c r="D3764" s="218">
        <v>1634.23</v>
      </c>
    </row>
    <row r="3765" spans="1:4" ht="14.25">
      <c r="A3765" s="199">
        <v>92557</v>
      </c>
      <c r="B3765" s="186" t="s">
        <v>23266</v>
      </c>
      <c r="C3765" s="187" t="s">
        <v>73</v>
      </c>
      <c r="D3765" s="218">
        <v>1596.05</v>
      </c>
    </row>
    <row r="3766" spans="1:4" ht="14.25">
      <c r="A3766" s="199">
        <v>92548</v>
      </c>
      <c r="B3766" s="186" t="s">
        <v>23267</v>
      </c>
      <c r="C3766" s="187" t="s">
        <v>73</v>
      </c>
      <c r="D3766" s="218">
        <v>1829.11</v>
      </c>
    </row>
    <row r="3767" spans="1:4" ht="14.25">
      <c r="A3767" s="199">
        <v>92558</v>
      </c>
      <c r="B3767" s="186" t="s">
        <v>23268</v>
      </c>
      <c r="C3767" s="187" t="s">
        <v>73</v>
      </c>
      <c r="D3767" s="218">
        <v>1804.58</v>
      </c>
    </row>
    <row r="3768" spans="1:4" ht="14.25">
      <c r="A3768" s="199">
        <v>92549</v>
      </c>
      <c r="B3768" s="186" t="s">
        <v>23269</v>
      </c>
      <c r="C3768" s="187" t="s">
        <v>73</v>
      </c>
      <c r="D3768" s="218">
        <v>2291.27</v>
      </c>
    </row>
    <row r="3769" spans="1:4" ht="14.25">
      <c r="A3769" s="199">
        <v>92559</v>
      </c>
      <c r="B3769" s="186" t="s">
        <v>23270</v>
      </c>
      <c r="C3769" s="187" t="s">
        <v>73</v>
      </c>
      <c r="D3769" s="218">
        <v>2249.21</v>
      </c>
    </row>
    <row r="3770" spans="1:4" ht="14.25">
      <c r="A3770" s="199">
        <v>92550</v>
      </c>
      <c r="B3770" s="186" t="s">
        <v>23271</v>
      </c>
      <c r="C3770" s="187" t="s">
        <v>73</v>
      </c>
      <c r="D3770" s="218">
        <v>2786.69</v>
      </c>
    </row>
    <row r="3771" spans="1:4" ht="14.25">
      <c r="A3771" s="199">
        <v>92560</v>
      </c>
      <c r="B3771" s="186" t="s">
        <v>23272</v>
      </c>
      <c r="C3771" s="187" t="s">
        <v>73</v>
      </c>
      <c r="D3771" s="218">
        <v>2730.76</v>
      </c>
    </row>
    <row r="3772" spans="1:4" ht="14.25">
      <c r="A3772" s="199">
        <v>92551</v>
      </c>
      <c r="B3772" s="186" t="s">
        <v>23273</v>
      </c>
      <c r="C3772" s="187" t="s">
        <v>73</v>
      </c>
      <c r="D3772" s="218">
        <v>2911.24</v>
      </c>
    </row>
    <row r="3773" spans="1:4" ht="14.25">
      <c r="A3773" s="199">
        <v>92561</v>
      </c>
      <c r="B3773" s="186" t="s">
        <v>23274</v>
      </c>
      <c r="C3773" s="187" t="s">
        <v>73</v>
      </c>
      <c r="D3773" s="218">
        <v>2855.76</v>
      </c>
    </row>
    <row r="3774" spans="1:4" ht="14.25">
      <c r="A3774" s="199">
        <v>92262</v>
      </c>
      <c r="B3774" s="186" t="s">
        <v>23275</v>
      </c>
      <c r="C3774" s="187" t="s">
        <v>73</v>
      </c>
      <c r="D3774" s="218">
        <v>823.82</v>
      </c>
    </row>
    <row r="3775" spans="1:4" ht="14.25">
      <c r="A3775" s="199">
        <v>106149</v>
      </c>
      <c r="B3775" s="186" t="s">
        <v>23276</v>
      </c>
      <c r="C3775" s="187" t="s">
        <v>73</v>
      </c>
      <c r="D3775" s="218">
        <v>943.6</v>
      </c>
    </row>
    <row r="3776" spans="1:4" ht="14.25">
      <c r="A3776" s="199">
        <v>106150</v>
      </c>
      <c r="B3776" s="186" t="s">
        <v>23277</v>
      </c>
      <c r="C3776" s="187" t="s">
        <v>73</v>
      </c>
      <c r="D3776" s="218">
        <v>1082.55</v>
      </c>
    </row>
    <row r="3777" spans="1:4" ht="14.25">
      <c r="A3777" s="199">
        <v>106151</v>
      </c>
      <c r="B3777" s="186" t="s">
        <v>23278</v>
      </c>
      <c r="C3777" s="187" t="s">
        <v>73</v>
      </c>
      <c r="D3777" s="218">
        <v>1240.6600000000001</v>
      </c>
    </row>
    <row r="3778" spans="1:4" ht="14.25">
      <c r="A3778" s="199">
        <v>92259</v>
      </c>
      <c r="B3778" s="186" t="s">
        <v>23279</v>
      </c>
      <c r="C3778" s="187" t="s">
        <v>73</v>
      </c>
      <c r="D3778" s="218">
        <v>544.72</v>
      </c>
    </row>
    <row r="3779" spans="1:4" ht="14.25">
      <c r="A3779" s="199">
        <v>92260</v>
      </c>
      <c r="B3779" s="186" t="s">
        <v>23280</v>
      </c>
      <c r="C3779" s="187" t="s">
        <v>73</v>
      </c>
      <c r="D3779" s="218">
        <v>623.78</v>
      </c>
    </row>
    <row r="3780" spans="1:4" ht="14.25">
      <c r="A3780" s="199">
        <v>92261</v>
      </c>
      <c r="B3780" s="186" t="s">
        <v>23281</v>
      </c>
      <c r="C3780" s="187" t="s">
        <v>73</v>
      </c>
      <c r="D3780" s="218">
        <v>700.44</v>
      </c>
    </row>
    <row r="3781" spans="1:4" ht="14.25">
      <c r="A3781" s="199">
        <v>92258</v>
      </c>
      <c r="B3781" s="186" t="s">
        <v>23282</v>
      </c>
      <c r="C3781" s="187" t="s">
        <v>73</v>
      </c>
      <c r="D3781" s="218">
        <v>447.11</v>
      </c>
    </row>
    <row r="3782" spans="1:4" ht="14.25">
      <c r="A3782" s="199">
        <v>92255</v>
      </c>
      <c r="B3782" s="186" t="s">
        <v>23283</v>
      </c>
      <c r="C3782" s="187" t="s">
        <v>73</v>
      </c>
      <c r="D3782" s="218">
        <v>197.52</v>
      </c>
    </row>
    <row r="3783" spans="1:4" ht="14.25">
      <c r="A3783" s="199">
        <v>92256</v>
      </c>
      <c r="B3783" s="186" t="s">
        <v>23284</v>
      </c>
      <c r="C3783" s="187" t="s">
        <v>73</v>
      </c>
      <c r="D3783" s="218">
        <v>268.22000000000003</v>
      </c>
    </row>
    <row r="3784" spans="1:4" ht="14.25">
      <c r="A3784" s="199">
        <v>92257</v>
      </c>
      <c r="B3784" s="186" t="s">
        <v>23285</v>
      </c>
      <c r="C3784" s="187" t="s">
        <v>73</v>
      </c>
      <c r="D3784" s="218">
        <v>336.78</v>
      </c>
    </row>
    <row r="3785" spans="1:4" ht="14.25">
      <c r="A3785" s="199">
        <v>100393</v>
      </c>
      <c r="B3785" s="186" t="s">
        <v>23286</v>
      </c>
      <c r="C3785" s="187" t="s">
        <v>74</v>
      </c>
      <c r="D3785" s="218">
        <v>22.57</v>
      </c>
    </row>
    <row r="3786" spans="1:4" ht="14.25">
      <c r="A3786" s="199">
        <v>100389</v>
      </c>
      <c r="B3786" s="186" t="s">
        <v>23287</v>
      </c>
      <c r="C3786" s="187" t="s">
        <v>74</v>
      </c>
      <c r="D3786" s="218">
        <v>18.82</v>
      </c>
    </row>
    <row r="3787" spans="1:4" ht="14.25">
      <c r="A3787" s="199">
        <v>100395</v>
      </c>
      <c r="B3787" s="186" t="s">
        <v>23288</v>
      </c>
      <c r="C3787" s="187" t="s">
        <v>74</v>
      </c>
      <c r="D3787" s="218">
        <v>24.66</v>
      </c>
    </row>
    <row r="3788" spans="1:4" ht="14.25">
      <c r="A3788" s="199">
        <v>100391</v>
      </c>
      <c r="B3788" s="186" t="s">
        <v>23289</v>
      </c>
      <c r="C3788" s="187" t="s">
        <v>74</v>
      </c>
      <c r="D3788" s="218">
        <v>20.61</v>
      </c>
    </row>
    <row r="3789" spans="1:4" ht="14.25">
      <c r="A3789" s="199">
        <v>100392</v>
      </c>
      <c r="B3789" s="186" t="s">
        <v>23290</v>
      </c>
      <c r="C3789" s="187" t="s">
        <v>74</v>
      </c>
      <c r="D3789" s="218">
        <v>18.809999999999999</v>
      </c>
    </row>
    <row r="3790" spans="1:4" ht="14.25">
      <c r="A3790" s="199">
        <v>100388</v>
      </c>
      <c r="B3790" s="186" t="s">
        <v>23291</v>
      </c>
      <c r="C3790" s="187" t="s">
        <v>74</v>
      </c>
      <c r="D3790" s="218">
        <v>23.92</v>
      </c>
    </row>
    <row r="3791" spans="1:4" ht="14.25">
      <c r="A3791" s="199">
        <v>100394</v>
      </c>
      <c r="B3791" s="186" t="s">
        <v>23292</v>
      </c>
      <c r="C3791" s="187" t="s">
        <v>74</v>
      </c>
      <c r="D3791" s="218">
        <v>21.73</v>
      </c>
    </row>
    <row r="3792" spans="1:4" ht="14.25">
      <c r="A3792" s="199">
        <v>100390</v>
      </c>
      <c r="B3792" s="186" t="s">
        <v>23293</v>
      </c>
      <c r="C3792" s="187" t="s">
        <v>74</v>
      </c>
      <c r="D3792" s="218">
        <v>27.67</v>
      </c>
    </row>
    <row r="3793" spans="1:4" ht="14.25">
      <c r="A3793" s="199">
        <v>92575</v>
      </c>
      <c r="B3793" s="186" t="s">
        <v>23294</v>
      </c>
      <c r="C3793" s="187" t="s">
        <v>74</v>
      </c>
      <c r="D3793" s="218">
        <v>64.58</v>
      </c>
    </row>
    <row r="3794" spans="1:4" ht="14.25">
      <c r="A3794" s="199">
        <v>92569</v>
      </c>
      <c r="B3794" s="186" t="s">
        <v>23295</v>
      </c>
      <c r="C3794" s="187" t="s">
        <v>74</v>
      </c>
      <c r="D3794" s="218">
        <v>70.41</v>
      </c>
    </row>
    <row r="3795" spans="1:4" ht="14.25">
      <c r="A3795" s="199">
        <v>92578</v>
      </c>
      <c r="B3795" s="186" t="s">
        <v>23296</v>
      </c>
      <c r="C3795" s="187" t="s">
        <v>74</v>
      </c>
      <c r="D3795" s="218">
        <v>67.319999999999993</v>
      </c>
    </row>
    <row r="3796" spans="1:4" ht="14.25">
      <c r="A3796" s="199">
        <v>92572</v>
      </c>
      <c r="B3796" s="186" t="s">
        <v>23297</v>
      </c>
      <c r="C3796" s="187" t="s">
        <v>74</v>
      </c>
      <c r="D3796" s="218">
        <v>73.08</v>
      </c>
    </row>
    <row r="3797" spans="1:4" ht="14.25">
      <c r="A3797" s="199">
        <v>92576</v>
      </c>
      <c r="B3797" s="186" t="s">
        <v>23298</v>
      </c>
      <c r="C3797" s="187" t="s">
        <v>74</v>
      </c>
      <c r="D3797" s="218">
        <v>35.24</v>
      </c>
    </row>
    <row r="3798" spans="1:4" ht="14.25">
      <c r="A3798" s="199">
        <v>92570</v>
      </c>
      <c r="B3798" s="186" t="s">
        <v>23299</v>
      </c>
      <c r="C3798" s="187" t="s">
        <v>74</v>
      </c>
      <c r="D3798" s="218">
        <v>44.46</v>
      </c>
    </row>
    <row r="3799" spans="1:4" ht="14.25">
      <c r="A3799" s="199">
        <v>92579</v>
      </c>
      <c r="B3799" s="186" t="s">
        <v>23300</v>
      </c>
      <c r="C3799" s="187" t="s">
        <v>74</v>
      </c>
      <c r="D3799" s="218">
        <v>36.799999999999997</v>
      </c>
    </row>
    <row r="3800" spans="1:4" ht="14.25">
      <c r="A3800" s="199">
        <v>92573</v>
      </c>
      <c r="B3800" s="186" t="s">
        <v>23301</v>
      </c>
      <c r="C3800" s="187" t="s">
        <v>74</v>
      </c>
      <c r="D3800" s="218">
        <v>46.43</v>
      </c>
    </row>
    <row r="3801" spans="1:4" ht="14.25">
      <c r="A3801" s="199">
        <v>92574</v>
      </c>
      <c r="B3801" s="186" t="s">
        <v>23302</v>
      </c>
      <c r="C3801" s="187" t="s">
        <v>74</v>
      </c>
      <c r="D3801" s="218">
        <v>129.65</v>
      </c>
    </row>
    <row r="3802" spans="1:4" ht="14.25">
      <c r="A3802" s="199">
        <v>92568</v>
      </c>
      <c r="B3802" s="186" t="s">
        <v>23303</v>
      </c>
      <c r="C3802" s="187" t="s">
        <v>74</v>
      </c>
      <c r="D3802" s="218">
        <v>138.30000000000001</v>
      </c>
    </row>
    <row r="3803" spans="1:4" ht="14.25">
      <c r="A3803" s="199">
        <v>92577</v>
      </c>
      <c r="B3803" s="186" t="s">
        <v>23304</v>
      </c>
      <c r="C3803" s="187" t="s">
        <v>74</v>
      </c>
      <c r="D3803" s="218">
        <v>145.18</v>
      </c>
    </row>
    <row r="3804" spans="1:4" ht="14.25">
      <c r="A3804" s="199">
        <v>92571</v>
      </c>
      <c r="B3804" s="186" t="s">
        <v>23305</v>
      </c>
      <c r="C3804" s="187" t="s">
        <v>74</v>
      </c>
      <c r="D3804" s="218">
        <v>142.49</v>
      </c>
    </row>
    <row r="3805" spans="1:4" ht="14.25">
      <c r="A3805" s="199">
        <v>92581</v>
      </c>
      <c r="B3805" s="186" t="s">
        <v>23306</v>
      </c>
      <c r="C3805" s="187" t="s">
        <v>74</v>
      </c>
      <c r="D3805" s="218">
        <v>50.61</v>
      </c>
    </row>
    <row r="3806" spans="1:4" ht="14.25">
      <c r="A3806" s="199">
        <v>104314</v>
      </c>
      <c r="B3806" s="186" t="s">
        <v>23307</v>
      </c>
      <c r="C3806" s="187" t="s">
        <v>72</v>
      </c>
      <c r="D3806" s="218">
        <v>11.26</v>
      </c>
    </row>
    <row r="3807" spans="1:4" ht="14.25">
      <c r="A3807" s="199">
        <v>92580</v>
      </c>
      <c r="B3807" s="186" t="s">
        <v>23308</v>
      </c>
      <c r="C3807" s="187" t="s">
        <v>74</v>
      </c>
      <c r="D3807" s="218">
        <v>48.86</v>
      </c>
    </row>
    <row r="3808" spans="1:4" ht="14.25">
      <c r="A3808" s="199">
        <v>92539</v>
      </c>
      <c r="B3808" s="186" t="s">
        <v>23309</v>
      </c>
      <c r="C3808" s="187" t="s">
        <v>74</v>
      </c>
      <c r="D3808" s="218">
        <v>106.08</v>
      </c>
    </row>
    <row r="3809" spans="1:4" ht="14.25">
      <c r="A3809" s="199">
        <v>92540</v>
      </c>
      <c r="B3809" s="186" t="s">
        <v>23310</v>
      </c>
      <c r="C3809" s="187" t="s">
        <v>74</v>
      </c>
      <c r="D3809" s="218">
        <v>117.78</v>
      </c>
    </row>
    <row r="3810" spans="1:4" ht="14.25">
      <c r="A3810" s="199">
        <v>92544</v>
      </c>
      <c r="B3810" s="186" t="s">
        <v>23311</v>
      </c>
      <c r="C3810" s="187" t="s">
        <v>74</v>
      </c>
      <c r="D3810" s="218">
        <v>26.49</v>
      </c>
    </row>
    <row r="3811" spans="1:4" ht="14.25">
      <c r="A3811" s="199">
        <v>92543</v>
      </c>
      <c r="B3811" s="186" t="s">
        <v>23312</v>
      </c>
      <c r="C3811" s="187" t="s">
        <v>74</v>
      </c>
      <c r="D3811" s="218">
        <v>33.1</v>
      </c>
    </row>
    <row r="3812" spans="1:4" ht="14.25">
      <c r="A3812" s="199">
        <v>97725</v>
      </c>
      <c r="B3812" s="186" t="s">
        <v>7618</v>
      </c>
      <c r="C3812" s="187" t="s">
        <v>712</v>
      </c>
      <c r="D3812" s="218">
        <v>0</v>
      </c>
    </row>
    <row r="3813" spans="1:4" ht="14.25">
      <c r="A3813" s="199">
        <v>97721</v>
      </c>
      <c r="B3813" s="186" t="s">
        <v>7619</v>
      </c>
      <c r="C3813" s="187" t="s">
        <v>712</v>
      </c>
      <c r="D3813" s="218">
        <v>0</v>
      </c>
    </row>
    <row r="3814" spans="1:4" ht="14.25">
      <c r="A3814" s="199">
        <v>97722</v>
      </c>
      <c r="B3814" s="186" t="s">
        <v>23313</v>
      </c>
      <c r="C3814" s="187" t="s">
        <v>712</v>
      </c>
      <c r="D3814" s="218">
        <v>0</v>
      </c>
    </row>
    <row r="3815" spans="1:4" ht="14.25">
      <c r="A3815" s="199">
        <v>97724</v>
      </c>
      <c r="B3815" s="186" t="s">
        <v>7620</v>
      </c>
      <c r="C3815" s="187" t="s">
        <v>712</v>
      </c>
      <c r="D3815" s="218">
        <v>0</v>
      </c>
    </row>
    <row r="3816" spans="1:4" ht="14.25">
      <c r="A3816" s="199">
        <v>97719</v>
      </c>
      <c r="B3816" s="186" t="s">
        <v>7621</v>
      </c>
      <c r="C3816" s="187" t="s">
        <v>712</v>
      </c>
      <c r="D3816" s="218">
        <v>0</v>
      </c>
    </row>
    <row r="3817" spans="1:4" ht="14.25">
      <c r="A3817" s="199">
        <v>97723</v>
      </c>
      <c r="B3817" s="186" t="s">
        <v>7622</v>
      </c>
      <c r="C3817" s="187" t="s">
        <v>712</v>
      </c>
      <c r="D3817" s="218">
        <v>0</v>
      </c>
    </row>
    <row r="3818" spans="1:4" ht="14.25">
      <c r="A3818" s="199">
        <v>104946</v>
      </c>
      <c r="B3818" s="186" t="s">
        <v>7623</v>
      </c>
      <c r="C3818" s="187" t="s">
        <v>712</v>
      </c>
      <c r="D3818" s="218">
        <v>0</v>
      </c>
    </row>
    <row r="3819" spans="1:4" ht="14.25">
      <c r="A3819" s="199">
        <v>104944</v>
      </c>
      <c r="B3819" s="186" t="s">
        <v>7624</v>
      </c>
      <c r="C3819" s="187" t="s">
        <v>712</v>
      </c>
      <c r="D3819" s="218">
        <v>0</v>
      </c>
    </row>
    <row r="3820" spans="1:4" ht="14.25">
      <c r="A3820" s="199">
        <v>104945</v>
      </c>
      <c r="B3820" s="186" t="s">
        <v>7625</v>
      </c>
      <c r="C3820" s="187" t="s">
        <v>712</v>
      </c>
      <c r="D3820" s="218">
        <v>0</v>
      </c>
    </row>
    <row r="3821" spans="1:4" ht="14.25">
      <c r="A3821" s="199">
        <v>97720</v>
      </c>
      <c r="B3821" s="186" t="s">
        <v>7626</v>
      </c>
      <c r="C3821" s="187" t="s">
        <v>712</v>
      </c>
      <c r="D3821" s="218">
        <v>0</v>
      </c>
    </row>
    <row r="3822" spans="1:4" ht="14.25">
      <c r="A3822" s="199">
        <v>97740</v>
      </c>
      <c r="B3822" s="186" t="s">
        <v>3986</v>
      </c>
      <c r="C3822" s="187" t="s">
        <v>712</v>
      </c>
      <c r="D3822" s="218">
        <v>2123.7800000000002</v>
      </c>
    </row>
    <row r="3823" spans="1:4" ht="14.25">
      <c r="A3823" s="199">
        <v>97738</v>
      </c>
      <c r="B3823" s="186" t="s">
        <v>3984</v>
      </c>
      <c r="C3823" s="187" t="s">
        <v>712</v>
      </c>
      <c r="D3823" s="218">
        <v>4140.5200000000004</v>
      </c>
    </row>
    <row r="3824" spans="1:4" ht="14.25">
      <c r="A3824" s="199">
        <v>97739</v>
      </c>
      <c r="B3824" s="186" t="s">
        <v>3985</v>
      </c>
      <c r="C3824" s="187" t="s">
        <v>712</v>
      </c>
      <c r="D3824" s="218">
        <v>2976.28</v>
      </c>
    </row>
    <row r="3825" spans="1:4" ht="14.25">
      <c r="A3825" s="199">
        <v>97736</v>
      </c>
      <c r="B3825" s="186" t="s">
        <v>3983</v>
      </c>
      <c r="C3825" s="187" t="s">
        <v>712</v>
      </c>
      <c r="D3825" s="218">
        <v>1536.57</v>
      </c>
    </row>
    <row r="3826" spans="1:4" ht="14.25">
      <c r="A3826" s="199">
        <v>97734</v>
      </c>
      <c r="B3826" s="186" t="s">
        <v>3981</v>
      </c>
      <c r="C3826" s="187" t="s">
        <v>712</v>
      </c>
      <c r="D3826" s="218">
        <v>3048.48</v>
      </c>
    </row>
    <row r="3827" spans="1:4" ht="14.25">
      <c r="A3827" s="199">
        <v>97735</v>
      </c>
      <c r="B3827" s="186" t="s">
        <v>3982</v>
      </c>
      <c r="C3827" s="187" t="s">
        <v>712</v>
      </c>
      <c r="D3827" s="218">
        <v>2500.81</v>
      </c>
    </row>
    <row r="3828" spans="1:4" ht="14.25">
      <c r="A3828" s="199">
        <v>97737</v>
      </c>
      <c r="B3828" s="186" t="s">
        <v>6367</v>
      </c>
      <c r="C3828" s="187" t="s">
        <v>712</v>
      </c>
      <c r="D3828" s="218">
        <v>3247.97</v>
      </c>
    </row>
    <row r="3829" spans="1:4" ht="14.25">
      <c r="A3829" s="199">
        <v>97733</v>
      </c>
      <c r="B3829" s="186" t="s">
        <v>3980</v>
      </c>
      <c r="C3829" s="187" t="s">
        <v>712</v>
      </c>
      <c r="D3829" s="218">
        <v>3482.07</v>
      </c>
    </row>
    <row r="3830" spans="1:4" ht="14.25">
      <c r="A3830" s="199">
        <v>98616</v>
      </c>
      <c r="B3830" s="186" t="s">
        <v>7627</v>
      </c>
      <c r="C3830" s="187" t="s">
        <v>74</v>
      </c>
      <c r="D3830" s="218">
        <v>261.61</v>
      </c>
    </row>
    <row r="3831" spans="1:4" ht="14.25">
      <c r="A3831" s="199">
        <v>98619</v>
      </c>
      <c r="B3831" s="186" t="s">
        <v>7628</v>
      </c>
      <c r="C3831" s="187" t="s">
        <v>74</v>
      </c>
      <c r="D3831" s="218">
        <v>285.69</v>
      </c>
    </row>
    <row r="3832" spans="1:4" ht="14.25">
      <c r="A3832" s="199">
        <v>98622</v>
      </c>
      <c r="B3832" s="186" t="s">
        <v>7629</v>
      </c>
      <c r="C3832" s="187" t="s">
        <v>74</v>
      </c>
      <c r="D3832" s="218">
        <v>440.47</v>
      </c>
    </row>
    <row r="3833" spans="1:4" ht="14.25">
      <c r="A3833" s="199">
        <v>98625</v>
      </c>
      <c r="B3833" s="186" t="s">
        <v>7630</v>
      </c>
      <c r="C3833" s="187" t="s">
        <v>74</v>
      </c>
      <c r="D3833" s="218">
        <v>463.62</v>
      </c>
    </row>
    <row r="3834" spans="1:4" ht="14.25">
      <c r="A3834" s="199">
        <v>105918</v>
      </c>
      <c r="B3834" s="186" t="s">
        <v>7631</v>
      </c>
      <c r="C3834" s="187" t="s">
        <v>74</v>
      </c>
      <c r="D3834" s="218">
        <v>0</v>
      </c>
    </row>
    <row r="3835" spans="1:4" ht="14.25">
      <c r="A3835" s="199">
        <v>98631</v>
      </c>
      <c r="B3835" s="186" t="s">
        <v>7632</v>
      </c>
      <c r="C3835" s="187" t="s">
        <v>74</v>
      </c>
      <c r="D3835" s="218">
        <v>0</v>
      </c>
    </row>
    <row r="3836" spans="1:4" ht="14.25">
      <c r="A3836" s="199">
        <v>98637</v>
      </c>
      <c r="B3836" s="186" t="s">
        <v>7633</v>
      </c>
      <c r="C3836" s="187" t="s">
        <v>712</v>
      </c>
      <c r="D3836" s="218">
        <v>0</v>
      </c>
    </row>
    <row r="3837" spans="1:4" ht="14.25">
      <c r="A3837" s="199">
        <v>98641</v>
      </c>
      <c r="B3837" s="186" t="s">
        <v>7634</v>
      </c>
      <c r="C3837" s="187" t="s">
        <v>712</v>
      </c>
      <c r="D3837" s="218">
        <v>0</v>
      </c>
    </row>
    <row r="3838" spans="1:4" ht="14.25">
      <c r="A3838" s="199">
        <v>98645</v>
      </c>
      <c r="B3838" s="186" t="s">
        <v>7635</v>
      </c>
      <c r="C3838" s="187" t="s">
        <v>712</v>
      </c>
      <c r="D3838" s="218">
        <v>0</v>
      </c>
    </row>
    <row r="3839" spans="1:4" ht="14.25">
      <c r="A3839" s="199">
        <v>98649</v>
      </c>
      <c r="B3839" s="186" t="s">
        <v>7636</v>
      </c>
      <c r="C3839" s="187" t="s">
        <v>712</v>
      </c>
      <c r="D3839" s="218">
        <v>0</v>
      </c>
    </row>
    <row r="3840" spans="1:4" ht="14.25">
      <c r="A3840" s="199">
        <v>98653</v>
      </c>
      <c r="B3840" s="186" t="s">
        <v>7637</v>
      </c>
      <c r="C3840" s="187" t="s">
        <v>712</v>
      </c>
      <c r="D3840" s="218">
        <v>0</v>
      </c>
    </row>
    <row r="3841" spans="1:4" ht="14.25">
      <c r="A3841" s="199">
        <v>98657</v>
      </c>
      <c r="B3841" s="186" t="s">
        <v>7638</v>
      </c>
      <c r="C3841" s="187" t="s">
        <v>44</v>
      </c>
      <c r="D3841" s="218">
        <v>717.32</v>
      </c>
    </row>
    <row r="3842" spans="1:4" ht="14.25">
      <c r="A3842" s="199">
        <v>100344</v>
      </c>
      <c r="B3842" s="186" t="s">
        <v>6327</v>
      </c>
      <c r="C3842" s="187" t="s">
        <v>72</v>
      </c>
      <c r="D3842" s="218">
        <v>11.98</v>
      </c>
    </row>
    <row r="3843" spans="1:4" ht="14.25">
      <c r="A3843" s="199">
        <v>100345</v>
      </c>
      <c r="B3843" s="186" t="s">
        <v>6328</v>
      </c>
      <c r="C3843" s="187" t="s">
        <v>72</v>
      </c>
      <c r="D3843" s="218">
        <v>9.3000000000000007</v>
      </c>
    </row>
    <row r="3844" spans="1:4" ht="14.25">
      <c r="A3844" s="199">
        <v>100346</v>
      </c>
      <c r="B3844" s="186" t="s">
        <v>6329</v>
      </c>
      <c r="C3844" s="187" t="s">
        <v>72</v>
      </c>
      <c r="D3844" s="218">
        <v>8.89</v>
      </c>
    </row>
    <row r="3845" spans="1:4" ht="14.25">
      <c r="A3845" s="199">
        <v>100347</v>
      </c>
      <c r="B3845" s="186" t="s">
        <v>6330</v>
      </c>
      <c r="C3845" s="187" t="s">
        <v>72</v>
      </c>
      <c r="D3845" s="218">
        <v>9.9700000000000006</v>
      </c>
    </row>
    <row r="3846" spans="1:4" ht="14.25">
      <c r="A3846" s="199">
        <v>100348</v>
      </c>
      <c r="B3846" s="186" t="s">
        <v>6331</v>
      </c>
      <c r="C3846" s="187" t="s">
        <v>72</v>
      </c>
      <c r="D3846" s="218">
        <v>9.81</v>
      </c>
    </row>
    <row r="3847" spans="1:4" ht="14.25">
      <c r="A3847" s="199">
        <v>100342</v>
      </c>
      <c r="B3847" s="186" t="s">
        <v>6325</v>
      </c>
      <c r="C3847" s="187" t="s">
        <v>72</v>
      </c>
      <c r="D3847" s="218">
        <v>16.600000000000001</v>
      </c>
    </row>
    <row r="3848" spans="1:4" ht="14.25">
      <c r="A3848" s="199">
        <v>100343</v>
      </c>
      <c r="B3848" s="186" t="s">
        <v>6326</v>
      </c>
      <c r="C3848" s="187" t="s">
        <v>72</v>
      </c>
      <c r="D3848" s="218">
        <v>14.62</v>
      </c>
    </row>
    <row r="3849" spans="1:4" ht="14.25">
      <c r="A3849" s="199">
        <v>100349</v>
      </c>
      <c r="B3849" s="186" t="s">
        <v>6332</v>
      </c>
      <c r="C3849" s="187" t="s">
        <v>712</v>
      </c>
      <c r="D3849" s="218">
        <v>689.14</v>
      </c>
    </row>
    <row r="3850" spans="1:4" ht="14.25">
      <c r="A3850" s="199">
        <v>100336</v>
      </c>
      <c r="B3850" s="186" t="s">
        <v>7639</v>
      </c>
      <c r="C3850" s="187" t="s">
        <v>74</v>
      </c>
      <c r="D3850" s="218">
        <v>0</v>
      </c>
    </row>
    <row r="3851" spans="1:4" ht="14.25">
      <c r="A3851" s="199">
        <v>100337</v>
      </c>
      <c r="B3851" s="186" t="s">
        <v>7640</v>
      </c>
      <c r="C3851" s="187" t="s">
        <v>74</v>
      </c>
      <c r="D3851" s="218">
        <v>0</v>
      </c>
    </row>
    <row r="3852" spans="1:4" ht="14.25">
      <c r="A3852" s="199">
        <v>100339</v>
      </c>
      <c r="B3852" s="186" t="s">
        <v>7641</v>
      </c>
      <c r="C3852" s="187" t="s">
        <v>74</v>
      </c>
      <c r="D3852" s="218">
        <v>0</v>
      </c>
    </row>
    <row r="3853" spans="1:4" ht="14.25">
      <c r="A3853" s="199">
        <v>100340</v>
      </c>
      <c r="B3853" s="186" t="s">
        <v>7642</v>
      </c>
      <c r="C3853" s="187" t="s">
        <v>74</v>
      </c>
      <c r="D3853" s="218">
        <v>0</v>
      </c>
    </row>
    <row r="3854" spans="1:4" ht="14.25">
      <c r="A3854" s="199">
        <v>105805</v>
      </c>
      <c r="B3854" s="186" t="s">
        <v>7643</v>
      </c>
      <c r="C3854" s="187" t="s">
        <v>74</v>
      </c>
      <c r="D3854" s="218">
        <v>843.72</v>
      </c>
    </row>
    <row r="3855" spans="1:4" ht="14.25">
      <c r="A3855" s="199">
        <v>105806</v>
      </c>
      <c r="B3855" s="186" t="s">
        <v>7644</v>
      </c>
      <c r="C3855" s="187" t="s">
        <v>74</v>
      </c>
      <c r="D3855" s="218">
        <v>525.54999999999995</v>
      </c>
    </row>
    <row r="3856" spans="1:4" ht="14.25">
      <c r="A3856" s="199">
        <v>105807</v>
      </c>
      <c r="B3856" s="186" t="s">
        <v>7645</v>
      </c>
      <c r="C3856" s="187" t="s">
        <v>74</v>
      </c>
      <c r="D3856" s="218">
        <v>669.75</v>
      </c>
    </row>
    <row r="3857" spans="1:4" ht="14.25">
      <c r="A3857" s="199">
        <v>105808</v>
      </c>
      <c r="B3857" s="186" t="s">
        <v>7646</v>
      </c>
      <c r="C3857" s="187" t="s">
        <v>74</v>
      </c>
      <c r="D3857" s="218">
        <v>431.12</v>
      </c>
    </row>
    <row r="3858" spans="1:4" ht="14.25">
      <c r="A3858" s="199">
        <v>100341</v>
      </c>
      <c r="B3858" s="186" t="s">
        <v>6324</v>
      </c>
      <c r="C3858" s="187" t="s">
        <v>74</v>
      </c>
      <c r="D3858" s="218">
        <v>39.92</v>
      </c>
    </row>
    <row r="3859" spans="1:4" ht="14.25">
      <c r="A3859" s="199">
        <v>100351</v>
      </c>
      <c r="B3859" s="186" t="s">
        <v>7647</v>
      </c>
      <c r="C3859" s="187" t="s">
        <v>74</v>
      </c>
      <c r="D3859" s="218">
        <v>0</v>
      </c>
    </row>
    <row r="3860" spans="1:4" ht="14.25">
      <c r="A3860" s="199">
        <v>100353</v>
      </c>
      <c r="B3860" s="186" t="s">
        <v>7648</v>
      </c>
      <c r="C3860" s="187" t="s">
        <v>74</v>
      </c>
      <c r="D3860" s="218">
        <v>0</v>
      </c>
    </row>
    <row r="3861" spans="1:4" ht="14.25">
      <c r="A3861" s="199">
        <v>100350</v>
      </c>
      <c r="B3861" s="186" t="s">
        <v>7649</v>
      </c>
      <c r="C3861" s="187" t="s">
        <v>74</v>
      </c>
      <c r="D3861" s="218">
        <v>0</v>
      </c>
    </row>
    <row r="3862" spans="1:4" ht="14.25">
      <c r="A3862" s="199">
        <v>105043</v>
      </c>
      <c r="B3862" s="186" t="s">
        <v>7650</v>
      </c>
      <c r="C3862" s="187" t="s">
        <v>44</v>
      </c>
      <c r="D3862" s="218">
        <v>0</v>
      </c>
    </row>
    <row r="3863" spans="1:4" ht="14.25">
      <c r="A3863" s="199">
        <v>105047</v>
      </c>
      <c r="B3863" s="186" t="s">
        <v>7651</v>
      </c>
      <c r="C3863" s="187" t="s">
        <v>44</v>
      </c>
      <c r="D3863" s="218">
        <v>0</v>
      </c>
    </row>
    <row r="3864" spans="1:4" ht="14.25">
      <c r="A3864" s="199">
        <v>105044</v>
      </c>
      <c r="B3864" s="186" t="s">
        <v>7652</v>
      </c>
      <c r="C3864" s="187" t="s">
        <v>44</v>
      </c>
      <c r="D3864" s="218">
        <v>0</v>
      </c>
    </row>
    <row r="3865" spans="1:4" ht="14.25">
      <c r="A3865" s="199">
        <v>105094</v>
      </c>
      <c r="B3865" s="186" t="s">
        <v>7653</v>
      </c>
      <c r="C3865" s="187" t="s">
        <v>44</v>
      </c>
      <c r="D3865" s="218">
        <v>0</v>
      </c>
    </row>
    <row r="3866" spans="1:4" ht="14.25">
      <c r="A3866" s="199">
        <v>105096</v>
      </c>
      <c r="B3866" s="186" t="s">
        <v>7654</v>
      </c>
      <c r="C3866" s="187" t="s">
        <v>44</v>
      </c>
      <c r="D3866" s="218">
        <v>0</v>
      </c>
    </row>
    <row r="3867" spans="1:4" ht="14.25">
      <c r="A3867" s="199">
        <v>105048</v>
      </c>
      <c r="B3867" s="186" t="s">
        <v>7655</v>
      </c>
      <c r="C3867" s="187" t="s">
        <v>44</v>
      </c>
      <c r="D3867" s="218">
        <v>0</v>
      </c>
    </row>
    <row r="3868" spans="1:4" ht="14.25">
      <c r="A3868" s="199">
        <v>105097</v>
      </c>
      <c r="B3868" s="186" t="s">
        <v>7656</v>
      </c>
      <c r="C3868" s="187" t="s">
        <v>44</v>
      </c>
      <c r="D3868" s="218">
        <v>0</v>
      </c>
    </row>
    <row r="3869" spans="1:4" ht="14.25">
      <c r="A3869" s="199">
        <v>105049</v>
      </c>
      <c r="B3869" s="186" t="s">
        <v>7657</v>
      </c>
      <c r="C3869" s="187" t="s">
        <v>44</v>
      </c>
      <c r="D3869" s="218">
        <v>0</v>
      </c>
    </row>
    <row r="3870" spans="1:4" ht="14.25">
      <c r="A3870" s="199">
        <v>105051</v>
      </c>
      <c r="B3870" s="186" t="s">
        <v>7658</v>
      </c>
      <c r="C3870" s="187" t="s">
        <v>44</v>
      </c>
      <c r="D3870" s="218">
        <v>0</v>
      </c>
    </row>
    <row r="3871" spans="1:4" ht="14.25">
      <c r="A3871" s="199">
        <v>105054</v>
      </c>
      <c r="B3871" s="186" t="s">
        <v>7659</v>
      </c>
      <c r="C3871" s="187" t="s">
        <v>44</v>
      </c>
      <c r="D3871" s="218">
        <v>0</v>
      </c>
    </row>
    <row r="3872" spans="1:4" ht="14.25">
      <c r="A3872" s="199">
        <v>105052</v>
      </c>
      <c r="B3872" s="186" t="s">
        <v>7660</v>
      </c>
      <c r="C3872" s="187" t="s">
        <v>44</v>
      </c>
      <c r="D3872" s="218">
        <v>0</v>
      </c>
    </row>
    <row r="3873" spans="1:4" ht="14.25">
      <c r="A3873" s="199">
        <v>105055</v>
      </c>
      <c r="B3873" s="186" t="s">
        <v>7661</v>
      </c>
      <c r="C3873" s="187" t="s">
        <v>44</v>
      </c>
      <c r="D3873" s="218">
        <v>0</v>
      </c>
    </row>
    <row r="3874" spans="1:4" ht="14.25">
      <c r="A3874" s="199">
        <v>105065</v>
      </c>
      <c r="B3874" s="186" t="s">
        <v>7662</v>
      </c>
      <c r="C3874" s="187" t="s">
        <v>44</v>
      </c>
      <c r="D3874" s="218">
        <v>0</v>
      </c>
    </row>
    <row r="3875" spans="1:4" ht="14.25">
      <c r="A3875" s="199">
        <v>105059</v>
      </c>
      <c r="B3875" s="186" t="s">
        <v>7663</v>
      </c>
      <c r="C3875" s="187" t="s">
        <v>44</v>
      </c>
      <c r="D3875" s="218">
        <v>0</v>
      </c>
    </row>
    <row r="3876" spans="1:4" ht="14.25">
      <c r="A3876" s="199">
        <v>105057</v>
      </c>
      <c r="B3876" s="186" t="s">
        <v>7664</v>
      </c>
      <c r="C3876" s="187" t="s">
        <v>44</v>
      </c>
      <c r="D3876" s="218">
        <v>0</v>
      </c>
    </row>
    <row r="3877" spans="1:4" ht="14.25">
      <c r="A3877" s="199">
        <v>105060</v>
      </c>
      <c r="B3877" s="186" t="s">
        <v>7665</v>
      </c>
      <c r="C3877" s="187" t="s">
        <v>44</v>
      </c>
      <c r="D3877" s="218">
        <v>0</v>
      </c>
    </row>
    <row r="3878" spans="1:4" ht="14.25">
      <c r="A3878" s="199">
        <v>105042</v>
      </c>
      <c r="B3878" s="186" t="s">
        <v>4003</v>
      </c>
      <c r="C3878" s="187" t="s">
        <v>44</v>
      </c>
      <c r="D3878" s="218">
        <v>59.55</v>
      </c>
    </row>
    <row r="3879" spans="1:4" ht="14.25">
      <c r="A3879" s="199">
        <v>105046</v>
      </c>
      <c r="B3879" s="186" t="s">
        <v>4005</v>
      </c>
      <c r="C3879" s="187" t="s">
        <v>44</v>
      </c>
      <c r="D3879" s="218">
        <v>49.32</v>
      </c>
    </row>
    <row r="3880" spans="1:4" ht="14.25">
      <c r="A3880" s="199">
        <v>105095</v>
      </c>
      <c r="B3880" s="186" t="s">
        <v>4030</v>
      </c>
      <c r="C3880" s="187" t="s">
        <v>44</v>
      </c>
      <c r="D3880" s="218">
        <v>87.48</v>
      </c>
    </row>
    <row r="3881" spans="1:4" ht="14.25">
      <c r="A3881" s="199">
        <v>105098</v>
      </c>
      <c r="B3881" s="186" t="s">
        <v>4031</v>
      </c>
      <c r="C3881" s="187" t="s">
        <v>44</v>
      </c>
      <c r="D3881" s="218">
        <v>77.27</v>
      </c>
    </row>
    <row r="3882" spans="1:4" ht="14.25">
      <c r="A3882" s="199">
        <v>105050</v>
      </c>
      <c r="B3882" s="186" t="s">
        <v>4006</v>
      </c>
      <c r="C3882" s="187" t="s">
        <v>44</v>
      </c>
      <c r="D3882" s="218">
        <v>178.8</v>
      </c>
    </row>
    <row r="3883" spans="1:4" ht="14.25">
      <c r="A3883" s="199">
        <v>105053</v>
      </c>
      <c r="B3883" s="186" t="s">
        <v>4007</v>
      </c>
      <c r="C3883" s="187" t="s">
        <v>44</v>
      </c>
      <c r="D3883" s="218">
        <v>168.71</v>
      </c>
    </row>
    <row r="3884" spans="1:4" ht="14.25">
      <c r="A3884" s="199">
        <v>105056</v>
      </c>
      <c r="B3884" s="186" t="s">
        <v>4008</v>
      </c>
      <c r="C3884" s="187" t="s">
        <v>44</v>
      </c>
      <c r="D3884" s="218">
        <v>245.99</v>
      </c>
    </row>
    <row r="3885" spans="1:4" ht="14.25">
      <c r="A3885" s="199">
        <v>105058</v>
      </c>
      <c r="B3885" s="186" t="s">
        <v>4009</v>
      </c>
      <c r="C3885" s="187" t="s">
        <v>44</v>
      </c>
      <c r="D3885" s="218">
        <v>236.6</v>
      </c>
    </row>
    <row r="3886" spans="1:4" ht="14.25">
      <c r="A3886" s="199">
        <v>105062</v>
      </c>
      <c r="B3886" s="186" t="s">
        <v>7666</v>
      </c>
      <c r="C3886" s="187" t="s">
        <v>44</v>
      </c>
      <c r="D3886" s="218">
        <v>0</v>
      </c>
    </row>
    <row r="3887" spans="1:4" ht="14.25">
      <c r="A3887" s="199">
        <v>105066</v>
      </c>
      <c r="B3887" s="186" t="s">
        <v>7667</v>
      </c>
      <c r="C3887" s="187" t="s">
        <v>44</v>
      </c>
      <c r="D3887" s="218">
        <v>0</v>
      </c>
    </row>
    <row r="3888" spans="1:4" ht="14.25">
      <c r="A3888" s="199">
        <v>105063</v>
      </c>
      <c r="B3888" s="186" t="s">
        <v>7668</v>
      </c>
      <c r="C3888" s="187" t="s">
        <v>44</v>
      </c>
      <c r="D3888" s="218">
        <v>0</v>
      </c>
    </row>
    <row r="3889" spans="1:4" ht="14.25">
      <c r="A3889" s="199">
        <v>105067</v>
      </c>
      <c r="B3889" s="186" t="s">
        <v>7669</v>
      </c>
      <c r="C3889" s="187" t="s">
        <v>44</v>
      </c>
      <c r="D3889" s="218">
        <v>0</v>
      </c>
    </row>
    <row r="3890" spans="1:4" ht="14.25">
      <c r="A3890" s="199">
        <v>105069</v>
      </c>
      <c r="B3890" s="186" t="s">
        <v>7670</v>
      </c>
      <c r="C3890" s="187" t="s">
        <v>44</v>
      </c>
      <c r="D3890" s="218">
        <v>0</v>
      </c>
    </row>
    <row r="3891" spans="1:4" ht="14.25">
      <c r="A3891" s="199">
        <v>105072</v>
      </c>
      <c r="B3891" s="186" t="s">
        <v>7671</v>
      </c>
      <c r="C3891" s="187" t="s">
        <v>44</v>
      </c>
      <c r="D3891" s="218">
        <v>0</v>
      </c>
    </row>
    <row r="3892" spans="1:4" ht="14.25">
      <c r="A3892" s="199">
        <v>105070</v>
      </c>
      <c r="B3892" s="186" t="s">
        <v>7672</v>
      </c>
      <c r="C3892" s="187" t="s">
        <v>44</v>
      </c>
      <c r="D3892" s="218">
        <v>0</v>
      </c>
    </row>
    <row r="3893" spans="1:4" ht="14.25">
      <c r="A3893" s="199">
        <v>105073</v>
      </c>
      <c r="B3893" s="186" t="s">
        <v>7673</v>
      </c>
      <c r="C3893" s="187" t="s">
        <v>44</v>
      </c>
      <c r="D3893" s="218">
        <v>0</v>
      </c>
    </row>
    <row r="3894" spans="1:4" ht="14.25">
      <c r="A3894" s="199">
        <v>105075</v>
      </c>
      <c r="B3894" s="186" t="s">
        <v>7674</v>
      </c>
      <c r="C3894" s="187" t="s">
        <v>44</v>
      </c>
      <c r="D3894" s="218">
        <v>0</v>
      </c>
    </row>
    <row r="3895" spans="1:4" ht="14.25">
      <c r="A3895" s="199">
        <v>105078</v>
      </c>
      <c r="B3895" s="186" t="s">
        <v>7675</v>
      </c>
      <c r="C3895" s="187" t="s">
        <v>44</v>
      </c>
      <c r="D3895" s="218">
        <v>0</v>
      </c>
    </row>
    <row r="3896" spans="1:4" ht="14.25">
      <c r="A3896" s="199">
        <v>105076</v>
      </c>
      <c r="B3896" s="186" t="s">
        <v>7676</v>
      </c>
      <c r="C3896" s="187" t="s">
        <v>44</v>
      </c>
      <c r="D3896" s="218">
        <v>0</v>
      </c>
    </row>
    <row r="3897" spans="1:4" ht="14.25">
      <c r="A3897" s="199">
        <v>105079</v>
      </c>
      <c r="B3897" s="186" t="s">
        <v>7677</v>
      </c>
      <c r="C3897" s="187" t="s">
        <v>44</v>
      </c>
      <c r="D3897" s="218">
        <v>0</v>
      </c>
    </row>
    <row r="3898" spans="1:4" ht="14.25">
      <c r="A3898" s="199">
        <v>105061</v>
      </c>
      <c r="B3898" s="186" t="s">
        <v>4010</v>
      </c>
      <c r="C3898" s="187" t="s">
        <v>44</v>
      </c>
      <c r="D3898" s="218">
        <v>113.75</v>
      </c>
    </row>
    <row r="3899" spans="1:4" ht="14.25">
      <c r="A3899" s="199">
        <v>105064</v>
      </c>
      <c r="B3899" s="186" t="s">
        <v>4011</v>
      </c>
      <c r="C3899" s="187" t="s">
        <v>44</v>
      </c>
      <c r="D3899" s="218">
        <v>100.67</v>
      </c>
    </row>
    <row r="3900" spans="1:4" ht="14.25">
      <c r="A3900" s="199">
        <v>105068</v>
      </c>
      <c r="B3900" s="186" t="s">
        <v>4012</v>
      </c>
      <c r="C3900" s="187" t="s">
        <v>44</v>
      </c>
      <c r="D3900" s="218">
        <v>198.97</v>
      </c>
    </row>
    <row r="3901" spans="1:4" ht="14.25">
      <c r="A3901" s="199">
        <v>105071</v>
      </c>
      <c r="B3901" s="186" t="s">
        <v>4013</v>
      </c>
      <c r="C3901" s="187" t="s">
        <v>44</v>
      </c>
      <c r="D3901" s="218">
        <v>185.9</v>
      </c>
    </row>
    <row r="3902" spans="1:4" ht="14.25">
      <c r="A3902" s="199">
        <v>105074</v>
      </c>
      <c r="B3902" s="186" t="s">
        <v>4014</v>
      </c>
      <c r="C3902" s="187" t="s">
        <v>44</v>
      </c>
      <c r="D3902" s="218">
        <v>318.22000000000003</v>
      </c>
    </row>
    <row r="3903" spans="1:4" ht="14.25">
      <c r="A3903" s="199">
        <v>105077</v>
      </c>
      <c r="B3903" s="186" t="s">
        <v>4015</v>
      </c>
      <c r="C3903" s="187" t="s">
        <v>44</v>
      </c>
      <c r="D3903" s="218">
        <v>305.23</v>
      </c>
    </row>
    <row r="3904" spans="1:4" ht="14.25">
      <c r="A3904" s="199">
        <v>105090</v>
      </c>
      <c r="B3904" s="186" t="s">
        <v>4026</v>
      </c>
      <c r="C3904" s="187" t="s">
        <v>74</v>
      </c>
      <c r="D3904" s="218">
        <v>569.02</v>
      </c>
    </row>
    <row r="3905" spans="1:4" ht="14.25">
      <c r="A3905" s="199">
        <v>105099</v>
      </c>
      <c r="B3905" s="186" t="s">
        <v>4032</v>
      </c>
      <c r="C3905" s="187" t="s">
        <v>44</v>
      </c>
      <c r="D3905" s="218">
        <v>78.64</v>
      </c>
    </row>
    <row r="3906" spans="1:4" ht="14.25">
      <c r="A3906" s="199">
        <v>105100</v>
      </c>
      <c r="B3906" s="186" t="s">
        <v>4033</v>
      </c>
      <c r="C3906" s="187" t="s">
        <v>44</v>
      </c>
      <c r="D3906" s="218">
        <v>109.32</v>
      </c>
    </row>
    <row r="3907" spans="1:4" ht="14.25">
      <c r="A3907" s="199">
        <v>105101</v>
      </c>
      <c r="B3907" s="186" t="s">
        <v>4034</v>
      </c>
      <c r="C3907" s="187" t="s">
        <v>44</v>
      </c>
      <c r="D3907" s="218">
        <v>206.39</v>
      </c>
    </row>
    <row r="3908" spans="1:4" ht="14.25">
      <c r="A3908" s="199">
        <v>105102</v>
      </c>
      <c r="B3908" s="186" t="s">
        <v>4035</v>
      </c>
      <c r="C3908" s="187" t="s">
        <v>44</v>
      </c>
      <c r="D3908" s="218">
        <v>281.07</v>
      </c>
    </row>
    <row r="3909" spans="1:4" ht="14.25">
      <c r="A3909" s="199">
        <v>105080</v>
      </c>
      <c r="B3909" s="186" t="s">
        <v>4016</v>
      </c>
      <c r="C3909" s="187" t="s">
        <v>44</v>
      </c>
      <c r="D3909" s="218">
        <v>76.62</v>
      </c>
    </row>
    <row r="3910" spans="1:4" ht="14.25">
      <c r="A3910" s="199">
        <v>105081</v>
      </c>
      <c r="B3910" s="186" t="s">
        <v>4017</v>
      </c>
      <c r="C3910" s="187" t="s">
        <v>44</v>
      </c>
      <c r="D3910" s="218">
        <v>89.82</v>
      </c>
    </row>
    <row r="3911" spans="1:4" ht="14.25">
      <c r="A3911" s="199">
        <v>105091</v>
      </c>
      <c r="B3911" s="186" t="s">
        <v>4027</v>
      </c>
      <c r="C3911" s="187" t="s">
        <v>44</v>
      </c>
      <c r="D3911" s="218">
        <v>162.88999999999999</v>
      </c>
    </row>
    <row r="3912" spans="1:4" ht="14.25">
      <c r="A3912" s="199">
        <v>105089</v>
      </c>
      <c r="B3912" s="186" t="s">
        <v>4025</v>
      </c>
      <c r="C3912" s="187" t="s">
        <v>44</v>
      </c>
      <c r="D3912" s="218">
        <v>207.53</v>
      </c>
    </row>
    <row r="3913" spans="1:4" ht="14.25">
      <c r="A3913" s="199">
        <v>105082</v>
      </c>
      <c r="B3913" s="186" t="s">
        <v>4018</v>
      </c>
      <c r="C3913" s="187" t="s">
        <v>44</v>
      </c>
      <c r="D3913" s="218">
        <v>80.25</v>
      </c>
    </row>
    <row r="3914" spans="1:4" ht="14.25">
      <c r="A3914" s="199">
        <v>105083</v>
      </c>
      <c r="B3914" s="186" t="s">
        <v>4019</v>
      </c>
      <c r="C3914" s="187" t="s">
        <v>44</v>
      </c>
      <c r="D3914" s="218">
        <v>91.48</v>
      </c>
    </row>
    <row r="3915" spans="1:4" ht="14.25">
      <c r="A3915" s="199">
        <v>105084</v>
      </c>
      <c r="B3915" s="186" t="s">
        <v>4020</v>
      </c>
      <c r="C3915" s="187" t="s">
        <v>44</v>
      </c>
      <c r="D3915" s="218">
        <v>115.66</v>
      </c>
    </row>
    <row r="3916" spans="1:4" ht="14.25">
      <c r="A3916" s="199">
        <v>105086</v>
      </c>
      <c r="B3916" s="186" t="s">
        <v>4022</v>
      </c>
      <c r="C3916" s="187" t="s">
        <v>44</v>
      </c>
      <c r="D3916" s="218">
        <v>106.46</v>
      </c>
    </row>
    <row r="3917" spans="1:4" ht="14.25">
      <c r="A3917" s="199">
        <v>105087</v>
      </c>
      <c r="B3917" s="186" t="s">
        <v>4023</v>
      </c>
      <c r="C3917" s="187" t="s">
        <v>44</v>
      </c>
      <c r="D3917" s="218">
        <v>120.5</v>
      </c>
    </row>
    <row r="3918" spans="1:4" ht="14.25">
      <c r="A3918" s="199">
        <v>105088</v>
      </c>
      <c r="B3918" s="186" t="s">
        <v>4024</v>
      </c>
      <c r="C3918" s="187" t="s">
        <v>44</v>
      </c>
      <c r="D3918" s="218">
        <v>225.79</v>
      </c>
    </row>
    <row r="3919" spans="1:4" ht="14.25">
      <c r="A3919" s="199">
        <v>105092</v>
      </c>
      <c r="B3919" s="186" t="s">
        <v>4028</v>
      </c>
      <c r="C3919" s="187" t="s">
        <v>44</v>
      </c>
      <c r="D3919" s="218">
        <v>178.11</v>
      </c>
    </row>
    <row r="3920" spans="1:4" ht="14.25">
      <c r="A3920" s="199">
        <v>105085</v>
      </c>
      <c r="B3920" s="186" t="s">
        <v>4021</v>
      </c>
      <c r="C3920" s="187" t="s">
        <v>44</v>
      </c>
      <c r="D3920" s="218">
        <v>121.26</v>
      </c>
    </row>
    <row r="3921" spans="1:4" ht="14.25">
      <c r="A3921" s="199">
        <v>105093</v>
      </c>
      <c r="B3921" s="186" t="s">
        <v>4029</v>
      </c>
      <c r="C3921" s="187" t="s">
        <v>44</v>
      </c>
      <c r="D3921" s="218">
        <v>180.13</v>
      </c>
    </row>
    <row r="3922" spans="1:4" ht="14.25">
      <c r="A3922" s="199">
        <v>105041</v>
      </c>
      <c r="B3922" s="186" t="s">
        <v>4002</v>
      </c>
      <c r="C3922" s="187" t="s">
        <v>44</v>
      </c>
      <c r="D3922" s="218">
        <v>54.8</v>
      </c>
    </row>
    <row r="3923" spans="1:4" ht="14.25">
      <c r="A3923" s="199">
        <v>105045</v>
      </c>
      <c r="B3923" s="186" t="s">
        <v>4004</v>
      </c>
      <c r="C3923" s="187" t="s">
        <v>44</v>
      </c>
      <c r="D3923" s="218">
        <v>62.14</v>
      </c>
    </row>
    <row r="3924" spans="1:4" ht="14.25">
      <c r="A3924" s="199">
        <v>93961</v>
      </c>
      <c r="B3924" s="186" t="s">
        <v>6320</v>
      </c>
      <c r="C3924" s="187" t="s">
        <v>44</v>
      </c>
      <c r="D3924" s="218">
        <v>229.43</v>
      </c>
    </row>
    <row r="3925" spans="1:4" ht="14.25">
      <c r="A3925" s="199">
        <v>93971</v>
      </c>
      <c r="B3925" s="186" t="s">
        <v>6323</v>
      </c>
      <c r="C3925" s="187" t="s">
        <v>44</v>
      </c>
      <c r="D3925" s="218">
        <v>192.77</v>
      </c>
    </row>
    <row r="3926" spans="1:4" ht="14.25">
      <c r="A3926" s="199">
        <v>93959</v>
      </c>
      <c r="B3926" s="186" t="s">
        <v>6319</v>
      </c>
      <c r="C3926" s="187" t="s">
        <v>44</v>
      </c>
      <c r="D3926" s="218">
        <v>254.98</v>
      </c>
    </row>
    <row r="3927" spans="1:4" ht="14.25">
      <c r="A3927" s="199">
        <v>93969</v>
      </c>
      <c r="B3927" s="186" t="s">
        <v>6322</v>
      </c>
      <c r="C3927" s="187" t="s">
        <v>44</v>
      </c>
      <c r="D3927" s="218">
        <v>213.34</v>
      </c>
    </row>
    <row r="3928" spans="1:4" ht="14.25">
      <c r="A3928" s="199">
        <v>93957</v>
      </c>
      <c r="B3928" s="186" t="s">
        <v>6318</v>
      </c>
      <c r="C3928" s="187" t="s">
        <v>44</v>
      </c>
      <c r="D3928" s="218">
        <v>315.81</v>
      </c>
    </row>
    <row r="3929" spans="1:4" ht="14.25">
      <c r="A3929" s="199">
        <v>93967</v>
      </c>
      <c r="B3929" s="186" t="s">
        <v>6321</v>
      </c>
      <c r="C3929" s="187" t="s">
        <v>44</v>
      </c>
      <c r="D3929" s="218">
        <v>264.04000000000002</v>
      </c>
    </row>
    <row r="3930" spans="1:4" ht="14.25">
      <c r="A3930" s="199">
        <v>104878</v>
      </c>
      <c r="B3930" s="186" t="s">
        <v>3778</v>
      </c>
      <c r="C3930" s="187" t="s">
        <v>73</v>
      </c>
      <c r="D3930" s="218">
        <v>2340.0700000000002</v>
      </c>
    </row>
    <row r="3931" spans="1:4" ht="14.25">
      <c r="A3931" s="199">
        <v>104877</v>
      </c>
      <c r="B3931" s="186" t="s">
        <v>3777</v>
      </c>
      <c r="C3931" s="187" t="s">
        <v>73</v>
      </c>
      <c r="D3931" s="218">
        <v>637.66999999999996</v>
      </c>
    </row>
    <row r="3932" spans="1:4" ht="14.25">
      <c r="A3932" s="199">
        <v>104841</v>
      </c>
      <c r="B3932" s="186" t="s">
        <v>3761</v>
      </c>
      <c r="C3932" s="187" t="s">
        <v>44</v>
      </c>
      <c r="D3932" s="218">
        <v>92.17</v>
      </c>
    </row>
    <row r="3933" spans="1:4" ht="14.25">
      <c r="A3933" s="199">
        <v>104849</v>
      </c>
      <c r="B3933" s="186" t="s">
        <v>3769</v>
      </c>
      <c r="C3933" s="187" t="s">
        <v>44</v>
      </c>
      <c r="D3933" s="218">
        <v>64.78</v>
      </c>
    </row>
    <row r="3934" spans="1:4" ht="14.25">
      <c r="A3934" s="199">
        <v>104887</v>
      </c>
      <c r="B3934" s="186" t="s">
        <v>3782</v>
      </c>
      <c r="C3934" s="187" t="s">
        <v>44</v>
      </c>
      <c r="D3934" s="218">
        <v>50.27</v>
      </c>
    </row>
    <row r="3935" spans="1:4" ht="14.25">
      <c r="A3935" s="199">
        <v>104844</v>
      </c>
      <c r="B3935" s="186" t="s">
        <v>3764</v>
      </c>
      <c r="C3935" s="187" t="s">
        <v>44</v>
      </c>
      <c r="D3935" s="218">
        <v>101.43</v>
      </c>
    </row>
    <row r="3936" spans="1:4" ht="14.25">
      <c r="A3936" s="199">
        <v>104852</v>
      </c>
      <c r="B3936" s="186" t="s">
        <v>3772</v>
      </c>
      <c r="C3936" s="187" t="s">
        <v>44</v>
      </c>
      <c r="D3936" s="218">
        <v>71.069999999999993</v>
      </c>
    </row>
    <row r="3937" spans="1:4" ht="14.25">
      <c r="A3937" s="199">
        <v>104846</v>
      </c>
      <c r="B3937" s="186" t="s">
        <v>3766</v>
      </c>
      <c r="C3937" s="187" t="s">
        <v>44</v>
      </c>
      <c r="D3937" s="218">
        <v>115.22</v>
      </c>
    </row>
    <row r="3938" spans="1:4" ht="14.25">
      <c r="A3938" s="199">
        <v>104854</v>
      </c>
      <c r="B3938" s="186" t="s">
        <v>3774</v>
      </c>
      <c r="C3938" s="187" t="s">
        <v>44</v>
      </c>
      <c r="D3938" s="218">
        <v>80.430000000000007</v>
      </c>
    </row>
    <row r="3939" spans="1:4" ht="14.25">
      <c r="A3939" s="199">
        <v>104890</v>
      </c>
      <c r="B3939" s="186" t="s">
        <v>3785</v>
      </c>
      <c r="C3939" s="187" t="s">
        <v>44</v>
      </c>
      <c r="D3939" s="218">
        <v>57.25</v>
      </c>
    </row>
    <row r="3940" spans="1:4" ht="14.25">
      <c r="A3940" s="199">
        <v>104842</v>
      </c>
      <c r="B3940" s="186" t="s">
        <v>3762</v>
      </c>
      <c r="C3940" s="187" t="s">
        <v>44</v>
      </c>
      <c r="D3940" s="218">
        <v>79.14</v>
      </c>
    </row>
    <row r="3941" spans="1:4" ht="14.25">
      <c r="A3941" s="199">
        <v>104850</v>
      </c>
      <c r="B3941" s="186" t="s">
        <v>3770</v>
      </c>
      <c r="C3941" s="187" t="s">
        <v>44</v>
      </c>
      <c r="D3941" s="218">
        <v>57.95</v>
      </c>
    </row>
    <row r="3942" spans="1:4" ht="14.25">
      <c r="A3942" s="199">
        <v>104888</v>
      </c>
      <c r="B3942" s="186" t="s">
        <v>3783</v>
      </c>
      <c r="C3942" s="187" t="s">
        <v>44</v>
      </c>
      <c r="D3942" s="218">
        <v>45.88</v>
      </c>
    </row>
    <row r="3943" spans="1:4" ht="14.25">
      <c r="A3943" s="199">
        <v>104879</v>
      </c>
      <c r="B3943" s="186" t="s">
        <v>3779</v>
      </c>
      <c r="C3943" s="187" t="s">
        <v>44</v>
      </c>
      <c r="D3943" s="218">
        <v>86.9</v>
      </c>
    </row>
    <row r="3944" spans="1:4" ht="14.25">
      <c r="A3944" s="199">
        <v>104853</v>
      </c>
      <c r="B3944" s="186" t="s">
        <v>3773</v>
      </c>
      <c r="C3944" s="187" t="s">
        <v>44</v>
      </c>
      <c r="D3944" s="218">
        <v>63.23</v>
      </c>
    </row>
    <row r="3945" spans="1:4" ht="14.25">
      <c r="A3945" s="199">
        <v>104847</v>
      </c>
      <c r="B3945" s="186" t="s">
        <v>3767</v>
      </c>
      <c r="C3945" s="187" t="s">
        <v>44</v>
      </c>
      <c r="D3945" s="218">
        <v>98.38</v>
      </c>
    </row>
    <row r="3946" spans="1:4" ht="14.25">
      <c r="A3946" s="199">
        <v>104855</v>
      </c>
      <c r="B3946" s="186" t="s">
        <v>3775</v>
      </c>
      <c r="C3946" s="187" t="s">
        <v>44</v>
      </c>
      <c r="D3946" s="218">
        <v>71.010000000000005</v>
      </c>
    </row>
    <row r="3947" spans="1:4" ht="14.25">
      <c r="A3947" s="199">
        <v>104891</v>
      </c>
      <c r="B3947" s="186" t="s">
        <v>3786</v>
      </c>
      <c r="C3947" s="187" t="s">
        <v>44</v>
      </c>
      <c r="D3947" s="218">
        <v>51.76</v>
      </c>
    </row>
    <row r="3948" spans="1:4" ht="14.25">
      <c r="A3948" s="199">
        <v>104892</v>
      </c>
      <c r="B3948" s="186" t="s">
        <v>3787</v>
      </c>
      <c r="C3948" s="187" t="s">
        <v>44</v>
      </c>
      <c r="D3948" s="218">
        <v>113.88</v>
      </c>
    </row>
    <row r="3949" spans="1:4" ht="14.25">
      <c r="A3949" s="199">
        <v>104848</v>
      </c>
      <c r="B3949" s="186" t="s">
        <v>3768</v>
      </c>
      <c r="C3949" s="187" t="s">
        <v>44</v>
      </c>
      <c r="D3949" s="218">
        <v>74.95</v>
      </c>
    </row>
    <row r="3950" spans="1:4" ht="14.25">
      <c r="A3950" s="199">
        <v>104886</v>
      </c>
      <c r="B3950" s="186" t="s">
        <v>3781</v>
      </c>
      <c r="C3950" s="187" t="s">
        <v>44</v>
      </c>
      <c r="D3950" s="218">
        <v>56.77</v>
      </c>
    </row>
    <row r="3951" spans="1:4" ht="14.25">
      <c r="A3951" s="199">
        <v>104843</v>
      </c>
      <c r="B3951" s="186" t="s">
        <v>3763</v>
      </c>
      <c r="C3951" s="187" t="s">
        <v>44</v>
      </c>
      <c r="D3951" s="218">
        <v>125.45</v>
      </c>
    </row>
    <row r="3952" spans="1:4" ht="14.25">
      <c r="A3952" s="199">
        <v>104851</v>
      </c>
      <c r="B3952" s="186" t="s">
        <v>3771</v>
      </c>
      <c r="C3952" s="187" t="s">
        <v>44</v>
      </c>
      <c r="D3952" s="218">
        <v>82.81</v>
      </c>
    </row>
    <row r="3953" spans="1:4" ht="14.25">
      <c r="A3953" s="199">
        <v>104845</v>
      </c>
      <c r="B3953" s="186" t="s">
        <v>3765</v>
      </c>
      <c r="C3953" s="187" t="s">
        <v>44</v>
      </c>
      <c r="D3953" s="218">
        <v>142.62</v>
      </c>
    </row>
    <row r="3954" spans="1:4" ht="14.25">
      <c r="A3954" s="199">
        <v>104880</v>
      </c>
      <c r="B3954" s="186" t="s">
        <v>3780</v>
      </c>
      <c r="C3954" s="187" t="s">
        <v>44</v>
      </c>
      <c r="D3954" s="218">
        <v>94.46</v>
      </c>
    </row>
    <row r="3955" spans="1:4" ht="14.25">
      <c r="A3955" s="199">
        <v>104889</v>
      </c>
      <c r="B3955" s="186" t="s">
        <v>3784</v>
      </c>
      <c r="C3955" s="187" t="s">
        <v>44</v>
      </c>
      <c r="D3955" s="218">
        <v>65.42</v>
      </c>
    </row>
    <row r="3956" spans="1:4" ht="14.25">
      <c r="A3956" s="199">
        <v>95108</v>
      </c>
      <c r="B3956" s="186" t="s">
        <v>3760</v>
      </c>
      <c r="C3956" s="187" t="s">
        <v>73</v>
      </c>
      <c r="D3956" s="218">
        <v>38.47</v>
      </c>
    </row>
    <row r="3957" spans="1:4" ht="14.25">
      <c r="A3957" s="199">
        <v>104857</v>
      </c>
      <c r="B3957" s="186" t="s">
        <v>7678</v>
      </c>
      <c r="C3957" s="187" t="s">
        <v>44</v>
      </c>
      <c r="D3957" s="218">
        <v>0</v>
      </c>
    </row>
    <row r="3958" spans="1:4" ht="14.25">
      <c r="A3958" s="199">
        <v>104859</v>
      </c>
      <c r="B3958" s="186" t="s">
        <v>7679</v>
      </c>
      <c r="C3958" s="187" t="s">
        <v>44</v>
      </c>
      <c r="D3958" s="218">
        <v>0</v>
      </c>
    </row>
    <row r="3959" spans="1:4" ht="14.25">
      <c r="A3959" s="199">
        <v>104861</v>
      </c>
      <c r="B3959" s="186" t="s">
        <v>7680</v>
      </c>
      <c r="C3959" s="187" t="s">
        <v>44</v>
      </c>
      <c r="D3959" s="218">
        <v>0</v>
      </c>
    </row>
    <row r="3960" spans="1:4" ht="14.25">
      <c r="A3960" s="199">
        <v>104856</v>
      </c>
      <c r="B3960" s="186" t="s">
        <v>7681</v>
      </c>
      <c r="C3960" s="187" t="s">
        <v>44</v>
      </c>
      <c r="D3960" s="218">
        <v>0</v>
      </c>
    </row>
    <row r="3961" spans="1:4" ht="14.25">
      <c r="A3961" s="199">
        <v>104858</v>
      </c>
      <c r="B3961" s="186" t="s">
        <v>7682</v>
      </c>
      <c r="C3961" s="187" t="s">
        <v>44</v>
      </c>
      <c r="D3961" s="218">
        <v>0</v>
      </c>
    </row>
    <row r="3962" spans="1:4" ht="14.25">
      <c r="A3962" s="199">
        <v>104860</v>
      </c>
      <c r="B3962" s="186" t="s">
        <v>7683</v>
      </c>
      <c r="C3962" s="187" t="s">
        <v>44</v>
      </c>
      <c r="D3962" s="218">
        <v>0</v>
      </c>
    </row>
    <row r="3963" spans="1:4" ht="14.25">
      <c r="A3963" s="199">
        <v>104871</v>
      </c>
      <c r="B3963" s="186" t="s">
        <v>7684</v>
      </c>
      <c r="C3963" s="187" t="s">
        <v>44</v>
      </c>
      <c r="D3963" s="218">
        <v>0</v>
      </c>
    </row>
    <row r="3964" spans="1:4" ht="14.25">
      <c r="A3964" s="199">
        <v>104883</v>
      </c>
      <c r="B3964" s="186" t="s">
        <v>7685</v>
      </c>
      <c r="C3964" s="187" t="s">
        <v>44</v>
      </c>
      <c r="D3964" s="218">
        <v>0</v>
      </c>
    </row>
    <row r="3965" spans="1:4" ht="14.25">
      <c r="A3965" s="199">
        <v>104865</v>
      </c>
      <c r="B3965" s="186" t="s">
        <v>7686</v>
      </c>
      <c r="C3965" s="187" t="s">
        <v>44</v>
      </c>
      <c r="D3965" s="218">
        <v>0</v>
      </c>
    </row>
    <row r="3966" spans="1:4" ht="14.25">
      <c r="A3966" s="199">
        <v>104872</v>
      </c>
      <c r="B3966" s="186" t="s">
        <v>7687</v>
      </c>
      <c r="C3966" s="187" t="s">
        <v>44</v>
      </c>
      <c r="D3966" s="218">
        <v>0</v>
      </c>
    </row>
    <row r="3967" spans="1:4" ht="14.25">
      <c r="A3967" s="199">
        <v>104884</v>
      </c>
      <c r="B3967" s="186" t="s">
        <v>7688</v>
      </c>
      <c r="C3967" s="187" t="s">
        <v>44</v>
      </c>
      <c r="D3967" s="218">
        <v>0</v>
      </c>
    </row>
    <row r="3968" spans="1:4" ht="14.25">
      <c r="A3968" s="199">
        <v>104866</v>
      </c>
      <c r="B3968" s="186" t="s">
        <v>7689</v>
      </c>
      <c r="C3968" s="187" t="s">
        <v>44</v>
      </c>
      <c r="D3968" s="218">
        <v>0</v>
      </c>
    </row>
    <row r="3969" spans="1:4" ht="14.25">
      <c r="A3969" s="199">
        <v>104873</v>
      </c>
      <c r="B3969" s="186" t="s">
        <v>7690</v>
      </c>
      <c r="C3969" s="187" t="s">
        <v>44</v>
      </c>
      <c r="D3969" s="218">
        <v>0</v>
      </c>
    </row>
    <row r="3970" spans="1:4" ht="14.25">
      <c r="A3970" s="199">
        <v>104885</v>
      </c>
      <c r="B3970" s="186" t="s">
        <v>7691</v>
      </c>
      <c r="C3970" s="187" t="s">
        <v>44</v>
      </c>
      <c r="D3970" s="218">
        <v>0</v>
      </c>
    </row>
    <row r="3971" spans="1:4" ht="14.25">
      <c r="A3971" s="199">
        <v>104867</v>
      </c>
      <c r="B3971" s="186" t="s">
        <v>7692</v>
      </c>
      <c r="C3971" s="187" t="s">
        <v>44</v>
      </c>
      <c r="D3971" s="218">
        <v>0</v>
      </c>
    </row>
    <row r="3972" spans="1:4" ht="14.25">
      <c r="A3972" s="199">
        <v>104868</v>
      </c>
      <c r="B3972" s="186" t="s">
        <v>7693</v>
      </c>
      <c r="C3972" s="187" t="s">
        <v>44</v>
      </c>
      <c r="D3972" s="218">
        <v>0</v>
      </c>
    </row>
    <row r="3973" spans="1:4" ht="14.25">
      <c r="A3973" s="199">
        <v>104874</v>
      </c>
      <c r="B3973" s="186" t="s">
        <v>7694</v>
      </c>
      <c r="C3973" s="187" t="s">
        <v>44</v>
      </c>
      <c r="D3973" s="218">
        <v>0</v>
      </c>
    </row>
    <row r="3974" spans="1:4" ht="14.25">
      <c r="A3974" s="199">
        <v>104862</v>
      </c>
      <c r="B3974" s="186" t="s">
        <v>7695</v>
      </c>
      <c r="C3974" s="187" t="s">
        <v>44</v>
      </c>
      <c r="D3974" s="218">
        <v>0</v>
      </c>
    </row>
    <row r="3975" spans="1:4" ht="14.25">
      <c r="A3975" s="199">
        <v>104869</v>
      </c>
      <c r="B3975" s="186" t="s">
        <v>7696</v>
      </c>
      <c r="C3975" s="187" t="s">
        <v>44</v>
      </c>
      <c r="D3975" s="218">
        <v>0</v>
      </c>
    </row>
    <row r="3976" spans="1:4" ht="14.25">
      <c r="A3976" s="199">
        <v>104881</v>
      </c>
      <c r="B3976" s="186" t="s">
        <v>7697</v>
      </c>
      <c r="C3976" s="187" t="s">
        <v>44</v>
      </c>
      <c r="D3976" s="218">
        <v>0</v>
      </c>
    </row>
    <row r="3977" spans="1:4" ht="14.25">
      <c r="A3977" s="199">
        <v>104863</v>
      </c>
      <c r="B3977" s="186" t="s">
        <v>7698</v>
      </c>
      <c r="C3977" s="187" t="s">
        <v>44</v>
      </c>
      <c r="D3977" s="218">
        <v>0</v>
      </c>
    </row>
    <row r="3978" spans="1:4" ht="14.25">
      <c r="A3978" s="199">
        <v>104870</v>
      </c>
      <c r="B3978" s="186" t="s">
        <v>7699</v>
      </c>
      <c r="C3978" s="187" t="s">
        <v>44</v>
      </c>
      <c r="D3978" s="218">
        <v>0</v>
      </c>
    </row>
    <row r="3979" spans="1:4" ht="14.25">
      <c r="A3979" s="199">
        <v>104882</v>
      </c>
      <c r="B3979" s="186" t="s">
        <v>7700</v>
      </c>
      <c r="C3979" s="187" t="s">
        <v>44</v>
      </c>
      <c r="D3979" s="218">
        <v>0</v>
      </c>
    </row>
    <row r="3980" spans="1:4" ht="14.25">
      <c r="A3980" s="199">
        <v>104864</v>
      </c>
      <c r="B3980" s="186" t="s">
        <v>7701</v>
      </c>
      <c r="C3980" s="187" t="s">
        <v>44</v>
      </c>
      <c r="D3980" s="218">
        <v>0</v>
      </c>
    </row>
    <row r="3981" spans="1:4" ht="14.25">
      <c r="A3981" s="199">
        <v>104876</v>
      </c>
      <c r="B3981" s="186" t="s">
        <v>3776</v>
      </c>
      <c r="C3981" s="187" t="s">
        <v>73</v>
      </c>
      <c r="D3981" s="218">
        <v>24.01</v>
      </c>
    </row>
    <row r="3982" spans="1:4" ht="14.25">
      <c r="A3982" s="199">
        <v>104875</v>
      </c>
      <c r="B3982" s="186" t="s">
        <v>6333</v>
      </c>
      <c r="C3982" s="187" t="s">
        <v>44</v>
      </c>
      <c r="D3982" s="218">
        <v>136.33000000000001</v>
      </c>
    </row>
    <row r="3983" spans="1:4" ht="14.25">
      <c r="A3983" s="199">
        <v>105942</v>
      </c>
      <c r="B3983" s="186" t="s">
        <v>7702</v>
      </c>
      <c r="C3983" s="187" t="s">
        <v>44</v>
      </c>
      <c r="D3983" s="218">
        <v>0</v>
      </c>
    </row>
    <row r="3984" spans="1:4" ht="14.25">
      <c r="A3984" s="199">
        <v>105943</v>
      </c>
      <c r="B3984" s="186" t="s">
        <v>7703</v>
      </c>
      <c r="C3984" s="187" t="s">
        <v>44</v>
      </c>
      <c r="D3984" s="218">
        <v>0</v>
      </c>
    </row>
    <row r="3985" spans="1:4" ht="14.25">
      <c r="A3985" s="199">
        <v>105941</v>
      </c>
      <c r="B3985" s="186" t="s">
        <v>7704</v>
      </c>
      <c r="C3985" s="187" t="s">
        <v>74</v>
      </c>
      <c r="D3985" s="218">
        <v>0</v>
      </c>
    </row>
    <row r="3986" spans="1:4" ht="14.25">
      <c r="A3986" s="199">
        <v>105940</v>
      </c>
      <c r="B3986" s="186" t="s">
        <v>7705</v>
      </c>
      <c r="C3986" s="187" t="s">
        <v>74</v>
      </c>
      <c r="D3986" s="218">
        <v>0</v>
      </c>
    </row>
    <row r="3987" spans="1:4" ht="14.25">
      <c r="A3987" s="199">
        <v>105938</v>
      </c>
      <c r="B3987" s="186" t="s">
        <v>7706</v>
      </c>
      <c r="C3987" s="187" t="s">
        <v>74</v>
      </c>
      <c r="D3987" s="218">
        <v>0</v>
      </c>
    </row>
    <row r="3988" spans="1:4" ht="14.25">
      <c r="A3988" s="199">
        <v>105939</v>
      </c>
      <c r="B3988" s="186" t="s">
        <v>7707</v>
      </c>
      <c r="C3988" s="187" t="s">
        <v>74</v>
      </c>
      <c r="D3988" s="218">
        <v>0</v>
      </c>
    </row>
    <row r="3989" spans="1:4" ht="14.25">
      <c r="A3989" s="199">
        <v>96120</v>
      </c>
      <c r="B3989" s="186" t="s">
        <v>6047</v>
      </c>
      <c r="C3989" s="187" t="s">
        <v>44</v>
      </c>
      <c r="D3989" s="218">
        <v>3.11</v>
      </c>
    </row>
    <row r="3990" spans="1:4" ht="14.25">
      <c r="A3990" s="199">
        <v>96123</v>
      </c>
      <c r="B3990" s="186" t="s">
        <v>6048</v>
      </c>
      <c r="C3990" s="187" t="s">
        <v>44</v>
      </c>
      <c r="D3990" s="218">
        <v>28.09</v>
      </c>
    </row>
    <row r="3991" spans="1:4" ht="14.25">
      <c r="A3991" s="199">
        <v>96122</v>
      </c>
      <c r="B3991" s="186" t="s">
        <v>6041</v>
      </c>
      <c r="C3991" s="187" t="s">
        <v>44</v>
      </c>
      <c r="D3991" s="218">
        <v>56.21</v>
      </c>
    </row>
    <row r="3992" spans="1:4" ht="14.25">
      <c r="A3992" s="199">
        <v>96121</v>
      </c>
      <c r="B3992" s="186" t="s">
        <v>6052</v>
      </c>
      <c r="C3992" s="187" t="s">
        <v>44</v>
      </c>
      <c r="D3992" s="218">
        <v>12.34</v>
      </c>
    </row>
    <row r="3993" spans="1:4" ht="14.25">
      <c r="A3993" s="199">
        <v>99054</v>
      </c>
      <c r="B3993" s="186" t="s">
        <v>6049</v>
      </c>
      <c r="C3993" s="187" t="s">
        <v>74</v>
      </c>
      <c r="D3993" s="218">
        <v>60.92</v>
      </c>
    </row>
    <row r="3994" spans="1:4" ht="14.25">
      <c r="A3994" s="199">
        <v>96110</v>
      </c>
      <c r="B3994" s="186" t="s">
        <v>6044</v>
      </c>
      <c r="C3994" s="187" t="s">
        <v>74</v>
      </c>
      <c r="D3994" s="218">
        <v>73.760000000000005</v>
      </c>
    </row>
    <row r="3995" spans="1:4" ht="14.25">
      <c r="A3995" s="199">
        <v>96114</v>
      </c>
      <c r="B3995" s="186" t="s">
        <v>6046</v>
      </c>
      <c r="C3995" s="187" t="s">
        <v>74</v>
      </c>
      <c r="D3995" s="218">
        <v>74.41</v>
      </c>
    </row>
    <row r="3996" spans="1:4" ht="14.25">
      <c r="A3996" s="199">
        <v>104757</v>
      </c>
      <c r="B3996" s="186" t="s">
        <v>23314</v>
      </c>
      <c r="C3996" s="187" t="s">
        <v>74</v>
      </c>
      <c r="D3996" s="218">
        <v>109.54</v>
      </c>
    </row>
    <row r="3997" spans="1:4" ht="14.25">
      <c r="A3997" s="199">
        <v>104756</v>
      </c>
      <c r="B3997" s="186" t="s">
        <v>6042</v>
      </c>
      <c r="C3997" s="187" t="s">
        <v>74</v>
      </c>
      <c r="D3997" s="218">
        <v>236.12</v>
      </c>
    </row>
    <row r="3998" spans="1:4" ht="14.25">
      <c r="A3998" s="199">
        <v>96112</v>
      </c>
      <c r="B3998" s="186" t="s">
        <v>6040</v>
      </c>
      <c r="C3998" s="187" t="s">
        <v>74</v>
      </c>
      <c r="D3998" s="218">
        <v>169.57</v>
      </c>
    </row>
    <row r="3999" spans="1:4" ht="14.25">
      <c r="A3999" s="199">
        <v>96113</v>
      </c>
      <c r="B3999" s="186" t="s">
        <v>6045</v>
      </c>
      <c r="C3999" s="187" t="s">
        <v>74</v>
      </c>
      <c r="D3999" s="218">
        <v>48.16</v>
      </c>
    </row>
    <row r="4000" spans="1:4" ht="14.25">
      <c r="A4000" s="199">
        <v>96109</v>
      </c>
      <c r="B4000" s="186" t="s">
        <v>6043</v>
      </c>
      <c r="C4000" s="187" t="s">
        <v>74</v>
      </c>
      <c r="D4000" s="218">
        <v>53.32</v>
      </c>
    </row>
    <row r="4001" spans="1:4" ht="14.25">
      <c r="A4001" s="199">
        <v>96116</v>
      </c>
      <c r="B4001" s="186" t="s">
        <v>6051</v>
      </c>
      <c r="C4001" s="187" t="s">
        <v>74</v>
      </c>
      <c r="D4001" s="218">
        <v>64.72</v>
      </c>
    </row>
    <row r="4002" spans="1:4" ht="14.25">
      <c r="A4002" s="199">
        <v>96111</v>
      </c>
      <c r="B4002" s="186" t="s">
        <v>6050</v>
      </c>
      <c r="C4002" s="187" t="s">
        <v>74</v>
      </c>
      <c r="D4002" s="218">
        <v>62.5</v>
      </c>
    </row>
    <row r="4003" spans="1:4" ht="14.25">
      <c r="A4003" s="199">
        <v>96486</v>
      </c>
      <c r="B4003" s="186" t="s">
        <v>6054</v>
      </c>
      <c r="C4003" s="187" t="s">
        <v>74</v>
      </c>
      <c r="D4003" s="218">
        <v>75.22</v>
      </c>
    </row>
    <row r="4004" spans="1:4" ht="14.25">
      <c r="A4004" s="199">
        <v>96485</v>
      </c>
      <c r="B4004" s="186" t="s">
        <v>6053</v>
      </c>
      <c r="C4004" s="187" t="s">
        <v>74</v>
      </c>
      <c r="D4004" s="218">
        <v>73</v>
      </c>
    </row>
    <row r="4005" spans="1:4" ht="14.25">
      <c r="A4005" s="199">
        <v>97557</v>
      </c>
      <c r="B4005" s="186" t="s">
        <v>7708</v>
      </c>
      <c r="C4005" s="187" t="s">
        <v>74</v>
      </c>
      <c r="D4005" s="218">
        <v>0</v>
      </c>
    </row>
    <row r="4006" spans="1:4" ht="14.25">
      <c r="A4006" s="199">
        <v>101807</v>
      </c>
      <c r="B4006" s="186" t="s">
        <v>3790</v>
      </c>
      <c r="C4006" s="187" t="s">
        <v>73</v>
      </c>
      <c r="D4006" s="218">
        <v>525.99</v>
      </c>
    </row>
    <row r="4007" spans="1:4" ht="14.25">
      <c r="A4007" s="199">
        <v>101806</v>
      </c>
      <c r="B4007" s="186" t="s">
        <v>3789</v>
      </c>
      <c r="C4007" s="187" t="s">
        <v>73</v>
      </c>
      <c r="D4007" s="218">
        <v>560.44000000000005</v>
      </c>
    </row>
    <row r="4008" spans="1:4" ht="14.25">
      <c r="A4008" s="199">
        <v>101808</v>
      </c>
      <c r="B4008" s="186" t="s">
        <v>3791</v>
      </c>
      <c r="C4008" s="187" t="s">
        <v>73</v>
      </c>
      <c r="D4008" s="218">
        <v>572.34</v>
      </c>
    </row>
    <row r="4009" spans="1:4" ht="14.25">
      <c r="A4009" s="199">
        <v>98058</v>
      </c>
      <c r="B4009" s="186" t="s">
        <v>7709</v>
      </c>
      <c r="C4009" s="187" t="s">
        <v>73</v>
      </c>
      <c r="D4009" s="218">
        <v>1854.42</v>
      </c>
    </row>
    <row r="4010" spans="1:4" ht="14.25">
      <c r="A4010" s="199">
        <v>98059</v>
      </c>
      <c r="B4010" s="186" t="s">
        <v>7710</v>
      </c>
      <c r="C4010" s="187" t="s">
        <v>73</v>
      </c>
      <c r="D4010" s="218">
        <v>4012.23</v>
      </c>
    </row>
    <row r="4011" spans="1:4" ht="14.25">
      <c r="A4011" s="199">
        <v>98060</v>
      </c>
      <c r="B4011" s="186" t="s">
        <v>7711</v>
      </c>
      <c r="C4011" s="187" t="s">
        <v>73</v>
      </c>
      <c r="D4011" s="218">
        <v>5611.04</v>
      </c>
    </row>
    <row r="4012" spans="1:4" ht="14.25">
      <c r="A4012" s="199">
        <v>98061</v>
      </c>
      <c r="B4012" s="186" t="s">
        <v>7712</v>
      </c>
      <c r="C4012" s="187" t="s">
        <v>73</v>
      </c>
      <c r="D4012" s="218">
        <v>7832.93</v>
      </c>
    </row>
    <row r="4013" spans="1:4" ht="14.25">
      <c r="A4013" s="199">
        <v>98088</v>
      </c>
      <c r="B4013" s="186" t="s">
        <v>5439</v>
      </c>
      <c r="C4013" s="187" t="s">
        <v>73</v>
      </c>
      <c r="D4013" s="218">
        <v>3341.29</v>
      </c>
    </row>
    <row r="4014" spans="1:4" ht="14.25">
      <c r="A4014" s="199">
        <v>98089</v>
      </c>
      <c r="B4014" s="186" t="s">
        <v>5440</v>
      </c>
      <c r="C4014" s="187" t="s">
        <v>73</v>
      </c>
      <c r="D4014" s="218">
        <v>5296.01</v>
      </c>
    </row>
    <row r="4015" spans="1:4" ht="14.25">
      <c r="A4015" s="199">
        <v>98090</v>
      </c>
      <c r="B4015" s="186" t="s">
        <v>5441</v>
      </c>
      <c r="C4015" s="187" t="s">
        <v>73</v>
      </c>
      <c r="D4015" s="218">
        <v>8341.16</v>
      </c>
    </row>
    <row r="4016" spans="1:4" ht="14.25">
      <c r="A4016" s="199">
        <v>98091</v>
      </c>
      <c r="B4016" s="186" t="s">
        <v>5442</v>
      </c>
      <c r="C4016" s="187" t="s">
        <v>73</v>
      </c>
      <c r="D4016" s="218">
        <v>10908.45</v>
      </c>
    </row>
    <row r="4017" spans="1:4" ht="14.25">
      <c r="A4017" s="199">
        <v>98092</v>
      </c>
      <c r="B4017" s="186" t="s">
        <v>5443</v>
      </c>
      <c r="C4017" s="187" t="s">
        <v>73</v>
      </c>
      <c r="D4017" s="218">
        <v>12681.44</v>
      </c>
    </row>
    <row r="4018" spans="1:4" ht="14.25">
      <c r="A4018" s="199">
        <v>98093</v>
      </c>
      <c r="B4018" s="186" t="s">
        <v>5444</v>
      </c>
      <c r="C4018" s="187" t="s">
        <v>73</v>
      </c>
      <c r="D4018" s="218">
        <v>14978.04</v>
      </c>
    </row>
    <row r="4019" spans="1:4" ht="14.25">
      <c r="A4019" s="199">
        <v>98072</v>
      </c>
      <c r="B4019" s="186" t="s">
        <v>5423</v>
      </c>
      <c r="C4019" s="187" t="s">
        <v>73</v>
      </c>
      <c r="D4019" s="218">
        <v>3962.49</v>
      </c>
    </row>
    <row r="4020" spans="1:4" ht="14.25">
      <c r="A4020" s="199">
        <v>98073</v>
      </c>
      <c r="B4020" s="186" t="s">
        <v>5424</v>
      </c>
      <c r="C4020" s="187" t="s">
        <v>73</v>
      </c>
      <c r="D4020" s="218">
        <v>6252.29</v>
      </c>
    </row>
    <row r="4021" spans="1:4" ht="14.25">
      <c r="A4021" s="199">
        <v>98074</v>
      </c>
      <c r="B4021" s="186" t="s">
        <v>5425</v>
      </c>
      <c r="C4021" s="187" t="s">
        <v>73</v>
      </c>
      <c r="D4021" s="218">
        <v>9784.16</v>
      </c>
    </row>
    <row r="4022" spans="1:4" ht="14.25">
      <c r="A4022" s="199">
        <v>98075</v>
      </c>
      <c r="B4022" s="186" t="s">
        <v>5426</v>
      </c>
      <c r="C4022" s="187" t="s">
        <v>73</v>
      </c>
      <c r="D4022" s="218">
        <v>12762.6</v>
      </c>
    </row>
    <row r="4023" spans="1:4" ht="14.25">
      <c r="A4023" s="199">
        <v>98076</v>
      </c>
      <c r="B4023" s="186" t="s">
        <v>5427</v>
      </c>
      <c r="C4023" s="187" t="s">
        <v>73</v>
      </c>
      <c r="D4023" s="218">
        <v>14755.04</v>
      </c>
    </row>
    <row r="4024" spans="1:4" ht="14.25">
      <c r="A4024" s="199">
        <v>98077</v>
      </c>
      <c r="B4024" s="186" t="s">
        <v>5428</v>
      </c>
      <c r="C4024" s="187" t="s">
        <v>73</v>
      </c>
      <c r="D4024" s="218">
        <v>17398.91</v>
      </c>
    </row>
    <row r="4025" spans="1:4" ht="14.25">
      <c r="A4025" s="199">
        <v>98062</v>
      </c>
      <c r="B4025" s="186" t="s">
        <v>7713</v>
      </c>
      <c r="C4025" s="187" t="s">
        <v>73</v>
      </c>
      <c r="D4025" s="218">
        <v>3185.52</v>
      </c>
    </row>
    <row r="4026" spans="1:4" ht="14.25">
      <c r="A4026" s="199">
        <v>98063</v>
      </c>
      <c r="B4026" s="186" t="s">
        <v>7714</v>
      </c>
      <c r="C4026" s="187" t="s">
        <v>73</v>
      </c>
      <c r="D4026" s="218">
        <v>4868.12</v>
      </c>
    </row>
    <row r="4027" spans="1:4" ht="14.25">
      <c r="A4027" s="199">
        <v>98064</v>
      </c>
      <c r="B4027" s="186" t="s">
        <v>7715</v>
      </c>
      <c r="C4027" s="187" t="s">
        <v>73</v>
      </c>
      <c r="D4027" s="218">
        <v>5638.34</v>
      </c>
    </row>
    <row r="4028" spans="1:4" ht="14.25">
      <c r="A4028" s="199">
        <v>98065</v>
      </c>
      <c r="B4028" s="186" t="s">
        <v>7716</v>
      </c>
      <c r="C4028" s="187" t="s">
        <v>73</v>
      </c>
      <c r="D4028" s="218">
        <v>7836.6</v>
      </c>
    </row>
    <row r="4029" spans="1:4" ht="14.25">
      <c r="A4029" s="199">
        <v>98094</v>
      </c>
      <c r="B4029" s="186" t="s">
        <v>5445</v>
      </c>
      <c r="C4029" s="187" t="s">
        <v>73</v>
      </c>
      <c r="D4029" s="218">
        <v>2788.57</v>
      </c>
    </row>
    <row r="4030" spans="1:4" ht="14.25">
      <c r="A4030" s="199">
        <v>98099</v>
      </c>
      <c r="B4030" s="186" t="s">
        <v>5446</v>
      </c>
      <c r="C4030" s="187" t="s">
        <v>73</v>
      </c>
      <c r="D4030" s="218">
        <v>4776.84</v>
      </c>
    </row>
    <row r="4031" spans="1:4" ht="14.25">
      <c r="A4031" s="199">
        <v>98100</v>
      </c>
      <c r="B4031" s="186" t="s">
        <v>5447</v>
      </c>
      <c r="C4031" s="187" t="s">
        <v>73</v>
      </c>
      <c r="D4031" s="218">
        <v>6273.14</v>
      </c>
    </row>
    <row r="4032" spans="1:4" ht="14.25">
      <c r="A4032" s="199">
        <v>98101</v>
      </c>
      <c r="B4032" s="186" t="s">
        <v>5448</v>
      </c>
      <c r="C4032" s="187" t="s">
        <v>73</v>
      </c>
      <c r="D4032" s="218">
        <v>9285.5400000000009</v>
      </c>
    </row>
    <row r="4033" spans="1:4" ht="14.25">
      <c r="A4033" s="199">
        <v>98078</v>
      </c>
      <c r="B4033" s="186" t="s">
        <v>5429</v>
      </c>
      <c r="C4033" s="187" t="s">
        <v>73</v>
      </c>
      <c r="D4033" s="218">
        <v>4214.8999999999996</v>
      </c>
    </row>
    <row r="4034" spans="1:4" ht="14.25">
      <c r="A4034" s="199">
        <v>98079</v>
      </c>
      <c r="B4034" s="186" t="s">
        <v>5430</v>
      </c>
      <c r="C4034" s="187" t="s">
        <v>73</v>
      </c>
      <c r="D4034" s="218">
        <v>7416.22</v>
      </c>
    </row>
    <row r="4035" spans="1:4" ht="14.25">
      <c r="A4035" s="199">
        <v>98080</v>
      </c>
      <c r="B4035" s="186" t="s">
        <v>5431</v>
      </c>
      <c r="C4035" s="187" t="s">
        <v>73</v>
      </c>
      <c r="D4035" s="218">
        <v>9586.56</v>
      </c>
    </row>
    <row r="4036" spans="1:4" ht="14.25">
      <c r="A4036" s="199">
        <v>98081</v>
      </c>
      <c r="B4036" s="186" t="s">
        <v>5432</v>
      </c>
      <c r="C4036" s="187" t="s">
        <v>73</v>
      </c>
      <c r="D4036" s="218">
        <v>14241.06</v>
      </c>
    </row>
    <row r="4037" spans="1:4" ht="14.25">
      <c r="A4037" s="199">
        <v>98052</v>
      </c>
      <c r="B4037" s="186" t="s">
        <v>7717</v>
      </c>
      <c r="C4037" s="187" t="s">
        <v>73</v>
      </c>
      <c r="D4037" s="218">
        <v>2150.2800000000002</v>
      </c>
    </row>
    <row r="4038" spans="1:4" ht="14.25">
      <c r="A4038" s="199">
        <v>98053</v>
      </c>
      <c r="B4038" s="186" t="s">
        <v>7718</v>
      </c>
      <c r="C4038" s="187" t="s">
        <v>73</v>
      </c>
      <c r="D4038" s="218">
        <v>2959.25</v>
      </c>
    </row>
    <row r="4039" spans="1:4" ht="14.25">
      <c r="A4039" s="199">
        <v>98054</v>
      </c>
      <c r="B4039" s="186" t="s">
        <v>7719</v>
      </c>
      <c r="C4039" s="187" t="s">
        <v>73</v>
      </c>
      <c r="D4039" s="218">
        <v>4816.6400000000003</v>
      </c>
    </row>
    <row r="4040" spans="1:4" ht="14.25">
      <c r="A4040" s="199">
        <v>98055</v>
      </c>
      <c r="B4040" s="186" t="s">
        <v>7720</v>
      </c>
      <c r="C4040" s="187" t="s">
        <v>73</v>
      </c>
      <c r="D4040" s="218">
        <v>6546.62</v>
      </c>
    </row>
    <row r="4041" spans="1:4" ht="14.25">
      <c r="A4041" s="199">
        <v>98056</v>
      </c>
      <c r="B4041" s="186" t="s">
        <v>7721</v>
      </c>
      <c r="C4041" s="187" t="s">
        <v>73</v>
      </c>
      <c r="D4041" s="218">
        <v>7651.52</v>
      </c>
    </row>
    <row r="4042" spans="1:4" ht="14.25">
      <c r="A4042" s="199">
        <v>98057</v>
      </c>
      <c r="B4042" s="186" t="s">
        <v>7722</v>
      </c>
      <c r="C4042" s="187" t="s">
        <v>73</v>
      </c>
      <c r="D4042" s="218">
        <v>9100.07</v>
      </c>
    </row>
    <row r="4043" spans="1:4" ht="14.25">
      <c r="A4043" s="199">
        <v>98082</v>
      </c>
      <c r="B4043" s="186" t="s">
        <v>5433</v>
      </c>
      <c r="C4043" s="187" t="s">
        <v>73</v>
      </c>
      <c r="D4043" s="218">
        <v>3855.62</v>
      </c>
    </row>
    <row r="4044" spans="1:4" ht="14.25">
      <c r="A4044" s="199">
        <v>98083</v>
      </c>
      <c r="B4044" s="186" t="s">
        <v>5434</v>
      </c>
      <c r="C4044" s="187" t="s">
        <v>73</v>
      </c>
      <c r="D4044" s="218">
        <v>5082.1400000000003</v>
      </c>
    </row>
    <row r="4045" spans="1:4" ht="14.25">
      <c r="A4045" s="199">
        <v>98084</v>
      </c>
      <c r="B4045" s="186" t="s">
        <v>5435</v>
      </c>
      <c r="C4045" s="187" t="s">
        <v>73</v>
      </c>
      <c r="D4045" s="218">
        <v>7122.21</v>
      </c>
    </row>
    <row r="4046" spans="1:4" ht="14.25">
      <c r="A4046" s="199">
        <v>98085</v>
      </c>
      <c r="B4046" s="186" t="s">
        <v>5436</v>
      </c>
      <c r="C4046" s="187" t="s">
        <v>73</v>
      </c>
      <c r="D4046" s="218">
        <v>9653.85</v>
      </c>
    </row>
    <row r="4047" spans="1:4" ht="14.25">
      <c r="A4047" s="199">
        <v>98087</v>
      </c>
      <c r="B4047" s="186" t="s">
        <v>5438</v>
      </c>
      <c r="C4047" s="187" t="s">
        <v>73</v>
      </c>
      <c r="D4047" s="218">
        <v>11626.44</v>
      </c>
    </row>
    <row r="4048" spans="1:4" ht="14.25">
      <c r="A4048" s="199">
        <v>98086</v>
      </c>
      <c r="B4048" s="186" t="s">
        <v>5437</v>
      </c>
      <c r="C4048" s="187" t="s">
        <v>73</v>
      </c>
      <c r="D4048" s="218">
        <v>10895.29</v>
      </c>
    </row>
    <row r="4049" spans="1:4" ht="14.25">
      <c r="A4049" s="199">
        <v>98066</v>
      </c>
      <c r="B4049" s="186" t="s">
        <v>5417</v>
      </c>
      <c r="C4049" s="187" t="s">
        <v>73</v>
      </c>
      <c r="D4049" s="218">
        <v>4691.8100000000004</v>
      </c>
    </row>
    <row r="4050" spans="1:4" ht="14.25">
      <c r="A4050" s="199">
        <v>98067</v>
      </c>
      <c r="B4050" s="186" t="s">
        <v>5418</v>
      </c>
      <c r="C4050" s="187" t="s">
        <v>73</v>
      </c>
      <c r="D4050" s="218">
        <v>6249.58</v>
      </c>
    </row>
    <row r="4051" spans="1:4" ht="14.25">
      <c r="A4051" s="199">
        <v>98068</v>
      </c>
      <c r="B4051" s="186" t="s">
        <v>5419</v>
      </c>
      <c r="C4051" s="187" t="s">
        <v>73</v>
      </c>
      <c r="D4051" s="218">
        <v>8826.81</v>
      </c>
    </row>
    <row r="4052" spans="1:4" ht="14.25">
      <c r="A4052" s="199">
        <v>98069</v>
      </c>
      <c r="B4052" s="186" t="s">
        <v>5420</v>
      </c>
      <c r="C4052" s="187" t="s">
        <v>73</v>
      </c>
      <c r="D4052" s="218">
        <v>11890.81</v>
      </c>
    </row>
    <row r="4053" spans="1:4" ht="14.25">
      <c r="A4053" s="199">
        <v>98071</v>
      </c>
      <c r="B4053" s="186" t="s">
        <v>5422</v>
      </c>
      <c r="C4053" s="187" t="s">
        <v>73</v>
      </c>
      <c r="D4053" s="218">
        <v>14757.38</v>
      </c>
    </row>
    <row r="4054" spans="1:4" ht="14.25">
      <c r="A4054" s="199">
        <v>98070</v>
      </c>
      <c r="B4054" s="186" t="s">
        <v>5421</v>
      </c>
      <c r="C4054" s="187" t="s">
        <v>73</v>
      </c>
      <c r="D4054" s="218">
        <v>13565.89</v>
      </c>
    </row>
    <row r="4055" spans="1:4" ht="14.25">
      <c r="A4055" s="199">
        <v>104915</v>
      </c>
      <c r="B4055" s="186" t="s">
        <v>3916</v>
      </c>
      <c r="C4055" s="187" t="s">
        <v>72</v>
      </c>
      <c r="D4055" s="218">
        <v>9.67</v>
      </c>
    </row>
    <row r="4056" spans="1:4" ht="14.25">
      <c r="A4056" s="199">
        <v>96546</v>
      </c>
      <c r="B4056" s="186" t="s">
        <v>3907</v>
      </c>
      <c r="C4056" s="187" t="s">
        <v>72</v>
      </c>
      <c r="D4056" s="218">
        <v>13.64</v>
      </c>
    </row>
    <row r="4057" spans="1:4" ht="14.25">
      <c r="A4057" s="199">
        <v>96544</v>
      </c>
      <c r="B4057" s="186" t="s">
        <v>3905</v>
      </c>
      <c r="C4057" s="187" t="s">
        <v>72</v>
      </c>
      <c r="D4057" s="218">
        <v>17.55</v>
      </c>
    </row>
    <row r="4058" spans="1:4" ht="14.25">
      <c r="A4058" s="199">
        <v>96545</v>
      </c>
      <c r="B4058" s="186" t="s">
        <v>3906</v>
      </c>
      <c r="C4058" s="187" t="s">
        <v>72</v>
      </c>
      <c r="D4058" s="218">
        <v>15.68</v>
      </c>
    </row>
    <row r="4059" spans="1:4" ht="14.25">
      <c r="A4059" s="199">
        <v>96543</v>
      </c>
      <c r="B4059" s="186" t="s">
        <v>3833</v>
      </c>
      <c r="C4059" s="187" t="s">
        <v>72</v>
      </c>
      <c r="D4059" s="218">
        <v>19.690000000000001</v>
      </c>
    </row>
    <row r="4060" spans="1:4" ht="14.25">
      <c r="A4060" s="199">
        <v>104922</v>
      </c>
      <c r="B4060" s="186" t="s">
        <v>3922</v>
      </c>
      <c r="C4060" s="187" t="s">
        <v>72</v>
      </c>
      <c r="D4060" s="218">
        <v>10.69</v>
      </c>
    </row>
    <row r="4061" spans="1:4" ht="14.25">
      <c r="A4061" s="199">
        <v>104920</v>
      </c>
      <c r="B4061" s="186" t="s">
        <v>3920</v>
      </c>
      <c r="C4061" s="187" t="s">
        <v>72</v>
      </c>
      <c r="D4061" s="218">
        <v>10.41</v>
      </c>
    </row>
    <row r="4062" spans="1:4" ht="14.25">
      <c r="A4062" s="199">
        <v>104921</v>
      </c>
      <c r="B4062" s="186" t="s">
        <v>3921</v>
      </c>
      <c r="C4062" s="187" t="s">
        <v>72</v>
      </c>
      <c r="D4062" s="218">
        <v>9.77</v>
      </c>
    </row>
    <row r="4063" spans="1:4" ht="14.25">
      <c r="A4063" s="199">
        <v>104919</v>
      </c>
      <c r="B4063" s="186" t="s">
        <v>3919</v>
      </c>
      <c r="C4063" s="187" t="s">
        <v>72</v>
      </c>
      <c r="D4063" s="218">
        <v>12.32</v>
      </c>
    </row>
    <row r="4064" spans="1:4" ht="14.25">
      <c r="A4064" s="199">
        <v>104917</v>
      </c>
      <c r="B4064" s="186" t="s">
        <v>3917</v>
      </c>
      <c r="C4064" s="187" t="s">
        <v>72</v>
      </c>
      <c r="D4064" s="218">
        <v>15.09</v>
      </c>
    </row>
    <row r="4065" spans="1:4" ht="14.25">
      <c r="A4065" s="199">
        <v>104918</v>
      </c>
      <c r="B4065" s="186" t="s">
        <v>3918</v>
      </c>
      <c r="C4065" s="187" t="s">
        <v>72</v>
      </c>
      <c r="D4065" s="218">
        <v>13.87</v>
      </c>
    </row>
    <row r="4066" spans="1:4" ht="14.25">
      <c r="A4066" s="199">
        <v>104916</v>
      </c>
      <c r="B4066" s="186" t="s">
        <v>3944</v>
      </c>
      <c r="C4066" s="187" t="s">
        <v>72</v>
      </c>
      <c r="D4066" s="218">
        <v>16.420000000000002</v>
      </c>
    </row>
    <row r="4067" spans="1:4" ht="14.25">
      <c r="A4067" s="199">
        <v>96557</v>
      </c>
      <c r="B4067" s="186" t="s">
        <v>3925</v>
      </c>
      <c r="C4067" s="187" t="s">
        <v>712</v>
      </c>
      <c r="D4067" s="218">
        <v>754.54</v>
      </c>
    </row>
    <row r="4068" spans="1:4" ht="14.25">
      <c r="A4068" s="199">
        <v>96555</v>
      </c>
      <c r="B4068" s="186" t="s">
        <v>3923</v>
      </c>
      <c r="C4068" s="187" t="s">
        <v>712</v>
      </c>
      <c r="D4068" s="218">
        <v>795.67</v>
      </c>
    </row>
    <row r="4069" spans="1:4" ht="14.25">
      <c r="A4069" s="199">
        <v>104924</v>
      </c>
      <c r="B4069" s="186" t="s">
        <v>3946</v>
      </c>
      <c r="C4069" s="187" t="s">
        <v>712</v>
      </c>
      <c r="D4069" s="218">
        <v>778.85</v>
      </c>
    </row>
    <row r="4070" spans="1:4" ht="14.25">
      <c r="A4070" s="199">
        <v>104923</v>
      </c>
      <c r="B4070" s="186" t="s">
        <v>3945</v>
      </c>
      <c r="C4070" s="187" t="s">
        <v>712</v>
      </c>
      <c r="D4070" s="218">
        <v>852.49</v>
      </c>
    </row>
    <row r="4071" spans="1:4" ht="14.25">
      <c r="A4071" s="199">
        <v>96558</v>
      </c>
      <c r="B4071" s="186" t="s">
        <v>3926</v>
      </c>
      <c r="C4071" s="187" t="s">
        <v>712</v>
      </c>
      <c r="D4071" s="218">
        <v>787.76</v>
      </c>
    </row>
    <row r="4072" spans="1:4" ht="14.25">
      <c r="A4072" s="199">
        <v>96556</v>
      </c>
      <c r="B4072" s="186" t="s">
        <v>3924</v>
      </c>
      <c r="C4072" s="187" t="s">
        <v>712</v>
      </c>
      <c r="D4072" s="218">
        <v>950.25</v>
      </c>
    </row>
    <row r="4073" spans="1:4" ht="14.25">
      <c r="A4073" s="199">
        <v>96523</v>
      </c>
      <c r="B4073" s="186" t="s">
        <v>5594</v>
      </c>
      <c r="C4073" s="187" t="s">
        <v>712</v>
      </c>
      <c r="D4073" s="218">
        <v>93.01</v>
      </c>
    </row>
    <row r="4074" spans="1:4" ht="14.25">
      <c r="A4074" s="199">
        <v>96522</v>
      </c>
      <c r="B4074" s="186" t="s">
        <v>5593</v>
      </c>
      <c r="C4074" s="187" t="s">
        <v>712</v>
      </c>
      <c r="D4074" s="218">
        <v>141.03</v>
      </c>
    </row>
    <row r="4075" spans="1:4" ht="14.25">
      <c r="A4075" s="199">
        <v>96527</v>
      </c>
      <c r="B4075" s="186" t="s">
        <v>5598</v>
      </c>
      <c r="C4075" s="187" t="s">
        <v>712</v>
      </c>
      <c r="D4075" s="218">
        <v>102.24</v>
      </c>
    </row>
    <row r="4076" spans="1:4" ht="14.25">
      <c r="A4076" s="199">
        <v>96526</v>
      </c>
      <c r="B4076" s="186" t="s">
        <v>5597</v>
      </c>
      <c r="C4076" s="187" t="s">
        <v>712</v>
      </c>
      <c r="D4076" s="218">
        <v>202.28</v>
      </c>
    </row>
    <row r="4077" spans="1:4" ht="14.25">
      <c r="A4077" s="199">
        <v>96521</v>
      </c>
      <c r="B4077" s="186" t="s">
        <v>5592</v>
      </c>
      <c r="C4077" s="187" t="s">
        <v>712</v>
      </c>
      <c r="D4077" s="218">
        <v>43.25</v>
      </c>
    </row>
    <row r="4078" spans="1:4" ht="14.25">
      <c r="A4078" s="199">
        <v>96520</v>
      </c>
      <c r="B4078" s="186" t="s">
        <v>5591</v>
      </c>
      <c r="C4078" s="187" t="s">
        <v>712</v>
      </c>
      <c r="D4078" s="218">
        <v>93.57</v>
      </c>
    </row>
    <row r="4079" spans="1:4" ht="14.25">
      <c r="A4079" s="199">
        <v>96525</v>
      </c>
      <c r="B4079" s="186" t="s">
        <v>5596</v>
      </c>
      <c r="C4079" s="187" t="s">
        <v>712</v>
      </c>
      <c r="D4079" s="218">
        <v>55.56</v>
      </c>
    </row>
    <row r="4080" spans="1:4" ht="14.25">
      <c r="A4080" s="199">
        <v>96524</v>
      </c>
      <c r="B4080" s="186" t="s">
        <v>5595</v>
      </c>
      <c r="C4080" s="187" t="s">
        <v>712</v>
      </c>
      <c r="D4080" s="218">
        <v>152.25</v>
      </c>
    </row>
    <row r="4081" spans="1:4" ht="14.25">
      <c r="A4081" s="199">
        <v>96537</v>
      </c>
      <c r="B4081" s="186" t="s">
        <v>3827</v>
      </c>
      <c r="C4081" s="187" t="s">
        <v>74</v>
      </c>
      <c r="D4081" s="218">
        <v>182.33</v>
      </c>
    </row>
    <row r="4082" spans="1:4" ht="14.25">
      <c r="A4082" s="199">
        <v>96540</v>
      </c>
      <c r="B4082" s="186" t="s">
        <v>3830</v>
      </c>
      <c r="C4082" s="187" t="s">
        <v>74</v>
      </c>
      <c r="D4082" s="218">
        <v>128.82</v>
      </c>
    </row>
    <row r="4083" spans="1:4" ht="14.25">
      <c r="A4083" s="199">
        <v>96528</v>
      </c>
      <c r="B4083" s="186" t="s">
        <v>5599</v>
      </c>
      <c r="C4083" s="187" t="s">
        <v>74</v>
      </c>
      <c r="D4083" s="218">
        <v>153.81</v>
      </c>
    </row>
    <row r="4084" spans="1:4" ht="14.25">
      <c r="A4084" s="199">
        <v>96531</v>
      </c>
      <c r="B4084" s="186" t="s">
        <v>3821</v>
      </c>
      <c r="C4084" s="187" t="s">
        <v>74</v>
      </c>
      <c r="D4084" s="218">
        <v>103.19</v>
      </c>
    </row>
    <row r="4085" spans="1:4" ht="14.25">
      <c r="A4085" s="199">
        <v>96534</v>
      </c>
      <c r="B4085" s="186" t="s">
        <v>3824</v>
      </c>
      <c r="C4085" s="187" t="s">
        <v>74</v>
      </c>
      <c r="D4085" s="218">
        <v>76.83</v>
      </c>
    </row>
    <row r="4086" spans="1:4" ht="14.25">
      <c r="A4086" s="199">
        <v>104928</v>
      </c>
      <c r="B4086" s="186" t="s">
        <v>3843</v>
      </c>
      <c r="C4086" s="187" t="s">
        <v>74</v>
      </c>
      <c r="D4086" s="218">
        <v>148.57</v>
      </c>
    </row>
    <row r="4087" spans="1:4" ht="14.25">
      <c r="A4087" s="199">
        <v>104929</v>
      </c>
      <c r="B4087" s="186" t="s">
        <v>3844</v>
      </c>
      <c r="C4087" s="187" t="s">
        <v>74</v>
      </c>
      <c r="D4087" s="218">
        <v>91.08</v>
      </c>
    </row>
    <row r="4088" spans="1:4" ht="14.25">
      <c r="A4088" s="199">
        <v>104925</v>
      </c>
      <c r="B4088" s="186" t="s">
        <v>3840</v>
      </c>
      <c r="C4088" s="187" t="s">
        <v>74</v>
      </c>
      <c r="D4088" s="218">
        <v>158.37</v>
      </c>
    </row>
    <row r="4089" spans="1:4" ht="14.25">
      <c r="A4089" s="199">
        <v>104926</v>
      </c>
      <c r="B4089" s="186" t="s">
        <v>3841</v>
      </c>
      <c r="C4089" s="187" t="s">
        <v>74</v>
      </c>
      <c r="D4089" s="218">
        <v>101.49</v>
      </c>
    </row>
    <row r="4090" spans="1:4" ht="14.25">
      <c r="A4090" s="199">
        <v>104927</v>
      </c>
      <c r="B4090" s="186" t="s">
        <v>3842</v>
      </c>
      <c r="C4090" s="187" t="s">
        <v>74</v>
      </c>
      <c r="D4090" s="218">
        <v>71.94</v>
      </c>
    </row>
    <row r="4091" spans="1:4" ht="14.25">
      <c r="A4091" s="199">
        <v>96538</v>
      </c>
      <c r="B4091" s="186" t="s">
        <v>3828</v>
      </c>
      <c r="C4091" s="187" t="s">
        <v>74</v>
      </c>
      <c r="D4091" s="218">
        <v>245.6</v>
      </c>
    </row>
    <row r="4092" spans="1:4" ht="14.25">
      <c r="A4092" s="199">
        <v>96541</v>
      </c>
      <c r="B4092" s="186" t="s">
        <v>3831</v>
      </c>
      <c r="C4092" s="187" t="s">
        <v>74</v>
      </c>
      <c r="D4092" s="218">
        <v>180.11</v>
      </c>
    </row>
    <row r="4093" spans="1:4" ht="14.25">
      <c r="A4093" s="199">
        <v>96529</v>
      </c>
      <c r="B4093" s="186" t="s">
        <v>3819</v>
      </c>
      <c r="C4093" s="187" t="s">
        <v>74</v>
      </c>
      <c r="D4093" s="218">
        <v>261.22000000000003</v>
      </c>
    </row>
    <row r="4094" spans="1:4" ht="14.25">
      <c r="A4094" s="199">
        <v>96532</v>
      </c>
      <c r="B4094" s="186" t="s">
        <v>3822</v>
      </c>
      <c r="C4094" s="187" t="s">
        <v>74</v>
      </c>
      <c r="D4094" s="218">
        <v>176.42</v>
      </c>
    </row>
    <row r="4095" spans="1:4" ht="14.25">
      <c r="A4095" s="199">
        <v>96535</v>
      </c>
      <c r="B4095" s="186" t="s">
        <v>3825</v>
      </c>
      <c r="C4095" s="187" t="s">
        <v>74</v>
      </c>
      <c r="D4095" s="218">
        <v>132.30000000000001</v>
      </c>
    </row>
    <row r="4096" spans="1:4" ht="14.25">
      <c r="A4096" s="199">
        <v>96539</v>
      </c>
      <c r="B4096" s="186" t="s">
        <v>3829</v>
      </c>
      <c r="C4096" s="187" t="s">
        <v>74</v>
      </c>
      <c r="D4096" s="218">
        <v>129.76</v>
      </c>
    </row>
    <row r="4097" spans="1:4" ht="14.25">
      <c r="A4097" s="199">
        <v>96542</v>
      </c>
      <c r="B4097" s="186" t="s">
        <v>3832</v>
      </c>
      <c r="C4097" s="187" t="s">
        <v>74</v>
      </c>
      <c r="D4097" s="218">
        <v>96.23</v>
      </c>
    </row>
    <row r="4098" spans="1:4" ht="14.25">
      <c r="A4098" s="199">
        <v>96530</v>
      </c>
      <c r="B4098" s="186" t="s">
        <v>3820</v>
      </c>
      <c r="C4098" s="187" t="s">
        <v>74</v>
      </c>
      <c r="D4098" s="218">
        <v>140.65</v>
      </c>
    </row>
    <row r="4099" spans="1:4" ht="14.25">
      <c r="A4099" s="199">
        <v>96533</v>
      </c>
      <c r="B4099" s="186" t="s">
        <v>3823</v>
      </c>
      <c r="C4099" s="187" t="s">
        <v>74</v>
      </c>
      <c r="D4099" s="218">
        <v>91.99</v>
      </c>
    </row>
    <row r="4100" spans="1:4" ht="14.25">
      <c r="A4100" s="199">
        <v>96536</v>
      </c>
      <c r="B4100" s="186" t="s">
        <v>3826</v>
      </c>
      <c r="C4100" s="187" t="s">
        <v>74</v>
      </c>
      <c r="D4100" s="218">
        <v>66.650000000000006</v>
      </c>
    </row>
    <row r="4101" spans="1:4" ht="14.25">
      <c r="A4101" s="199">
        <v>105518</v>
      </c>
      <c r="B4101" s="186" t="s">
        <v>7723</v>
      </c>
      <c r="C4101" s="187" t="s">
        <v>74</v>
      </c>
      <c r="D4101" s="218">
        <v>0</v>
      </c>
    </row>
    <row r="4102" spans="1:4" ht="14.25">
      <c r="A4102" s="199">
        <v>105517</v>
      </c>
      <c r="B4102" s="186" t="s">
        <v>7724</v>
      </c>
      <c r="C4102" s="187" t="s">
        <v>74</v>
      </c>
      <c r="D4102" s="218">
        <v>0</v>
      </c>
    </row>
    <row r="4103" spans="1:4" ht="14.25">
      <c r="A4103" s="199">
        <v>105520</v>
      </c>
      <c r="B4103" s="186" t="s">
        <v>7725</v>
      </c>
      <c r="C4103" s="187" t="s">
        <v>74</v>
      </c>
      <c r="D4103" s="218">
        <v>0</v>
      </c>
    </row>
    <row r="4104" spans="1:4" ht="14.25">
      <c r="A4104" s="199">
        <v>105519</v>
      </c>
      <c r="B4104" s="186" t="s">
        <v>7726</v>
      </c>
      <c r="C4104" s="187" t="s">
        <v>74</v>
      </c>
      <c r="D4104" s="218">
        <v>0</v>
      </c>
    </row>
    <row r="4105" spans="1:4" ht="14.25">
      <c r="A4105" s="199">
        <v>101793</v>
      </c>
      <c r="B4105" s="186" t="s">
        <v>1095</v>
      </c>
      <c r="C4105" s="187" t="s">
        <v>712</v>
      </c>
      <c r="D4105" s="218">
        <v>26.1</v>
      </c>
    </row>
    <row r="4106" spans="1:4" ht="14.25">
      <c r="A4106" s="199">
        <v>101792</v>
      </c>
      <c r="B4106" s="186" t="s">
        <v>1094</v>
      </c>
      <c r="C4106" s="187" t="s">
        <v>712</v>
      </c>
      <c r="D4106" s="218">
        <v>17.739999999999998</v>
      </c>
    </row>
    <row r="4107" spans="1:4" ht="14.25">
      <c r="A4107" s="199">
        <v>92272</v>
      </c>
      <c r="B4107" s="186" t="s">
        <v>1010</v>
      </c>
      <c r="C4107" s="187" t="s">
        <v>44</v>
      </c>
      <c r="D4107" s="218">
        <v>37.57</v>
      </c>
    </row>
    <row r="4108" spans="1:4" ht="14.25">
      <c r="A4108" s="199">
        <v>101791</v>
      </c>
      <c r="B4108" s="186" t="s">
        <v>1093</v>
      </c>
      <c r="C4108" s="187" t="s">
        <v>44</v>
      </c>
      <c r="D4108" s="218">
        <v>25.18</v>
      </c>
    </row>
    <row r="4109" spans="1:4" ht="14.25">
      <c r="A4109" s="199">
        <v>92273</v>
      </c>
      <c r="B4109" s="186" t="s">
        <v>1011</v>
      </c>
      <c r="C4109" s="187" t="s">
        <v>44</v>
      </c>
      <c r="D4109" s="218">
        <v>15.05</v>
      </c>
    </row>
    <row r="4110" spans="1:4" ht="14.25">
      <c r="A4110" s="199">
        <v>92268</v>
      </c>
      <c r="B4110" s="186" t="s">
        <v>1006</v>
      </c>
      <c r="C4110" s="187" t="s">
        <v>74</v>
      </c>
      <c r="D4110" s="218">
        <v>93.9</v>
      </c>
    </row>
    <row r="4111" spans="1:4" ht="14.25">
      <c r="A4111" s="199">
        <v>92267</v>
      </c>
      <c r="B4111" s="186" t="s">
        <v>1005</v>
      </c>
      <c r="C4111" s="187" t="s">
        <v>74</v>
      </c>
      <c r="D4111" s="218">
        <v>55.93</v>
      </c>
    </row>
    <row r="4112" spans="1:4" ht="14.25">
      <c r="A4112" s="199">
        <v>92271</v>
      </c>
      <c r="B4112" s="186" t="s">
        <v>1009</v>
      </c>
      <c r="C4112" s="187" t="s">
        <v>74</v>
      </c>
      <c r="D4112" s="218">
        <v>145.69999999999999</v>
      </c>
    </row>
    <row r="4113" spans="1:4" ht="14.25">
      <c r="A4113" s="199">
        <v>92264</v>
      </c>
      <c r="B4113" s="186" t="s">
        <v>1002</v>
      </c>
      <c r="C4113" s="187" t="s">
        <v>74</v>
      </c>
      <c r="D4113" s="218">
        <v>215.29</v>
      </c>
    </row>
    <row r="4114" spans="1:4" ht="14.25">
      <c r="A4114" s="199">
        <v>92263</v>
      </c>
      <c r="B4114" s="186" t="s">
        <v>1001</v>
      </c>
      <c r="C4114" s="187" t="s">
        <v>74</v>
      </c>
      <c r="D4114" s="218">
        <v>166.98</v>
      </c>
    </row>
    <row r="4115" spans="1:4" ht="14.25">
      <c r="A4115" s="199">
        <v>92269</v>
      </c>
      <c r="B4115" s="186" t="s">
        <v>1007</v>
      </c>
      <c r="C4115" s="187" t="s">
        <v>74</v>
      </c>
      <c r="D4115" s="218">
        <v>128.19</v>
      </c>
    </row>
    <row r="4116" spans="1:4" ht="14.25">
      <c r="A4116" s="199">
        <v>92270</v>
      </c>
      <c r="B4116" s="186" t="s">
        <v>1008</v>
      </c>
      <c r="C4116" s="187" t="s">
        <v>74</v>
      </c>
      <c r="D4116" s="218">
        <v>217.49</v>
      </c>
    </row>
    <row r="4117" spans="1:4" ht="14.25">
      <c r="A4117" s="199">
        <v>92266</v>
      </c>
      <c r="B4117" s="186" t="s">
        <v>1004</v>
      </c>
      <c r="C4117" s="187" t="s">
        <v>74</v>
      </c>
      <c r="D4117" s="218">
        <v>164.72</v>
      </c>
    </row>
    <row r="4118" spans="1:4" ht="14.25">
      <c r="A4118" s="199">
        <v>92265</v>
      </c>
      <c r="B4118" s="186" t="s">
        <v>1003</v>
      </c>
      <c r="C4118" s="187" t="s">
        <v>74</v>
      </c>
      <c r="D4118" s="218">
        <v>123.28</v>
      </c>
    </row>
    <row r="4119" spans="1:4" ht="14.25">
      <c r="A4119" s="199">
        <v>92524</v>
      </c>
      <c r="B4119" s="186" t="s">
        <v>3055</v>
      </c>
      <c r="C4119" s="187" t="s">
        <v>74</v>
      </c>
      <c r="D4119" s="218">
        <v>73.430000000000007</v>
      </c>
    </row>
    <row r="4120" spans="1:4" ht="14.25">
      <c r="A4120" s="199">
        <v>92528</v>
      </c>
      <c r="B4120" s="186" t="s">
        <v>1087</v>
      </c>
      <c r="C4120" s="187" t="s">
        <v>74</v>
      </c>
      <c r="D4120" s="218">
        <v>69.97</v>
      </c>
    </row>
    <row r="4121" spans="1:4" ht="14.25">
      <c r="A4121" s="199">
        <v>92532</v>
      </c>
      <c r="B4121" s="186" t="s">
        <v>1089</v>
      </c>
      <c r="C4121" s="187" t="s">
        <v>74</v>
      </c>
      <c r="D4121" s="218">
        <v>67</v>
      </c>
    </row>
    <row r="4122" spans="1:4" ht="14.25">
      <c r="A4122" s="199">
        <v>92536</v>
      </c>
      <c r="B4122" s="186" t="s">
        <v>1091</v>
      </c>
      <c r="C4122" s="187" t="s">
        <v>74</v>
      </c>
      <c r="D4122" s="218">
        <v>61.23</v>
      </c>
    </row>
    <row r="4123" spans="1:4" ht="14.25">
      <c r="A4123" s="199">
        <v>92508</v>
      </c>
      <c r="B4123" s="186" t="s">
        <v>1078</v>
      </c>
      <c r="C4123" s="187" t="s">
        <v>74</v>
      </c>
      <c r="D4123" s="218">
        <v>103.33</v>
      </c>
    </row>
    <row r="4124" spans="1:4" ht="14.25">
      <c r="A4124" s="199">
        <v>92512</v>
      </c>
      <c r="B4124" s="186" t="s">
        <v>1080</v>
      </c>
      <c r="C4124" s="187" t="s">
        <v>74</v>
      </c>
      <c r="D4124" s="218">
        <v>87.23</v>
      </c>
    </row>
    <row r="4125" spans="1:4" ht="14.25">
      <c r="A4125" s="199">
        <v>92515</v>
      </c>
      <c r="B4125" s="186" t="s">
        <v>1082</v>
      </c>
      <c r="C4125" s="187" t="s">
        <v>74</v>
      </c>
      <c r="D4125" s="218">
        <v>79.180000000000007</v>
      </c>
    </row>
    <row r="4126" spans="1:4" ht="14.25">
      <c r="A4126" s="199">
        <v>92520</v>
      </c>
      <c r="B4126" s="186" t="s">
        <v>1084</v>
      </c>
      <c r="C4126" s="187" t="s">
        <v>74</v>
      </c>
      <c r="D4126" s="218">
        <v>73.89</v>
      </c>
    </row>
    <row r="4127" spans="1:4" ht="14.25">
      <c r="A4127" s="199">
        <v>92526</v>
      </c>
      <c r="B4127" s="186" t="s">
        <v>1086</v>
      </c>
      <c r="C4127" s="187" t="s">
        <v>74</v>
      </c>
      <c r="D4127" s="218">
        <v>41.82</v>
      </c>
    </row>
    <row r="4128" spans="1:4" ht="14.25">
      <c r="A4128" s="199">
        <v>92530</v>
      </c>
      <c r="B4128" s="186" t="s">
        <v>1088</v>
      </c>
      <c r="C4128" s="187" t="s">
        <v>74</v>
      </c>
      <c r="D4128" s="218">
        <v>39.270000000000003</v>
      </c>
    </row>
    <row r="4129" spans="1:4" ht="14.25">
      <c r="A4129" s="199">
        <v>92534</v>
      </c>
      <c r="B4129" s="186" t="s">
        <v>1090</v>
      </c>
      <c r="C4129" s="187" t="s">
        <v>74</v>
      </c>
      <c r="D4129" s="218">
        <v>37.11</v>
      </c>
    </row>
    <row r="4130" spans="1:4" ht="14.25">
      <c r="A4130" s="199">
        <v>92538</v>
      </c>
      <c r="B4130" s="186" t="s">
        <v>1092</v>
      </c>
      <c r="C4130" s="187" t="s">
        <v>74</v>
      </c>
      <c r="D4130" s="218">
        <v>32.81</v>
      </c>
    </row>
    <row r="4131" spans="1:4" ht="14.25">
      <c r="A4131" s="199">
        <v>103760</v>
      </c>
      <c r="B4131" s="186" t="s">
        <v>3836</v>
      </c>
      <c r="C4131" s="187" t="s">
        <v>74</v>
      </c>
      <c r="D4131" s="218">
        <v>132.31</v>
      </c>
    </row>
    <row r="4132" spans="1:4" ht="14.25">
      <c r="A4132" s="199">
        <v>103761</v>
      </c>
      <c r="B4132" s="186" t="s">
        <v>3837</v>
      </c>
      <c r="C4132" s="187" t="s">
        <v>74</v>
      </c>
      <c r="D4132" s="218">
        <v>86.59</v>
      </c>
    </row>
    <row r="4133" spans="1:4" ht="14.25">
      <c r="A4133" s="199">
        <v>103762</v>
      </c>
      <c r="B4133" s="186" t="s">
        <v>3838</v>
      </c>
      <c r="C4133" s="187" t="s">
        <v>74</v>
      </c>
      <c r="D4133" s="218">
        <v>73.69</v>
      </c>
    </row>
    <row r="4134" spans="1:4" ht="14.25">
      <c r="A4134" s="199">
        <v>103763</v>
      </c>
      <c r="B4134" s="186" t="s">
        <v>3839</v>
      </c>
      <c r="C4134" s="187" t="s">
        <v>74</v>
      </c>
      <c r="D4134" s="218">
        <v>64.48</v>
      </c>
    </row>
    <row r="4135" spans="1:4" ht="14.25">
      <c r="A4135" s="199">
        <v>92510</v>
      </c>
      <c r="B4135" s="186" t="s">
        <v>1079</v>
      </c>
      <c r="C4135" s="187" t="s">
        <v>74</v>
      </c>
      <c r="D4135" s="218">
        <v>67.349999999999994</v>
      </c>
    </row>
    <row r="4136" spans="1:4" ht="14.25">
      <c r="A4136" s="199">
        <v>92514</v>
      </c>
      <c r="B4136" s="186" t="s">
        <v>1081</v>
      </c>
      <c r="C4136" s="187" t="s">
        <v>74</v>
      </c>
      <c r="D4136" s="218">
        <v>52.45</v>
      </c>
    </row>
    <row r="4137" spans="1:4" ht="14.25">
      <c r="A4137" s="199">
        <v>92518</v>
      </c>
      <c r="B4137" s="186" t="s">
        <v>1083</v>
      </c>
      <c r="C4137" s="187" t="s">
        <v>74</v>
      </c>
      <c r="D4137" s="218">
        <v>45.55</v>
      </c>
    </row>
    <row r="4138" spans="1:4" ht="14.25">
      <c r="A4138" s="199">
        <v>92522</v>
      </c>
      <c r="B4138" s="186" t="s">
        <v>1085</v>
      </c>
      <c r="C4138" s="187" t="s">
        <v>74</v>
      </c>
      <c r="D4138" s="218">
        <v>41.3</v>
      </c>
    </row>
    <row r="4139" spans="1:4" ht="14.25">
      <c r="A4139" s="199">
        <v>92482</v>
      </c>
      <c r="B4139" s="186" t="s">
        <v>1065</v>
      </c>
      <c r="C4139" s="187" t="s">
        <v>74</v>
      </c>
      <c r="D4139" s="218">
        <v>398.19</v>
      </c>
    </row>
    <row r="4140" spans="1:4" ht="14.25">
      <c r="A4140" s="199">
        <v>92484</v>
      </c>
      <c r="B4140" s="186" t="s">
        <v>1066</v>
      </c>
      <c r="C4140" s="187" t="s">
        <v>74</v>
      </c>
      <c r="D4140" s="218">
        <v>267.72000000000003</v>
      </c>
    </row>
    <row r="4141" spans="1:4" ht="14.25">
      <c r="A4141" s="199">
        <v>92486</v>
      </c>
      <c r="B4141" s="186" t="s">
        <v>1067</v>
      </c>
      <c r="C4141" s="187" t="s">
        <v>74</v>
      </c>
      <c r="D4141" s="218">
        <v>186.07</v>
      </c>
    </row>
    <row r="4142" spans="1:4" ht="14.25">
      <c r="A4142" s="199">
        <v>92492</v>
      </c>
      <c r="B4142" s="186" t="s">
        <v>1070</v>
      </c>
      <c r="C4142" s="187" t="s">
        <v>74</v>
      </c>
      <c r="D4142" s="218">
        <v>97.79</v>
      </c>
    </row>
    <row r="4143" spans="1:4" ht="14.25">
      <c r="A4143" s="199">
        <v>92496</v>
      </c>
      <c r="B4143" s="186" t="s">
        <v>1072</v>
      </c>
      <c r="C4143" s="187" t="s">
        <v>74</v>
      </c>
      <c r="D4143" s="218">
        <v>92.94</v>
      </c>
    </row>
    <row r="4144" spans="1:4" ht="14.25">
      <c r="A4144" s="199">
        <v>92500</v>
      </c>
      <c r="B4144" s="186" t="s">
        <v>1074</v>
      </c>
      <c r="C4144" s="187" t="s">
        <v>74</v>
      </c>
      <c r="D4144" s="218">
        <v>89.07</v>
      </c>
    </row>
    <row r="4145" spans="1:4" ht="14.25">
      <c r="A4145" s="199">
        <v>92504</v>
      </c>
      <c r="B4145" s="186" t="s">
        <v>1076</v>
      </c>
      <c r="C4145" s="187" t="s">
        <v>74</v>
      </c>
      <c r="D4145" s="218">
        <v>82.01</v>
      </c>
    </row>
    <row r="4146" spans="1:4" ht="14.25">
      <c r="A4146" s="199">
        <v>92488</v>
      </c>
      <c r="B4146" s="186" t="s">
        <v>1068</v>
      </c>
      <c r="C4146" s="187" t="s">
        <v>74</v>
      </c>
      <c r="D4146" s="218">
        <v>103.6</v>
      </c>
    </row>
    <row r="4147" spans="1:4" ht="14.25">
      <c r="A4147" s="199">
        <v>92494</v>
      </c>
      <c r="B4147" s="186" t="s">
        <v>1071</v>
      </c>
      <c r="C4147" s="187" t="s">
        <v>74</v>
      </c>
      <c r="D4147" s="218">
        <v>64.87</v>
      </c>
    </row>
    <row r="4148" spans="1:4" ht="14.25">
      <c r="A4148" s="199">
        <v>92498</v>
      </c>
      <c r="B4148" s="186" t="s">
        <v>1073</v>
      </c>
      <c r="C4148" s="187" t="s">
        <v>74</v>
      </c>
      <c r="D4148" s="218">
        <v>60.98</v>
      </c>
    </row>
    <row r="4149" spans="1:4" ht="14.25">
      <c r="A4149" s="199">
        <v>92502</v>
      </c>
      <c r="B4149" s="186" t="s">
        <v>1075</v>
      </c>
      <c r="C4149" s="187" t="s">
        <v>74</v>
      </c>
      <c r="D4149" s="218">
        <v>58.04</v>
      </c>
    </row>
    <row r="4150" spans="1:4" ht="14.25">
      <c r="A4150" s="199">
        <v>92506</v>
      </c>
      <c r="B4150" s="186" t="s">
        <v>1077</v>
      </c>
      <c r="C4150" s="187" t="s">
        <v>74</v>
      </c>
      <c r="D4150" s="218">
        <v>52.6</v>
      </c>
    </row>
    <row r="4151" spans="1:4" ht="14.25">
      <c r="A4151" s="199">
        <v>92490</v>
      </c>
      <c r="B4151" s="186" t="s">
        <v>1069</v>
      </c>
      <c r="C4151" s="187" t="s">
        <v>74</v>
      </c>
      <c r="D4151" s="218">
        <v>69.56</v>
      </c>
    </row>
    <row r="4152" spans="1:4" ht="14.25">
      <c r="A4152" s="199">
        <v>92433</v>
      </c>
      <c r="B4152" s="186" t="s">
        <v>1024</v>
      </c>
      <c r="C4152" s="187" t="s">
        <v>74</v>
      </c>
      <c r="D4152" s="218">
        <v>73.5</v>
      </c>
    </row>
    <row r="4153" spans="1:4" ht="14.25">
      <c r="A4153" s="199">
        <v>92437</v>
      </c>
      <c r="B4153" s="186" t="s">
        <v>1026</v>
      </c>
      <c r="C4153" s="187" t="s">
        <v>74</v>
      </c>
      <c r="D4153" s="218">
        <v>69.92</v>
      </c>
    </row>
    <row r="4154" spans="1:4" ht="14.25">
      <c r="A4154" s="199">
        <v>92441</v>
      </c>
      <c r="B4154" s="186" t="s">
        <v>1028</v>
      </c>
      <c r="C4154" s="187" t="s">
        <v>74</v>
      </c>
      <c r="D4154" s="218">
        <v>67.36</v>
      </c>
    </row>
    <row r="4155" spans="1:4" ht="14.25">
      <c r="A4155" s="199">
        <v>92445</v>
      </c>
      <c r="B4155" s="186" t="s">
        <v>1030</v>
      </c>
      <c r="C4155" s="187" t="s">
        <v>74</v>
      </c>
      <c r="D4155" s="218">
        <v>62.1</v>
      </c>
    </row>
    <row r="4156" spans="1:4" ht="14.25">
      <c r="A4156" s="199">
        <v>92417</v>
      </c>
      <c r="B4156" s="186" t="s">
        <v>1016</v>
      </c>
      <c r="C4156" s="187" t="s">
        <v>74</v>
      </c>
      <c r="D4156" s="218">
        <v>163.36000000000001</v>
      </c>
    </row>
    <row r="4157" spans="1:4" ht="14.25">
      <c r="A4157" s="199">
        <v>92421</v>
      </c>
      <c r="B4157" s="186" t="s">
        <v>1018</v>
      </c>
      <c r="C4157" s="187" t="s">
        <v>74</v>
      </c>
      <c r="D4157" s="218">
        <v>105.74</v>
      </c>
    </row>
    <row r="4158" spans="1:4" ht="14.25">
      <c r="A4158" s="199">
        <v>92425</v>
      </c>
      <c r="B4158" s="186" t="s">
        <v>1020</v>
      </c>
      <c r="C4158" s="187" t="s">
        <v>74</v>
      </c>
      <c r="D4158" s="218">
        <v>87.17</v>
      </c>
    </row>
    <row r="4159" spans="1:4" ht="14.25">
      <c r="A4159" s="199">
        <v>92429</v>
      </c>
      <c r="B4159" s="186" t="s">
        <v>1022</v>
      </c>
      <c r="C4159" s="187" t="s">
        <v>74</v>
      </c>
      <c r="D4159" s="218">
        <v>77.81</v>
      </c>
    </row>
    <row r="4160" spans="1:4" ht="14.25">
      <c r="A4160" s="199">
        <v>92431</v>
      </c>
      <c r="B4160" s="186" t="s">
        <v>1023</v>
      </c>
      <c r="C4160" s="187" t="s">
        <v>74</v>
      </c>
      <c r="D4160" s="218">
        <v>59.7</v>
      </c>
    </row>
    <row r="4161" spans="1:4" ht="14.25">
      <c r="A4161" s="199">
        <v>92435</v>
      </c>
      <c r="B4161" s="186" t="s">
        <v>1025</v>
      </c>
      <c r="C4161" s="187" t="s">
        <v>74</v>
      </c>
      <c r="D4161" s="218">
        <v>56.58</v>
      </c>
    </row>
    <row r="4162" spans="1:4" ht="14.25">
      <c r="A4162" s="199">
        <v>92439</v>
      </c>
      <c r="B4162" s="186" t="s">
        <v>1027</v>
      </c>
      <c r="C4162" s="187" t="s">
        <v>74</v>
      </c>
      <c r="D4162" s="218">
        <v>54.35</v>
      </c>
    </row>
    <row r="4163" spans="1:4" ht="14.25">
      <c r="A4163" s="199">
        <v>92443</v>
      </c>
      <c r="B4163" s="186" t="s">
        <v>1029</v>
      </c>
      <c r="C4163" s="187" t="s">
        <v>74</v>
      </c>
      <c r="D4163" s="218">
        <v>49.54</v>
      </c>
    </row>
    <row r="4164" spans="1:4" ht="14.25">
      <c r="A4164" s="199">
        <v>92415</v>
      </c>
      <c r="B4164" s="186" t="s">
        <v>1015</v>
      </c>
      <c r="C4164" s="187" t="s">
        <v>74</v>
      </c>
      <c r="D4164" s="218">
        <v>139.81</v>
      </c>
    </row>
    <row r="4165" spans="1:4" ht="14.25">
      <c r="A4165" s="199">
        <v>92419</v>
      </c>
      <c r="B4165" s="186" t="s">
        <v>1017</v>
      </c>
      <c r="C4165" s="187" t="s">
        <v>74</v>
      </c>
      <c r="D4165" s="218">
        <v>87.69</v>
      </c>
    </row>
    <row r="4166" spans="1:4" ht="14.25">
      <c r="A4166" s="199">
        <v>92423</v>
      </c>
      <c r="B4166" s="186" t="s">
        <v>1019</v>
      </c>
      <c r="C4166" s="187" t="s">
        <v>74</v>
      </c>
      <c r="D4166" s="218">
        <v>71.48</v>
      </c>
    </row>
    <row r="4167" spans="1:4" ht="14.25">
      <c r="A4167" s="199">
        <v>92427</v>
      </c>
      <c r="B4167" s="186" t="s">
        <v>1021</v>
      </c>
      <c r="C4167" s="187" t="s">
        <v>74</v>
      </c>
      <c r="D4167" s="218">
        <v>63.26</v>
      </c>
    </row>
    <row r="4168" spans="1:4" ht="14.25">
      <c r="A4168" s="199">
        <v>92409</v>
      </c>
      <c r="B4168" s="186" t="s">
        <v>1012</v>
      </c>
      <c r="C4168" s="187" t="s">
        <v>74</v>
      </c>
      <c r="D4168" s="218">
        <v>229.26</v>
      </c>
    </row>
    <row r="4169" spans="1:4" ht="14.25">
      <c r="A4169" s="199">
        <v>92411</v>
      </c>
      <c r="B4169" s="186" t="s">
        <v>1013</v>
      </c>
      <c r="C4169" s="187" t="s">
        <v>74</v>
      </c>
      <c r="D4169" s="218">
        <v>154.96</v>
      </c>
    </row>
    <row r="4170" spans="1:4" ht="14.25">
      <c r="A4170" s="199">
        <v>92413</v>
      </c>
      <c r="B4170" s="186" t="s">
        <v>1014</v>
      </c>
      <c r="C4170" s="187" t="s">
        <v>74</v>
      </c>
      <c r="D4170" s="218">
        <v>102.34</v>
      </c>
    </row>
    <row r="4171" spans="1:4" ht="14.25">
      <c r="A4171" s="199">
        <v>92465</v>
      </c>
      <c r="B4171" s="186" t="s">
        <v>1049</v>
      </c>
      <c r="C4171" s="187" t="s">
        <v>74</v>
      </c>
      <c r="D4171" s="218">
        <v>157.82</v>
      </c>
    </row>
    <row r="4172" spans="1:4" ht="14.25">
      <c r="A4172" s="199">
        <v>92469</v>
      </c>
      <c r="B4172" s="186" t="s">
        <v>1053</v>
      </c>
      <c r="C4172" s="187" t="s">
        <v>74</v>
      </c>
      <c r="D4172" s="218">
        <v>144</v>
      </c>
    </row>
    <row r="4173" spans="1:4" ht="14.25">
      <c r="A4173" s="199">
        <v>92473</v>
      </c>
      <c r="B4173" s="186" t="s">
        <v>1057</v>
      </c>
      <c r="C4173" s="187" t="s">
        <v>74</v>
      </c>
      <c r="D4173" s="218">
        <v>132.83000000000001</v>
      </c>
    </row>
    <row r="4174" spans="1:4" ht="14.25">
      <c r="A4174" s="199">
        <v>92477</v>
      </c>
      <c r="B4174" s="186" t="s">
        <v>1061</v>
      </c>
      <c r="C4174" s="187" t="s">
        <v>74</v>
      </c>
      <c r="D4174" s="218">
        <v>108.91</v>
      </c>
    </row>
    <row r="4175" spans="1:4" ht="14.25">
      <c r="A4175" s="199">
        <v>92449</v>
      </c>
      <c r="B4175" s="186" t="s">
        <v>1034</v>
      </c>
      <c r="C4175" s="187" t="s">
        <v>74</v>
      </c>
      <c r="D4175" s="218">
        <v>286.36</v>
      </c>
    </row>
    <row r="4176" spans="1:4" ht="14.25">
      <c r="A4176" s="199">
        <v>92453</v>
      </c>
      <c r="B4176" s="186" t="s">
        <v>1038</v>
      </c>
      <c r="C4176" s="187" t="s">
        <v>74</v>
      </c>
      <c r="D4176" s="218">
        <v>244.1</v>
      </c>
    </row>
    <row r="4177" spans="1:4" ht="14.25">
      <c r="A4177" s="199">
        <v>92457</v>
      </c>
      <c r="B4177" s="186" t="s">
        <v>1042</v>
      </c>
      <c r="C4177" s="187" t="s">
        <v>74</v>
      </c>
      <c r="D4177" s="218">
        <v>212.55</v>
      </c>
    </row>
    <row r="4178" spans="1:4" ht="14.25">
      <c r="A4178" s="199">
        <v>92461</v>
      </c>
      <c r="B4178" s="186" t="s">
        <v>1045</v>
      </c>
      <c r="C4178" s="187" t="s">
        <v>74</v>
      </c>
      <c r="D4178" s="218">
        <v>196.38</v>
      </c>
    </row>
    <row r="4179" spans="1:4" ht="14.25">
      <c r="A4179" s="199">
        <v>92467</v>
      </c>
      <c r="B4179" s="186" t="s">
        <v>1051</v>
      </c>
      <c r="C4179" s="187" t="s">
        <v>74</v>
      </c>
      <c r="D4179" s="218">
        <v>102.12</v>
      </c>
    </row>
    <row r="4180" spans="1:4" ht="14.25">
      <c r="A4180" s="199">
        <v>92471</v>
      </c>
      <c r="B4180" s="186" t="s">
        <v>1055</v>
      </c>
      <c r="C4180" s="187" t="s">
        <v>74</v>
      </c>
      <c r="D4180" s="218">
        <v>93.3</v>
      </c>
    </row>
    <row r="4181" spans="1:4" ht="14.25">
      <c r="A4181" s="199">
        <v>92475</v>
      </c>
      <c r="B4181" s="186" t="s">
        <v>1059</v>
      </c>
      <c r="C4181" s="187" t="s">
        <v>74</v>
      </c>
      <c r="D4181" s="218">
        <v>86.16</v>
      </c>
    </row>
    <row r="4182" spans="1:4" ht="14.25">
      <c r="A4182" s="199">
        <v>92479</v>
      </c>
      <c r="B4182" s="186" t="s">
        <v>1063</v>
      </c>
      <c r="C4182" s="187" t="s">
        <v>74</v>
      </c>
      <c r="D4182" s="218">
        <v>70.83</v>
      </c>
    </row>
    <row r="4183" spans="1:4" ht="14.25">
      <c r="A4183" s="199">
        <v>92451</v>
      </c>
      <c r="B4183" s="186" t="s">
        <v>1036</v>
      </c>
      <c r="C4183" s="187" t="s">
        <v>74</v>
      </c>
      <c r="D4183" s="218">
        <v>194.96</v>
      </c>
    </row>
    <row r="4184" spans="1:4" ht="14.25">
      <c r="A4184" s="199">
        <v>92455</v>
      </c>
      <c r="B4184" s="186" t="s">
        <v>1040</v>
      </c>
      <c r="C4184" s="187" t="s">
        <v>74</v>
      </c>
      <c r="D4184" s="218">
        <v>159.04</v>
      </c>
    </row>
    <row r="4185" spans="1:4" ht="14.25">
      <c r="A4185" s="199">
        <v>92459</v>
      </c>
      <c r="B4185" s="186" t="s">
        <v>1043</v>
      </c>
      <c r="C4185" s="187" t="s">
        <v>74</v>
      </c>
      <c r="D4185" s="218">
        <v>135.38999999999999</v>
      </c>
    </row>
    <row r="4186" spans="1:4" ht="14.25">
      <c r="A4186" s="199">
        <v>92463</v>
      </c>
      <c r="B4186" s="186" t="s">
        <v>1047</v>
      </c>
      <c r="C4186" s="187" t="s">
        <v>74</v>
      </c>
      <c r="D4186" s="218">
        <v>122.92</v>
      </c>
    </row>
    <row r="4187" spans="1:4" ht="14.25">
      <c r="A4187" s="199">
        <v>92446</v>
      </c>
      <c r="B4187" s="186" t="s">
        <v>1031</v>
      </c>
      <c r="C4187" s="187" t="s">
        <v>74</v>
      </c>
      <c r="D4187" s="218">
        <v>352.49</v>
      </c>
    </row>
    <row r="4188" spans="1:4" ht="14.25">
      <c r="A4188" s="199">
        <v>92447</v>
      </c>
      <c r="B4188" s="186" t="s">
        <v>1032</v>
      </c>
      <c r="C4188" s="187" t="s">
        <v>74</v>
      </c>
      <c r="D4188" s="218">
        <v>240.39</v>
      </c>
    </row>
    <row r="4189" spans="1:4" ht="14.25">
      <c r="A4189" s="199">
        <v>92448</v>
      </c>
      <c r="B4189" s="186" t="s">
        <v>1033</v>
      </c>
      <c r="C4189" s="187" t="s">
        <v>74</v>
      </c>
      <c r="D4189" s="218">
        <v>183.92</v>
      </c>
    </row>
    <row r="4190" spans="1:4" ht="14.25">
      <c r="A4190" s="199">
        <v>92466</v>
      </c>
      <c r="B4190" s="186" t="s">
        <v>1050</v>
      </c>
      <c r="C4190" s="187" t="s">
        <v>74</v>
      </c>
      <c r="D4190" s="218">
        <v>226.15</v>
      </c>
    </row>
    <row r="4191" spans="1:4" ht="14.25">
      <c r="A4191" s="199">
        <v>92470</v>
      </c>
      <c r="B4191" s="186" t="s">
        <v>1054</v>
      </c>
      <c r="C4191" s="187" t="s">
        <v>74</v>
      </c>
      <c r="D4191" s="218">
        <v>219.14</v>
      </c>
    </row>
    <row r="4192" spans="1:4" ht="14.25">
      <c r="A4192" s="199">
        <v>92474</v>
      </c>
      <c r="B4192" s="186" t="s">
        <v>1058</v>
      </c>
      <c r="C4192" s="187" t="s">
        <v>74</v>
      </c>
      <c r="D4192" s="218">
        <v>213.11</v>
      </c>
    </row>
    <row r="4193" spans="1:4" ht="14.25">
      <c r="A4193" s="199">
        <v>92478</v>
      </c>
      <c r="B4193" s="186" t="s">
        <v>1062</v>
      </c>
      <c r="C4193" s="187" t="s">
        <v>74</v>
      </c>
      <c r="D4193" s="218">
        <v>201.2</v>
      </c>
    </row>
    <row r="4194" spans="1:4" ht="14.25">
      <c r="A4194" s="199">
        <v>92450</v>
      </c>
      <c r="B4194" s="186" t="s">
        <v>1035</v>
      </c>
      <c r="C4194" s="187" t="s">
        <v>74</v>
      </c>
      <c r="D4194" s="218">
        <v>296.79000000000002</v>
      </c>
    </row>
    <row r="4195" spans="1:4" ht="14.25">
      <c r="A4195" s="199">
        <v>92454</v>
      </c>
      <c r="B4195" s="186" t="s">
        <v>1039</v>
      </c>
      <c r="C4195" s="187" t="s">
        <v>74</v>
      </c>
      <c r="D4195" s="218">
        <v>264.91000000000003</v>
      </c>
    </row>
    <row r="4196" spans="1:4" ht="14.25">
      <c r="A4196" s="199">
        <v>92458</v>
      </c>
      <c r="B4196" s="186" t="s">
        <v>3816</v>
      </c>
      <c r="C4196" s="187" t="s">
        <v>74</v>
      </c>
      <c r="D4196" s="218">
        <v>245.13</v>
      </c>
    </row>
    <row r="4197" spans="1:4" ht="14.25">
      <c r="A4197" s="199">
        <v>92462</v>
      </c>
      <c r="B4197" s="186" t="s">
        <v>1046</v>
      </c>
      <c r="C4197" s="187" t="s">
        <v>74</v>
      </c>
      <c r="D4197" s="218">
        <v>232.65</v>
      </c>
    </row>
    <row r="4198" spans="1:4" ht="14.25">
      <c r="A4198" s="199">
        <v>92468</v>
      </c>
      <c r="B4198" s="186" t="s">
        <v>1052</v>
      </c>
      <c r="C4198" s="187" t="s">
        <v>74</v>
      </c>
      <c r="D4198" s="218">
        <v>110.78</v>
      </c>
    </row>
    <row r="4199" spans="1:4" ht="14.25">
      <c r="A4199" s="199">
        <v>92472</v>
      </c>
      <c r="B4199" s="186" t="s">
        <v>1056</v>
      </c>
      <c r="C4199" s="187" t="s">
        <v>74</v>
      </c>
      <c r="D4199" s="218">
        <v>104.64</v>
      </c>
    </row>
    <row r="4200" spans="1:4" ht="14.25">
      <c r="A4200" s="199">
        <v>92476</v>
      </c>
      <c r="B4200" s="186" t="s">
        <v>1060</v>
      </c>
      <c r="C4200" s="187" t="s">
        <v>74</v>
      </c>
      <c r="D4200" s="218">
        <v>99.45</v>
      </c>
    </row>
    <row r="4201" spans="1:4" ht="14.25">
      <c r="A4201" s="199">
        <v>92480</v>
      </c>
      <c r="B4201" s="186" t="s">
        <v>1064</v>
      </c>
      <c r="C4201" s="187" t="s">
        <v>74</v>
      </c>
      <c r="D4201" s="218">
        <v>89.02</v>
      </c>
    </row>
    <row r="4202" spans="1:4" ht="14.25">
      <c r="A4202" s="199">
        <v>92452</v>
      </c>
      <c r="B4202" s="186" t="s">
        <v>1037</v>
      </c>
      <c r="C4202" s="187" t="s">
        <v>74</v>
      </c>
      <c r="D4202" s="218">
        <v>180.37</v>
      </c>
    </row>
    <row r="4203" spans="1:4" ht="14.25">
      <c r="A4203" s="199">
        <v>92456</v>
      </c>
      <c r="B4203" s="186" t="s">
        <v>1041</v>
      </c>
      <c r="C4203" s="187" t="s">
        <v>74</v>
      </c>
      <c r="D4203" s="218">
        <v>148.27000000000001</v>
      </c>
    </row>
    <row r="4204" spans="1:4" ht="14.25">
      <c r="A4204" s="199">
        <v>92460</v>
      </c>
      <c r="B4204" s="186" t="s">
        <v>1044</v>
      </c>
      <c r="C4204" s="187" t="s">
        <v>74</v>
      </c>
      <c r="D4204" s="218">
        <v>124.01</v>
      </c>
    </row>
    <row r="4205" spans="1:4" ht="14.25">
      <c r="A4205" s="199">
        <v>92464</v>
      </c>
      <c r="B4205" s="186" t="s">
        <v>1048</v>
      </c>
      <c r="C4205" s="187" t="s">
        <v>74</v>
      </c>
      <c r="D4205" s="218">
        <v>116.87</v>
      </c>
    </row>
    <row r="4206" spans="1:4" ht="14.25">
      <c r="A4206" s="199">
        <v>105403</v>
      </c>
      <c r="B4206" s="186" t="s">
        <v>3845</v>
      </c>
      <c r="C4206" s="187" t="s">
        <v>74</v>
      </c>
      <c r="D4206" s="218">
        <v>188.74</v>
      </c>
    </row>
    <row r="4207" spans="1:4" ht="14.25">
      <c r="A4207" s="199">
        <v>96252</v>
      </c>
      <c r="B4207" s="186" t="s">
        <v>3817</v>
      </c>
      <c r="C4207" s="187" t="s">
        <v>74</v>
      </c>
      <c r="D4207" s="218">
        <v>155.22</v>
      </c>
    </row>
    <row r="4208" spans="1:4" ht="14.25">
      <c r="A4208" s="199">
        <v>96254</v>
      </c>
      <c r="B4208" s="186" t="s">
        <v>7727</v>
      </c>
      <c r="C4208" s="187" t="s">
        <v>44</v>
      </c>
      <c r="D4208" s="218">
        <v>0</v>
      </c>
    </row>
    <row r="4209" spans="1:4" ht="14.25">
      <c r="A4209" s="199">
        <v>96253</v>
      </c>
      <c r="B4209" s="186" t="s">
        <v>7728</v>
      </c>
      <c r="C4209" s="187" t="s">
        <v>44</v>
      </c>
      <c r="D4209" s="218">
        <v>0</v>
      </c>
    </row>
    <row r="4210" spans="1:4" ht="14.25">
      <c r="A4210" s="199">
        <v>105406</v>
      </c>
      <c r="B4210" s="186" t="s">
        <v>3846</v>
      </c>
      <c r="C4210" s="187" t="s">
        <v>74</v>
      </c>
      <c r="D4210" s="218">
        <v>195.46</v>
      </c>
    </row>
    <row r="4211" spans="1:4" ht="14.25">
      <c r="A4211" s="199">
        <v>96264</v>
      </c>
      <c r="B4211" s="186" t="s">
        <v>7729</v>
      </c>
      <c r="C4211" s="187" t="s">
        <v>74</v>
      </c>
      <c r="D4211" s="218">
        <v>0</v>
      </c>
    </row>
    <row r="4212" spans="1:4" ht="14.25">
      <c r="A4212" s="199">
        <v>105405</v>
      </c>
      <c r="B4212" s="186" t="s">
        <v>7730</v>
      </c>
      <c r="C4212" s="187" t="s">
        <v>74</v>
      </c>
      <c r="D4212" s="218">
        <v>0</v>
      </c>
    </row>
    <row r="4213" spans="1:4" ht="14.25">
      <c r="A4213" s="199">
        <v>96258</v>
      </c>
      <c r="B4213" s="186" t="s">
        <v>3818</v>
      </c>
      <c r="C4213" s="187" t="s">
        <v>74</v>
      </c>
      <c r="D4213" s="218">
        <v>142.85</v>
      </c>
    </row>
    <row r="4214" spans="1:4" ht="14.25">
      <c r="A4214" s="199">
        <v>96262</v>
      </c>
      <c r="B4214" s="186" t="s">
        <v>7731</v>
      </c>
      <c r="C4214" s="187" t="s">
        <v>74</v>
      </c>
      <c r="D4214" s="218">
        <v>0</v>
      </c>
    </row>
    <row r="4215" spans="1:4" ht="14.25">
      <c r="A4215" s="199">
        <v>105404</v>
      </c>
      <c r="B4215" s="186" t="s">
        <v>7732</v>
      </c>
      <c r="C4215" s="187" t="s">
        <v>74</v>
      </c>
      <c r="D4215" s="218">
        <v>0</v>
      </c>
    </row>
    <row r="4216" spans="1:4" ht="14.25">
      <c r="A4216" s="199">
        <v>92751</v>
      </c>
      <c r="B4216" s="186" t="s">
        <v>3752</v>
      </c>
      <c r="C4216" s="187" t="s">
        <v>712</v>
      </c>
      <c r="D4216" s="218">
        <v>1841.81</v>
      </c>
    </row>
    <row r="4217" spans="1:4" ht="14.25">
      <c r="A4217" s="199">
        <v>92752</v>
      </c>
      <c r="B4217" s="186" t="s">
        <v>3753</v>
      </c>
      <c r="C4217" s="187" t="s">
        <v>712</v>
      </c>
      <c r="D4217" s="218">
        <v>2176.7800000000002</v>
      </c>
    </row>
    <row r="4218" spans="1:4" ht="14.25">
      <c r="A4218" s="199">
        <v>92750</v>
      </c>
      <c r="B4218" s="186" t="s">
        <v>3751</v>
      </c>
      <c r="C4218" s="187" t="s">
        <v>712</v>
      </c>
      <c r="D4218" s="218">
        <v>1504.35</v>
      </c>
    </row>
    <row r="4219" spans="1:4" ht="14.25">
      <c r="A4219" s="199">
        <v>92749</v>
      </c>
      <c r="B4219" s="186" t="s">
        <v>3750</v>
      </c>
      <c r="C4219" s="187" t="s">
        <v>712</v>
      </c>
      <c r="D4219" s="218">
        <v>926.69</v>
      </c>
    </row>
    <row r="4220" spans="1:4" ht="14.25">
      <c r="A4220" s="199">
        <v>92745</v>
      </c>
      <c r="B4220" s="186" t="s">
        <v>3746</v>
      </c>
      <c r="C4220" s="187" t="s">
        <v>712</v>
      </c>
      <c r="D4220" s="218">
        <v>797.45</v>
      </c>
    </row>
    <row r="4221" spans="1:4" ht="14.25">
      <c r="A4221" s="199">
        <v>92747</v>
      </c>
      <c r="B4221" s="186" t="s">
        <v>3748</v>
      </c>
      <c r="C4221" s="187" t="s">
        <v>712</v>
      </c>
      <c r="D4221" s="218">
        <v>879.13</v>
      </c>
    </row>
    <row r="4222" spans="1:4" ht="14.25">
      <c r="A4222" s="199">
        <v>92743</v>
      </c>
      <c r="B4222" s="186" t="s">
        <v>3744</v>
      </c>
      <c r="C4222" s="187" t="s">
        <v>712</v>
      </c>
      <c r="D4222" s="218">
        <v>666.69</v>
      </c>
    </row>
    <row r="4223" spans="1:4" ht="14.25">
      <c r="A4223" s="199">
        <v>92746</v>
      </c>
      <c r="B4223" s="186" t="s">
        <v>3747</v>
      </c>
      <c r="C4223" s="187" t="s">
        <v>712</v>
      </c>
      <c r="D4223" s="218">
        <v>722.85</v>
      </c>
    </row>
    <row r="4224" spans="1:4" ht="14.25">
      <c r="A4224" s="199">
        <v>92748</v>
      </c>
      <c r="B4224" s="186" t="s">
        <v>3749</v>
      </c>
      <c r="C4224" s="187" t="s">
        <v>712</v>
      </c>
      <c r="D4224" s="218">
        <v>787.45</v>
      </c>
    </row>
    <row r="4225" spans="1:4" ht="14.25">
      <c r="A4225" s="199">
        <v>92744</v>
      </c>
      <c r="B4225" s="186" t="s">
        <v>3745</v>
      </c>
      <c r="C4225" s="187" t="s">
        <v>712</v>
      </c>
      <c r="D4225" s="218">
        <v>615.83000000000004</v>
      </c>
    </row>
    <row r="4226" spans="1:4" ht="14.25">
      <c r="A4226" s="199">
        <v>92754</v>
      </c>
      <c r="B4226" s="186" t="s">
        <v>3755</v>
      </c>
      <c r="C4226" s="187" t="s">
        <v>712</v>
      </c>
      <c r="D4226" s="218">
        <v>589.23</v>
      </c>
    </row>
    <row r="4227" spans="1:4" ht="14.25">
      <c r="A4227" s="199">
        <v>92753</v>
      </c>
      <c r="B4227" s="186" t="s">
        <v>3754</v>
      </c>
      <c r="C4227" s="187" t="s">
        <v>712</v>
      </c>
      <c r="D4227" s="218">
        <v>601.77</v>
      </c>
    </row>
    <row r="4228" spans="1:4" ht="14.25">
      <c r="A4228" s="199">
        <v>92755</v>
      </c>
      <c r="B4228" s="186" t="s">
        <v>3756</v>
      </c>
      <c r="C4228" s="187" t="s">
        <v>74</v>
      </c>
      <c r="D4228" s="218">
        <v>234</v>
      </c>
    </row>
    <row r="4229" spans="1:4" ht="14.25">
      <c r="A4229" s="199">
        <v>92756</v>
      </c>
      <c r="B4229" s="186" t="s">
        <v>3757</v>
      </c>
      <c r="C4229" s="187" t="s">
        <v>74</v>
      </c>
      <c r="D4229" s="218">
        <v>270.57</v>
      </c>
    </row>
    <row r="4230" spans="1:4" ht="14.25">
      <c r="A4230" s="199">
        <v>92757</v>
      </c>
      <c r="B4230" s="186" t="s">
        <v>3758</v>
      </c>
      <c r="C4230" s="187" t="s">
        <v>74</v>
      </c>
      <c r="D4230" s="218">
        <v>314.26</v>
      </c>
    </row>
    <row r="4231" spans="1:4" ht="14.25">
      <c r="A4231" s="199">
        <v>92758</v>
      </c>
      <c r="B4231" s="186" t="s">
        <v>3759</v>
      </c>
      <c r="C4231" s="187" t="s">
        <v>712</v>
      </c>
      <c r="D4231" s="218">
        <v>668.15</v>
      </c>
    </row>
    <row r="4232" spans="1:4" ht="14.25">
      <c r="A4232" s="199">
        <v>104500</v>
      </c>
      <c r="B4232" s="186" t="s">
        <v>7733</v>
      </c>
      <c r="C4232" s="187" t="s">
        <v>44</v>
      </c>
      <c r="D4232" s="218">
        <v>0</v>
      </c>
    </row>
    <row r="4233" spans="1:4" ht="14.25">
      <c r="A4233" s="199">
        <v>104503</v>
      </c>
      <c r="B4233" s="186" t="s">
        <v>7734</v>
      </c>
      <c r="C4233" s="187" t="s">
        <v>44</v>
      </c>
      <c r="D4233" s="218">
        <v>0</v>
      </c>
    </row>
    <row r="4234" spans="1:4" ht="14.25">
      <c r="A4234" s="199">
        <v>104504</v>
      </c>
      <c r="B4234" s="186" t="s">
        <v>7735</v>
      </c>
      <c r="C4234" s="187" t="s">
        <v>44</v>
      </c>
      <c r="D4234" s="218">
        <v>0</v>
      </c>
    </row>
    <row r="4235" spans="1:4" ht="14.25">
      <c r="A4235" s="199">
        <v>104507</v>
      </c>
      <c r="B4235" s="186" t="s">
        <v>7736</v>
      </c>
      <c r="C4235" s="187" t="s">
        <v>44</v>
      </c>
      <c r="D4235" s="218">
        <v>0</v>
      </c>
    </row>
    <row r="4236" spans="1:4" ht="14.25">
      <c r="A4236" s="199">
        <v>104508</v>
      </c>
      <c r="B4236" s="186" t="s">
        <v>7737</v>
      </c>
      <c r="C4236" s="187" t="s">
        <v>44</v>
      </c>
      <c r="D4236" s="218">
        <v>0</v>
      </c>
    </row>
    <row r="4237" spans="1:4" ht="14.25">
      <c r="A4237" s="199">
        <v>104509</v>
      </c>
      <c r="B4237" s="186" t="s">
        <v>7738</v>
      </c>
      <c r="C4237" s="187" t="s">
        <v>44</v>
      </c>
      <c r="D4237" s="218">
        <v>0</v>
      </c>
    </row>
    <row r="4238" spans="1:4" ht="14.25">
      <c r="A4238" s="199">
        <v>104512</v>
      </c>
      <c r="B4238" s="186" t="s">
        <v>7739</v>
      </c>
      <c r="C4238" s="187" t="s">
        <v>44</v>
      </c>
      <c r="D4238" s="218">
        <v>0</v>
      </c>
    </row>
    <row r="4239" spans="1:4" ht="14.25">
      <c r="A4239" s="199">
        <v>104513</v>
      </c>
      <c r="B4239" s="186" t="s">
        <v>7740</v>
      </c>
      <c r="C4239" s="187" t="s">
        <v>44</v>
      </c>
      <c r="D4239" s="218">
        <v>0</v>
      </c>
    </row>
    <row r="4240" spans="1:4" ht="14.25">
      <c r="A4240" s="199">
        <v>104514</v>
      </c>
      <c r="B4240" s="186" t="s">
        <v>7741</v>
      </c>
      <c r="C4240" s="187" t="s">
        <v>44</v>
      </c>
      <c r="D4240" s="218">
        <v>0</v>
      </c>
    </row>
    <row r="4241" spans="1:4" ht="14.25">
      <c r="A4241" s="199">
        <v>104501</v>
      </c>
      <c r="B4241" s="186" t="s">
        <v>7742</v>
      </c>
      <c r="C4241" s="187" t="s">
        <v>44</v>
      </c>
      <c r="D4241" s="218">
        <v>0</v>
      </c>
    </row>
    <row r="4242" spans="1:4" ht="14.25">
      <c r="A4242" s="199">
        <v>104502</v>
      </c>
      <c r="B4242" s="186" t="s">
        <v>7743</v>
      </c>
      <c r="C4242" s="187" t="s">
        <v>44</v>
      </c>
      <c r="D4242" s="218">
        <v>0</v>
      </c>
    </row>
    <row r="4243" spans="1:4" ht="14.25">
      <c r="A4243" s="199">
        <v>104505</v>
      </c>
      <c r="B4243" s="186" t="s">
        <v>7744</v>
      </c>
      <c r="C4243" s="187" t="s">
        <v>44</v>
      </c>
      <c r="D4243" s="218">
        <v>0</v>
      </c>
    </row>
    <row r="4244" spans="1:4" ht="14.25">
      <c r="A4244" s="199">
        <v>104506</v>
      </c>
      <c r="B4244" s="186" t="s">
        <v>7745</v>
      </c>
      <c r="C4244" s="187" t="s">
        <v>44</v>
      </c>
      <c r="D4244" s="218">
        <v>0</v>
      </c>
    </row>
    <row r="4245" spans="1:4" ht="14.25">
      <c r="A4245" s="199">
        <v>104510</v>
      </c>
      <c r="B4245" s="186" t="s">
        <v>7746</v>
      </c>
      <c r="C4245" s="187" t="s">
        <v>44</v>
      </c>
      <c r="D4245" s="218">
        <v>0</v>
      </c>
    </row>
    <row r="4246" spans="1:4" ht="14.25">
      <c r="A4246" s="199">
        <v>104511</v>
      </c>
      <c r="B4246" s="186" t="s">
        <v>7747</v>
      </c>
      <c r="C4246" s="187" t="s">
        <v>44</v>
      </c>
      <c r="D4246" s="218">
        <v>0</v>
      </c>
    </row>
    <row r="4247" spans="1:4" ht="14.25">
      <c r="A4247" s="199">
        <v>104491</v>
      </c>
      <c r="B4247" s="186" t="s">
        <v>7748</v>
      </c>
      <c r="C4247" s="187" t="s">
        <v>44</v>
      </c>
      <c r="D4247" s="218">
        <v>4203.51</v>
      </c>
    </row>
    <row r="4248" spans="1:4" ht="14.25">
      <c r="A4248" s="199">
        <v>104492</v>
      </c>
      <c r="B4248" s="186" t="s">
        <v>7749</v>
      </c>
      <c r="C4248" s="187" t="s">
        <v>44</v>
      </c>
      <c r="D4248" s="218">
        <v>5256.47</v>
      </c>
    </row>
    <row r="4249" spans="1:4" ht="14.25">
      <c r="A4249" s="199">
        <v>104493</v>
      </c>
      <c r="B4249" s="186" t="s">
        <v>7750</v>
      </c>
      <c r="C4249" s="187" t="s">
        <v>44</v>
      </c>
      <c r="D4249" s="218">
        <v>0</v>
      </c>
    </row>
    <row r="4250" spans="1:4" ht="14.25">
      <c r="A4250" s="199">
        <v>104494</v>
      </c>
      <c r="B4250" s="186" t="s">
        <v>7751</v>
      </c>
      <c r="C4250" s="187" t="s">
        <v>44</v>
      </c>
      <c r="D4250" s="218">
        <v>7101.36</v>
      </c>
    </row>
    <row r="4251" spans="1:4" ht="14.25">
      <c r="A4251" s="199">
        <v>104495</v>
      </c>
      <c r="B4251" s="186" t="s">
        <v>7752</v>
      </c>
      <c r="C4251" s="187" t="s">
        <v>44</v>
      </c>
      <c r="D4251" s="218">
        <v>0</v>
      </c>
    </row>
    <row r="4252" spans="1:4" ht="14.25">
      <c r="A4252" s="199">
        <v>104496</v>
      </c>
      <c r="B4252" s="186" t="s">
        <v>7753</v>
      </c>
      <c r="C4252" s="187" t="s">
        <v>44</v>
      </c>
      <c r="D4252" s="218">
        <v>0</v>
      </c>
    </row>
    <row r="4253" spans="1:4" ht="14.25">
      <c r="A4253" s="199">
        <v>104497</v>
      </c>
      <c r="B4253" s="186" t="s">
        <v>7754</v>
      </c>
      <c r="C4253" s="187" t="s">
        <v>44</v>
      </c>
      <c r="D4253" s="218">
        <v>8514.01</v>
      </c>
    </row>
    <row r="4254" spans="1:4" ht="14.25">
      <c r="A4254" s="199">
        <v>104498</v>
      </c>
      <c r="B4254" s="186" t="s">
        <v>7755</v>
      </c>
      <c r="C4254" s="187" t="s">
        <v>44</v>
      </c>
      <c r="D4254" s="218">
        <v>0</v>
      </c>
    </row>
    <row r="4255" spans="1:4" ht="14.25">
      <c r="A4255" s="199">
        <v>104499</v>
      </c>
      <c r="B4255" s="186" t="s">
        <v>7756</v>
      </c>
      <c r="C4255" s="187" t="s">
        <v>44</v>
      </c>
      <c r="D4255" s="218">
        <v>0</v>
      </c>
    </row>
    <row r="4256" spans="1:4" ht="14.25">
      <c r="A4256" s="199">
        <v>104515</v>
      </c>
      <c r="B4256" s="186" t="s">
        <v>3801</v>
      </c>
      <c r="C4256" s="187" t="s">
        <v>74</v>
      </c>
      <c r="D4256" s="218">
        <v>21.49</v>
      </c>
    </row>
    <row r="4257" spans="1:4" ht="14.25">
      <c r="A4257" s="199">
        <v>87430</v>
      </c>
      <c r="B4257" s="186" t="s">
        <v>5854</v>
      </c>
      <c r="C4257" s="187" t="s">
        <v>74</v>
      </c>
      <c r="D4257" s="218">
        <v>20.12</v>
      </c>
    </row>
    <row r="4258" spans="1:4" ht="14.25">
      <c r="A4258" s="199">
        <v>87433</v>
      </c>
      <c r="B4258" s="186" t="s">
        <v>5855</v>
      </c>
      <c r="C4258" s="187" t="s">
        <v>74</v>
      </c>
      <c r="D4258" s="218">
        <v>29.29</v>
      </c>
    </row>
    <row r="4259" spans="1:4" ht="14.25">
      <c r="A4259" s="199">
        <v>87436</v>
      </c>
      <c r="B4259" s="186" t="s">
        <v>5856</v>
      </c>
      <c r="C4259" s="187" t="s">
        <v>74</v>
      </c>
      <c r="D4259" s="218">
        <v>33.17</v>
      </c>
    </row>
    <row r="4260" spans="1:4" ht="14.25">
      <c r="A4260" s="199">
        <v>87439</v>
      </c>
      <c r="B4260" s="186" t="s">
        <v>5857</v>
      </c>
      <c r="C4260" s="187" t="s">
        <v>74</v>
      </c>
      <c r="D4260" s="218">
        <v>40.700000000000003</v>
      </c>
    </row>
    <row r="4261" spans="1:4" ht="14.25">
      <c r="A4261" s="199">
        <v>104633</v>
      </c>
      <c r="B4261" s="186" t="s">
        <v>5996</v>
      </c>
      <c r="C4261" s="187" t="s">
        <v>74</v>
      </c>
      <c r="D4261" s="218">
        <v>27.5</v>
      </c>
    </row>
    <row r="4262" spans="1:4" ht="14.25">
      <c r="A4262" s="199">
        <v>104634</v>
      </c>
      <c r="B4262" s="186" t="s">
        <v>5997</v>
      </c>
      <c r="C4262" s="187" t="s">
        <v>74</v>
      </c>
      <c r="D4262" s="218">
        <v>40.65</v>
      </c>
    </row>
    <row r="4263" spans="1:4" ht="14.25">
      <c r="A4263" s="199">
        <v>87418</v>
      </c>
      <c r="B4263" s="186" t="s">
        <v>5850</v>
      </c>
      <c r="C4263" s="187" t="s">
        <v>74</v>
      </c>
      <c r="D4263" s="218">
        <v>20.059999999999999</v>
      </c>
    </row>
    <row r="4264" spans="1:4" ht="14.25">
      <c r="A4264" s="199">
        <v>87421</v>
      </c>
      <c r="B4264" s="186" t="s">
        <v>5851</v>
      </c>
      <c r="C4264" s="187" t="s">
        <v>74</v>
      </c>
      <c r="D4264" s="218">
        <v>30.75</v>
      </c>
    </row>
    <row r="4265" spans="1:4" ht="14.25">
      <c r="A4265" s="199">
        <v>104628</v>
      </c>
      <c r="B4265" s="186" t="s">
        <v>5991</v>
      </c>
      <c r="C4265" s="187" t="s">
        <v>74</v>
      </c>
      <c r="D4265" s="218">
        <v>31.14</v>
      </c>
    </row>
    <row r="4266" spans="1:4" ht="14.25">
      <c r="A4266" s="199">
        <v>104631</v>
      </c>
      <c r="B4266" s="186" t="s">
        <v>5994</v>
      </c>
      <c r="C4266" s="187" t="s">
        <v>74</v>
      </c>
      <c r="D4266" s="218">
        <v>42.6</v>
      </c>
    </row>
    <row r="4267" spans="1:4" ht="14.25">
      <c r="A4267" s="199">
        <v>104627</v>
      </c>
      <c r="B4267" s="186" t="s">
        <v>5990</v>
      </c>
      <c r="C4267" s="187" t="s">
        <v>74</v>
      </c>
      <c r="D4267" s="218">
        <v>20.05</v>
      </c>
    </row>
    <row r="4268" spans="1:4" ht="14.25">
      <c r="A4268" s="199">
        <v>104630</v>
      </c>
      <c r="B4268" s="186" t="s">
        <v>5993</v>
      </c>
      <c r="C4268" s="187" t="s">
        <v>74</v>
      </c>
      <c r="D4268" s="218">
        <v>31.51</v>
      </c>
    </row>
    <row r="4269" spans="1:4" ht="14.25">
      <c r="A4269" s="199">
        <v>104629</v>
      </c>
      <c r="B4269" s="186" t="s">
        <v>5992</v>
      </c>
      <c r="C4269" s="187" t="s">
        <v>74</v>
      </c>
      <c r="D4269" s="218">
        <v>37.51</v>
      </c>
    </row>
    <row r="4270" spans="1:4" ht="14.25">
      <c r="A4270" s="199">
        <v>104632</v>
      </c>
      <c r="B4270" s="186" t="s">
        <v>5995</v>
      </c>
      <c r="C4270" s="187" t="s">
        <v>74</v>
      </c>
      <c r="D4270" s="218">
        <v>48.98</v>
      </c>
    </row>
    <row r="4271" spans="1:4" ht="14.25">
      <c r="A4271" s="199">
        <v>87412</v>
      </c>
      <c r="B4271" s="186" t="s">
        <v>5845</v>
      </c>
      <c r="C4271" s="187" t="s">
        <v>74</v>
      </c>
      <c r="D4271" s="218">
        <v>25.9</v>
      </c>
    </row>
    <row r="4272" spans="1:4" ht="14.25">
      <c r="A4272" s="199">
        <v>87415</v>
      </c>
      <c r="B4272" s="186" t="s">
        <v>5848</v>
      </c>
      <c r="C4272" s="187" t="s">
        <v>74</v>
      </c>
      <c r="D4272" s="218">
        <v>36.200000000000003</v>
      </c>
    </row>
    <row r="4273" spans="1:4" ht="14.25">
      <c r="A4273" s="199">
        <v>87411</v>
      </c>
      <c r="B4273" s="186" t="s">
        <v>5844</v>
      </c>
      <c r="C4273" s="187" t="s">
        <v>74</v>
      </c>
      <c r="D4273" s="218">
        <v>17.36</v>
      </c>
    </row>
    <row r="4274" spans="1:4" ht="14.25">
      <c r="A4274" s="199">
        <v>87414</v>
      </c>
      <c r="B4274" s="186" t="s">
        <v>5847</v>
      </c>
      <c r="C4274" s="187" t="s">
        <v>74</v>
      </c>
      <c r="D4274" s="218">
        <v>27.66</v>
      </c>
    </row>
    <row r="4275" spans="1:4" ht="14.25">
      <c r="A4275" s="199">
        <v>87413</v>
      </c>
      <c r="B4275" s="186" t="s">
        <v>5846</v>
      </c>
      <c r="C4275" s="187" t="s">
        <v>74</v>
      </c>
      <c r="D4275" s="218">
        <v>30.81</v>
      </c>
    </row>
    <row r="4276" spans="1:4" ht="14.25">
      <c r="A4276" s="199">
        <v>87416</v>
      </c>
      <c r="B4276" s="186" t="s">
        <v>5849</v>
      </c>
      <c r="C4276" s="187" t="s">
        <v>74</v>
      </c>
      <c r="D4276" s="218">
        <v>41.11</v>
      </c>
    </row>
    <row r="4277" spans="1:4" ht="14.25">
      <c r="A4277" s="199">
        <v>104635</v>
      </c>
      <c r="B4277" s="186" t="s">
        <v>5998</v>
      </c>
      <c r="C4277" s="187" t="s">
        <v>74</v>
      </c>
      <c r="D4277" s="218">
        <v>56.09</v>
      </c>
    </row>
    <row r="4278" spans="1:4" ht="14.25">
      <c r="A4278" s="199">
        <v>104636</v>
      </c>
      <c r="B4278" s="186" t="s">
        <v>5999</v>
      </c>
      <c r="C4278" s="187" t="s">
        <v>74</v>
      </c>
      <c r="D4278" s="218">
        <v>65.25</v>
      </c>
    </row>
    <row r="4279" spans="1:4" ht="14.25">
      <c r="A4279" s="199">
        <v>87424</v>
      </c>
      <c r="B4279" s="186" t="s">
        <v>5852</v>
      </c>
      <c r="C4279" s="187" t="s">
        <v>74</v>
      </c>
      <c r="D4279" s="218">
        <v>40.31</v>
      </c>
    </row>
    <row r="4280" spans="1:4" ht="14.25">
      <c r="A4280" s="199">
        <v>87427</v>
      </c>
      <c r="B4280" s="186" t="s">
        <v>5853</v>
      </c>
      <c r="C4280" s="187" t="s">
        <v>74</v>
      </c>
      <c r="D4280" s="218">
        <v>47.73</v>
      </c>
    </row>
    <row r="4281" spans="1:4" ht="14.25">
      <c r="A4281" s="199">
        <v>89998</v>
      </c>
      <c r="B4281" s="186" t="s">
        <v>2928</v>
      </c>
      <c r="C4281" s="187" t="s">
        <v>72</v>
      </c>
      <c r="D4281" s="218">
        <v>9.76</v>
      </c>
    </row>
    <row r="4282" spans="1:4" ht="14.25">
      <c r="A4282" s="199">
        <v>102920</v>
      </c>
      <c r="B4282" s="186" t="s">
        <v>2931</v>
      </c>
      <c r="C4282" s="187" t="s">
        <v>72</v>
      </c>
      <c r="D4282" s="218">
        <v>7.98</v>
      </c>
    </row>
    <row r="4283" spans="1:4" ht="14.25">
      <c r="A4283" s="199">
        <v>102923</v>
      </c>
      <c r="B4283" s="186" t="s">
        <v>2934</v>
      </c>
      <c r="C4283" s="187" t="s">
        <v>72</v>
      </c>
      <c r="D4283" s="218">
        <v>7.45</v>
      </c>
    </row>
    <row r="4284" spans="1:4" ht="14.25">
      <c r="A4284" s="199">
        <v>90000</v>
      </c>
      <c r="B4284" s="186" t="s">
        <v>2930</v>
      </c>
      <c r="C4284" s="187" t="s">
        <v>72</v>
      </c>
      <c r="D4284" s="218">
        <v>12.65</v>
      </c>
    </row>
    <row r="4285" spans="1:4" ht="14.25">
      <c r="A4285" s="199">
        <v>103088</v>
      </c>
      <c r="B4285" s="186" t="s">
        <v>2935</v>
      </c>
      <c r="C4285" s="187" t="s">
        <v>72</v>
      </c>
      <c r="D4285" s="218">
        <v>9.82</v>
      </c>
    </row>
    <row r="4286" spans="1:4" ht="14.25">
      <c r="A4286" s="199">
        <v>102922</v>
      </c>
      <c r="B4286" s="186" t="s">
        <v>2933</v>
      </c>
      <c r="C4286" s="187" t="s">
        <v>72</v>
      </c>
      <c r="D4286" s="218">
        <v>8.57</v>
      </c>
    </row>
    <row r="4287" spans="1:4" ht="14.25">
      <c r="A4287" s="199">
        <v>89999</v>
      </c>
      <c r="B4287" s="186" t="s">
        <v>2929</v>
      </c>
      <c r="C4287" s="187" t="s">
        <v>72</v>
      </c>
      <c r="D4287" s="218">
        <v>15.94</v>
      </c>
    </row>
    <row r="4288" spans="1:4" ht="14.25">
      <c r="A4288" s="199">
        <v>89996</v>
      </c>
      <c r="B4288" s="186" t="s">
        <v>2926</v>
      </c>
      <c r="C4288" s="187" t="s">
        <v>72</v>
      </c>
      <c r="D4288" s="218">
        <v>10.32</v>
      </c>
    </row>
    <row r="4289" spans="1:4" ht="14.25">
      <c r="A4289" s="199">
        <v>89997</v>
      </c>
      <c r="B4289" s="186" t="s">
        <v>2927</v>
      </c>
      <c r="C4289" s="187" t="s">
        <v>72</v>
      </c>
      <c r="D4289" s="218">
        <v>8.33</v>
      </c>
    </row>
    <row r="4290" spans="1:4" ht="14.25">
      <c r="A4290" s="199">
        <v>102921</v>
      </c>
      <c r="B4290" s="186" t="s">
        <v>2932</v>
      </c>
      <c r="C4290" s="187" t="s">
        <v>72</v>
      </c>
      <c r="D4290" s="218">
        <v>7.66</v>
      </c>
    </row>
    <row r="4291" spans="1:4" ht="14.25">
      <c r="A4291" s="199">
        <v>90278</v>
      </c>
      <c r="B4291" s="186" t="s">
        <v>2939</v>
      </c>
      <c r="C4291" s="187" t="s">
        <v>712</v>
      </c>
      <c r="D4291" s="218">
        <v>579.87</v>
      </c>
    </row>
    <row r="4292" spans="1:4" ht="14.25">
      <c r="A4292" s="199">
        <v>90282</v>
      </c>
      <c r="B4292" s="186" t="s">
        <v>2943</v>
      </c>
      <c r="C4292" s="187" t="s">
        <v>712</v>
      </c>
      <c r="D4292" s="218">
        <v>566.97</v>
      </c>
    </row>
    <row r="4293" spans="1:4" ht="14.25">
      <c r="A4293" s="199">
        <v>90279</v>
      </c>
      <c r="B4293" s="186" t="s">
        <v>2940</v>
      </c>
      <c r="C4293" s="187" t="s">
        <v>712</v>
      </c>
      <c r="D4293" s="218">
        <v>631.12</v>
      </c>
    </row>
    <row r="4294" spans="1:4" ht="14.25">
      <c r="A4294" s="199">
        <v>90283</v>
      </c>
      <c r="B4294" s="186" t="s">
        <v>2944</v>
      </c>
      <c r="C4294" s="187" t="s">
        <v>712</v>
      </c>
      <c r="D4294" s="218">
        <v>617.75</v>
      </c>
    </row>
    <row r="4295" spans="1:4" ht="14.25">
      <c r="A4295" s="199">
        <v>90280</v>
      </c>
      <c r="B4295" s="186" t="s">
        <v>2941</v>
      </c>
      <c r="C4295" s="187" t="s">
        <v>712</v>
      </c>
      <c r="D4295" s="218">
        <v>688.34</v>
      </c>
    </row>
    <row r="4296" spans="1:4" ht="14.25">
      <c r="A4296" s="199">
        <v>90284</v>
      </c>
      <c r="B4296" s="186" t="s">
        <v>2945</v>
      </c>
      <c r="C4296" s="187" t="s">
        <v>712</v>
      </c>
      <c r="D4296" s="218">
        <v>679.3</v>
      </c>
    </row>
    <row r="4297" spans="1:4" ht="14.25">
      <c r="A4297" s="199">
        <v>90281</v>
      </c>
      <c r="B4297" s="186" t="s">
        <v>2942</v>
      </c>
      <c r="C4297" s="187" t="s">
        <v>712</v>
      </c>
      <c r="D4297" s="218">
        <v>784.59</v>
      </c>
    </row>
    <row r="4298" spans="1:4" ht="14.25">
      <c r="A4298" s="199">
        <v>90285</v>
      </c>
      <c r="B4298" s="186" t="s">
        <v>2946</v>
      </c>
      <c r="C4298" s="187" t="s">
        <v>712</v>
      </c>
      <c r="D4298" s="218">
        <v>780.27</v>
      </c>
    </row>
    <row r="4299" spans="1:4" ht="14.25">
      <c r="A4299" s="199">
        <v>89994</v>
      </c>
      <c r="B4299" s="186" t="s">
        <v>2937</v>
      </c>
      <c r="C4299" s="187" t="s">
        <v>712</v>
      </c>
      <c r="D4299" s="218">
        <v>965.44</v>
      </c>
    </row>
    <row r="4300" spans="1:4" ht="14.25">
      <c r="A4300" s="199">
        <v>89995</v>
      </c>
      <c r="B4300" s="186" t="s">
        <v>2938</v>
      </c>
      <c r="C4300" s="187" t="s">
        <v>712</v>
      </c>
      <c r="D4300" s="218">
        <v>1074.7</v>
      </c>
    </row>
    <row r="4301" spans="1:4" ht="14.25">
      <c r="A4301" s="199">
        <v>89993</v>
      </c>
      <c r="B4301" s="186" t="s">
        <v>2936</v>
      </c>
      <c r="C4301" s="187" t="s">
        <v>712</v>
      </c>
      <c r="D4301" s="218">
        <v>1112.24</v>
      </c>
    </row>
    <row r="4302" spans="1:4" ht="14.25">
      <c r="A4302" s="199">
        <v>106212</v>
      </c>
      <c r="B4302" s="186" t="s">
        <v>23315</v>
      </c>
      <c r="C4302" s="187" t="s">
        <v>44</v>
      </c>
      <c r="D4302" s="218">
        <v>0</v>
      </c>
    </row>
    <row r="4303" spans="1:4" ht="14.25">
      <c r="A4303" s="199">
        <v>106216</v>
      </c>
      <c r="B4303" s="186" t="s">
        <v>23316</v>
      </c>
      <c r="C4303" s="187" t="s">
        <v>44</v>
      </c>
      <c r="D4303" s="218">
        <v>0</v>
      </c>
    </row>
    <row r="4304" spans="1:4" ht="14.25">
      <c r="A4304" s="199">
        <v>99860</v>
      </c>
      <c r="B4304" s="186" t="s">
        <v>23317</v>
      </c>
      <c r="C4304" s="187" t="s">
        <v>44</v>
      </c>
      <c r="D4304" s="218">
        <v>0</v>
      </c>
    </row>
    <row r="4305" spans="1:4" ht="14.25">
      <c r="A4305" s="199">
        <v>99858</v>
      </c>
      <c r="B4305" s="186" t="s">
        <v>23318</v>
      </c>
      <c r="C4305" s="187" t="s">
        <v>44</v>
      </c>
      <c r="D4305" s="218">
        <v>0</v>
      </c>
    </row>
    <row r="4306" spans="1:4" ht="14.25">
      <c r="A4306" s="199">
        <v>99859</v>
      </c>
      <c r="B4306" s="186" t="s">
        <v>23319</v>
      </c>
      <c r="C4306" s="187" t="s">
        <v>44</v>
      </c>
      <c r="D4306" s="218">
        <v>0</v>
      </c>
    </row>
    <row r="4307" spans="1:4" ht="14.25">
      <c r="A4307" s="199">
        <v>106211</v>
      </c>
      <c r="B4307" s="186" t="s">
        <v>23320</v>
      </c>
      <c r="C4307" s="187" t="s">
        <v>44</v>
      </c>
      <c r="D4307" s="218">
        <v>0</v>
      </c>
    </row>
    <row r="4308" spans="1:4" ht="14.25">
      <c r="A4308" s="199">
        <v>106215</v>
      </c>
      <c r="B4308" s="186" t="s">
        <v>23321</v>
      </c>
      <c r="C4308" s="187" t="s">
        <v>44</v>
      </c>
      <c r="D4308" s="218">
        <v>0</v>
      </c>
    </row>
    <row r="4309" spans="1:4" ht="14.25">
      <c r="A4309" s="199">
        <v>99857</v>
      </c>
      <c r="B4309" s="186" t="s">
        <v>23322</v>
      </c>
      <c r="C4309" s="187" t="s">
        <v>44</v>
      </c>
      <c r="D4309" s="218">
        <v>72.19</v>
      </c>
    </row>
    <row r="4310" spans="1:4" ht="14.25">
      <c r="A4310" s="199">
        <v>99855</v>
      </c>
      <c r="B4310" s="186" t="s">
        <v>23323</v>
      </c>
      <c r="C4310" s="187" t="s">
        <v>44</v>
      </c>
      <c r="D4310" s="218">
        <v>112.2</v>
      </c>
    </row>
    <row r="4311" spans="1:4" ht="14.25">
      <c r="A4311" s="199">
        <v>99856</v>
      </c>
      <c r="B4311" s="186" t="s">
        <v>23324</v>
      </c>
      <c r="C4311" s="187" t="s">
        <v>44</v>
      </c>
      <c r="D4311" s="218">
        <v>0</v>
      </c>
    </row>
    <row r="4312" spans="1:4" ht="14.25">
      <c r="A4312" s="199">
        <v>106210</v>
      </c>
      <c r="B4312" s="186" t="s">
        <v>23325</v>
      </c>
      <c r="C4312" s="187" t="s">
        <v>44</v>
      </c>
      <c r="D4312" s="218">
        <v>0</v>
      </c>
    </row>
    <row r="4313" spans="1:4" ht="14.25">
      <c r="A4313" s="199">
        <v>106214</v>
      </c>
      <c r="B4313" s="186" t="s">
        <v>23326</v>
      </c>
      <c r="C4313" s="187" t="s">
        <v>44</v>
      </c>
      <c r="D4313" s="218">
        <v>0</v>
      </c>
    </row>
    <row r="4314" spans="1:4" ht="14.25">
      <c r="A4314" s="199">
        <v>99862</v>
      </c>
      <c r="B4314" s="186" t="s">
        <v>23327</v>
      </c>
      <c r="C4314" s="187" t="s">
        <v>74</v>
      </c>
      <c r="D4314" s="218">
        <v>546.53</v>
      </c>
    </row>
    <row r="4315" spans="1:4" ht="14.25">
      <c r="A4315" s="199">
        <v>99861</v>
      </c>
      <c r="B4315" s="186" t="s">
        <v>23328</v>
      </c>
      <c r="C4315" s="187" t="s">
        <v>74</v>
      </c>
      <c r="D4315" s="218">
        <v>488.06</v>
      </c>
    </row>
    <row r="4316" spans="1:4" ht="14.25">
      <c r="A4316" s="199">
        <v>106213</v>
      </c>
      <c r="B4316" s="186" t="s">
        <v>23329</v>
      </c>
      <c r="C4316" s="187" t="s">
        <v>44</v>
      </c>
      <c r="D4316" s="218">
        <v>0</v>
      </c>
    </row>
    <row r="4317" spans="1:4" ht="14.25">
      <c r="A4317" s="199">
        <v>106220</v>
      </c>
      <c r="B4317" s="186" t="s">
        <v>23330</v>
      </c>
      <c r="C4317" s="187" t="s">
        <v>44</v>
      </c>
      <c r="D4317" s="218">
        <v>0</v>
      </c>
    </row>
    <row r="4318" spans="1:4" ht="14.25">
      <c r="A4318" s="199">
        <v>106221</v>
      </c>
      <c r="B4318" s="186" t="s">
        <v>23331</v>
      </c>
      <c r="C4318" s="187" t="s">
        <v>44</v>
      </c>
      <c r="D4318" s="218">
        <v>0</v>
      </c>
    </row>
    <row r="4319" spans="1:4" ht="14.25">
      <c r="A4319" s="199">
        <v>99853</v>
      </c>
      <c r="B4319" s="186" t="s">
        <v>23332</v>
      </c>
      <c r="C4319" s="187" t="s">
        <v>44</v>
      </c>
      <c r="D4319" s="218">
        <v>0</v>
      </c>
    </row>
    <row r="4320" spans="1:4" ht="14.25">
      <c r="A4320" s="199">
        <v>99851</v>
      </c>
      <c r="B4320" s="186" t="s">
        <v>23333</v>
      </c>
      <c r="C4320" s="187" t="s">
        <v>44</v>
      </c>
      <c r="D4320" s="218">
        <v>0</v>
      </c>
    </row>
    <row r="4321" spans="1:4" ht="14.25">
      <c r="A4321" s="199">
        <v>99854</v>
      </c>
      <c r="B4321" s="186" t="s">
        <v>23334</v>
      </c>
      <c r="C4321" s="187" t="s">
        <v>44</v>
      </c>
      <c r="D4321" s="218">
        <v>0</v>
      </c>
    </row>
    <row r="4322" spans="1:4" ht="14.25">
      <c r="A4322" s="199">
        <v>99852</v>
      </c>
      <c r="B4322" s="186" t="s">
        <v>23335</v>
      </c>
      <c r="C4322" s="187" t="s">
        <v>44</v>
      </c>
      <c r="D4322" s="218">
        <v>0</v>
      </c>
    </row>
    <row r="4323" spans="1:4" ht="14.25">
      <c r="A4323" s="199">
        <v>99844</v>
      </c>
      <c r="B4323" s="186" t="s">
        <v>23336</v>
      </c>
      <c r="C4323" s="187" t="s">
        <v>44</v>
      </c>
      <c r="D4323" s="218">
        <v>0</v>
      </c>
    </row>
    <row r="4324" spans="1:4" ht="14.25">
      <c r="A4324" s="199">
        <v>99842</v>
      </c>
      <c r="B4324" s="186" t="s">
        <v>23337</v>
      </c>
      <c r="C4324" s="187" t="s">
        <v>44</v>
      </c>
      <c r="D4324" s="218">
        <v>637.27</v>
      </c>
    </row>
    <row r="4325" spans="1:4" ht="14.25">
      <c r="A4325" s="199">
        <v>99845</v>
      </c>
      <c r="B4325" s="186" t="s">
        <v>23338</v>
      </c>
      <c r="C4325" s="187" t="s">
        <v>44</v>
      </c>
      <c r="D4325" s="218">
        <v>0</v>
      </c>
    </row>
    <row r="4326" spans="1:4" ht="14.25">
      <c r="A4326" s="199">
        <v>99843</v>
      </c>
      <c r="B4326" s="186" t="s">
        <v>23339</v>
      </c>
      <c r="C4326" s="187" t="s">
        <v>44</v>
      </c>
      <c r="D4326" s="218">
        <v>0</v>
      </c>
    </row>
    <row r="4327" spans="1:4" ht="14.25">
      <c r="A4327" s="199">
        <v>106217</v>
      </c>
      <c r="B4327" s="186" t="s">
        <v>23340</v>
      </c>
      <c r="C4327" s="187" t="s">
        <v>44</v>
      </c>
      <c r="D4327" s="218">
        <v>0</v>
      </c>
    </row>
    <row r="4328" spans="1:4" ht="14.25">
      <c r="A4328" s="199">
        <v>106218</v>
      </c>
      <c r="B4328" s="186" t="s">
        <v>23341</v>
      </c>
      <c r="C4328" s="187" t="s">
        <v>44</v>
      </c>
      <c r="D4328" s="218">
        <v>0</v>
      </c>
    </row>
    <row r="4329" spans="1:4" ht="14.25">
      <c r="A4329" s="199">
        <v>106219</v>
      </c>
      <c r="B4329" s="186" t="s">
        <v>23342</v>
      </c>
      <c r="C4329" s="187" t="s">
        <v>44</v>
      </c>
      <c r="D4329" s="218">
        <v>0</v>
      </c>
    </row>
    <row r="4330" spans="1:4" ht="14.25">
      <c r="A4330" s="199">
        <v>99846</v>
      </c>
      <c r="B4330" s="186" t="s">
        <v>23343</v>
      </c>
      <c r="C4330" s="187" t="s">
        <v>44</v>
      </c>
      <c r="D4330" s="218">
        <v>0</v>
      </c>
    </row>
    <row r="4331" spans="1:4" ht="14.25">
      <c r="A4331" s="199">
        <v>94276</v>
      </c>
      <c r="B4331" s="186" t="s">
        <v>3795</v>
      </c>
      <c r="C4331" s="187" t="s">
        <v>44</v>
      </c>
      <c r="D4331" s="218">
        <v>60.4</v>
      </c>
    </row>
    <row r="4332" spans="1:4" ht="14.25">
      <c r="A4332" s="199">
        <v>94274</v>
      </c>
      <c r="B4332" s="186" t="s">
        <v>3793</v>
      </c>
      <c r="C4332" s="187" t="s">
        <v>44</v>
      </c>
      <c r="D4332" s="218">
        <v>66.25</v>
      </c>
    </row>
    <row r="4333" spans="1:4" ht="14.25">
      <c r="A4333" s="199">
        <v>94280</v>
      </c>
      <c r="B4333" s="186" t="s">
        <v>3799</v>
      </c>
      <c r="C4333" s="187" t="s">
        <v>44</v>
      </c>
      <c r="D4333" s="218">
        <v>64.86</v>
      </c>
    </row>
    <row r="4334" spans="1:4" ht="14.25">
      <c r="A4334" s="199">
        <v>94278</v>
      </c>
      <c r="B4334" s="186" t="s">
        <v>3797</v>
      </c>
      <c r="C4334" s="187" t="s">
        <v>44</v>
      </c>
      <c r="D4334" s="218">
        <v>53.22</v>
      </c>
    </row>
    <row r="4335" spans="1:4" ht="14.25">
      <c r="A4335" s="199">
        <v>94275</v>
      </c>
      <c r="B4335" s="186" t="s">
        <v>3794</v>
      </c>
      <c r="C4335" s="187" t="s">
        <v>44</v>
      </c>
      <c r="D4335" s="218">
        <v>57.61</v>
      </c>
    </row>
    <row r="4336" spans="1:4" ht="14.25">
      <c r="A4336" s="199">
        <v>94273</v>
      </c>
      <c r="B4336" s="186" t="s">
        <v>3792</v>
      </c>
      <c r="C4336" s="187" t="s">
        <v>44</v>
      </c>
      <c r="D4336" s="218">
        <v>63.46</v>
      </c>
    </row>
    <row r="4337" spans="1:4" ht="14.25">
      <c r="A4337" s="199">
        <v>94279</v>
      </c>
      <c r="B4337" s="186" t="s">
        <v>3798</v>
      </c>
      <c r="C4337" s="187" t="s">
        <v>44</v>
      </c>
      <c r="D4337" s="218">
        <v>62.07</v>
      </c>
    </row>
    <row r="4338" spans="1:4" ht="14.25">
      <c r="A4338" s="199">
        <v>94277</v>
      </c>
      <c r="B4338" s="186" t="s">
        <v>3796</v>
      </c>
      <c r="C4338" s="187" t="s">
        <v>44</v>
      </c>
      <c r="D4338" s="218">
        <v>50.44</v>
      </c>
    </row>
    <row r="4339" spans="1:4" ht="14.25">
      <c r="A4339" s="199">
        <v>104930</v>
      </c>
      <c r="B4339" s="186" t="s">
        <v>7757</v>
      </c>
      <c r="C4339" s="187" t="s">
        <v>44</v>
      </c>
      <c r="D4339" s="218">
        <v>0</v>
      </c>
    </row>
    <row r="4340" spans="1:4" ht="14.25">
      <c r="A4340" s="199">
        <v>104931</v>
      </c>
      <c r="B4340" s="186" t="s">
        <v>7758</v>
      </c>
      <c r="C4340" s="187" t="s">
        <v>44</v>
      </c>
      <c r="D4340" s="218">
        <v>0</v>
      </c>
    </row>
    <row r="4341" spans="1:4" ht="14.25">
      <c r="A4341" s="199">
        <v>94294</v>
      </c>
      <c r="B4341" s="186" t="s">
        <v>3800</v>
      </c>
      <c r="C4341" s="187" t="s">
        <v>44</v>
      </c>
      <c r="D4341" s="218">
        <v>9.08</v>
      </c>
    </row>
    <row r="4342" spans="1:4" ht="14.25">
      <c r="A4342" s="199">
        <v>94288</v>
      </c>
      <c r="B4342" s="186" t="s">
        <v>7759</v>
      </c>
      <c r="C4342" s="187" t="s">
        <v>44</v>
      </c>
      <c r="D4342" s="218">
        <v>40.93</v>
      </c>
    </row>
    <row r="4343" spans="1:4" ht="14.25">
      <c r="A4343" s="199">
        <v>94282</v>
      </c>
      <c r="B4343" s="186" t="s">
        <v>7760</v>
      </c>
      <c r="C4343" s="187" t="s">
        <v>44</v>
      </c>
      <c r="D4343" s="218">
        <v>52.89</v>
      </c>
    </row>
    <row r="4344" spans="1:4" ht="14.25">
      <c r="A4344" s="199">
        <v>94290</v>
      </c>
      <c r="B4344" s="186" t="s">
        <v>7761</v>
      </c>
      <c r="C4344" s="187" t="s">
        <v>44</v>
      </c>
      <c r="D4344" s="218">
        <v>51.79</v>
      </c>
    </row>
    <row r="4345" spans="1:4" ht="14.25">
      <c r="A4345" s="199">
        <v>94284</v>
      </c>
      <c r="B4345" s="186" t="s">
        <v>7762</v>
      </c>
      <c r="C4345" s="187" t="s">
        <v>44</v>
      </c>
      <c r="D4345" s="218">
        <v>69.790000000000006</v>
      </c>
    </row>
    <row r="4346" spans="1:4" ht="14.25">
      <c r="A4346" s="199">
        <v>94292</v>
      </c>
      <c r="B4346" s="186" t="s">
        <v>7763</v>
      </c>
      <c r="C4346" s="187" t="s">
        <v>44</v>
      </c>
      <c r="D4346" s="218">
        <v>63.13</v>
      </c>
    </row>
    <row r="4347" spans="1:4" ht="14.25">
      <c r="A4347" s="199">
        <v>94286</v>
      </c>
      <c r="B4347" s="186" t="s">
        <v>7764</v>
      </c>
      <c r="C4347" s="187" t="s">
        <v>44</v>
      </c>
      <c r="D4347" s="218">
        <v>88.95</v>
      </c>
    </row>
    <row r="4348" spans="1:4" ht="14.25">
      <c r="A4348" s="199">
        <v>94287</v>
      </c>
      <c r="B4348" s="186" t="s">
        <v>7765</v>
      </c>
      <c r="C4348" s="187" t="s">
        <v>44</v>
      </c>
      <c r="D4348" s="218">
        <v>34.380000000000003</v>
      </c>
    </row>
    <row r="4349" spans="1:4" ht="14.25">
      <c r="A4349" s="199">
        <v>94281</v>
      </c>
      <c r="B4349" s="186" t="s">
        <v>7766</v>
      </c>
      <c r="C4349" s="187" t="s">
        <v>44</v>
      </c>
      <c r="D4349" s="218">
        <v>45.52</v>
      </c>
    </row>
    <row r="4350" spans="1:4" ht="14.25">
      <c r="A4350" s="199">
        <v>94289</v>
      </c>
      <c r="B4350" s="186" t="s">
        <v>7767</v>
      </c>
      <c r="C4350" s="187" t="s">
        <v>44</v>
      </c>
      <c r="D4350" s="218">
        <v>45.22</v>
      </c>
    </row>
    <row r="4351" spans="1:4" ht="14.25">
      <c r="A4351" s="199">
        <v>94283</v>
      </c>
      <c r="B4351" s="186" t="s">
        <v>7768</v>
      </c>
      <c r="C4351" s="187" t="s">
        <v>44</v>
      </c>
      <c r="D4351" s="218">
        <v>62.4</v>
      </c>
    </row>
    <row r="4352" spans="1:4" ht="14.25">
      <c r="A4352" s="199">
        <v>94291</v>
      </c>
      <c r="B4352" s="186" t="s">
        <v>7769</v>
      </c>
      <c r="C4352" s="187" t="s">
        <v>44</v>
      </c>
      <c r="D4352" s="218">
        <v>56.57</v>
      </c>
    </row>
    <row r="4353" spans="1:4" ht="14.25">
      <c r="A4353" s="199">
        <v>94285</v>
      </c>
      <c r="B4353" s="186" t="s">
        <v>7770</v>
      </c>
      <c r="C4353" s="187" t="s">
        <v>44</v>
      </c>
      <c r="D4353" s="218">
        <v>81.569999999999993</v>
      </c>
    </row>
    <row r="4354" spans="1:4" ht="14.25">
      <c r="A4354" s="199">
        <v>94293</v>
      </c>
      <c r="B4354" s="186" t="s">
        <v>7771</v>
      </c>
      <c r="C4354" s="187" t="s">
        <v>44</v>
      </c>
      <c r="D4354" s="218">
        <v>181.79</v>
      </c>
    </row>
    <row r="4355" spans="1:4" ht="14.25">
      <c r="A4355" s="199">
        <v>94264</v>
      </c>
      <c r="B4355" s="186" t="s">
        <v>7772</v>
      </c>
      <c r="C4355" s="187" t="s">
        <v>44</v>
      </c>
      <c r="D4355" s="218">
        <v>40.24</v>
      </c>
    </row>
    <row r="4356" spans="1:4" ht="14.25">
      <c r="A4356" s="199">
        <v>94266</v>
      </c>
      <c r="B4356" s="186" t="s">
        <v>7773</v>
      </c>
      <c r="C4356" s="187" t="s">
        <v>44</v>
      </c>
      <c r="D4356" s="218">
        <v>53.97</v>
      </c>
    </row>
    <row r="4357" spans="1:4" ht="14.25">
      <c r="A4357" s="199">
        <v>94263</v>
      </c>
      <c r="B4357" s="186" t="s">
        <v>7774</v>
      </c>
      <c r="C4357" s="187" t="s">
        <v>44</v>
      </c>
      <c r="D4357" s="218">
        <v>35.630000000000003</v>
      </c>
    </row>
    <row r="4358" spans="1:4" ht="14.25">
      <c r="A4358" s="199">
        <v>94265</v>
      </c>
      <c r="B4358" s="186" t="s">
        <v>7775</v>
      </c>
      <c r="C4358" s="187" t="s">
        <v>44</v>
      </c>
      <c r="D4358" s="218">
        <v>48.69</v>
      </c>
    </row>
    <row r="4359" spans="1:4" ht="14.25">
      <c r="A4359" s="199">
        <v>94268</v>
      </c>
      <c r="B4359" s="186" t="s">
        <v>7776</v>
      </c>
      <c r="C4359" s="187" t="s">
        <v>44</v>
      </c>
      <c r="D4359" s="218">
        <v>64.98</v>
      </c>
    </row>
    <row r="4360" spans="1:4" ht="14.25">
      <c r="A4360" s="199">
        <v>94270</v>
      </c>
      <c r="B4360" s="186" t="s">
        <v>7777</v>
      </c>
      <c r="C4360" s="187" t="s">
        <v>44</v>
      </c>
      <c r="D4360" s="218">
        <v>93.27</v>
      </c>
    </row>
    <row r="4361" spans="1:4" ht="14.25">
      <c r="A4361" s="199">
        <v>94272</v>
      </c>
      <c r="B4361" s="186" t="s">
        <v>7778</v>
      </c>
      <c r="C4361" s="187" t="s">
        <v>44</v>
      </c>
      <c r="D4361" s="218">
        <v>114.73</v>
      </c>
    </row>
    <row r="4362" spans="1:4" ht="14.25">
      <c r="A4362" s="199">
        <v>94267</v>
      </c>
      <c r="B4362" s="186" t="s">
        <v>7779</v>
      </c>
      <c r="C4362" s="187" t="s">
        <v>44</v>
      </c>
      <c r="D4362" s="218">
        <v>59.17</v>
      </c>
    </row>
    <row r="4363" spans="1:4" ht="14.25">
      <c r="A4363" s="199">
        <v>94269</v>
      </c>
      <c r="B4363" s="186" t="s">
        <v>7780</v>
      </c>
      <c r="C4363" s="187" t="s">
        <v>44</v>
      </c>
      <c r="D4363" s="218">
        <v>85.2</v>
      </c>
    </row>
    <row r="4364" spans="1:4" ht="14.25">
      <c r="A4364" s="199">
        <v>94271</v>
      </c>
      <c r="B4364" s="186" t="s">
        <v>7781</v>
      </c>
      <c r="C4364" s="187" t="s">
        <v>44</v>
      </c>
      <c r="D4364" s="218">
        <v>103.93</v>
      </c>
    </row>
    <row r="4365" spans="1:4" ht="14.25">
      <c r="A4365" s="199">
        <v>105555</v>
      </c>
      <c r="B4365" s="186" t="s">
        <v>7782</v>
      </c>
      <c r="C4365" s="187" t="s">
        <v>73</v>
      </c>
      <c r="D4365" s="218">
        <v>0</v>
      </c>
    </row>
    <row r="4366" spans="1:4" ht="14.25">
      <c r="A4366" s="199">
        <v>97603</v>
      </c>
      <c r="B4366" s="186" t="s">
        <v>7783</v>
      </c>
      <c r="C4366" s="187" t="s">
        <v>73</v>
      </c>
      <c r="D4366" s="218">
        <v>0</v>
      </c>
    </row>
    <row r="4367" spans="1:4" ht="14.25">
      <c r="A4367" s="199">
        <v>97602</v>
      </c>
      <c r="B4367" s="186" t="s">
        <v>7784</v>
      </c>
      <c r="C4367" s="187" t="s">
        <v>73</v>
      </c>
      <c r="D4367" s="218">
        <v>0</v>
      </c>
    </row>
    <row r="4368" spans="1:4" ht="14.25">
      <c r="A4368" s="199">
        <v>97604</v>
      </c>
      <c r="B4368" s="186" t="s">
        <v>7785</v>
      </c>
      <c r="C4368" s="187" t="s">
        <v>73</v>
      </c>
      <c r="D4368" s="218">
        <v>0</v>
      </c>
    </row>
    <row r="4369" spans="1:4" ht="14.25">
      <c r="A4369" s="199">
        <v>105553</v>
      </c>
      <c r="B4369" s="186" t="s">
        <v>7786</v>
      </c>
      <c r="C4369" s="187" t="s">
        <v>73</v>
      </c>
      <c r="D4369" s="218">
        <v>0</v>
      </c>
    </row>
    <row r="4370" spans="1:4" ht="14.25">
      <c r="A4370" s="199">
        <v>105552</v>
      </c>
      <c r="B4370" s="186" t="s">
        <v>7787</v>
      </c>
      <c r="C4370" s="187" t="s">
        <v>73</v>
      </c>
      <c r="D4370" s="218">
        <v>0</v>
      </c>
    </row>
    <row r="4371" spans="1:4" ht="14.25">
      <c r="A4371" s="199">
        <v>105550</v>
      </c>
      <c r="B4371" s="186" t="s">
        <v>7788</v>
      </c>
      <c r="C4371" s="187" t="s">
        <v>73</v>
      </c>
      <c r="D4371" s="218">
        <v>0</v>
      </c>
    </row>
    <row r="4372" spans="1:4" ht="14.25">
      <c r="A4372" s="199">
        <v>105551</v>
      </c>
      <c r="B4372" s="186" t="s">
        <v>7789</v>
      </c>
      <c r="C4372" s="187" t="s">
        <v>73</v>
      </c>
      <c r="D4372" s="218">
        <v>0</v>
      </c>
    </row>
    <row r="4373" spans="1:4" ht="14.25">
      <c r="A4373" s="199">
        <v>105549</v>
      </c>
      <c r="B4373" s="186" t="s">
        <v>7790</v>
      </c>
      <c r="C4373" s="187" t="s">
        <v>73</v>
      </c>
      <c r="D4373" s="218">
        <v>0</v>
      </c>
    </row>
    <row r="4374" spans="1:4" ht="14.25">
      <c r="A4374" s="199">
        <v>105547</v>
      </c>
      <c r="B4374" s="186" t="s">
        <v>7791</v>
      </c>
      <c r="C4374" s="187" t="s">
        <v>44</v>
      </c>
      <c r="D4374" s="218">
        <v>0</v>
      </c>
    </row>
    <row r="4375" spans="1:4" ht="14.25">
      <c r="A4375" s="199">
        <v>97605</v>
      </c>
      <c r="B4375" s="186" t="s">
        <v>6379</v>
      </c>
      <c r="C4375" s="187" t="s">
        <v>73</v>
      </c>
      <c r="D4375" s="218">
        <v>82.4</v>
      </c>
    </row>
    <row r="4376" spans="1:4" ht="14.25">
      <c r="A4376" s="199">
        <v>97607</v>
      </c>
      <c r="B4376" s="186" t="s">
        <v>6380</v>
      </c>
      <c r="C4376" s="187" t="s">
        <v>73</v>
      </c>
      <c r="D4376" s="218">
        <v>104.67</v>
      </c>
    </row>
    <row r="4377" spans="1:4" ht="14.25">
      <c r="A4377" s="199">
        <v>97599</v>
      </c>
      <c r="B4377" s="186" t="s">
        <v>6372</v>
      </c>
      <c r="C4377" s="187" t="s">
        <v>73</v>
      </c>
      <c r="D4377" s="218">
        <v>18.829999999999998</v>
      </c>
    </row>
    <row r="4378" spans="1:4" ht="14.25">
      <c r="A4378" s="199">
        <v>105542</v>
      </c>
      <c r="B4378" s="186" t="s">
        <v>7792</v>
      </c>
      <c r="C4378" s="187" t="s">
        <v>73</v>
      </c>
      <c r="D4378" s="218">
        <v>0</v>
      </c>
    </row>
    <row r="4379" spans="1:4" ht="14.25">
      <c r="A4379" s="199">
        <v>105543</v>
      </c>
      <c r="B4379" s="186" t="s">
        <v>7793</v>
      </c>
      <c r="C4379" s="187" t="s">
        <v>73</v>
      </c>
      <c r="D4379" s="218">
        <v>0</v>
      </c>
    </row>
    <row r="4380" spans="1:4" ht="14.25">
      <c r="A4380" s="199">
        <v>105544</v>
      </c>
      <c r="B4380" s="186" t="s">
        <v>7794</v>
      </c>
      <c r="C4380" s="187" t="s">
        <v>73</v>
      </c>
      <c r="D4380" s="218">
        <v>0</v>
      </c>
    </row>
    <row r="4381" spans="1:4" ht="14.25">
      <c r="A4381" s="199">
        <v>100913</v>
      </c>
      <c r="B4381" s="186" t="s">
        <v>7795</v>
      </c>
      <c r="C4381" s="187" t="s">
        <v>73</v>
      </c>
      <c r="D4381" s="218">
        <v>0</v>
      </c>
    </row>
    <row r="4382" spans="1:4" ht="14.25">
      <c r="A4382" s="199">
        <v>100916</v>
      </c>
      <c r="B4382" s="186" t="s">
        <v>7796</v>
      </c>
      <c r="C4382" s="187" t="s">
        <v>73</v>
      </c>
      <c r="D4382" s="218">
        <v>0</v>
      </c>
    </row>
    <row r="4383" spans="1:4" ht="14.25">
      <c r="A4383" s="199">
        <v>100918</v>
      </c>
      <c r="B4383" s="186" t="s">
        <v>7797</v>
      </c>
      <c r="C4383" s="187" t="s">
        <v>73</v>
      </c>
      <c r="D4383" s="218">
        <v>0</v>
      </c>
    </row>
    <row r="4384" spans="1:4" ht="14.25">
      <c r="A4384" s="199">
        <v>100914</v>
      </c>
      <c r="B4384" s="186" t="s">
        <v>7798</v>
      </c>
      <c r="C4384" s="187" t="s">
        <v>73</v>
      </c>
      <c r="D4384" s="218">
        <v>0</v>
      </c>
    </row>
    <row r="4385" spans="1:4" ht="14.25">
      <c r="A4385" s="199">
        <v>100917</v>
      </c>
      <c r="B4385" s="186" t="s">
        <v>7799</v>
      </c>
      <c r="C4385" s="187" t="s">
        <v>73</v>
      </c>
      <c r="D4385" s="218">
        <v>0</v>
      </c>
    </row>
    <row r="4386" spans="1:4" ht="14.25">
      <c r="A4386" s="199">
        <v>100907</v>
      </c>
      <c r="B4386" s="186" t="s">
        <v>7800</v>
      </c>
      <c r="C4386" s="187" t="s">
        <v>73</v>
      </c>
      <c r="D4386" s="218">
        <v>0</v>
      </c>
    </row>
    <row r="4387" spans="1:4" ht="14.25">
      <c r="A4387" s="199">
        <v>102467</v>
      </c>
      <c r="B4387" s="186" t="s">
        <v>7801</v>
      </c>
      <c r="C4387" s="187" t="s">
        <v>73</v>
      </c>
      <c r="D4387" s="218">
        <v>0</v>
      </c>
    </row>
    <row r="4388" spans="1:4" ht="14.25">
      <c r="A4388" s="199">
        <v>100910</v>
      </c>
      <c r="B4388" s="186" t="s">
        <v>7802</v>
      </c>
      <c r="C4388" s="187" t="s">
        <v>73</v>
      </c>
      <c r="D4388" s="218">
        <v>0</v>
      </c>
    </row>
    <row r="4389" spans="1:4" ht="14.25">
      <c r="A4389" s="199">
        <v>105541</v>
      </c>
      <c r="B4389" s="186" t="s">
        <v>7803</v>
      </c>
      <c r="C4389" s="187" t="s">
        <v>73</v>
      </c>
      <c r="D4389" s="218">
        <v>0</v>
      </c>
    </row>
    <row r="4390" spans="1:4" ht="14.25">
      <c r="A4390" s="199">
        <v>100908</v>
      </c>
      <c r="B4390" s="186" t="s">
        <v>7804</v>
      </c>
      <c r="C4390" s="187" t="s">
        <v>73</v>
      </c>
      <c r="D4390" s="218">
        <v>0</v>
      </c>
    </row>
    <row r="4391" spans="1:4" ht="14.25">
      <c r="A4391" s="199">
        <v>100911</v>
      </c>
      <c r="B4391" s="186" t="s">
        <v>7805</v>
      </c>
      <c r="C4391" s="187" t="s">
        <v>73</v>
      </c>
      <c r="D4391" s="218">
        <v>0</v>
      </c>
    </row>
    <row r="4392" spans="1:4" ht="14.25">
      <c r="A4392" s="199">
        <v>103782</v>
      </c>
      <c r="B4392" s="186" t="s">
        <v>6377</v>
      </c>
      <c r="C4392" s="187" t="s">
        <v>73</v>
      </c>
      <c r="D4392" s="218">
        <v>28.9</v>
      </c>
    </row>
    <row r="4393" spans="1:4" ht="14.25">
      <c r="A4393" s="199">
        <v>103786</v>
      </c>
      <c r="B4393" s="186" t="s">
        <v>7806</v>
      </c>
      <c r="C4393" s="187" t="s">
        <v>73</v>
      </c>
      <c r="D4393" s="218">
        <v>0</v>
      </c>
    </row>
    <row r="4394" spans="1:4" ht="14.25">
      <c r="A4394" s="199">
        <v>103787</v>
      </c>
      <c r="B4394" s="186" t="s">
        <v>7807</v>
      </c>
      <c r="C4394" s="187" t="s">
        <v>73</v>
      </c>
      <c r="D4394" s="218">
        <v>0</v>
      </c>
    </row>
    <row r="4395" spans="1:4" ht="14.25">
      <c r="A4395" s="199">
        <v>103788</v>
      </c>
      <c r="B4395" s="186" t="s">
        <v>7808</v>
      </c>
      <c r="C4395" s="187" t="s">
        <v>73</v>
      </c>
      <c r="D4395" s="218">
        <v>0</v>
      </c>
    </row>
    <row r="4396" spans="1:4" ht="14.25">
      <c r="A4396" s="199">
        <v>103783</v>
      </c>
      <c r="B4396" s="186" t="s">
        <v>7809</v>
      </c>
      <c r="C4396" s="187" t="s">
        <v>73</v>
      </c>
      <c r="D4396" s="218">
        <v>0</v>
      </c>
    </row>
    <row r="4397" spans="1:4" ht="14.25">
      <c r="A4397" s="199">
        <v>103784</v>
      </c>
      <c r="B4397" s="186" t="s">
        <v>7810</v>
      </c>
      <c r="C4397" s="187" t="s">
        <v>73</v>
      </c>
      <c r="D4397" s="218">
        <v>0</v>
      </c>
    </row>
    <row r="4398" spans="1:4" ht="14.25">
      <c r="A4398" s="199">
        <v>103785</v>
      </c>
      <c r="B4398" s="186" t="s">
        <v>7811</v>
      </c>
      <c r="C4398" s="187" t="s">
        <v>73</v>
      </c>
      <c r="D4398" s="218">
        <v>0</v>
      </c>
    </row>
    <row r="4399" spans="1:4" ht="14.25">
      <c r="A4399" s="199">
        <v>105546</v>
      </c>
      <c r="B4399" s="186" t="s">
        <v>7812</v>
      </c>
      <c r="C4399" s="187" t="s">
        <v>73</v>
      </c>
      <c r="D4399" s="218">
        <v>0</v>
      </c>
    </row>
    <row r="4400" spans="1:4" ht="14.25">
      <c r="A4400" s="199">
        <v>105545</v>
      </c>
      <c r="B4400" s="186" t="s">
        <v>7813</v>
      </c>
      <c r="C4400" s="187" t="s">
        <v>73</v>
      </c>
      <c r="D4400" s="218">
        <v>0</v>
      </c>
    </row>
    <row r="4401" spans="1:4" ht="14.25">
      <c r="A4401" s="199">
        <v>97610</v>
      </c>
      <c r="B4401" s="186" t="s">
        <v>6374</v>
      </c>
      <c r="C4401" s="187" t="s">
        <v>73</v>
      </c>
      <c r="D4401" s="218">
        <v>13.77</v>
      </c>
    </row>
    <row r="4402" spans="1:4" ht="14.25">
      <c r="A4402" s="199">
        <v>97609</v>
      </c>
      <c r="B4402" s="186" t="s">
        <v>6373</v>
      </c>
      <c r="C4402" s="187" t="s">
        <v>73</v>
      </c>
      <c r="D4402" s="218">
        <v>13.12</v>
      </c>
    </row>
    <row r="4403" spans="1:4" ht="14.25">
      <c r="A4403" s="199">
        <v>105554</v>
      </c>
      <c r="B4403" s="186" t="s">
        <v>6378</v>
      </c>
      <c r="C4403" s="187" t="s">
        <v>73</v>
      </c>
      <c r="D4403" s="218">
        <v>15.29</v>
      </c>
    </row>
    <row r="4404" spans="1:4" ht="14.25">
      <c r="A4404" s="199">
        <v>100903</v>
      </c>
      <c r="B4404" s="186" t="s">
        <v>6376</v>
      </c>
      <c r="C4404" s="187" t="s">
        <v>73</v>
      </c>
      <c r="D4404" s="218">
        <v>29.85</v>
      </c>
    </row>
    <row r="4405" spans="1:4" ht="14.25">
      <c r="A4405" s="199">
        <v>100902</v>
      </c>
      <c r="B4405" s="186" t="s">
        <v>6375</v>
      </c>
      <c r="C4405" s="187" t="s">
        <v>73</v>
      </c>
      <c r="D4405" s="218">
        <v>26.97</v>
      </c>
    </row>
    <row r="4406" spans="1:4" ht="14.25">
      <c r="A4406" s="199">
        <v>105548</v>
      </c>
      <c r="B4406" s="186" t="s">
        <v>7814</v>
      </c>
      <c r="C4406" s="187" t="s">
        <v>44</v>
      </c>
      <c r="D4406" s="218">
        <v>0</v>
      </c>
    </row>
    <row r="4407" spans="1:4" ht="14.25">
      <c r="A4407" s="199">
        <v>97595</v>
      </c>
      <c r="B4407" s="186" t="s">
        <v>6368</v>
      </c>
      <c r="C4407" s="187" t="s">
        <v>73</v>
      </c>
      <c r="D4407" s="218">
        <v>99.84</v>
      </c>
    </row>
    <row r="4408" spans="1:4" ht="14.25">
      <c r="A4408" s="199">
        <v>97597</v>
      </c>
      <c r="B4408" s="186" t="s">
        <v>6370</v>
      </c>
      <c r="C4408" s="187" t="s">
        <v>73</v>
      </c>
      <c r="D4408" s="218">
        <v>70.349999999999994</v>
      </c>
    </row>
    <row r="4409" spans="1:4" ht="14.25">
      <c r="A4409" s="199">
        <v>97596</v>
      </c>
      <c r="B4409" s="186" t="s">
        <v>6369</v>
      </c>
      <c r="C4409" s="187" t="s">
        <v>73</v>
      </c>
      <c r="D4409" s="218">
        <v>70.45</v>
      </c>
    </row>
    <row r="4410" spans="1:4" ht="14.25">
      <c r="A4410" s="199">
        <v>97598</v>
      </c>
      <c r="B4410" s="186" t="s">
        <v>6371</v>
      </c>
      <c r="C4410" s="187" t="s">
        <v>73</v>
      </c>
      <c r="D4410" s="218">
        <v>66.59</v>
      </c>
    </row>
    <row r="4411" spans="1:4" ht="14.25">
      <c r="A4411" s="199">
        <v>98549</v>
      </c>
      <c r="B4411" s="186" t="s">
        <v>7815</v>
      </c>
      <c r="C4411" s="187" t="s">
        <v>74</v>
      </c>
      <c r="D4411" s="218">
        <v>0</v>
      </c>
    </row>
    <row r="4412" spans="1:4" ht="14.25">
      <c r="A4412" s="199">
        <v>98562</v>
      </c>
      <c r="B4412" s="186" t="s">
        <v>4036</v>
      </c>
      <c r="C4412" s="187" t="s">
        <v>74</v>
      </c>
      <c r="D4412" s="218">
        <v>51.23</v>
      </c>
    </row>
    <row r="4413" spans="1:4" ht="14.25">
      <c r="A4413" s="199">
        <v>98555</v>
      </c>
      <c r="B4413" s="186" t="s">
        <v>4037</v>
      </c>
      <c r="C4413" s="187" t="s">
        <v>74</v>
      </c>
      <c r="D4413" s="218">
        <v>30.79</v>
      </c>
    </row>
    <row r="4414" spans="1:4" ht="14.25">
      <c r="A4414" s="199">
        <v>98556</v>
      </c>
      <c r="B4414" s="186" t="s">
        <v>4038</v>
      </c>
      <c r="C4414" s="187" t="s">
        <v>74</v>
      </c>
      <c r="D4414" s="218">
        <v>55.68</v>
      </c>
    </row>
    <row r="4415" spans="1:4" ht="14.25">
      <c r="A4415" s="199">
        <v>98557</v>
      </c>
      <c r="B4415" s="186" t="s">
        <v>4045</v>
      </c>
      <c r="C4415" s="187" t="s">
        <v>74</v>
      </c>
      <c r="D4415" s="218">
        <v>39.630000000000003</v>
      </c>
    </row>
    <row r="4416" spans="1:4" ht="14.25">
      <c r="A4416" s="199">
        <v>98548</v>
      </c>
      <c r="B4416" s="186" t="s">
        <v>7816</v>
      </c>
      <c r="C4416" s="187" t="s">
        <v>74</v>
      </c>
      <c r="D4416" s="218">
        <v>0</v>
      </c>
    </row>
    <row r="4417" spans="1:4" ht="14.25">
      <c r="A4417" s="199">
        <v>98547</v>
      </c>
      <c r="B4417" s="186" t="s">
        <v>4042</v>
      </c>
      <c r="C4417" s="187" t="s">
        <v>74</v>
      </c>
      <c r="D4417" s="218">
        <v>185.66</v>
      </c>
    </row>
    <row r="4418" spans="1:4" ht="14.25">
      <c r="A4418" s="199">
        <v>98546</v>
      </c>
      <c r="B4418" s="186" t="s">
        <v>4041</v>
      </c>
      <c r="C4418" s="187" t="s">
        <v>74</v>
      </c>
      <c r="D4418" s="218">
        <v>110.92</v>
      </c>
    </row>
    <row r="4419" spans="1:4" ht="14.25">
      <c r="A4419" s="199">
        <v>98552</v>
      </c>
      <c r="B4419" s="186" t="s">
        <v>7817</v>
      </c>
      <c r="C4419" s="187" t="s">
        <v>74</v>
      </c>
      <c r="D4419" s="218">
        <v>0</v>
      </c>
    </row>
    <row r="4420" spans="1:4" ht="14.25">
      <c r="A4420" s="199">
        <v>98553</v>
      </c>
      <c r="B4420" s="186" t="s">
        <v>4043</v>
      </c>
      <c r="C4420" s="187" t="s">
        <v>74</v>
      </c>
      <c r="D4420" s="218">
        <v>169.76</v>
      </c>
    </row>
    <row r="4421" spans="1:4" ht="14.25">
      <c r="A4421" s="199">
        <v>98554</v>
      </c>
      <c r="B4421" s="186" t="s">
        <v>4044</v>
      </c>
      <c r="C4421" s="187" t="s">
        <v>74</v>
      </c>
      <c r="D4421" s="218">
        <v>44.32</v>
      </c>
    </row>
    <row r="4422" spans="1:4" ht="14.25">
      <c r="A4422" s="199">
        <v>98565</v>
      </c>
      <c r="B4422" s="186" t="s">
        <v>4048</v>
      </c>
      <c r="C4422" s="187" t="s">
        <v>74</v>
      </c>
      <c r="D4422" s="218">
        <v>55.94</v>
      </c>
    </row>
    <row r="4423" spans="1:4" ht="14.25">
      <c r="A4423" s="199">
        <v>98567</v>
      </c>
      <c r="B4423" s="186" t="s">
        <v>4050</v>
      </c>
      <c r="C4423" s="187" t="s">
        <v>74</v>
      </c>
      <c r="D4423" s="218">
        <v>71.819999999999993</v>
      </c>
    </row>
    <row r="4424" spans="1:4" ht="14.25">
      <c r="A4424" s="199">
        <v>98569</v>
      </c>
      <c r="B4424" s="186" t="s">
        <v>4052</v>
      </c>
      <c r="C4424" s="187" t="s">
        <v>74</v>
      </c>
      <c r="D4424" s="218">
        <v>88.58</v>
      </c>
    </row>
    <row r="4425" spans="1:4" ht="14.25">
      <c r="A4425" s="199">
        <v>98571</v>
      </c>
      <c r="B4425" s="186" t="s">
        <v>4054</v>
      </c>
      <c r="C4425" s="187" t="s">
        <v>74</v>
      </c>
      <c r="D4425" s="218">
        <v>46.04</v>
      </c>
    </row>
    <row r="4426" spans="1:4" ht="14.25">
      <c r="A4426" s="199">
        <v>98572</v>
      </c>
      <c r="B4426" s="186" t="s">
        <v>4055</v>
      </c>
      <c r="C4426" s="187" t="s">
        <v>74</v>
      </c>
      <c r="D4426" s="218">
        <v>56.57</v>
      </c>
    </row>
    <row r="4427" spans="1:4" ht="14.25">
      <c r="A4427" s="199">
        <v>98563</v>
      </c>
      <c r="B4427" s="186" t="s">
        <v>4046</v>
      </c>
      <c r="C4427" s="187" t="s">
        <v>74</v>
      </c>
      <c r="D4427" s="218">
        <v>39.19</v>
      </c>
    </row>
    <row r="4428" spans="1:4" ht="14.25">
      <c r="A4428" s="199">
        <v>98564</v>
      </c>
      <c r="B4428" s="186" t="s">
        <v>4047</v>
      </c>
      <c r="C4428" s="187" t="s">
        <v>74</v>
      </c>
      <c r="D4428" s="218">
        <v>51.09</v>
      </c>
    </row>
    <row r="4429" spans="1:4" ht="14.25">
      <c r="A4429" s="199">
        <v>98566</v>
      </c>
      <c r="B4429" s="186" t="s">
        <v>4049</v>
      </c>
      <c r="C4429" s="187" t="s">
        <v>74</v>
      </c>
      <c r="D4429" s="218">
        <v>67.849999999999994</v>
      </c>
    </row>
    <row r="4430" spans="1:4" ht="14.25">
      <c r="A4430" s="199">
        <v>98568</v>
      </c>
      <c r="B4430" s="186" t="s">
        <v>4051</v>
      </c>
      <c r="C4430" s="187" t="s">
        <v>74</v>
      </c>
      <c r="D4430" s="218">
        <v>83.72</v>
      </c>
    </row>
    <row r="4431" spans="1:4" ht="14.25">
      <c r="A4431" s="199">
        <v>98570</v>
      </c>
      <c r="B4431" s="186" t="s">
        <v>4053</v>
      </c>
      <c r="C4431" s="187" t="s">
        <v>74</v>
      </c>
      <c r="D4431" s="218">
        <v>100.48</v>
      </c>
    </row>
    <row r="4432" spans="1:4" ht="14.25">
      <c r="A4432" s="199">
        <v>98573</v>
      </c>
      <c r="B4432" s="186" t="s">
        <v>4056</v>
      </c>
      <c r="C4432" s="187" t="s">
        <v>74</v>
      </c>
      <c r="D4432" s="218">
        <v>67.88</v>
      </c>
    </row>
    <row r="4433" spans="1:4" ht="14.25">
      <c r="A4433" s="199">
        <v>98576</v>
      </c>
      <c r="B4433" s="186" t="s">
        <v>3948</v>
      </c>
      <c r="C4433" s="187" t="s">
        <v>44</v>
      </c>
      <c r="D4433" s="218">
        <v>20.5</v>
      </c>
    </row>
    <row r="4434" spans="1:4" ht="14.25">
      <c r="A4434" s="199">
        <v>98575</v>
      </c>
      <c r="B4434" s="186" t="s">
        <v>3947</v>
      </c>
      <c r="C4434" s="187" t="s">
        <v>44</v>
      </c>
      <c r="D4434" s="218">
        <v>67.48</v>
      </c>
    </row>
    <row r="4435" spans="1:4" ht="14.25">
      <c r="A4435" s="199">
        <v>98577</v>
      </c>
      <c r="B4435" s="186" t="s">
        <v>3949</v>
      </c>
      <c r="C4435" s="187" t="s">
        <v>44</v>
      </c>
      <c r="D4435" s="218">
        <v>46.81</v>
      </c>
    </row>
    <row r="4436" spans="1:4" ht="14.25">
      <c r="A4436" s="199">
        <v>98558</v>
      </c>
      <c r="B4436" s="186" t="s">
        <v>4039</v>
      </c>
      <c r="C4436" s="187" t="s">
        <v>73</v>
      </c>
      <c r="D4436" s="218">
        <v>9.02</v>
      </c>
    </row>
    <row r="4437" spans="1:4" ht="14.25">
      <c r="A4437" s="199">
        <v>106110</v>
      </c>
      <c r="B4437" s="186" t="s">
        <v>7818</v>
      </c>
      <c r="C4437" s="187" t="s">
        <v>73</v>
      </c>
      <c r="D4437" s="218">
        <v>0</v>
      </c>
    </row>
    <row r="4438" spans="1:4" ht="14.25">
      <c r="A4438" s="199">
        <v>98551</v>
      </c>
      <c r="B4438" s="186" t="s">
        <v>7819</v>
      </c>
      <c r="C4438" s="187" t="s">
        <v>44</v>
      </c>
      <c r="D4438" s="218">
        <v>0</v>
      </c>
    </row>
    <row r="4439" spans="1:4" ht="14.25">
      <c r="A4439" s="199">
        <v>98559</v>
      </c>
      <c r="B4439" s="186" t="s">
        <v>4040</v>
      </c>
      <c r="C4439" s="187" t="s">
        <v>44</v>
      </c>
      <c r="D4439" s="218">
        <v>4.57</v>
      </c>
    </row>
    <row r="4440" spans="1:4" ht="14.25">
      <c r="A4440" s="199">
        <v>91925</v>
      </c>
      <c r="B4440" s="186" t="s">
        <v>4125</v>
      </c>
      <c r="C4440" s="187" t="s">
        <v>44</v>
      </c>
      <c r="D4440" s="218">
        <v>3.77</v>
      </c>
    </row>
    <row r="4441" spans="1:4" ht="14.25">
      <c r="A4441" s="199">
        <v>91924</v>
      </c>
      <c r="B4441" s="186" t="s">
        <v>4124</v>
      </c>
      <c r="C4441" s="187" t="s">
        <v>44</v>
      </c>
      <c r="D4441" s="218">
        <v>3.11</v>
      </c>
    </row>
    <row r="4442" spans="1:4" ht="14.25">
      <c r="A4442" s="199">
        <v>91933</v>
      </c>
      <c r="B4442" s="186" t="s">
        <v>4133</v>
      </c>
      <c r="C4442" s="187" t="s">
        <v>44</v>
      </c>
      <c r="D4442" s="218">
        <v>17</v>
      </c>
    </row>
    <row r="4443" spans="1:4" ht="14.25">
      <c r="A4443" s="199">
        <v>91932</v>
      </c>
      <c r="B4443" s="186" t="s">
        <v>4132</v>
      </c>
      <c r="C4443" s="187" t="s">
        <v>44</v>
      </c>
      <c r="D4443" s="218">
        <v>17.63</v>
      </c>
    </row>
    <row r="4444" spans="1:4" ht="14.25">
      <c r="A4444" s="199">
        <v>91935</v>
      </c>
      <c r="B4444" s="186" t="s">
        <v>4135</v>
      </c>
      <c r="C4444" s="187" t="s">
        <v>44</v>
      </c>
      <c r="D4444" s="218">
        <v>26.7</v>
      </c>
    </row>
    <row r="4445" spans="1:4" ht="14.25">
      <c r="A4445" s="199">
        <v>91934</v>
      </c>
      <c r="B4445" s="186" t="s">
        <v>4134</v>
      </c>
      <c r="C4445" s="187" t="s">
        <v>44</v>
      </c>
      <c r="D4445" s="218">
        <v>25.48</v>
      </c>
    </row>
    <row r="4446" spans="1:4" ht="14.25">
      <c r="A4446" s="199">
        <v>91927</v>
      </c>
      <c r="B4446" s="186" t="s">
        <v>4127</v>
      </c>
      <c r="C4446" s="187" t="s">
        <v>44</v>
      </c>
      <c r="D4446" s="218">
        <v>5.0999999999999996</v>
      </c>
    </row>
    <row r="4447" spans="1:4" ht="14.25">
      <c r="A4447" s="199">
        <v>91926</v>
      </c>
      <c r="B4447" s="186" t="s">
        <v>4126</v>
      </c>
      <c r="C4447" s="187" t="s">
        <v>44</v>
      </c>
      <c r="D4447" s="218">
        <v>4.54</v>
      </c>
    </row>
    <row r="4448" spans="1:4" ht="14.25">
      <c r="A4448" s="199">
        <v>91929</v>
      </c>
      <c r="B4448" s="186" t="s">
        <v>4129</v>
      </c>
      <c r="C4448" s="187" t="s">
        <v>44</v>
      </c>
      <c r="D4448" s="218">
        <v>7.51</v>
      </c>
    </row>
    <row r="4449" spans="1:4" ht="14.25">
      <c r="A4449" s="199">
        <v>91928</v>
      </c>
      <c r="B4449" s="186" t="s">
        <v>4128</v>
      </c>
      <c r="C4449" s="187" t="s">
        <v>44</v>
      </c>
      <c r="D4449" s="218">
        <v>7.03</v>
      </c>
    </row>
    <row r="4450" spans="1:4" ht="14.25">
      <c r="A4450" s="199">
        <v>91931</v>
      </c>
      <c r="B4450" s="186" t="s">
        <v>4131</v>
      </c>
      <c r="C4450" s="187" t="s">
        <v>44</v>
      </c>
      <c r="D4450" s="218">
        <v>10.62</v>
      </c>
    </row>
    <row r="4451" spans="1:4" ht="14.25">
      <c r="A4451" s="199">
        <v>91930</v>
      </c>
      <c r="B4451" s="186" t="s">
        <v>4130</v>
      </c>
      <c r="C4451" s="187" t="s">
        <v>44</v>
      </c>
      <c r="D4451" s="218">
        <v>9.81</v>
      </c>
    </row>
    <row r="4452" spans="1:4" ht="14.25">
      <c r="A4452" s="199">
        <v>104620</v>
      </c>
      <c r="B4452" s="186" t="s">
        <v>7820</v>
      </c>
      <c r="C4452" s="187" t="s">
        <v>73</v>
      </c>
      <c r="D4452" s="218">
        <v>0</v>
      </c>
    </row>
    <row r="4453" spans="1:4" ht="14.25">
      <c r="A4453" s="199">
        <v>104624</v>
      </c>
      <c r="B4453" s="186" t="s">
        <v>7821</v>
      </c>
      <c r="C4453" s="187" t="s">
        <v>73</v>
      </c>
      <c r="D4453" s="218">
        <v>0</v>
      </c>
    </row>
    <row r="4454" spans="1:4" ht="14.25">
      <c r="A4454" s="199">
        <v>104622</v>
      </c>
      <c r="B4454" s="186" t="s">
        <v>7822</v>
      </c>
      <c r="C4454" s="187" t="s">
        <v>73</v>
      </c>
      <c r="D4454" s="218">
        <v>0</v>
      </c>
    </row>
    <row r="4455" spans="1:4" ht="14.25">
      <c r="A4455" s="199">
        <v>104621</v>
      </c>
      <c r="B4455" s="186" t="s">
        <v>7823</v>
      </c>
      <c r="C4455" s="187" t="s">
        <v>73</v>
      </c>
      <c r="D4455" s="218">
        <v>0</v>
      </c>
    </row>
    <row r="4456" spans="1:4" ht="14.25">
      <c r="A4456" s="199">
        <v>104625</v>
      </c>
      <c r="B4456" s="186" t="s">
        <v>7824</v>
      </c>
      <c r="C4456" s="187" t="s">
        <v>73</v>
      </c>
      <c r="D4456" s="218">
        <v>0</v>
      </c>
    </row>
    <row r="4457" spans="1:4" ht="14.25">
      <c r="A4457" s="199">
        <v>104623</v>
      </c>
      <c r="B4457" s="186" t="s">
        <v>7825</v>
      </c>
      <c r="C4457" s="187" t="s">
        <v>73</v>
      </c>
      <c r="D4457" s="218">
        <v>0</v>
      </c>
    </row>
    <row r="4458" spans="1:4" ht="14.25">
      <c r="A4458" s="199">
        <v>91937</v>
      </c>
      <c r="B4458" s="186" t="s">
        <v>4137</v>
      </c>
      <c r="C4458" s="187" t="s">
        <v>73</v>
      </c>
      <c r="D4458" s="218">
        <v>16.82</v>
      </c>
    </row>
    <row r="4459" spans="1:4" ht="14.25">
      <c r="A4459" s="199">
        <v>92865</v>
      </c>
      <c r="B4459" s="186" t="s">
        <v>4144</v>
      </c>
      <c r="C4459" s="187" t="s">
        <v>73</v>
      </c>
      <c r="D4459" s="218">
        <v>14.86</v>
      </c>
    </row>
    <row r="4460" spans="1:4" ht="14.25">
      <c r="A4460" s="199">
        <v>91936</v>
      </c>
      <c r="B4460" s="186" t="s">
        <v>4136</v>
      </c>
      <c r="C4460" s="187" t="s">
        <v>73</v>
      </c>
      <c r="D4460" s="218">
        <v>19.12</v>
      </c>
    </row>
    <row r="4461" spans="1:4" ht="14.25">
      <c r="A4461" s="199">
        <v>92867</v>
      </c>
      <c r="B4461" s="186" t="s">
        <v>4146</v>
      </c>
      <c r="C4461" s="187" t="s">
        <v>73</v>
      </c>
      <c r="D4461" s="218">
        <v>31.03</v>
      </c>
    </row>
    <row r="4462" spans="1:4" ht="14.25">
      <c r="A4462" s="199">
        <v>91939</v>
      </c>
      <c r="B4462" s="186" t="s">
        <v>4138</v>
      </c>
      <c r="C4462" s="187" t="s">
        <v>73</v>
      </c>
      <c r="D4462" s="218">
        <v>32.4</v>
      </c>
    </row>
    <row r="4463" spans="1:4" ht="14.25">
      <c r="A4463" s="199">
        <v>92869</v>
      </c>
      <c r="B4463" s="186" t="s">
        <v>4148</v>
      </c>
      <c r="C4463" s="187" t="s">
        <v>73</v>
      </c>
      <c r="D4463" s="218">
        <v>10.77</v>
      </c>
    </row>
    <row r="4464" spans="1:4" ht="14.25">
      <c r="A4464" s="199">
        <v>91941</v>
      </c>
      <c r="B4464" s="186" t="s">
        <v>4140</v>
      </c>
      <c r="C4464" s="187" t="s">
        <v>73</v>
      </c>
      <c r="D4464" s="218">
        <v>12.14</v>
      </c>
    </row>
    <row r="4465" spans="1:4" ht="14.25">
      <c r="A4465" s="199">
        <v>92868</v>
      </c>
      <c r="B4465" s="186" t="s">
        <v>4147</v>
      </c>
      <c r="C4465" s="187" t="s">
        <v>73</v>
      </c>
      <c r="D4465" s="218">
        <v>17.440000000000001</v>
      </c>
    </row>
    <row r="4466" spans="1:4" ht="14.25">
      <c r="A4466" s="199">
        <v>91940</v>
      </c>
      <c r="B4466" s="186" t="s">
        <v>4139</v>
      </c>
      <c r="C4466" s="187" t="s">
        <v>73</v>
      </c>
      <c r="D4466" s="218">
        <v>18.809999999999999</v>
      </c>
    </row>
    <row r="4467" spans="1:4" ht="14.25">
      <c r="A4467" s="199">
        <v>92870</v>
      </c>
      <c r="B4467" s="186" t="s">
        <v>4149</v>
      </c>
      <c r="C4467" s="187" t="s">
        <v>73</v>
      </c>
      <c r="D4467" s="218">
        <v>33.94</v>
      </c>
    </row>
    <row r="4468" spans="1:4" ht="14.25">
      <c r="A4468" s="199">
        <v>91942</v>
      </c>
      <c r="B4468" s="186" t="s">
        <v>4141</v>
      </c>
      <c r="C4468" s="187" t="s">
        <v>73</v>
      </c>
      <c r="D4468" s="218">
        <v>36.47</v>
      </c>
    </row>
    <row r="4469" spans="1:4" ht="14.25">
      <c r="A4469" s="199">
        <v>92872</v>
      </c>
      <c r="B4469" s="186" t="s">
        <v>4151</v>
      </c>
      <c r="C4469" s="187" t="s">
        <v>73</v>
      </c>
      <c r="D4469" s="218">
        <v>12.95</v>
      </c>
    </row>
    <row r="4470" spans="1:4" ht="14.25">
      <c r="A4470" s="199">
        <v>91944</v>
      </c>
      <c r="B4470" s="186" t="s">
        <v>4143</v>
      </c>
      <c r="C4470" s="187" t="s">
        <v>73</v>
      </c>
      <c r="D4470" s="218">
        <v>15.48</v>
      </c>
    </row>
    <row r="4471" spans="1:4" ht="14.25">
      <c r="A4471" s="199">
        <v>92871</v>
      </c>
      <c r="B4471" s="186" t="s">
        <v>4150</v>
      </c>
      <c r="C4471" s="187" t="s">
        <v>73</v>
      </c>
      <c r="D4471" s="218">
        <v>19.88</v>
      </c>
    </row>
    <row r="4472" spans="1:4" ht="14.25">
      <c r="A4472" s="199">
        <v>91943</v>
      </c>
      <c r="B4472" s="186" t="s">
        <v>4142</v>
      </c>
      <c r="C4472" s="187" t="s">
        <v>73</v>
      </c>
      <c r="D4472" s="218">
        <v>22.41</v>
      </c>
    </row>
    <row r="4473" spans="1:4" ht="14.25">
      <c r="A4473" s="199">
        <v>92866</v>
      </c>
      <c r="B4473" s="186" t="s">
        <v>4145</v>
      </c>
      <c r="C4473" s="187" t="s">
        <v>73</v>
      </c>
      <c r="D4473" s="218">
        <v>13.11</v>
      </c>
    </row>
    <row r="4474" spans="1:4" ht="14.25">
      <c r="A4474" s="199">
        <v>91987</v>
      </c>
      <c r="B4474" s="186" t="s">
        <v>4234</v>
      </c>
      <c r="C4474" s="187" t="s">
        <v>73</v>
      </c>
      <c r="D4474" s="218">
        <v>46.76</v>
      </c>
    </row>
    <row r="4475" spans="1:4" ht="14.25">
      <c r="A4475" s="199">
        <v>91986</v>
      </c>
      <c r="B4475" s="186" t="s">
        <v>4233</v>
      </c>
      <c r="C4475" s="187" t="s">
        <v>73</v>
      </c>
      <c r="D4475" s="218">
        <v>35.97</v>
      </c>
    </row>
    <row r="4476" spans="1:4" ht="14.25">
      <c r="A4476" s="199">
        <v>97559</v>
      </c>
      <c r="B4476" s="186" t="s">
        <v>4120</v>
      </c>
      <c r="C4476" s="187" t="s">
        <v>73</v>
      </c>
      <c r="D4476" s="218">
        <v>13.88</v>
      </c>
    </row>
    <row r="4477" spans="1:4" ht="14.25">
      <c r="A4477" s="199">
        <v>97562</v>
      </c>
      <c r="B4477" s="186" t="s">
        <v>4121</v>
      </c>
      <c r="C4477" s="187" t="s">
        <v>73</v>
      </c>
      <c r="D4477" s="218">
        <v>11.57</v>
      </c>
    </row>
    <row r="4478" spans="1:4" ht="14.25">
      <c r="A4478" s="199">
        <v>97564</v>
      </c>
      <c r="B4478" s="186" t="s">
        <v>4122</v>
      </c>
      <c r="C4478" s="187" t="s">
        <v>73</v>
      </c>
      <c r="D4478" s="218">
        <v>18.55</v>
      </c>
    </row>
    <row r="4479" spans="1:4" ht="14.25">
      <c r="A4479" s="199">
        <v>91889</v>
      </c>
      <c r="B4479" s="186" t="s">
        <v>4097</v>
      </c>
      <c r="C4479" s="187" t="s">
        <v>73</v>
      </c>
      <c r="D4479" s="218">
        <v>12.49</v>
      </c>
    </row>
    <row r="4480" spans="1:4" ht="14.25">
      <c r="A4480" s="199">
        <v>91901</v>
      </c>
      <c r="B4480" s="186" t="s">
        <v>4105</v>
      </c>
      <c r="C4480" s="187" t="s">
        <v>73</v>
      </c>
      <c r="D4480" s="218">
        <v>10.18</v>
      </c>
    </row>
    <row r="4481" spans="1:4" ht="14.25">
      <c r="A4481" s="199">
        <v>91913</v>
      </c>
      <c r="B4481" s="186" t="s">
        <v>4113</v>
      </c>
      <c r="C4481" s="187" t="s">
        <v>73</v>
      </c>
      <c r="D4481" s="218">
        <v>17.22</v>
      </c>
    </row>
    <row r="4482" spans="1:4" ht="14.25">
      <c r="A4482" s="199">
        <v>91892</v>
      </c>
      <c r="B4482" s="186" t="s">
        <v>4099</v>
      </c>
      <c r="C4482" s="187" t="s">
        <v>73</v>
      </c>
      <c r="D4482" s="218">
        <v>16.55</v>
      </c>
    </row>
    <row r="4483" spans="1:4" ht="14.25">
      <c r="A4483" s="199">
        <v>91904</v>
      </c>
      <c r="B4483" s="186" t="s">
        <v>4107</v>
      </c>
      <c r="C4483" s="187" t="s">
        <v>73</v>
      </c>
      <c r="D4483" s="218">
        <v>14.24</v>
      </c>
    </row>
    <row r="4484" spans="1:4" ht="14.25">
      <c r="A4484" s="199">
        <v>91916</v>
      </c>
      <c r="B4484" s="186" t="s">
        <v>4115</v>
      </c>
      <c r="C4484" s="187" t="s">
        <v>73</v>
      </c>
      <c r="D4484" s="218">
        <v>21.22</v>
      </c>
    </row>
    <row r="4485" spans="1:4" ht="14.25">
      <c r="A4485" s="199">
        <v>91895</v>
      </c>
      <c r="B4485" s="186" t="s">
        <v>4101</v>
      </c>
      <c r="C4485" s="187" t="s">
        <v>73</v>
      </c>
      <c r="D4485" s="218">
        <v>20.11</v>
      </c>
    </row>
    <row r="4486" spans="1:4" ht="14.25">
      <c r="A4486" s="199">
        <v>91907</v>
      </c>
      <c r="B4486" s="186" t="s">
        <v>4109</v>
      </c>
      <c r="C4486" s="187" t="s">
        <v>73</v>
      </c>
      <c r="D4486" s="218">
        <v>17.8</v>
      </c>
    </row>
    <row r="4487" spans="1:4" ht="14.25">
      <c r="A4487" s="199">
        <v>91919</v>
      </c>
      <c r="B4487" s="186" t="s">
        <v>4117</v>
      </c>
      <c r="C4487" s="187" t="s">
        <v>73</v>
      </c>
      <c r="D4487" s="218">
        <v>24.73</v>
      </c>
    </row>
    <row r="4488" spans="1:4" ht="14.25">
      <c r="A4488" s="199">
        <v>91898</v>
      </c>
      <c r="B4488" s="186" t="s">
        <v>4103</v>
      </c>
      <c r="C4488" s="187" t="s">
        <v>73</v>
      </c>
      <c r="D4488" s="218">
        <v>22.92</v>
      </c>
    </row>
    <row r="4489" spans="1:4" ht="14.25">
      <c r="A4489" s="199">
        <v>91910</v>
      </c>
      <c r="B4489" s="186" t="s">
        <v>4111</v>
      </c>
      <c r="C4489" s="187" t="s">
        <v>73</v>
      </c>
      <c r="D4489" s="218">
        <v>20.67</v>
      </c>
    </row>
    <row r="4490" spans="1:4" ht="14.25">
      <c r="A4490" s="199">
        <v>91922</v>
      </c>
      <c r="B4490" s="186" t="s">
        <v>4119</v>
      </c>
      <c r="C4490" s="187" t="s">
        <v>73</v>
      </c>
      <c r="D4490" s="218">
        <v>27.49</v>
      </c>
    </row>
    <row r="4491" spans="1:4" ht="14.25">
      <c r="A4491" s="199">
        <v>91887</v>
      </c>
      <c r="B4491" s="186" t="s">
        <v>4096</v>
      </c>
      <c r="C4491" s="187" t="s">
        <v>73</v>
      </c>
      <c r="D4491" s="218">
        <v>12.85</v>
      </c>
    </row>
    <row r="4492" spans="1:4" ht="14.25">
      <c r="A4492" s="199">
        <v>91899</v>
      </c>
      <c r="B4492" s="186" t="s">
        <v>4104</v>
      </c>
      <c r="C4492" s="187" t="s">
        <v>73</v>
      </c>
      <c r="D4492" s="218">
        <v>10.54</v>
      </c>
    </row>
    <row r="4493" spans="1:4" ht="14.25">
      <c r="A4493" s="199">
        <v>91911</v>
      </c>
      <c r="B4493" s="186" t="s">
        <v>4112</v>
      </c>
      <c r="C4493" s="187" t="s">
        <v>73</v>
      </c>
      <c r="D4493" s="218">
        <v>17.579999999999998</v>
      </c>
    </row>
    <row r="4494" spans="1:4" ht="14.25">
      <c r="A4494" s="199">
        <v>91890</v>
      </c>
      <c r="B4494" s="186" t="s">
        <v>4098</v>
      </c>
      <c r="C4494" s="187" t="s">
        <v>73</v>
      </c>
      <c r="D4494" s="218">
        <v>14.15</v>
      </c>
    </row>
    <row r="4495" spans="1:4" ht="14.25">
      <c r="A4495" s="199">
        <v>91902</v>
      </c>
      <c r="B4495" s="186" t="s">
        <v>4106</v>
      </c>
      <c r="C4495" s="187" t="s">
        <v>73</v>
      </c>
      <c r="D4495" s="218">
        <v>11.84</v>
      </c>
    </row>
    <row r="4496" spans="1:4" ht="14.25">
      <c r="A4496" s="199">
        <v>91914</v>
      </c>
      <c r="B4496" s="186" t="s">
        <v>4114</v>
      </c>
      <c r="C4496" s="187" t="s">
        <v>73</v>
      </c>
      <c r="D4496" s="218">
        <v>18.82</v>
      </c>
    </row>
    <row r="4497" spans="1:4" ht="14.25">
      <c r="A4497" s="199">
        <v>91893</v>
      </c>
      <c r="B4497" s="186" t="s">
        <v>4100</v>
      </c>
      <c r="C4497" s="187" t="s">
        <v>73</v>
      </c>
      <c r="D4497" s="218">
        <v>17.670000000000002</v>
      </c>
    </row>
    <row r="4498" spans="1:4" ht="14.25">
      <c r="A4498" s="199">
        <v>91905</v>
      </c>
      <c r="B4498" s="186" t="s">
        <v>4108</v>
      </c>
      <c r="C4498" s="187" t="s">
        <v>73</v>
      </c>
      <c r="D4498" s="218">
        <v>15.36</v>
      </c>
    </row>
    <row r="4499" spans="1:4" ht="14.25">
      <c r="A4499" s="199">
        <v>91917</v>
      </c>
      <c r="B4499" s="186" t="s">
        <v>4116</v>
      </c>
      <c r="C4499" s="187" t="s">
        <v>73</v>
      </c>
      <c r="D4499" s="218">
        <v>22.29</v>
      </c>
    </row>
    <row r="4500" spans="1:4" ht="14.25">
      <c r="A4500" s="199">
        <v>91896</v>
      </c>
      <c r="B4500" s="186" t="s">
        <v>4102</v>
      </c>
      <c r="C4500" s="187" t="s">
        <v>73</v>
      </c>
      <c r="D4500" s="218">
        <v>20.309999999999999</v>
      </c>
    </row>
    <row r="4501" spans="1:4" ht="14.25">
      <c r="A4501" s="199">
        <v>91908</v>
      </c>
      <c r="B4501" s="186" t="s">
        <v>4110</v>
      </c>
      <c r="C4501" s="187" t="s">
        <v>73</v>
      </c>
      <c r="D4501" s="218">
        <v>18.059999999999999</v>
      </c>
    </row>
    <row r="4502" spans="1:4" ht="14.25">
      <c r="A4502" s="199">
        <v>91920</v>
      </c>
      <c r="B4502" s="186" t="s">
        <v>4118</v>
      </c>
      <c r="C4502" s="187" t="s">
        <v>73</v>
      </c>
      <c r="D4502" s="218">
        <v>24.88</v>
      </c>
    </row>
    <row r="4503" spans="1:4" ht="14.25">
      <c r="A4503" s="199">
        <v>91983</v>
      </c>
      <c r="B4503" s="186" t="s">
        <v>4230</v>
      </c>
      <c r="C4503" s="187" t="s">
        <v>73</v>
      </c>
      <c r="D4503" s="218">
        <v>93.71</v>
      </c>
    </row>
    <row r="4504" spans="1:4" ht="14.25">
      <c r="A4504" s="199">
        <v>91982</v>
      </c>
      <c r="B4504" s="186" t="s">
        <v>4229</v>
      </c>
      <c r="C4504" s="187" t="s">
        <v>73</v>
      </c>
      <c r="D4504" s="218">
        <v>82.92</v>
      </c>
    </row>
    <row r="4505" spans="1:4" ht="14.25">
      <c r="A4505" s="199">
        <v>91833</v>
      </c>
      <c r="B4505" s="186" t="s">
        <v>7826</v>
      </c>
      <c r="C4505" s="187" t="s">
        <v>44</v>
      </c>
      <c r="D4505" s="218">
        <v>17.34</v>
      </c>
    </row>
    <row r="4506" spans="1:4" ht="14.25">
      <c r="A4506" s="199">
        <v>91843</v>
      </c>
      <c r="B4506" s="186" t="s">
        <v>4057</v>
      </c>
      <c r="C4506" s="187" t="s">
        <v>44</v>
      </c>
      <c r="D4506" s="218">
        <v>6.6</v>
      </c>
    </row>
    <row r="4507" spans="1:4" ht="14.25">
      <c r="A4507" s="199">
        <v>91853</v>
      </c>
      <c r="B4507" s="186" t="s">
        <v>4064</v>
      </c>
      <c r="C4507" s="187" t="s">
        <v>44</v>
      </c>
      <c r="D4507" s="218">
        <v>9.6300000000000008</v>
      </c>
    </row>
    <row r="4508" spans="1:4" ht="14.25">
      <c r="A4508" s="199">
        <v>91835</v>
      </c>
      <c r="B4508" s="186" t="s">
        <v>7827</v>
      </c>
      <c r="C4508" s="187" t="s">
        <v>44</v>
      </c>
      <c r="D4508" s="218">
        <v>19.100000000000001</v>
      </c>
    </row>
    <row r="4509" spans="1:4" ht="14.25">
      <c r="A4509" s="199">
        <v>91845</v>
      </c>
      <c r="B4509" s="186" t="s">
        <v>4058</v>
      </c>
      <c r="C4509" s="187" t="s">
        <v>44</v>
      </c>
      <c r="D4509" s="218">
        <v>8.31</v>
      </c>
    </row>
    <row r="4510" spans="1:4" ht="14.25">
      <c r="A4510" s="199">
        <v>91855</v>
      </c>
      <c r="B4510" s="186" t="s">
        <v>4066</v>
      </c>
      <c r="C4510" s="187" t="s">
        <v>44</v>
      </c>
      <c r="D4510" s="218">
        <v>11.26</v>
      </c>
    </row>
    <row r="4511" spans="1:4" ht="14.25">
      <c r="A4511" s="199">
        <v>91837</v>
      </c>
      <c r="B4511" s="186" t="s">
        <v>7828</v>
      </c>
      <c r="C4511" s="187" t="s">
        <v>44</v>
      </c>
      <c r="D4511" s="218">
        <v>24.08</v>
      </c>
    </row>
    <row r="4512" spans="1:4" ht="14.25">
      <c r="A4512" s="199">
        <v>91847</v>
      </c>
      <c r="B4512" s="186" t="s">
        <v>4059</v>
      </c>
      <c r="C4512" s="187" t="s">
        <v>44</v>
      </c>
      <c r="D4512" s="218">
        <v>13.35</v>
      </c>
    </row>
    <row r="4513" spans="1:4" ht="14.25">
      <c r="A4513" s="199">
        <v>91857</v>
      </c>
      <c r="B4513" s="186" t="s">
        <v>4068</v>
      </c>
      <c r="C4513" s="187" t="s">
        <v>44</v>
      </c>
      <c r="D4513" s="218">
        <v>15.95</v>
      </c>
    </row>
    <row r="4514" spans="1:4" ht="14.25">
      <c r="A4514" s="199">
        <v>91838</v>
      </c>
      <c r="B4514" s="186" t="s">
        <v>7829</v>
      </c>
      <c r="C4514" s="187" t="s">
        <v>44</v>
      </c>
      <c r="D4514" s="218">
        <v>0</v>
      </c>
    </row>
    <row r="4515" spans="1:4" ht="14.25">
      <c r="A4515" s="199">
        <v>91848</v>
      </c>
      <c r="B4515" s="186" t="s">
        <v>7830</v>
      </c>
      <c r="C4515" s="187" t="s">
        <v>44</v>
      </c>
      <c r="D4515" s="218">
        <v>0</v>
      </c>
    </row>
    <row r="4516" spans="1:4" ht="14.25">
      <c r="A4516" s="199">
        <v>91858</v>
      </c>
      <c r="B4516" s="186" t="s">
        <v>7831</v>
      </c>
      <c r="C4516" s="187" t="s">
        <v>44</v>
      </c>
      <c r="D4516" s="218">
        <v>0</v>
      </c>
    </row>
    <row r="4517" spans="1:4" ht="14.25">
      <c r="A4517" s="199">
        <v>91840</v>
      </c>
      <c r="B4517" s="186" t="s">
        <v>7832</v>
      </c>
      <c r="C4517" s="187" t="s">
        <v>44</v>
      </c>
      <c r="D4517" s="218">
        <v>19.53</v>
      </c>
    </row>
    <row r="4518" spans="1:4" ht="14.25">
      <c r="A4518" s="199">
        <v>91850</v>
      </c>
      <c r="B4518" s="186" t="s">
        <v>4061</v>
      </c>
      <c r="C4518" s="187" t="s">
        <v>44</v>
      </c>
      <c r="D4518" s="218">
        <v>8.75</v>
      </c>
    </row>
    <row r="4519" spans="1:4" ht="14.25">
      <c r="A4519" s="199">
        <v>91860</v>
      </c>
      <c r="B4519" s="186" t="s">
        <v>4070</v>
      </c>
      <c r="C4519" s="187" t="s">
        <v>44</v>
      </c>
      <c r="D4519" s="218">
        <v>11.77</v>
      </c>
    </row>
    <row r="4520" spans="1:4" ht="14.25">
      <c r="A4520" s="199">
        <v>91831</v>
      </c>
      <c r="B4520" s="186" t="s">
        <v>7833</v>
      </c>
      <c r="C4520" s="187" t="s">
        <v>44</v>
      </c>
      <c r="D4520" s="218">
        <v>16.73</v>
      </c>
    </row>
    <row r="4521" spans="1:4" ht="14.25">
      <c r="A4521" s="199">
        <v>91852</v>
      </c>
      <c r="B4521" s="186" t="s">
        <v>4063</v>
      </c>
      <c r="C4521" s="187" t="s">
        <v>44</v>
      </c>
      <c r="D4521" s="218">
        <v>9.06</v>
      </c>
    </row>
    <row r="4522" spans="1:4" ht="14.25">
      <c r="A4522" s="199">
        <v>91834</v>
      </c>
      <c r="B4522" s="186" t="s">
        <v>7834</v>
      </c>
      <c r="C4522" s="187" t="s">
        <v>44</v>
      </c>
      <c r="D4522" s="218">
        <v>17.53</v>
      </c>
    </row>
    <row r="4523" spans="1:4" ht="14.25">
      <c r="A4523" s="199">
        <v>91854</v>
      </c>
      <c r="B4523" s="186" t="s">
        <v>4065</v>
      </c>
      <c r="C4523" s="187" t="s">
        <v>44</v>
      </c>
      <c r="D4523" s="218">
        <v>9.8000000000000007</v>
      </c>
    </row>
    <row r="4524" spans="1:4" ht="14.25">
      <c r="A4524" s="199">
        <v>91836</v>
      </c>
      <c r="B4524" s="186" t="s">
        <v>7835</v>
      </c>
      <c r="C4524" s="187" t="s">
        <v>44</v>
      </c>
      <c r="D4524" s="218">
        <v>20.399999999999999</v>
      </c>
    </row>
    <row r="4525" spans="1:4" ht="14.25">
      <c r="A4525" s="199">
        <v>91856</v>
      </c>
      <c r="B4525" s="186" t="s">
        <v>4067</v>
      </c>
      <c r="C4525" s="187" t="s">
        <v>44</v>
      </c>
      <c r="D4525" s="218">
        <v>12.55</v>
      </c>
    </row>
    <row r="4526" spans="1:4" ht="14.25">
      <c r="A4526" s="199">
        <v>91839</v>
      </c>
      <c r="B4526" s="186" t="s">
        <v>7836</v>
      </c>
      <c r="C4526" s="187" t="s">
        <v>44</v>
      </c>
      <c r="D4526" s="218">
        <v>17.45</v>
      </c>
    </row>
    <row r="4527" spans="1:4" ht="14.25">
      <c r="A4527" s="199">
        <v>91849</v>
      </c>
      <c r="B4527" s="186" t="s">
        <v>4060</v>
      </c>
      <c r="C4527" s="187" t="s">
        <v>44</v>
      </c>
      <c r="D4527" s="218">
        <v>6.72</v>
      </c>
    </row>
    <row r="4528" spans="1:4" ht="14.25">
      <c r="A4528" s="199">
        <v>91859</v>
      </c>
      <c r="B4528" s="186" t="s">
        <v>4069</v>
      </c>
      <c r="C4528" s="187" t="s">
        <v>44</v>
      </c>
      <c r="D4528" s="218">
        <v>9.83</v>
      </c>
    </row>
    <row r="4529" spans="1:4" ht="14.25">
      <c r="A4529" s="199">
        <v>91841</v>
      </c>
      <c r="B4529" s="186" t="s">
        <v>7837</v>
      </c>
      <c r="C4529" s="187" t="s">
        <v>44</v>
      </c>
      <c r="D4529" s="218">
        <v>19.02</v>
      </c>
    </row>
    <row r="4530" spans="1:4" ht="14.25">
      <c r="A4530" s="199">
        <v>91851</v>
      </c>
      <c r="B4530" s="186" t="s">
        <v>4062</v>
      </c>
      <c r="C4530" s="187" t="s">
        <v>44</v>
      </c>
      <c r="D4530" s="218">
        <v>8.24</v>
      </c>
    </row>
    <row r="4531" spans="1:4" ht="14.25">
      <c r="A4531" s="199">
        <v>91861</v>
      </c>
      <c r="B4531" s="186" t="s">
        <v>4071</v>
      </c>
      <c r="C4531" s="187" t="s">
        <v>44</v>
      </c>
      <c r="D4531" s="218">
        <v>11.3</v>
      </c>
    </row>
    <row r="4532" spans="1:4" ht="14.25">
      <c r="A4532" s="199">
        <v>91862</v>
      </c>
      <c r="B4532" s="186" t="s">
        <v>4072</v>
      </c>
      <c r="C4532" s="187" t="s">
        <v>44</v>
      </c>
      <c r="D4532" s="218">
        <v>9.74</v>
      </c>
    </row>
    <row r="4533" spans="1:4" ht="14.25">
      <c r="A4533" s="199">
        <v>91866</v>
      </c>
      <c r="B4533" s="186" t="s">
        <v>4076</v>
      </c>
      <c r="C4533" s="187" t="s">
        <v>44</v>
      </c>
      <c r="D4533" s="218">
        <v>8.4600000000000009</v>
      </c>
    </row>
    <row r="4534" spans="1:4" ht="14.25">
      <c r="A4534" s="199">
        <v>91870</v>
      </c>
      <c r="B4534" s="186" t="s">
        <v>4080</v>
      </c>
      <c r="C4534" s="187" t="s">
        <v>44</v>
      </c>
      <c r="D4534" s="218">
        <v>12.79</v>
      </c>
    </row>
    <row r="4535" spans="1:4" ht="14.25">
      <c r="A4535" s="199">
        <v>91863</v>
      </c>
      <c r="B4535" s="186" t="s">
        <v>4073</v>
      </c>
      <c r="C4535" s="187" t="s">
        <v>44</v>
      </c>
      <c r="D4535" s="218">
        <v>11.5</v>
      </c>
    </row>
    <row r="4536" spans="1:4" ht="14.25">
      <c r="A4536" s="199">
        <v>91867</v>
      </c>
      <c r="B4536" s="186" t="s">
        <v>4077</v>
      </c>
      <c r="C4536" s="187" t="s">
        <v>44</v>
      </c>
      <c r="D4536" s="218">
        <v>10.220000000000001</v>
      </c>
    </row>
    <row r="4537" spans="1:4" ht="14.25">
      <c r="A4537" s="199">
        <v>91871</v>
      </c>
      <c r="B4537" s="186" t="s">
        <v>4081</v>
      </c>
      <c r="C4537" s="187" t="s">
        <v>44</v>
      </c>
      <c r="D4537" s="218">
        <v>14.55</v>
      </c>
    </row>
    <row r="4538" spans="1:4" ht="14.25">
      <c r="A4538" s="199">
        <v>91864</v>
      </c>
      <c r="B4538" s="186" t="s">
        <v>4074</v>
      </c>
      <c r="C4538" s="187" t="s">
        <v>44</v>
      </c>
      <c r="D4538" s="218">
        <v>15.52</v>
      </c>
    </row>
    <row r="4539" spans="1:4" ht="14.25">
      <c r="A4539" s="199">
        <v>91868</v>
      </c>
      <c r="B4539" s="186" t="s">
        <v>4078</v>
      </c>
      <c r="C4539" s="187" t="s">
        <v>44</v>
      </c>
      <c r="D4539" s="218">
        <v>14.25</v>
      </c>
    </row>
    <row r="4540" spans="1:4" ht="14.25">
      <c r="A4540" s="199">
        <v>91872</v>
      </c>
      <c r="B4540" s="186" t="s">
        <v>4082</v>
      </c>
      <c r="C4540" s="187" t="s">
        <v>44</v>
      </c>
      <c r="D4540" s="218">
        <v>18.57</v>
      </c>
    </row>
    <row r="4541" spans="1:4" ht="14.25">
      <c r="A4541" s="199">
        <v>91865</v>
      </c>
      <c r="B4541" s="186" t="s">
        <v>4075</v>
      </c>
      <c r="C4541" s="187" t="s">
        <v>44</v>
      </c>
      <c r="D4541" s="218">
        <v>19.47</v>
      </c>
    </row>
    <row r="4542" spans="1:4" ht="14.25">
      <c r="A4542" s="199">
        <v>91869</v>
      </c>
      <c r="B4542" s="186" t="s">
        <v>4079</v>
      </c>
      <c r="C4542" s="187" t="s">
        <v>44</v>
      </c>
      <c r="D4542" s="218">
        <v>18.149999999999999</v>
      </c>
    </row>
    <row r="4543" spans="1:4" ht="14.25">
      <c r="A4543" s="199">
        <v>91873</v>
      </c>
      <c r="B4543" s="186" t="s">
        <v>4083</v>
      </c>
      <c r="C4543" s="187" t="s">
        <v>44</v>
      </c>
      <c r="D4543" s="218">
        <v>22.46</v>
      </c>
    </row>
    <row r="4544" spans="1:4" ht="14.25">
      <c r="A4544" s="199">
        <v>91981</v>
      </c>
      <c r="B4544" s="186" t="s">
        <v>4228</v>
      </c>
      <c r="C4544" s="187" t="s">
        <v>73</v>
      </c>
      <c r="D4544" s="218">
        <v>48.35</v>
      </c>
    </row>
    <row r="4545" spans="1:4" ht="14.25">
      <c r="A4545" s="199">
        <v>91980</v>
      </c>
      <c r="B4545" s="186" t="s">
        <v>4227</v>
      </c>
      <c r="C4545" s="187" t="s">
        <v>73</v>
      </c>
      <c r="D4545" s="218">
        <v>37.56</v>
      </c>
    </row>
    <row r="4546" spans="1:4" ht="14.25">
      <c r="A4546" s="199">
        <v>91979</v>
      </c>
      <c r="B4546" s="186" t="s">
        <v>4226</v>
      </c>
      <c r="C4546" s="187" t="s">
        <v>73</v>
      </c>
      <c r="D4546" s="218">
        <v>49.46</v>
      </c>
    </row>
    <row r="4547" spans="1:4" ht="14.25">
      <c r="A4547" s="199">
        <v>91978</v>
      </c>
      <c r="B4547" s="186" t="s">
        <v>4225</v>
      </c>
      <c r="C4547" s="187" t="s">
        <v>73</v>
      </c>
      <c r="D4547" s="218">
        <v>38.67</v>
      </c>
    </row>
    <row r="4548" spans="1:4" ht="14.25">
      <c r="A4548" s="199">
        <v>92029</v>
      </c>
      <c r="B4548" s="186" t="s">
        <v>4276</v>
      </c>
      <c r="C4548" s="187" t="s">
        <v>73</v>
      </c>
      <c r="D4548" s="218">
        <v>56.31</v>
      </c>
    </row>
    <row r="4549" spans="1:4" ht="14.25">
      <c r="A4549" s="199">
        <v>92028</v>
      </c>
      <c r="B4549" s="186" t="s">
        <v>4275</v>
      </c>
      <c r="C4549" s="187" t="s">
        <v>73</v>
      </c>
      <c r="D4549" s="218">
        <v>45.52</v>
      </c>
    </row>
    <row r="4550" spans="1:4" ht="14.25">
      <c r="A4550" s="199">
        <v>92031</v>
      </c>
      <c r="B4550" s="186" t="s">
        <v>4278</v>
      </c>
      <c r="C4550" s="187" t="s">
        <v>73</v>
      </c>
      <c r="D4550" s="218">
        <v>76.87</v>
      </c>
    </row>
    <row r="4551" spans="1:4" ht="14.25">
      <c r="A4551" s="199">
        <v>92030</v>
      </c>
      <c r="B4551" s="186" t="s">
        <v>4277</v>
      </c>
      <c r="C4551" s="187" t="s">
        <v>73</v>
      </c>
      <c r="D4551" s="218">
        <v>66.08</v>
      </c>
    </row>
    <row r="4552" spans="1:4" ht="14.25">
      <c r="A4552" s="199">
        <v>91955</v>
      </c>
      <c r="B4552" s="186" t="s">
        <v>4202</v>
      </c>
      <c r="C4552" s="187" t="s">
        <v>73</v>
      </c>
      <c r="D4552" s="218">
        <v>35.700000000000003</v>
      </c>
    </row>
    <row r="4553" spans="1:4" ht="14.25">
      <c r="A4553" s="199">
        <v>91954</v>
      </c>
      <c r="B4553" s="186" t="s">
        <v>4201</v>
      </c>
      <c r="C4553" s="187" t="s">
        <v>73</v>
      </c>
      <c r="D4553" s="218">
        <v>24.91</v>
      </c>
    </row>
    <row r="4554" spans="1:4" ht="14.25">
      <c r="A4554" s="199">
        <v>92033</v>
      </c>
      <c r="B4554" s="186" t="s">
        <v>4280</v>
      </c>
      <c r="C4554" s="187" t="s">
        <v>73</v>
      </c>
      <c r="D4554" s="218">
        <v>77.92</v>
      </c>
    </row>
    <row r="4555" spans="1:4" ht="14.25">
      <c r="A4555" s="199">
        <v>92032</v>
      </c>
      <c r="B4555" s="186" t="s">
        <v>4279</v>
      </c>
      <c r="C4555" s="187" t="s">
        <v>73</v>
      </c>
      <c r="D4555" s="218">
        <v>67.13</v>
      </c>
    </row>
    <row r="4556" spans="1:4" ht="14.25">
      <c r="A4556" s="199">
        <v>91961</v>
      </c>
      <c r="B4556" s="186" t="s">
        <v>4208</v>
      </c>
      <c r="C4556" s="187" t="s">
        <v>73</v>
      </c>
      <c r="D4556" s="218">
        <v>57.36</v>
      </c>
    </row>
    <row r="4557" spans="1:4" ht="14.25">
      <c r="A4557" s="199">
        <v>91960</v>
      </c>
      <c r="B4557" s="186" t="s">
        <v>4207</v>
      </c>
      <c r="C4557" s="187" t="s">
        <v>73</v>
      </c>
      <c r="D4557" s="218">
        <v>46.57</v>
      </c>
    </row>
    <row r="4558" spans="1:4" ht="14.25">
      <c r="A4558" s="199">
        <v>91969</v>
      </c>
      <c r="B4558" s="186" t="s">
        <v>4216</v>
      </c>
      <c r="C4558" s="187" t="s">
        <v>73</v>
      </c>
      <c r="D4558" s="218">
        <v>78.97</v>
      </c>
    </row>
    <row r="4559" spans="1:4" ht="14.25">
      <c r="A4559" s="199">
        <v>91968</v>
      </c>
      <c r="B4559" s="186" t="s">
        <v>4215</v>
      </c>
      <c r="C4559" s="187" t="s">
        <v>73</v>
      </c>
      <c r="D4559" s="218">
        <v>68.180000000000007</v>
      </c>
    </row>
    <row r="4560" spans="1:4" ht="14.25">
      <c r="A4560" s="199">
        <v>91985</v>
      </c>
      <c r="B4560" s="186" t="s">
        <v>4232</v>
      </c>
      <c r="C4560" s="187" t="s">
        <v>73</v>
      </c>
      <c r="D4560" s="218">
        <v>28.28</v>
      </c>
    </row>
    <row r="4561" spans="1:4" ht="14.25">
      <c r="A4561" s="199">
        <v>91984</v>
      </c>
      <c r="B4561" s="186" t="s">
        <v>4231</v>
      </c>
      <c r="C4561" s="187" t="s">
        <v>73</v>
      </c>
      <c r="D4561" s="218">
        <v>17.489999999999998</v>
      </c>
    </row>
    <row r="4562" spans="1:4" ht="14.25">
      <c r="A4562" s="199">
        <v>91989</v>
      </c>
      <c r="B4562" s="186" t="s">
        <v>4236</v>
      </c>
      <c r="C4562" s="187" t="s">
        <v>73</v>
      </c>
      <c r="D4562" s="218">
        <v>32.03</v>
      </c>
    </row>
    <row r="4563" spans="1:4" ht="14.25">
      <c r="A4563" s="199">
        <v>91988</v>
      </c>
      <c r="B4563" s="186" t="s">
        <v>4235</v>
      </c>
      <c r="C4563" s="187" t="s">
        <v>73</v>
      </c>
      <c r="D4563" s="218">
        <v>21.24</v>
      </c>
    </row>
    <row r="4564" spans="1:4" ht="14.25">
      <c r="A4564" s="199">
        <v>92023</v>
      </c>
      <c r="B4564" s="186" t="s">
        <v>4270</v>
      </c>
      <c r="C4564" s="187" t="s">
        <v>73</v>
      </c>
      <c r="D4564" s="218">
        <v>49.87</v>
      </c>
    </row>
    <row r="4565" spans="1:4" ht="14.25">
      <c r="A4565" s="199">
        <v>92022</v>
      </c>
      <c r="B4565" s="186" t="s">
        <v>4269</v>
      </c>
      <c r="C4565" s="187" t="s">
        <v>73</v>
      </c>
      <c r="D4565" s="218">
        <v>39.08</v>
      </c>
    </row>
    <row r="4566" spans="1:4" ht="14.25">
      <c r="A4566" s="199">
        <v>92025</v>
      </c>
      <c r="B4566" s="186" t="s">
        <v>4272</v>
      </c>
      <c r="C4566" s="187" t="s">
        <v>73</v>
      </c>
      <c r="D4566" s="218">
        <v>70.489999999999995</v>
      </c>
    </row>
    <row r="4567" spans="1:4" ht="14.25">
      <c r="A4567" s="199">
        <v>92024</v>
      </c>
      <c r="B4567" s="186" t="s">
        <v>4271</v>
      </c>
      <c r="C4567" s="187" t="s">
        <v>73</v>
      </c>
      <c r="D4567" s="218">
        <v>59.7</v>
      </c>
    </row>
    <row r="4568" spans="1:4" ht="14.25">
      <c r="A4568" s="199">
        <v>91957</v>
      </c>
      <c r="B4568" s="186" t="s">
        <v>4204</v>
      </c>
      <c r="C4568" s="187" t="s">
        <v>73</v>
      </c>
      <c r="D4568" s="218">
        <v>50.92</v>
      </c>
    </row>
    <row r="4569" spans="1:4" ht="14.25">
      <c r="A4569" s="199">
        <v>91956</v>
      </c>
      <c r="B4569" s="186" t="s">
        <v>4203</v>
      </c>
      <c r="C4569" s="187" t="s">
        <v>73</v>
      </c>
      <c r="D4569" s="218">
        <v>40.130000000000003</v>
      </c>
    </row>
    <row r="4570" spans="1:4" ht="14.25">
      <c r="A4570" s="199">
        <v>91963</v>
      </c>
      <c r="B4570" s="186" t="s">
        <v>4210</v>
      </c>
      <c r="C4570" s="187" t="s">
        <v>73</v>
      </c>
      <c r="D4570" s="218">
        <v>72.59</v>
      </c>
    </row>
    <row r="4571" spans="1:4" ht="14.25">
      <c r="A4571" s="199">
        <v>91962</v>
      </c>
      <c r="B4571" s="186" t="s">
        <v>4209</v>
      </c>
      <c r="C4571" s="187" t="s">
        <v>73</v>
      </c>
      <c r="D4571" s="218">
        <v>61.8</v>
      </c>
    </row>
    <row r="4572" spans="1:4" ht="14.25">
      <c r="A4572" s="199">
        <v>91953</v>
      </c>
      <c r="B4572" s="186" t="s">
        <v>4200</v>
      </c>
      <c r="C4572" s="187" t="s">
        <v>73</v>
      </c>
      <c r="D4572" s="218">
        <v>29.31</v>
      </c>
    </row>
    <row r="4573" spans="1:4" ht="14.25">
      <c r="A4573" s="199">
        <v>91952</v>
      </c>
      <c r="B4573" s="186" t="s">
        <v>4199</v>
      </c>
      <c r="C4573" s="187" t="s">
        <v>73</v>
      </c>
      <c r="D4573" s="218">
        <v>18.52</v>
      </c>
    </row>
    <row r="4574" spans="1:4" ht="14.25">
      <c r="A4574" s="199">
        <v>92035</v>
      </c>
      <c r="B4574" s="186" t="s">
        <v>4282</v>
      </c>
      <c r="C4574" s="187" t="s">
        <v>73</v>
      </c>
      <c r="D4574" s="218">
        <v>71.540000000000006</v>
      </c>
    </row>
    <row r="4575" spans="1:4" ht="14.25">
      <c r="A4575" s="199">
        <v>92034</v>
      </c>
      <c r="B4575" s="186" t="s">
        <v>4281</v>
      </c>
      <c r="C4575" s="187" t="s">
        <v>73</v>
      </c>
      <c r="D4575" s="218">
        <v>60.75</v>
      </c>
    </row>
    <row r="4576" spans="1:4" ht="14.25">
      <c r="A4576" s="199">
        <v>92027</v>
      </c>
      <c r="B4576" s="186" t="s">
        <v>4274</v>
      </c>
      <c r="C4576" s="187" t="s">
        <v>73</v>
      </c>
      <c r="D4576" s="218">
        <v>65.150000000000006</v>
      </c>
    </row>
    <row r="4577" spans="1:4" ht="14.25">
      <c r="A4577" s="199">
        <v>92026</v>
      </c>
      <c r="B4577" s="186" t="s">
        <v>4273</v>
      </c>
      <c r="C4577" s="187" t="s">
        <v>73</v>
      </c>
      <c r="D4577" s="218">
        <v>54.36</v>
      </c>
    </row>
    <row r="4578" spans="1:4" ht="14.25">
      <c r="A4578" s="199">
        <v>91965</v>
      </c>
      <c r="B4578" s="186" t="s">
        <v>4212</v>
      </c>
      <c r="C4578" s="187" t="s">
        <v>73</v>
      </c>
      <c r="D4578" s="218">
        <v>66.2</v>
      </c>
    </row>
    <row r="4579" spans="1:4" ht="14.25">
      <c r="A4579" s="199">
        <v>91964</v>
      </c>
      <c r="B4579" s="186" t="s">
        <v>4211</v>
      </c>
      <c r="C4579" s="187" t="s">
        <v>73</v>
      </c>
      <c r="D4579" s="218">
        <v>55.41</v>
      </c>
    </row>
    <row r="4580" spans="1:4" ht="14.25">
      <c r="A4580" s="199">
        <v>91973</v>
      </c>
      <c r="B4580" s="186" t="s">
        <v>4220</v>
      </c>
      <c r="C4580" s="187" t="s">
        <v>73</v>
      </c>
      <c r="D4580" s="218">
        <v>93.11</v>
      </c>
    </row>
    <row r="4581" spans="1:4" ht="14.25">
      <c r="A4581" s="199">
        <v>91972</v>
      </c>
      <c r="B4581" s="186" t="s">
        <v>4219</v>
      </c>
      <c r="C4581" s="187" t="s">
        <v>73</v>
      </c>
      <c r="D4581" s="218">
        <v>77.489999999999995</v>
      </c>
    </row>
    <row r="4582" spans="1:4" ht="14.25">
      <c r="A4582" s="199">
        <v>91959</v>
      </c>
      <c r="B4582" s="186" t="s">
        <v>4206</v>
      </c>
      <c r="C4582" s="187" t="s">
        <v>73</v>
      </c>
      <c r="D4582" s="218">
        <v>44.58</v>
      </c>
    </row>
    <row r="4583" spans="1:4" ht="14.25">
      <c r="A4583" s="199">
        <v>91958</v>
      </c>
      <c r="B4583" s="186" t="s">
        <v>4205</v>
      </c>
      <c r="C4583" s="187" t="s">
        <v>73</v>
      </c>
      <c r="D4583" s="218">
        <v>33.79</v>
      </c>
    </row>
    <row r="4584" spans="1:4" ht="14.25">
      <c r="A4584" s="199">
        <v>91971</v>
      </c>
      <c r="B4584" s="186" t="s">
        <v>4218</v>
      </c>
      <c r="C4584" s="187" t="s">
        <v>73</v>
      </c>
      <c r="D4584" s="218">
        <v>86.67</v>
      </c>
    </row>
    <row r="4585" spans="1:4" ht="14.25">
      <c r="A4585" s="199">
        <v>91970</v>
      </c>
      <c r="B4585" s="186" t="s">
        <v>4217</v>
      </c>
      <c r="C4585" s="187" t="s">
        <v>73</v>
      </c>
      <c r="D4585" s="218">
        <v>71.05</v>
      </c>
    </row>
    <row r="4586" spans="1:4" ht="14.25">
      <c r="A4586" s="199">
        <v>91967</v>
      </c>
      <c r="B4586" s="186" t="s">
        <v>4214</v>
      </c>
      <c r="C4586" s="187" t="s">
        <v>73</v>
      </c>
      <c r="D4586" s="218">
        <v>59.85</v>
      </c>
    </row>
    <row r="4587" spans="1:4" ht="14.25">
      <c r="A4587" s="199">
        <v>91966</v>
      </c>
      <c r="B4587" s="186" t="s">
        <v>4213</v>
      </c>
      <c r="C4587" s="187" t="s">
        <v>73</v>
      </c>
      <c r="D4587" s="218">
        <v>49.06</v>
      </c>
    </row>
    <row r="4588" spans="1:4" ht="14.25">
      <c r="A4588" s="199">
        <v>91975</v>
      </c>
      <c r="B4588" s="186" t="s">
        <v>4222</v>
      </c>
      <c r="C4588" s="187" t="s">
        <v>73</v>
      </c>
      <c r="D4588" s="218">
        <v>80.27</v>
      </c>
    </row>
    <row r="4589" spans="1:4" ht="14.25">
      <c r="A4589" s="199">
        <v>91974</v>
      </c>
      <c r="B4589" s="186" t="s">
        <v>4221</v>
      </c>
      <c r="C4589" s="187" t="s">
        <v>73</v>
      </c>
      <c r="D4589" s="218">
        <v>64.650000000000006</v>
      </c>
    </row>
    <row r="4590" spans="1:4" ht="14.25">
      <c r="A4590" s="199">
        <v>91977</v>
      </c>
      <c r="B4590" s="186" t="s">
        <v>4224</v>
      </c>
      <c r="C4590" s="187" t="s">
        <v>73</v>
      </c>
      <c r="D4590" s="218">
        <v>110.87</v>
      </c>
    </row>
    <row r="4591" spans="1:4" ht="14.25">
      <c r="A4591" s="199">
        <v>91976</v>
      </c>
      <c r="B4591" s="186" t="s">
        <v>4223</v>
      </c>
      <c r="C4591" s="187" t="s">
        <v>73</v>
      </c>
      <c r="D4591" s="218">
        <v>95.25</v>
      </c>
    </row>
    <row r="4592" spans="1:4" ht="14.25">
      <c r="A4592" s="199">
        <v>91874</v>
      </c>
      <c r="B4592" s="186" t="s">
        <v>4084</v>
      </c>
      <c r="C4592" s="187" t="s">
        <v>73</v>
      </c>
      <c r="D4592" s="218">
        <v>7.32</v>
      </c>
    </row>
    <row r="4593" spans="1:4" ht="14.25">
      <c r="A4593" s="199">
        <v>91878</v>
      </c>
      <c r="B4593" s="186" t="s">
        <v>4088</v>
      </c>
      <c r="C4593" s="187" t="s">
        <v>73</v>
      </c>
      <c r="D4593" s="218">
        <v>5.8</v>
      </c>
    </row>
    <row r="4594" spans="1:4" ht="14.25">
      <c r="A4594" s="199">
        <v>91882</v>
      </c>
      <c r="B4594" s="186" t="s">
        <v>4092</v>
      </c>
      <c r="C4594" s="187" t="s">
        <v>73</v>
      </c>
      <c r="D4594" s="218">
        <v>10.47</v>
      </c>
    </row>
    <row r="4595" spans="1:4" ht="14.25">
      <c r="A4595" s="199">
        <v>91875</v>
      </c>
      <c r="B4595" s="186" t="s">
        <v>4085</v>
      </c>
      <c r="C4595" s="187" t="s">
        <v>73</v>
      </c>
      <c r="D4595" s="218">
        <v>8.64</v>
      </c>
    </row>
    <row r="4596" spans="1:4" ht="14.25">
      <c r="A4596" s="199">
        <v>91879</v>
      </c>
      <c r="B4596" s="186" t="s">
        <v>4089</v>
      </c>
      <c r="C4596" s="187" t="s">
        <v>73</v>
      </c>
      <c r="D4596" s="218">
        <v>7.1</v>
      </c>
    </row>
    <row r="4597" spans="1:4" ht="14.25">
      <c r="A4597" s="199">
        <v>91884</v>
      </c>
      <c r="B4597" s="186" t="s">
        <v>4093</v>
      </c>
      <c r="C4597" s="187" t="s">
        <v>73</v>
      </c>
      <c r="D4597" s="218">
        <v>11.78</v>
      </c>
    </row>
    <row r="4598" spans="1:4" ht="14.25">
      <c r="A4598" s="199">
        <v>91876</v>
      </c>
      <c r="B4598" s="186" t="s">
        <v>4086</v>
      </c>
      <c r="C4598" s="187" t="s">
        <v>73</v>
      </c>
      <c r="D4598" s="218">
        <v>10.42</v>
      </c>
    </row>
    <row r="4599" spans="1:4" ht="14.25">
      <c r="A4599" s="199">
        <v>91880</v>
      </c>
      <c r="B4599" s="186" t="s">
        <v>4090</v>
      </c>
      <c r="C4599" s="187" t="s">
        <v>73</v>
      </c>
      <c r="D4599" s="218">
        <v>8.89</v>
      </c>
    </row>
    <row r="4600" spans="1:4" ht="14.25">
      <c r="A4600" s="199">
        <v>91885</v>
      </c>
      <c r="B4600" s="186" t="s">
        <v>4094</v>
      </c>
      <c r="C4600" s="187" t="s">
        <v>73</v>
      </c>
      <c r="D4600" s="218">
        <v>13.51</v>
      </c>
    </row>
    <row r="4601" spans="1:4" ht="14.25">
      <c r="A4601" s="199">
        <v>91877</v>
      </c>
      <c r="B4601" s="186" t="s">
        <v>4087</v>
      </c>
      <c r="C4601" s="187" t="s">
        <v>73</v>
      </c>
      <c r="D4601" s="218">
        <v>12.91</v>
      </c>
    </row>
    <row r="4602" spans="1:4" ht="14.25">
      <c r="A4602" s="199">
        <v>91881</v>
      </c>
      <c r="B4602" s="186" t="s">
        <v>4091</v>
      </c>
      <c r="C4602" s="187" t="s">
        <v>73</v>
      </c>
      <c r="D4602" s="218">
        <v>11.38</v>
      </c>
    </row>
    <row r="4603" spans="1:4" ht="14.25">
      <c r="A4603" s="199">
        <v>91886</v>
      </c>
      <c r="B4603" s="186" t="s">
        <v>4095</v>
      </c>
      <c r="C4603" s="187" t="s">
        <v>73</v>
      </c>
      <c r="D4603" s="218">
        <v>15.95</v>
      </c>
    </row>
    <row r="4604" spans="1:4" ht="14.25">
      <c r="A4604" s="199">
        <v>91945</v>
      </c>
      <c r="B4604" s="186" t="s">
        <v>4193</v>
      </c>
      <c r="C4604" s="187" t="s">
        <v>73</v>
      </c>
      <c r="D4604" s="218">
        <v>13.89</v>
      </c>
    </row>
    <row r="4605" spans="1:4" ht="14.25">
      <c r="A4605" s="199">
        <v>91947</v>
      </c>
      <c r="B4605" s="186" t="s">
        <v>4195</v>
      </c>
      <c r="C4605" s="187" t="s">
        <v>73</v>
      </c>
      <c r="D4605" s="218">
        <v>8.85</v>
      </c>
    </row>
    <row r="4606" spans="1:4" ht="14.25">
      <c r="A4606" s="199">
        <v>91946</v>
      </c>
      <c r="B4606" s="186" t="s">
        <v>4194</v>
      </c>
      <c r="C4606" s="187" t="s">
        <v>73</v>
      </c>
      <c r="D4606" s="218">
        <v>10.79</v>
      </c>
    </row>
    <row r="4607" spans="1:4" ht="14.25">
      <c r="A4607" s="199">
        <v>91949</v>
      </c>
      <c r="B4607" s="186" t="s">
        <v>4196</v>
      </c>
      <c r="C4607" s="187" t="s">
        <v>73</v>
      </c>
      <c r="D4607" s="218">
        <v>19.399999999999999</v>
      </c>
    </row>
    <row r="4608" spans="1:4" ht="14.25">
      <c r="A4608" s="199">
        <v>91951</v>
      </c>
      <c r="B4608" s="186" t="s">
        <v>4198</v>
      </c>
      <c r="C4608" s="187" t="s">
        <v>73</v>
      </c>
      <c r="D4608" s="218">
        <v>13.37</v>
      </c>
    </row>
    <row r="4609" spans="1:4" ht="14.25">
      <c r="A4609" s="199">
        <v>91950</v>
      </c>
      <c r="B4609" s="186" t="s">
        <v>4197</v>
      </c>
      <c r="C4609" s="187" t="s">
        <v>73</v>
      </c>
      <c r="D4609" s="218">
        <v>15.62</v>
      </c>
    </row>
    <row r="4610" spans="1:4" ht="14.25">
      <c r="A4610" s="199">
        <v>91992</v>
      </c>
      <c r="B4610" s="186" t="s">
        <v>4239</v>
      </c>
      <c r="C4610" s="187" t="s">
        <v>73</v>
      </c>
      <c r="D4610" s="218">
        <v>44.83</v>
      </c>
    </row>
    <row r="4611" spans="1:4" ht="14.25">
      <c r="A4611" s="199">
        <v>91990</v>
      </c>
      <c r="B4611" s="186" t="s">
        <v>4237</v>
      </c>
      <c r="C4611" s="187" t="s">
        <v>73</v>
      </c>
      <c r="D4611" s="218">
        <v>34.04</v>
      </c>
    </row>
    <row r="4612" spans="1:4" ht="14.25">
      <c r="A4612" s="199">
        <v>91993</v>
      </c>
      <c r="B4612" s="186" t="s">
        <v>4240</v>
      </c>
      <c r="C4612" s="187" t="s">
        <v>73</v>
      </c>
      <c r="D4612" s="218">
        <v>46.85</v>
      </c>
    </row>
    <row r="4613" spans="1:4" ht="14.25">
      <c r="A4613" s="199">
        <v>91991</v>
      </c>
      <c r="B4613" s="186" t="s">
        <v>4238</v>
      </c>
      <c r="C4613" s="187" t="s">
        <v>73</v>
      </c>
      <c r="D4613" s="218">
        <v>36.06</v>
      </c>
    </row>
    <row r="4614" spans="1:4" ht="14.25">
      <c r="A4614" s="199">
        <v>92000</v>
      </c>
      <c r="B4614" s="186" t="s">
        <v>4247</v>
      </c>
      <c r="C4614" s="187" t="s">
        <v>73</v>
      </c>
      <c r="D4614" s="218">
        <v>30.71</v>
      </c>
    </row>
    <row r="4615" spans="1:4" ht="14.25">
      <c r="A4615" s="199">
        <v>91998</v>
      </c>
      <c r="B4615" s="186" t="s">
        <v>4245</v>
      </c>
      <c r="C4615" s="187" t="s">
        <v>73</v>
      </c>
      <c r="D4615" s="218">
        <v>19.920000000000002</v>
      </c>
    </row>
    <row r="4616" spans="1:4" ht="14.25">
      <c r="A4616" s="199">
        <v>92001</v>
      </c>
      <c r="B4616" s="186" t="s">
        <v>4248</v>
      </c>
      <c r="C4616" s="187" t="s">
        <v>73</v>
      </c>
      <c r="D4616" s="218">
        <v>32.729999999999997</v>
      </c>
    </row>
    <row r="4617" spans="1:4" ht="14.25">
      <c r="A4617" s="199">
        <v>91999</v>
      </c>
      <c r="B4617" s="186" t="s">
        <v>4246</v>
      </c>
      <c r="C4617" s="187" t="s">
        <v>73</v>
      </c>
      <c r="D4617" s="218">
        <v>21.94</v>
      </c>
    </row>
    <row r="4618" spans="1:4" ht="14.25">
      <c r="A4618" s="199">
        <v>92008</v>
      </c>
      <c r="B4618" s="186" t="s">
        <v>4255</v>
      </c>
      <c r="C4618" s="187" t="s">
        <v>73</v>
      </c>
      <c r="D4618" s="218">
        <v>47.34</v>
      </c>
    </row>
    <row r="4619" spans="1:4" ht="14.25">
      <c r="A4619" s="199">
        <v>92006</v>
      </c>
      <c r="B4619" s="186" t="s">
        <v>4253</v>
      </c>
      <c r="C4619" s="187" t="s">
        <v>73</v>
      </c>
      <c r="D4619" s="218">
        <v>36.549999999999997</v>
      </c>
    </row>
    <row r="4620" spans="1:4" ht="14.25">
      <c r="A4620" s="199">
        <v>92009</v>
      </c>
      <c r="B4620" s="186" t="s">
        <v>4256</v>
      </c>
      <c r="C4620" s="187" t="s">
        <v>73</v>
      </c>
      <c r="D4620" s="218">
        <v>51.38</v>
      </c>
    </row>
    <row r="4621" spans="1:4" ht="14.25">
      <c r="A4621" s="199">
        <v>92007</v>
      </c>
      <c r="B4621" s="186" t="s">
        <v>4254</v>
      </c>
      <c r="C4621" s="187" t="s">
        <v>73</v>
      </c>
      <c r="D4621" s="218">
        <v>40.590000000000003</v>
      </c>
    </row>
    <row r="4622" spans="1:4" ht="14.25">
      <c r="A4622" s="199">
        <v>92016</v>
      </c>
      <c r="B4622" s="186" t="s">
        <v>4263</v>
      </c>
      <c r="C4622" s="187" t="s">
        <v>73</v>
      </c>
      <c r="D4622" s="218">
        <v>63.96</v>
      </c>
    </row>
    <row r="4623" spans="1:4" ht="14.25">
      <c r="A4623" s="199">
        <v>92014</v>
      </c>
      <c r="B4623" s="186" t="s">
        <v>4261</v>
      </c>
      <c r="C4623" s="187" t="s">
        <v>73</v>
      </c>
      <c r="D4623" s="218">
        <v>53.17</v>
      </c>
    </row>
    <row r="4624" spans="1:4" ht="14.25">
      <c r="A4624" s="199">
        <v>92017</v>
      </c>
      <c r="B4624" s="186" t="s">
        <v>4264</v>
      </c>
      <c r="C4624" s="187" t="s">
        <v>73</v>
      </c>
      <c r="D4624" s="218">
        <v>70.02</v>
      </c>
    </row>
    <row r="4625" spans="1:4" ht="14.25">
      <c r="A4625" s="199">
        <v>92015</v>
      </c>
      <c r="B4625" s="186" t="s">
        <v>4262</v>
      </c>
      <c r="C4625" s="187" t="s">
        <v>73</v>
      </c>
      <c r="D4625" s="218">
        <v>59.23</v>
      </c>
    </row>
    <row r="4626" spans="1:4" ht="14.25">
      <c r="A4626" s="199">
        <v>92019</v>
      </c>
      <c r="B4626" s="186" t="s">
        <v>4266</v>
      </c>
      <c r="C4626" s="187" t="s">
        <v>73</v>
      </c>
      <c r="D4626" s="218">
        <v>86</v>
      </c>
    </row>
    <row r="4627" spans="1:4" ht="14.25">
      <c r="A4627" s="199">
        <v>92018</v>
      </c>
      <c r="B4627" s="186" t="s">
        <v>4265</v>
      </c>
      <c r="C4627" s="187" t="s">
        <v>73</v>
      </c>
      <c r="D4627" s="218">
        <v>70.38</v>
      </c>
    </row>
    <row r="4628" spans="1:4" ht="14.25">
      <c r="A4628" s="199">
        <v>92021</v>
      </c>
      <c r="B4628" s="186" t="s">
        <v>4268</v>
      </c>
      <c r="C4628" s="187" t="s">
        <v>73</v>
      </c>
      <c r="D4628" s="218">
        <v>119.51</v>
      </c>
    </row>
    <row r="4629" spans="1:4" ht="14.25">
      <c r="A4629" s="199">
        <v>92020</v>
      </c>
      <c r="B4629" s="186" t="s">
        <v>4267</v>
      </c>
      <c r="C4629" s="187" t="s">
        <v>73</v>
      </c>
      <c r="D4629" s="218">
        <v>103.89</v>
      </c>
    </row>
    <row r="4630" spans="1:4" ht="14.25">
      <c r="A4630" s="199">
        <v>91996</v>
      </c>
      <c r="B4630" s="186" t="s">
        <v>4243</v>
      </c>
      <c r="C4630" s="187" t="s">
        <v>73</v>
      </c>
      <c r="D4630" s="218">
        <v>34.65</v>
      </c>
    </row>
    <row r="4631" spans="1:4" ht="14.25">
      <c r="A4631" s="199">
        <v>91994</v>
      </c>
      <c r="B4631" s="186" t="s">
        <v>4241</v>
      </c>
      <c r="C4631" s="187" t="s">
        <v>73</v>
      </c>
      <c r="D4631" s="218">
        <v>23.86</v>
      </c>
    </row>
    <row r="4632" spans="1:4" ht="14.25">
      <c r="A4632" s="199">
        <v>91997</v>
      </c>
      <c r="B4632" s="186" t="s">
        <v>4244</v>
      </c>
      <c r="C4632" s="187" t="s">
        <v>73</v>
      </c>
      <c r="D4632" s="218">
        <v>36.67</v>
      </c>
    </row>
    <row r="4633" spans="1:4" ht="14.25">
      <c r="A4633" s="199">
        <v>91995</v>
      </c>
      <c r="B4633" s="186" t="s">
        <v>4242</v>
      </c>
      <c r="C4633" s="187" t="s">
        <v>73</v>
      </c>
      <c r="D4633" s="218">
        <v>25.88</v>
      </c>
    </row>
    <row r="4634" spans="1:4" ht="14.25">
      <c r="A4634" s="199">
        <v>92004</v>
      </c>
      <c r="B4634" s="186" t="s">
        <v>4251</v>
      </c>
      <c r="C4634" s="187" t="s">
        <v>73</v>
      </c>
      <c r="D4634" s="218">
        <v>55.26</v>
      </c>
    </row>
    <row r="4635" spans="1:4" ht="14.25">
      <c r="A4635" s="199">
        <v>92002</v>
      </c>
      <c r="B4635" s="186" t="s">
        <v>4249</v>
      </c>
      <c r="C4635" s="187" t="s">
        <v>73</v>
      </c>
      <c r="D4635" s="218">
        <v>44.47</v>
      </c>
    </row>
    <row r="4636" spans="1:4" ht="14.25">
      <c r="A4636" s="199">
        <v>92005</v>
      </c>
      <c r="B4636" s="186" t="s">
        <v>4252</v>
      </c>
      <c r="C4636" s="187" t="s">
        <v>73</v>
      </c>
      <c r="D4636" s="218">
        <v>59.3</v>
      </c>
    </row>
    <row r="4637" spans="1:4" ht="14.25">
      <c r="A4637" s="199">
        <v>92003</v>
      </c>
      <c r="B4637" s="186" t="s">
        <v>4250</v>
      </c>
      <c r="C4637" s="187" t="s">
        <v>73</v>
      </c>
      <c r="D4637" s="218">
        <v>48.51</v>
      </c>
    </row>
    <row r="4638" spans="1:4" ht="14.25">
      <c r="A4638" s="199">
        <v>92012</v>
      </c>
      <c r="B4638" s="186" t="s">
        <v>4259</v>
      </c>
      <c r="C4638" s="187" t="s">
        <v>73</v>
      </c>
      <c r="D4638" s="218">
        <v>75.819999999999993</v>
      </c>
    </row>
    <row r="4639" spans="1:4" ht="14.25">
      <c r="A4639" s="199">
        <v>92010</v>
      </c>
      <c r="B4639" s="186" t="s">
        <v>4257</v>
      </c>
      <c r="C4639" s="187" t="s">
        <v>73</v>
      </c>
      <c r="D4639" s="218">
        <v>65.03</v>
      </c>
    </row>
    <row r="4640" spans="1:4" ht="14.25">
      <c r="A4640" s="199">
        <v>92013</v>
      </c>
      <c r="B4640" s="186" t="s">
        <v>4260</v>
      </c>
      <c r="C4640" s="187" t="s">
        <v>73</v>
      </c>
      <c r="D4640" s="218">
        <v>81.88</v>
      </c>
    </row>
    <row r="4641" spans="1:4" ht="14.25">
      <c r="A4641" s="199">
        <v>92011</v>
      </c>
      <c r="B4641" s="186" t="s">
        <v>4258</v>
      </c>
      <c r="C4641" s="187" t="s">
        <v>73</v>
      </c>
      <c r="D4641" s="218">
        <v>71.09</v>
      </c>
    </row>
    <row r="4642" spans="1:4" ht="14.25">
      <c r="A4642" s="199">
        <v>95777</v>
      </c>
      <c r="B4642" s="186" t="s">
        <v>4152</v>
      </c>
      <c r="C4642" s="187" t="s">
        <v>73</v>
      </c>
      <c r="D4642" s="218">
        <v>29.91</v>
      </c>
    </row>
    <row r="4643" spans="1:4" ht="14.25">
      <c r="A4643" s="199">
        <v>95780</v>
      </c>
      <c r="B4643" s="186" t="s">
        <v>4155</v>
      </c>
      <c r="C4643" s="187" t="s">
        <v>73</v>
      </c>
      <c r="D4643" s="218">
        <v>36.090000000000003</v>
      </c>
    </row>
    <row r="4644" spans="1:4" ht="14.25">
      <c r="A4644" s="199">
        <v>95783</v>
      </c>
      <c r="B4644" s="186" t="s">
        <v>7838</v>
      </c>
      <c r="C4644" s="187" t="s">
        <v>73</v>
      </c>
      <c r="D4644" s="218">
        <v>0</v>
      </c>
    </row>
    <row r="4645" spans="1:4" ht="14.25">
      <c r="A4645" s="199">
        <v>95778</v>
      </c>
      <c r="B4645" s="186" t="s">
        <v>4153</v>
      </c>
      <c r="C4645" s="187" t="s">
        <v>73</v>
      </c>
      <c r="D4645" s="218">
        <v>33.200000000000003</v>
      </c>
    </row>
    <row r="4646" spans="1:4" ht="14.25">
      <c r="A4646" s="199">
        <v>95781</v>
      </c>
      <c r="B4646" s="186" t="s">
        <v>4156</v>
      </c>
      <c r="C4646" s="187" t="s">
        <v>73</v>
      </c>
      <c r="D4646" s="218">
        <v>40.42</v>
      </c>
    </row>
    <row r="4647" spans="1:4" ht="14.25">
      <c r="A4647" s="199">
        <v>95784</v>
      </c>
      <c r="B4647" s="186" t="s">
        <v>7839</v>
      </c>
      <c r="C4647" s="187" t="s">
        <v>73</v>
      </c>
      <c r="D4647" s="218">
        <v>0</v>
      </c>
    </row>
    <row r="4648" spans="1:4" ht="14.25">
      <c r="A4648" s="199">
        <v>95782</v>
      </c>
      <c r="B4648" s="186" t="s">
        <v>4157</v>
      </c>
      <c r="C4648" s="187" t="s">
        <v>73</v>
      </c>
      <c r="D4648" s="218">
        <v>38.9</v>
      </c>
    </row>
    <row r="4649" spans="1:4" ht="14.25">
      <c r="A4649" s="199">
        <v>95779</v>
      </c>
      <c r="B4649" s="186" t="s">
        <v>4154</v>
      </c>
      <c r="C4649" s="187" t="s">
        <v>73</v>
      </c>
      <c r="D4649" s="218">
        <v>27.45</v>
      </c>
    </row>
    <row r="4650" spans="1:4" ht="14.25">
      <c r="A4650" s="199">
        <v>95785</v>
      </c>
      <c r="B4650" s="186" t="s">
        <v>4158</v>
      </c>
      <c r="C4650" s="187" t="s">
        <v>73</v>
      </c>
      <c r="D4650" s="218">
        <v>46.39</v>
      </c>
    </row>
    <row r="4651" spans="1:4" ht="14.25">
      <c r="A4651" s="199">
        <v>95792</v>
      </c>
      <c r="B4651" s="186" t="s">
        <v>7840</v>
      </c>
      <c r="C4651" s="187" t="s">
        <v>73</v>
      </c>
      <c r="D4651" s="218">
        <v>0</v>
      </c>
    </row>
    <row r="4652" spans="1:4" ht="14.25">
      <c r="A4652" s="199">
        <v>95793</v>
      </c>
      <c r="B4652" s="186" t="s">
        <v>7841</v>
      </c>
      <c r="C4652" s="187" t="s">
        <v>73</v>
      </c>
      <c r="D4652" s="218">
        <v>0</v>
      </c>
    </row>
    <row r="4653" spans="1:4" ht="14.25">
      <c r="A4653" s="199">
        <v>95794</v>
      </c>
      <c r="B4653" s="186" t="s">
        <v>7842</v>
      </c>
      <c r="C4653" s="187" t="s">
        <v>73</v>
      </c>
      <c r="D4653" s="218">
        <v>0</v>
      </c>
    </row>
    <row r="4654" spans="1:4" ht="14.25">
      <c r="A4654" s="199">
        <v>95786</v>
      </c>
      <c r="B4654" s="186" t="s">
        <v>7843</v>
      </c>
      <c r="C4654" s="187" t="s">
        <v>73</v>
      </c>
      <c r="D4654" s="218">
        <v>0</v>
      </c>
    </row>
    <row r="4655" spans="1:4" ht="14.25">
      <c r="A4655" s="199">
        <v>95788</v>
      </c>
      <c r="B4655" s="186" t="s">
        <v>7844</v>
      </c>
      <c r="C4655" s="187" t="s">
        <v>73</v>
      </c>
      <c r="D4655" s="218">
        <v>0</v>
      </c>
    </row>
    <row r="4656" spans="1:4" ht="14.25">
      <c r="A4656" s="199">
        <v>95790</v>
      </c>
      <c r="B4656" s="186" t="s">
        <v>7845</v>
      </c>
      <c r="C4656" s="187" t="s">
        <v>73</v>
      </c>
      <c r="D4656" s="218">
        <v>0</v>
      </c>
    </row>
    <row r="4657" spans="1:4" ht="14.25">
      <c r="A4657" s="199">
        <v>95787</v>
      </c>
      <c r="B4657" s="186" t="s">
        <v>4159</v>
      </c>
      <c r="C4657" s="187" t="s">
        <v>73</v>
      </c>
      <c r="D4657" s="218">
        <v>32.44</v>
      </c>
    </row>
    <row r="4658" spans="1:4" ht="14.25">
      <c r="A4658" s="199">
        <v>95789</v>
      </c>
      <c r="B4658" s="186" t="s">
        <v>4160</v>
      </c>
      <c r="C4658" s="187" t="s">
        <v>73</v>
      </c>
      <c r="D4658" s="218">
        <v>45.17</v>
      </c>
    </row>
    <row r="4659" spans="1:4" ht="14.25">
      <c r="A4659" s="199">
        <v>95791</v>
      </c>
      <c r="B4659" s="186" t="s">
        <v>4161</v>
      </c>
      <c r="C4659" s="187" t="s">
        <v>73</v>
      </c>
      <c r="D4659" s="218">
        <v>63.94</v>
      </c>
    </row>
    <row r="4660" spans="1:4" ht="14.25">
      <c r="A4660" s="199">
        <v>95795</v>
      </c>
      <c r="B4660" s="186" t="s">
        <v>4162</v>
      </c>
      <c r="C4660" s="187" t="s">
        <v>73</v>
      </c>
      <c r="D4660" s="218">
        <v>37.03</v>
      </c>
    </row>
    <row r="4661" spans="1:4" ht="14.25">
      <c r="A4661" s="199">
        <v>95796</v>
      </c>
      <c r="B4661" s="186" t="s">
        <v>4163</v>
      </c>
      <c r="C4661" s="187" t="s">
        <v>73</v>
      </c>
      <c r="D4661" s="218">
        <v>53.12</v>
      </c>
    </row>
    <row r="4662" spans="1:4" ht="14.25">
      <c r="A4662" s="199">
        <v>95797</v>
      </c>
      <c r="B4662" s="186" t="s">
        <v>4164</v>
      </c>
      <c r="C4662" s="187" t="s">
        <v>73</v>
      </c>
      <c r="D4662" s="218">
        <v>74.34</v>
      </c>
    </row>
    <row r="4663" spans="1:4" ht="14.25">
      <c r="A4663" s="199">
        <v>95798</v>
      </c>
      <c r="B4663" s="186" t="s">
        <v>7846</v>
      </c>
      <c r="C4663" s="187" t="s">
        <v>73</v>
      </c>
      <c r="D4663" s="218">
        <v>0</v>
      </c>
    </row>
    <row r="4664" spans="1:4" ht="14.25">
      <c r="A4664" s="199">
        <v>95799</v>
      </c>
      <c r="B4664" s="186" t="s">
        <v>7847</v>
      </c>
      <c r="C4664" s="187" t="s">
        <v>73</v>
      </c>
      <c r="D4664" s="218">
        <v>0</v>
      </c>
    </row>
    <row r="4665" spans="1:4" ht="14.25">
      <c r="A4665" s="199">
        <v>95800</v>
      </c>
      <c r="B4665" s="186" t="s">
        <v>7848</v>
      </c>
      <c r="C4665" s="187" t="s">
        <v>73</v>
      </c>
      <c r="D4665" s="218">
        <v>0</v>
      </c>
    </row>
    <row r="4666" spans="1:4" ht="14.25">
      <c r="A4666" s="199">
        <v>95801</v>
      </c>
      <c r="B4666" s="186" t="s">
        <v>4165</v>
      </c>
      <c r="C4666" s="187" t="s">
        <v>73</v>
      </c>
      <c r="D4666" s="218">
        <v>44.97</v>
      </c>
    </row>
    <row r="4667" spans="1:4" ht="14.25">
      <c r="A4667" s="199">
        <v>95802</v>
      </c>
      <c r="B4667" s="186" t="s">
        <v>4166</v>
      </c>
      <c r="C4667" s="187" t="s">
        <v>73</v>
      </c>
      <c r="D4667" s="218">
        <v>55.44</v>
      </c>
    </row>
    <row r="4668" spans="1:4" ht="14.25">
      <c r="A4668" s="199">
        <v>95803</v>
      </c>
      <c r="B4668" s="186" t="s">
        <v>4167</v>
      </c>
      <c r="C4668" s="187" t="s">
        <v>73</v>
      </c>
      <c r="D4668" s="218">
        <v>82.17</v>
      </c>
    </row>
    <row r="4669" spans="1:4" ht="14.25">
      <c r="A4669" s="199">
        <v>95804</v>
      </c>
      <c r="B4669" s="186" t="s">
        <v>4168</v>
      </c>
      <c r="C4669" s="187" t="s">
        <v>73</v>
      </c>
      <c r="D4669" s="218">
        <v>23.9</v>
      </c>
    </row>
    <row r="4670" spans="1:4" ht="14.25">
      <c r="A4670" s="199">
        <v>95805</v>
      </c>
      <c r="B4670" s="186" t="s">
        <v>4169</v>
      </c>
      <c r="C4670" s="187" t="s">
        <v>73</v>
      </c>
      <c r="D4670" s="218">
        <v>25.21</v>
      </c>
    </row>
    <row r="4671" spans="1:4" ht="14.25">
      <c r="A4671" s="199">
        <v>95806</v>
      </c>
      <c r="B4671" s="186" t="s">
        <v>4170</v>
      </c>
      <c r="C4671" s="187" t="s">
        <v>73</v>
      </c>
      <c r="D4671" s="218">
        <v>27.6</v>
      </c>
    </row>
    <row r="4672" spans="1:4" ht="14.25">
      <c r="A4672" s="199">
        <v>104401</v>
      </c>
      <c r="B4672" s="186" t="s">
        <v>4188</v>
      </c>
      <c r="C4672" s="187" t="s">
        <v>73</v>
      </c>
      <c r="D4672" s="218">
        <v>26.56</v>
      </c>
    </row>
    <row r="4673" spans="1:4" ht="14.25">
      <c r="A4673" s="199">
        <v>104402</v>
      </c>
      <c r="B4673" s="186" t="s">
        <v>4189</v>
      </c>
      <c r="C4673" s="187" t="s">
        <v>73</v>
      </c>
      <c r="D4673" s="218">
        <v>27.7</v>
      </c>
    </row>
    <row r="4674" spans="1:4" ht="14.25">
      <c r="A4674" s="199">
        <v>104403</v>
      </c>
      <c r="B4674" s="186" t="s">
        <v>4190</v>
      </c>
      <c r="C4674" s="187" t="s">
        <v>73</v>
      </c>
      <c r="D4674" s="218">
        <v>34.409999999999997</v>
      </c>
    </row>
    <row r="4675" spans="1:4" ht="14.25">
      <c r="A4675" s="199">
        <v>104395</v>
      </c>
      <c r="B4675" s="186" t="s">
        <v>4123</v>
      </c>
      <c r="C4675" s="187" t="s">
        <v>73</v>
      </c>
      <c r="D4675" s="218">
        <v>23.34</v>
      </c>
    </row>
    <row r="4676" spans="1:4" ht="14.25">
      <c r="A4676" s="199">
        <v>104396</v>
      </c>
      <c r="B4676" s="186" t="s">
        <v>4183</v>
      </c>
      <c r="C4676" s="187" t="s">
        <v>73</v>
      </c>
      <c r="D4676" s="218">
        <v>23.72</v>
      </c>
    </row>
    <row r="4677" spans="1:4" ht="14.25">
      <c r="A4677" s="199">
        <v>104397</v>
      </c>
      <c r="B4677" s="186" t="s">
        <v>4184</v>
      </c>
      <c r="C4677" s="187" t="s">
        <v>73</v>
      </c>
      <c r="D4677" s="218">
        <v>28.31</v>
      </c>
    </row>
    <row r="4678" spans="1:4" ht="14.25">
      <c r="A4678" s="199">
        <v>95810</v>
      </c>
      <c r="B4678" s="186" t="s">
        <v>4174</v>
      </c>
      <c r="C4678" s="187" t="s">
        <v>73</v>
      </c>
      <c r="D4678" s="218">
        <v>17.71</v>
      </c>
    </row>
    <row r="4679" spans="1:4" ht="14.25">
      <c r="A4679" s="199">
        <v>95811</v>
      </c>
      <c r="B4679" s="186" t="s">
        <v>4175</v>
      </c>
      <c r="C4679" s="187" t="s">
        <v>73</v>
      </c>
      <c r="D4679" s="218">
        <v>21.63</v>
      </c>
    </row>
    <row r="4680" spans="1:4" ht="14.25">
      <c r="A4680" s="199">
        <v>95812</v>
      </c>
      <c r="B4680" s="186" t="s">
        <v>4176</v>
      </c>
      <c r="C4680" s="187" t="s">
        <v>73</v>
      </c>
      <c r="D4680" s="218">
        <v>29.33</v>
      </c>
    </row>
    <row r="4681" spans="1:4" ht="14.25">
      <c r="A4681" s="199">
        <v>95807</v>
      </c>
      <c r="B4681" s="186" t="s">
        <v>4171</v>
      </c>
      <c r="C4681" s="187" t="s">
        <v>73</v>
      </c>
      <c r="D4681" s="218">
        <v>28.02</v>
      </c>
    </row>
    <row r="4682" spans="1:4" ht="14.25">
      <c r="A4682" s="199">
        <v>95808</v>
      </c>
      <c r="B4682" s="186" t="s">
        <v>4172</v>
      </c>
      <c r="C4682" s="187" t="s">
        <v>73</v>
      </c>
      <c r="D4682" s="218">
        <v>31.94</v>
      </c>
    </row>
    <row r="4683" spans="1:4" ht="14.25">
      <c r="A4683" s="199">
        <v>95809</v>
      </c>
      <c r="B4683" s="186" t="s">
        <v>4173</v>
      </c>
      <c r="C4683" s="187" t="s">
        <v>73</v>
      </c>
      <c r="D4683" s="218">
        <v>39.64</v>
      </c>
    </row>
    <row r="4684" spans="1:4" ht="14.25">
      <c r="A4684" s="199">
        <v>104398</v>
      </c>
      <c r="B4684" s="186" t="s">
        <v>4185</v>
      </c>
      <c r="C4684" s="187" t="s">
        <v>73</v>
      </c>
      <c r="D4684" s="218">
        <v>28</v>
      </c>
    </row>
    <row r="4685" spans="1:4" ht="14.25">
      <c r="A4685" s="199">
        <v>104399</v>
      </c>
      <c r="B4685" s="186" t="s">
        <v>4186</v>
      </c>
      <c r="C4685" s="187" t="s">
        <v>73</v>
      </c>
      <c r="D4685" s="218">
        <v>30.44</v>
      </c>
    </row>
    <row r="4686" spans="1:4" ht="14.25">
      <c r="A4686" s="199">
        <v>104400</v>
      </c>
      <c r="B4686" s="186" t="s">
        <v>4187</v>
      </c>
      <c r="C4686" s="187" t="s">
        <v>73</v>
      </c>
      <c r="D4686" s="218">
        <v>38.99</v>
      </c>
    </row>
    <row r="4687" spans="1:4" ht="14.25">
      <c r="A4687" s="199">
        <v>104404</v>
      </c>
      <c r="B4687" s="186" t="s">
        <v>4191</v>
      </c>
      <c r="C4687" s="187" t="s">
        <v>73</v>
      </c>
      <c r="D4687" s="218">
        <v>35.6</v>
      </c>
    </row>
    <row r="4688" spans="1:4" ht="14.25">
      <c r="A4688" s="199">
        <v>104405</v>
      </c>
      <c r="B4688" s="186" t="s">
        <v>4192</v>
      </c>
      <c r="C4688" s="187" t="s">
        <v>73</v>
      </c>
      <c r="D4688" s="218">
        <v>48.1</v>
      </c>
    </row>
    <row r="4689" spans="1:4" ht="14.25">
      <c r="A4689" s="199">
        <v>95813</v>
      </c>
      <c r="B4689" s="186" t="s">
        <v>4177</v>
      </c>
      <c r="C4689" s="187" t="s">
        <v>73</v>
      </c>
      <c r="D4689" s="218">
        <v>20.52</v>
      </c>
    </row>
    <row r="4690" spans="1:4" ht="14.25">
      <c r="A4690" s="199">
        <v>95814</v>
      </c>
      <c r="B4690" s="186" t="s">
        <v>4178</v>
      </c>
      <c r="C4690" s="187" t="s">
        <v>73</v>
      </c>
      <c r="D4690" s="218">
        <v>25.76</v>
      </c>
    </row>
    <row r="4691" spans="1:4" ht="14.25">
      <c r="A4691" s="199">
        <v>95815</v>
      </c>
      <c r="B4691" s="186" t="s">
        <v>4179</v>
      </c>
      <c r="C4691" s="187" t="s">
        <v>73</v>
      </c>
      <c r="D4691" s="218">
        <v>37.79</v>
      </c>
    </row>
    <row r="4692" spans="1:4" ht="14.25">
      <c r="A4692" s="199">
        <v>95816</v>
      </c>
      <c r="B4692" s="186" t="s">
        <v>4180</v>
      </c>
      <c r="C4692" s="187" t="s">
        <v>73</v>
      </c>
      <c r="D4692" s="218">
        <v>33.96</v>
      </c>
    </row>
    <row r="4693" spans="1:4" ht="14.25">
      <c r="A4693" s="199">
        <v>95817</v>
      </c>
      <c r="B4693" s="186" t="s">
        <v>4181</v>
      </c>
      <c r="C4693" s="187" t="s">
        <v>73</v>
      </c>
      <c r="D4693" s="218">
        <v>39.950000000000003</v>
      </c>
    </row>
    <row r="4694" spans="1:4" ht="14.25">
      <c r="A4694" s="199">
        <v>95818</v>
      </c>
      <c r="B4694" s="186" t="s">
        <v>4182</v>
      </c>
      <c r="C4694" s="187" t="s">
        <v>73</v>
      </c>
      <c r="D4694" s="218">
        <v>55.46</v>
      </c>
    </row>
    <row r="4695" spans="1:4" ht="14.25">
      <c r="A4695" s="199">
        <v>104391</v>
      </c>
      <c r="B4695" s="186" t="s">
        <v>7849</v>
      </c>
      <c r="C4695" s="187" t="s">
        <v>73</v>
      </c>
      <c r="D4695" s="218">
        <v>0</v>
      </c>
    </row>
    <row r="4696" spans="1:4" ht="14.25">
      <c r="A4696" s="199">
        <v>104392</v>
      </c>
      <c r="B4696" s="186" t="s">
        <v>7850</v>
      </c>
      <c r="C4696" s="187" t="s">
        <v>73</v>
      </c>
      <c r="D4696" s="218">
        <v>0</v>
      </c>
    </row>
    <row r="4697" spans="1:4" ht="14.25">
      <c r="A4697" s="199">
        <v>104393</v>
      </c>
      <c r="B4697" s="186" t="s">
        <v>7851</v>
      </c>
      <c r="C4697" s="187" t="s">
        <v>73</v>
      </c>
      <c r="D4697" s="218">
        <v>0</v>
      </c>
    </row>
    <row r="4698" spans="1:4" ht="14.25">
      <c r="A4698" s="199">
        <v>104394</v>
      </c>
      <c r="B4698" s="186" t="s">
        <v>7852</v>
      </c>
      <c r="C4698" s="187" t="s">
        <v>73</v>
      </c>
      <c r="D4698" s="218">
        <v>0</v>
      </c>
    </row>
    <row r="4699" spans="1:4" ht="14.25">
      <c r="A4699" s="199">
        <v>95761</v>
      </c>
      <c r="B4699" s="186" t="s">
        <v>7853</v>
      </c>
      <c r="C4699" s="187" t="s">
        <v>73</v>
      </c>
      <c r="D4699" s="218">
        <v>0</v>
      </c>
    </row>
    <row r="4700" spans="1:4" ht="14.25">
      <c r="A4700" s="199">
        <v>95763</v>
      </c>
      <c r="B4700" s="186" t="s">
        <v>7854</v>
      </c>
      <c r="C4700" s="187" t="s">
        <v>73</v>
      </c>
      <c r="D4700" s="218">
        <v>0</v>
      </c>
    </row>
    <row r="4701" spans="1:4" ht="14.25">
      <c r="A4701" s="199">
        <v>95765</v>
      </c>
      <c r="B4701" s="186" t="s">
        <v>7855</v>
      </c>
      <c r="C4701" s="187" t="s">
        <v>73</v>
      </c>
      <c r="D4701" s="218">
        <v>0</v>
      </c>
    </row>
    <row r="4702" spans="1:4" ht="14.25">
      <c r="A4702" s="199">
        <v>95767</v>
      </c>
      <c r="B4702" s="186" t="s">
        <v>7856</v>
      </c>
      <c r="C4702" s="187" t="s">
        <v>73</v>
      </c>
      <c r="D4702" s="218">
        <v>0</v>
      </c>
    </row>
    <row r="4703" spans="1:4" ht="14.25">
      <c r="A4703" s="199">
        <v>95762</v>
      </c>
      <c r="B4703" s="186" t="s">
        <v>7857</v>
      </c>
      <c r="C4703" s="187" t="s">
        <v>73</v>
      </c>
      <c r="D4703" s="218">
        <v>0</v>
      </c>
    </row>
    <row r="4704" spans="1:4" ht="14.25">
      <c r="A4704" s="199">
        <v>95764</v>
      </c>
      <c r="B4704" s="186" t="s">
        <v>7858</v>
      </c>
      <c r="C4704" s="187" t="s">
        <v>73</v>
      </c>
      <c r="D4704" s="218">
        <v>0</v>
      </c>
    </row>
    <row r="4705" spans="1:4" ht="14.25">
      <c r="A4705" s="199">
        <v>95766</v>
      </c>
      <c r="B4705" s="186" t="s">
        <v>7859</v>
      </c>
      <c r="C4705" s="187" t="s">
        <v>73</v>
      </c>
      <c r="D4705" s="218">
        <v>0</v>
      </c>
    </row>
    <row r="4706" spans="1:4" ht="14.25">
      <c r="A4706" s="199">
        <v>95768</v>
      </c>
      <c r="B4706" s="186" t="s">
        <v>7860</v>
      </c>
      <c r="C4706" s="187" t="s">
        <v>73</v>
      </c>
      <c r="D4706" s="218">
        <v>0</v>
      </c>
    </row>
    <row r="4707" spans="1:4" ht="14.25">
      <c r="A4707" s="199">
        <v>95739</v>
      </c>
      <c r="B4707" s="186" t="s">
        <v>7861</v>
      </c>
      <c r="C4707" s="187" t="s">
        <v>73</v>
      </c>
      <c r="D4707" s="218">
        <v>0</v>
      </c>
    </row>
    <row r="4708" spans="1:4" ht="14.25">
      <c r="A4708" s="199">
        <v>95740</v>
      </c>
      <c r="B4708" s="186" t="s">
        <v>7862</v>
      </c>
      <c r="C4708" s="187" t="s">
        <v>73</v>
      </c>
      <c r="D4708" s="218">
        <v>0</v>
      </c>
    </row>
    <row r="4709" spans="1:4" ht="14.25">
      <c r="A4709" s="199">
        <v>95741</v>
      </c>
      <c r="B4709" s="186" t="s">
        <v>7863</v>
      </c>
      <c r="C4709" s="187" t="s">
        <v>73</v>
      </c>
      <c r="D4709" s="218">
        <v>0</v>
      </c>
    </row>
    <row r="4710" spans="1:4" ht="14.25">
      <c r="A4710" s="199">
        <v>104409</v>
      </c>
      <c r="B4710" s="186" t="s">
        <v>7864</v>
      </c>
      <c r="C4710" s="187" t="s">
        <v>44</v>
      </c>
      <c r="D4710" s="218">
        <v>0</v>
      </c>
    </row>
    <row r="4711" spans="1:4" ht="14.25">
      <c r="A4711" s="199">
        <v>104408</v>
      </c>
      <c r="B4711" s="186" t="s">
        <v>7865</v>
      </c>
      <c r="C4711" s="187" t="s">
        <v>44</v>
      </c>
      <c r="D4711" s="218">
        <v>0</v>
      </c>
    </row>
    <row r="4712" spans="1:4" ht="14.25">
      <c r="A4712" s="199">
        <v>104407</v>
      </c>
      <c r="B4712" s="186" t="s">
        <v>7866</v>
      </c>
      <c r="C4712" s="187" t="s">
        <v>44</v>
      </c>
      <c r="D4712" s="218">
        <v>0</v>
      </c>
    </row>
    <row r="4713" spans="1:4" ht="14.25">
      <c r="A4713" s="199">
        <v>104406</v>
      </c>
      <c r="B4713" s="186" t="s">
        <v>7867</v>
      </c>
      <c r="C4713" s="187" t="s">
        <v>44</v>
      </c>
      <c r="D4713" s="218">
        <v>0</v>
      </c>
    </row>
    <row r="4714" spans="1:4" ht="14.25">
      <c r="A4714" s="199">
        <v>95726</v>
      </c>
      <c r="B4714" s="186" t="s">
        <v>7868</v>
      </c>
      <c r="C4714" s="187" t="s">
        <v>44</v>
      </c>
      <c r="D4714" s="218">
        <v>15.67</v>
      </c>
    </row>
    <row r="4715" spans="1:4" ht="14.25">
      <c r="A4715" s="199">
        <v>95727</v>
      </c>
      <c r="B4715" s="186" t="s">
        <v>7869</v>
      </c>
      <c r="C4715" s="187" t="s">
        <v>44</v>
      </c>
      <c r="D4715" s="218">
        <v>19.350000000000001</v>
      </c>
    </row>
    <row r="4716" spans="1:4" ht="14.25">
      <c r="A4716" s="199">
        <v>95728</v>
      </c>
      <c r="B4716" s="186" t="s">
        <v>7870</v>
      </c>
      <c r="C4716" s="187" t="s">
        <v>44</v>
      </c>
      <c r="D4716" s="218">
        <v>25.35</v>
      </c>
    </row>
    <row r="4717" spans="1:4" ht="14.25">
      <c r="A4717" s="199">
        <v>104452</v>
      </c>
      <c r="B4717" s="186" t="s">
        <v>7871</v>
      </c>
      <c r="C4717" s="187" t="s">
        <v>73</v>
      </c>
      <c r="D4717" s="218">
        <v>0</v>
      </c>
    </row>
    <row r="4718" spans="1:4" ht="14.25">
      <c r="A4718" s="199">
        <v>104448</v>
      </c>
      <c r="B4718" s="186" t="s">
        <v>7872</v>
      </c>
      <c r="C4718" s="187" t="s">
        <v>73</v>
      </c>
      <c r="D4718" s="218">
        <v>0</v>
      </c>
    </row>
    <row r="4719" spans="1:4" ht="14.25">
      <c r="A4719" s="199">
        <v>104449</v>
      </c>
      <c r="B4719" s="186" t="s">
        <v>7873</v>
      </c>
      <c r="C4719" s="187" t="s">
        <v>73</v>
      </c>
      <c r="D4719" s="218">
        <v>0</v>
      </c>
    </row>
    <row r="4720" spans="1:4" ht="14.25">
      <c r="A4720" s="199">
        <v>104450</v>
      </c>
      <c r="B4720" s="186" t="s">
        <v>7874</v>
      </c>
      <c r="C4720" s="187" t="s">
        <v>73</v>
      </c>
      <c r="D4720" s="218">
        <v>0</v>
      </c>
    </row>
    <row r="4721" spans="1:4" ht="14.25">
      <c r="A4721" s="199">
        <v>104445</v>
      </c>
      <c r="B4721" s="186" t="s">
        <v>7875</v>
      </c>
      <c r="C4721" s="187" t="s">
        <v>73</v>
      </c>
      <c r="D4721" s="218">
        <v>0</v>
      </c>
    </row>
    <row r="4722" spans="1:4" ht="14.25">
      <c r="A4722" s="199">
        <v>104446</v>
      </c>
      <c r="B4722" s="186" t="s">
        <v>7876</v>
      </c>
      <c r="C4722" s="187" t="s">
        <v>73</v>
      </c>
      <c r="D4722" s="218">
        <v>0</v>
      </c>
    </row>
    <row r="4723" spans="1:4" ht="14.25">
      <c r="A4723" s="199">
        <v>104447</v>
      </c>
      <c r="B4723" s="186" t="s">
        <v>7877</v>
      </c>
      <c r="C4723" s="187" t="s">
        <v>73</v>
      </c>
      <c r="D4723" s="218">
        <v>0</v>
      </c>
    </row>
    <row r="4724" spans="1:4" ht="14.25">
      <c r="A4724" s="199">
        <v>101884</v>
      </c>
      <c r="B4724" s="186" t="s">
        <v>21801</v>
      </c>
      <c r="C4724" s="187" t="s">
        <v>44</v>
      </c>
      <c r="D4724" s="218">
        <v>11.46</v>
      </c>
    </row>
    <row r="4725" spans="1:4" ht="14.25">
      <c r="A4725" s="199">
        <v>101886</v>
      </c>
      <c r="B4725" s="186" t="s">
        <v>21802</v>
      </c>
      <c r="C4725" s="187" t="s">
        <v>44</v>
      </c>
      <c r="D4725" s="218">
        <v>16.45</v>
      </c>
    </row>
    <row r="4726" spans="1:4" ht="14.25">
      <c r="A4726" s="199">
        <v>101888</v>
      </c>
      <c r="B4726" s="186" t="s">
        <v>21803</v>
      </c>
      <c r="C4726" s="187" t="s">
        <v>44</v>
      </c>
      <c r="D4726" s="218">
        <v>26.26</v>
      </c>
    </row>
    <row r="4727" spans="1:4" ht="14.25">
      <c r="A4727" s="199">
        <v>101938</v>
      </c>
      <c r="B4727" s="186" t="s">
        <v>21804</v>
      </c>
      <c r="C4727" s="187" t="s">
        <v>73</v>
      </c>
      <c r="D4727" s="218">
        <v>155.30000000000001</v>
      </c>
    </row>
    <row r="4728" spans="1:4" ht="14.25">
      <c r="A4728" s="199">
        <v>101904</v>
      </c>
      <c r="B4728" s="186" t="s">
        <v>21805</v>
      </c>
      <c r="C4728" s="187" t="s">
        <v>73</v>
      </c>
      <c r="D4728" s="218">
        <v>1719.79</v>
      </c>
    </row>
    <row r="4729" spans="1:4" ht="14.25">
      <c r="A4729" s="199">
        <v>101901</v>
      </c>
      <c r="B4729" s="186" t="s">
        <v>21806</v>
      </c>
      <c r="C4729" s="187" t="s">
        <v>73</v>
      </c>
      <c r="D4729" s="218">
        <v>179.72</v>
      </c>
    </row>
    <row r="4730" spans="1:4" ht="14.25">
      <c r="A4730" s="199">
        <v>101902</v>
      </c>
      <c r="B4730" s="186" t="s">
        <v>21807</v>
      </c>
      <c r="C4730" s="187" t="s">
        <v>73</v>
      </c>
      <c r="D4730" s="218">
        <v>221.23</v>
      </c>
    </row>
    <row r="4731" spans="1:4" ht="14.25">
      <c r="A4731" s="199">
        <v>101903</v>
      </c>
      <c r="B4731" s="186" t="s">
        <v>21808</v>
      </c>
      <c r="C4731" s="187" t="s">
        <v>73</v>
      </c>
      <c r="D4731" s="218">
        <v>459.88</v>
      </c>
    </row>
    <row r="4732" spans="1:4" ht="14.25">
      <c r="A4732" s="199">
        <v>97414</v>
      </c>
      <c r="B4732" s="186" t="s">
        <v>21809</v>
      </c>
      <c r="C4732" s="187" t="s">
        <v>73</v>
      </c>
      <c r="D4732" s="218">
        <v>0</v>
      </c>
    </row>
    <row r="4733" spans="1:4" ht="14.25">
      <c r="A4733" s="199">
        <v>97415</v>
      </c>
      <c r="B4733" s="186" t="s">
        <v>21810</v>
      </c>
      <c r="C4733" s="187" t="s">
        <v>73</v>
      </c>
      <c r="D4733" s="218">
        <v>0</v>
      </c>
    </row>
    <row r="4734" spans="1:4" ht="14.25">
      <c r="A4734" s="199">
        <v>97416</v>
      </c>
      <c r="B4734" s="186" t="s">
        <v>21811</v>
      </c>
      <c r="C4734" s="187" t="s">
        <v>73</v>
      </c>
      <c r="D4734" s="218">
        <v>0</v>
      </c>
    </row>
    <row r="4735" spans="1:4" ht="14.25">
      <c r="A4735" s="199">
        <v>97417</v>
      </c>
      <c r="B4735" s="186" t="s">
        <v>21812</v>
      </c>
      <c r="C4735" s="187" t="s">
        <v>73</v>
      </c>
      <c r="D4735" s="218">
        <v>0</v>
      </c>
    </row>
    <row r="4736" spans="1:4" ht="14.25">
      <c r="A4736" s="199">
        <v>97418</v>
      </c>
      <c r="B4736" s="186" t="s">
        <v>21813</v>
      </c>
      <c r="C4736" s="187" t="s">
        <v>73</v>
      </c>
      <c r="D4736" s="218">
        <v>0</v>
      </c>
    </row>
    <row r="4737" spans="1:4" ht="14.25">
      <c r="A4737" s="199">
        <v>97409</v>
      </c>
      <c r="B4737" s="186" t="s">
        <v>21814</v>
      </c>
      <c r="C4737" s="187" t="s">
        <v>73</v>
      </c>
      <c r="D4737" s="218">
        <v>0</v>
      </c>
    </row>
    <row r="4738" spans="1:4" ht="14.25">
      <c r="A4738" s="199">
        <v>97410</v>
      </c>
      <c r="B4738" s="186" t="s">
        <v>21815</v>
      </c>
      <c r="C4738" s="187" t="s">
        <v>73</v>
      </c>
      <c r="D4738" s="218">
        <v>0</v>
      </c>
    </row>
    <row r="4739" spans="1:4" ht="14.25">
      <c r="A4739" s="199">
        <v>97411</v>
      </c>
      <c r="B4739" s="186" t="s">
        <v>21816</v>
      </c>
      <c r="C4739" s="187" t="s">
        <v>73</v>
      </c>
      <c r="D4739" s="218">
        <v>0</v>
      </c>
    </row>
    <row r="4740" spans="1:4" ht="14.25">
      <c r="A4740" s="199">
        <v>97412</v>
      </c>
      <c r="B4740" s="186" t="s">
        <v>21817</v>
      </c>
      <c r="C4740" s="187" t="s">
        <v>73</v>
      </c>
      <c r="D4740" s="218">
        <v>0</v>
      </c>
    </row>
    <row r="4741" spans="1:4" ht="14.25">
      <c r="A4741" s="199">
        <v>97413</v>
      </c>
      <c r="B4741" s="186" t="s">
        <v>21818</v>
      </c>
      <c r="C4741" s="187" t="s">
        <v>73</v>
      </c>
      <c r="D4741" s="218">
        <v>0</v>
      </c>
    </row>
    <row r="4742" spans="1:4" ht="14.25">
      <c r="A4742" s="199">
        <v>101900</v>
      </c>
      <c r="B4742" s="186" t="s">
        <v>21819</v>
      </c>
      <c r="C4742" s="187" t="s">
        <v>73</v>
      </c>
      <c r="D4742" s="218">
        <v>5646.92</v>
      </c>
    </row>
    <row r="4743" spans="1:4" ht="14.25">
      <c r="A4743" s="199">
        <v>106030</v>
      </c>
      <c r="B4743" s="186" t="s">
        <v>21820</v>
      </c>
      <c r="C4743" s="187" t="s">
        <v>73</v>
      </c>
      <c r="D4743" s="218">
        <v>211.82</v>
      </c>
    </row>
    <row r="4744" spans="1:4" ht="14.25">
      <c r="A4744" s="199">
        <v>93660</v>
      </c>
      <c r="B4744" s="186" t="s">
        <v>21821</v>
      </c>
      <c r="C4744" s="187" t="s">
        <v>73</v>
      </c>
      <c r="D4744" s="218">
        <v>70.709999999999994</v>
      </c>
    </row>
    <row r="4745" spans="1:4" ht="14.25">
      <c r="A4745" s="199">
        <v>93661</v>
      </c>
      <c r="B4745" s="186" t="s">
        <v>21822</v>
      </c>
      <c r="C4745" s="187" t="s">
        <v>73</v>
      </c>
      <c r="D4745" s="218">
        <v>70.709999999999994</v>
      </c>
    </row>
    <row r="4746" spans="1:4" ht="14.25">
      <c r="A4746" s="199">
        <v>93662</v>
      </c>
      <c r="B4746" s="186" t="s">
        <v>21823</v>
      </c>
      <c r="C4746" s="187" t="s">
        <v>73</v>
      </c>
      <c r="D4746" s="218">
        <v>72.75</v>
      </c>
    </row>
    <row r="4747" spans="1:4" ht="14.25">
      <c r="A4747" s="199">
        <v>93663</v>
      </c>
      <c r="B4747" s="186" t="s">
        <v>21824</v>
      </c>
      <c r="C4747" s="187" t="s">
        <v>73</v>
      </c>
      <c r="D4747" s="218">
        <v>74.540000000000006</v>
      </c>
    </row>
    <row r="4748" spans="1:4" ht="14.25">
      <c r="A4748" s="199">
        <v>93664</v>
      </c>
      <c r="B4748" s="186" t="s">
        <v>21825</v>
      </c>
      <c r="C4748" s="187" t="s">
        <v>73</v>
      </c>
      <c r="D4748" s="218">
        <v>77.650000000000006</v>
      </c>
    </row>
    <row r="4749" spans="1:4" ht="14.25">
      <c r="A4749" s="199">
        <v>93665</v>
      </c>
      <c r="B4749" s="186" t="s">
        <v>21826</v>
      </c>
      <c r="C4749" s="187" t="s">
        <v>73</v>
      </c>
      <c r="D4749" s="218">
        <v>81.22</v>
      </c>
    </row>
    <row r="4750" spans="1:4" ht="14.25">
      <c r="A4750" s="199">
        <v>93666</v>
      </c>
      <c r="B4750" s="186" t="s">
        <v>21827</v>
      </c>
      <c r="C4750" s="187" t="s">
        <v>73</v>
      </c>
      <c r="D4750" s="218">
        <v>87.3</v>
      </c>
    </row>
    <row r="4751" spans="1:4" ht="14.25">
      <c r="A4751" s="199">
        <v>93674</v>
      </c>
      <c r="B4751" s="186" t="s">
        <v>21828</v>
      </c>
      <c r="C4751" s="187" t="s">
        <v>73</v>
      </c>
      <c r="D4751" s="218">
        <v>182.82</v>
      </c>
    </row>
    <row r="4752" spans="1:4" ht="14.25">
      <c r="A4752" s="199">
        <v>93675</v>
      </c>
      <c r="B4752" s="186" t="s">
        <v>21829</v>
      </c>
      <c r="C4752" s="187" t="s">
        <v>73</v>
      </c>
      <c r="D4752" s="218">
        <v>193.56</v>
      </c>
    </row>
    <row r="4753" spans="1:4" ht="14.25">
      <c r="A4753" s="199">
        <v>101892</v>
      </c>
      <c r="B4753" s="186" t="s">
        <v>21830</v>
      </c>
      <c r="C4753" s="187" t="s">
        <v>73</v>
      </c>
      <c r="D4753" s="218">
        <v>88.41</v>
      </c>
    </row>
    <row r="4754" spans="1:4" ht="14.25">
      <c r="A4754" s="199">
        <v>93653</v>
      </c>
      <c r="B4754" s="186" t="s">
        <v>21831</v>
      </c>
      <c r="C4754" s="187" t="s">
        <v>73</v>
      </c>
      <c r="D4754" s="218">
        <v>14.44</v>
      </c>
    </row>
    <row r="4755" spans="1:4" ht="14.25">
      <c r="A4755" s="199">
        <v>93654</v>
      </c>
      <c r="B4755" s="186" t="s">
        <v>21832</v>
      </c>
      <c r="C4755" s="187" t="s">
        <v>73</v>
      </c>
      <c r="D4755" s="218">
        <v>14.44</v>
      </c>
    </row>
    <row r="4756" spans="1:4" ht="14.25">
      <c r="A4756" s="199">
        <v>93655</v>
      </c>
      <c r="B4756" s="186" t="s">
        <v>21833</v>
      </c>
      <c r="C4756" s="187" t="s">
        <v>73</v>
      </c>
      <c r="D4756" s="218">
        <v>15.46</v>
      </c>
    </row>
    <row r="4757" spans="1:4" ht="14.25">
      <c r="A4757" s="199">
        <v>93656</v>
      </c>
      <c r="B4757" s="186" t="s">
        <v>21834</v>
      </c>
      <c r="C4757" s="187" t="s">
        <v>73</v>
      </c>
      <c r="D4757" s="218">
        <v>16.36</v>
      </c>
    </row>
    <row r="4758" spans="1:4" ht="14.25">
      <c r="A4758" s="199">
        <v>93657</v>
      </c>
      <c r="B4758" s="186" t="s">
        <v>21835</v>
      </c>
      <c r="C4758" s="187" t="s">
        <v>73</v>
      </c>
      <c r="D4758" s="218">
        <v>17.96</v>
      </c>
    </row>
    <row r="4759" spans="1:4" ht="14.25">
      <c r="A4759" s="199">
        <v>93658</v>
      </c>
      <c r="B4759" s="186" t="s">
        <v>21836</v>
      </c>
      <c r="C4759" s="187" t="s">
        <v>73</v>
      </c>
      <c r="D4759" s="218">
        <v>25.6</v>
      </c>
    </row>
    <row r="4760" spans="1:4" ht="14.25">
      <c r="A4760" s="199">
        <v>93659</v>
      </c>
      <c r="B4760" s="186" t="s">
        <v>21837</v>
      </c>
      <c r="C4760" s="187" t="s">
        <v>73</v>
      </c>
      <c r="D4760" s="218">
        <v>28.64</v>
      </c>
    </row>
    <row r="4761" spans="1:4" ht="14.25">
      <c r="A4761" s="199">
        <v>101890</v>
      </c>
      <c r="B4761" s="186" t="s">
        <v>21838</v>
      </c>
      <c r="C4761" s="187" t="s">
        <v>73</v>
      </c>
      <c r="D4761" s="218">
        <v>18.77</v>
      </c>
    </row>
    <row r="4762" spans="1:4" ht="14.25">
      <c r="A4762" s="199">
        <v>101891</v>
      </c>
      <c r="B4762" s="186" t="s">
        <v>21839</v>
      </c>
      <c r="C4762" s="187" t="s">
        <v>73</v>
      </c>
      <c r="D4762" s="218">
        <v>33.33</v>
      </c>
    </row>
    <row r="4763" spans="1:4" ht="14.25">
      <c r="A4763" s="199">
        <v>101895</v>
      </c>
      <c r="B4763" s="186" t="s">
        <v>21840</v>
      </c>
      <c r="C4763" s="187" t="s">
        <v>73</v>
      </c>
      <c r="D4763" s="218">
        <v>515.82000000000005</v>
      </c>
    </row>
    <row r="4764" spans="1:4" ht="14.25">
      <c r="A4764" s="199">
        <v>101896</v>
      </c>
      <c r="B4764" s="186" t="s">
        <v>21841</v>
      </c>
      <c r="C4764" s="187" t="s">
        <v>73</v>
      </c>
      <c r="D4764" s="218">
        <v>781.97</v>
      </c>
    </row>
    <row r="4765" spans="1:4" ht="14.25">
      <c r="A4765" s="199">
        <v>101897</v>
      </c>
      <c r="B4765" s="186" t="s">
        <v>21842</v>
      </c>
      <c r="C4765" s="187" t="s">
        <v>73</v>
      </c>
      <c r="D4765" s="218">
        <v>1256.95</v>
      </c>
    </row>
    <row r="4766" spans="1:4" ht="14.25">
      <c r="A4766" s="199">
        <v>101898</v>
      </c>
      <c r="B4766" s="186" t="s">
        <v>21843</v>
      </c>
      <c r="C4766" s="187" t="s">
        <v>73</v>
      </c>
      <c r="D4766" s="218">
        <v>1684.48</v>
      </c>
    </row>
    <row r="4767" spans="1:4" ht="14.25">
      <c r="A4767" s="199">
        <v>101899</v>
      </c>
      <c r="B4767" s="186" t="s">
        <v>21844</v>
      </c>
      <c r="C4767" s="187" t="s">
        <v>73</v>
      </c>
      <c r="D4767" s="218">
        <v>2701.42</v>
      </c>
    </row>
    <row r="4768" spans="1:4" ht="14.25">
      <c r="A4768" s="199">
        <v>93676</v>
      </c>
      <c r="B4768" s="186" t="s">
        <v>21845</v>
      </c>
      <c r="C4768" s="187" t="s">
        <v>73</v>
      </c>
      <c r="D4768" s="218">
        <v>217.2</v>
      </c>
    </row>
    <row r="4769" spans="1:4" ht="14.25">
      <c r="A4769" s="199">
        <v>97711</v>
      </c>
      <c r="B4769" s="186" t="s">
        <v>21846</v>
      </c>
      <c r="C4769" s="187" t="s">
        <v>73</v>
      </c>
      <c r="D4769" s="218">
        <v>232.69</v>
      </c>
    </row>
    <row r="4770" spans="1:4" ht="14.25">
      <c r="A4770" s="199">
        <v>106020</v>
      </c>
      <c r="B4770" s="186" t="s">
        <v>21847</v>
      </c>
      <c r="C4770" s="187" t="s">
        <v>73</v>
      </c>
      <c r="D4770" s="218">
        <v>130.08000000000001</v>
      </c>
    </row>
    <row r="4771" spans="1:4" ht="14.25">
      <c r="A4771" s="199">
        <v>106031</v>
      </c>
      <c r="B4771" s="186" t="s">
        <v>21848</v>
      </c>
      <c r="C4771" s="187" t="s">
        <v>73</v>
      </c>
      <c r="D4771" s="218">
        <v>0</v>
      </c>
    </row>
    <row r="4772" spans="1:4" ht="14.25">
      <c r="A4772" s="199">
        <v>93667</v>
      </c>
      <c r="B4772" s="186" t="s">
        <v>21849</v>
      </c>
      <c r="C4772" s="187" t="s">
        <v>73</v>
      </c>
      <c r="D4772" s="218">
        <v>88.42</v>
      </c>
    </row>
    <row r="4773" spans="1:4" ht="14.25">
      <c r="A4773" s="199">
        <v>93668</v>
      </c>
      <c r="B4773" s="186" t="s">
        <v>21850</v>
      </c>
      <c r="C4773" s="187" t="s">
        <v>73</v>
      </c>
      <c r="D4773" s="218">
        <v>88.42</v>
      </c>
    </row>
    <row r="4774" spans="1:4" ht="14.25">
      <c r="A4774" s="199">
        <v>93669</v>
      </c>
      <c r="B4774" s="186" t="s">
        <v>21851</v>
      </c>
      <c r="C4774" s="187" t="s">
        <v>73</v>
      </c>
      <c r="D4774" s="218">
        <v>91.48</v>
      </c>
    </row>
    <row r="4775" spans="1:4" ht="14.25">
      <c r="A4775" s="199">
        <v>93670</v>
      </c>
      <c r="B4775" s="186" t="s">
        <v>21852</v>
      </c>
      <c r="C4775" s="187" t="s">
        <v>73</v>
      </c>
      <c r="D4775" s="218">
        <v>94.18</v>
      </c>
    </row>
    <row r="4776" spans="1:4" ht="14.25">
      <c r="A4776" s="199">
        <v>93671</v>
      </c>
      <c r="B4776" s="186" t="s">
        <v>21853</v>
      </c>
      <c r="C4776" s="187" t="s">
        <v>73</v>
      </c>
      <c r="D4776" s="218">
        <v>98.82</v>
      </c>
    </row>
    <row r="4777" spans="1:4" ht="14.25">
      <c r="A4777" s="199">
        <v>93672</v>
      </c>
      <c r="B4777" s="186" t="s">
        <v>21854</v>
      </c>
      <c r="C4777" s="187" t="s">
        <v>73</v>
      </c>
      <c r="D4777" s="218">
        <v>105.68</v>
      </c>
    </row>
    <row r="4778" spans="1:4" ht="14.25">
      <c r="A4778" s="199">
        <v>93673</v>
      </c>
      <c r="B4778" s="186" t="s">
        <v>21855</v>
      </c>
      <c r="C4778" s="187" t="s">
        <v>73</v>
      </c>
      <c r="D4778" s="218">
        <v>114.79</v>
      </c>
    </row>
    <row r="4779" spans="1:4" ht="14.25">
      <c r="A4779" s="199">
        <v>101893</v>
      </c>
      <c r="B4779" s="186" t="s">
        <v>21856</v>
      </c>
      <c r="C4779" s="187" t="s">
        <v>73</v>
      </c>
      <c r="D4779" s="218">
        <v>112.9</v>
      </c>
    </row>
    <row r="4780" spans="1:4" ht="14.25">
      <c r="A4780" s="199">
        <v>101894</v>
      </c>
      <c r="B4780" s="186" t="s">
        <v>21857</v>
      </c>
      <c r="C4780" s="187" t="s">
        <v>73</v>
      </c>
      <c r="D4780" s="218">
        <v>186.88</v>
      </c>
    </row>
    <row r="4781" spans="1:4" ht="14.25">
      <c r="A4781" s="199">
        <v>106027</v>
      </c>
      <c r="B4781" s="186" t="s">
        <v>21858</v>
      </c>
      <c r="C4781" s="187" t="s">
        <v>73</v>
      </c>
      <c r="D4781" s="218">
        <v>92.93</v>
      </c>
    </row>
    <row r="4782" spans="1:4" ht="14.25">
      <c r="A4782" s="199">
        <v>106028</v>
      </c>
      <c r="B4782" s="186" t="s">
        <v>21859</v>
      </c>
      <c r="C4782" s="187" t="s">
        <v>73</v>
      </c>
      <c r="D4782" s="218">
        <v>0</v>
      </c>
    </row>
    <row r="4783" spans="1:4" ht="14.25">
      <c r="A4783" s="199">
        <v>106029</v>
      </c>
      <c r="B4783" s="186" t="s">
        <v>21860</v>
      </c>
      <c r="C4783" s="187" t="s">
        <v>73</v>
      </c>
      <c r="D4783" s="218">
        <v>0</v>
      </c>
    </row>
    <row r="4784" spans="1:4" ht="14.25">
      <c r="A4784" s="199">
        <v>97421</v>
      </c>
      <c r="B4784" s="186" t="s">
        <v>21861</v>
      </c>
      <c r="C4784" s="187" t="s">
        <v>73</v>
      </c>
      <c r="D4784" s="218">
        <v>0</v>
      </c>
    </row>
    <row r="4785" spans="1:4" ht="14.25">
      <c r="A4785" s="199">
        <v>97373</v>
      </c>
      <c r="B4785" s="186" t="s">
        <v>21862</v>
      </c>
      <c r="C4785" s="187" t="s">
        <v>44</v>
      </c>
      <c r="D4785" s="218">
        <v>0</v>
      </c>
    </row>
    <row r="4786" spans="1:4" ht="14.25">
      <c r="A4786" s="199">
        <v>97374</v>
      </c>
      <c r="B4786" s="186" t="s">
        <v>21863</v>
      </c>
      <c r="C4786" s="187" t="s">
        <v>44</v>
      </c>
      <c r="D4786" s="218">
        <v>0</v>
      </c>
    </row>
    <row r="4787" spans="1:4" ht="14.25">
      <c r="A4787" s="199">
        <v>97375</v>
      </c>
      <c r="B4787" s="186" t="s">
        <v>21864</v>
      </c>
      <c r="C4787" s="187" t="s">
        <v>44</v>
      </c>
      <c r="D4787" s="218">
        <v>0</v>
      </c>
    </row>
    <row r="4788" spans="1:4" ht="14.25">
      <c r="A4788" s="199">
        <v>97376</v>
      </c>
      <c r="B4788" s="186" t="s">
        <v>21865</v>
      </c>
      <c r="C4788" s="187" t="s">
        <v>44</v>
      </c>
      <c r="D4788" s="218">
        <v>0</v>
      </c>
    </row>
    <row r="4789" spans="1:4" ht="14.25">
      <c r="A4789" s="199">
        <v>97377</v>
      </c>
      <c r="B4789" s="186" t="s">
        <v>21866</v>
      </c>
      <c r="C4789" s="187" t="s">
        <v>44</v>
      </c>
      <c r="D4789" s="218">
        <v>0</v>
      </c>
    </row>
    <row r="4790" spans="1:4" ht="14.25">
      <c r="A4790" s="199">
        <v>97368</v>
      </c>
      <c r="B4790" s="186" t="s">
        <v>21867</v>
      </c>
      <c r="C4790" s="187" t="s">
        <v>44</v>
      </c>
      <c r="D4790" s="218">
        <v>0</v>
      </c>
    </row>
    <row r="4791" spans="1:4" ht="14.25">
      <c r="A4791" s="199">
        <v>97369</v>
      </c>
      <c r="B4791" s="186" t="s">
        <v>21868</v>
      </c>
      <c r="C4791" s="187" t="s">
        <v>44</v>
      </c>
      <c r="D4791" s="218">
        <v>0</v>
      </c>
    </row>
    <row r="4792" spans="1:4" ht="14.25">
      <c r="A4792" s="199">
        <v>97370</v>
      </c>
      <c r="B4792" s="186" t="s">
        <v>21869</v>
      </c>
      <c r="C4792" s="187" t="s">
        <v>44</v>
      </c>
      <c r="D4792" s="218">
        <v>0</v>
      </c>
    </row>
    <row r="4793" spans="1:4" ht="14.25">
      <c r="A4793" s="199">
        <v>97371</v>
      </c>
      <c r="B4793" s="186" t="s">
        <v>21870</v>
      </c>
      <c r="C4793" s="187" t="s">
        <v>44</v>
      </c>
      <c r="D4793" s="218">
        <v>0</v>
      </c>
    </row>
    <row r="4794" spans="1:4" ht="14.25">
      <c r="A4794" s="199">
        <v>97372</v>
      </c>
      <c r="B4794" s="186" t="s">
        <v>21871</v>
      </c>
      <c r="C4794" s="187" t="s">
        <v>44</v>
      </c>
      <c r="D4794" s="218">
        <v>0</v>
      </c>
    </row>
    <row r="4795" spans="1:4" ht="14.25">
      <c r="A4795" s="199">
        <v>101875</v>
      </c>
      <c r="B4795" s="186" t="s">
        <v>21872</v>
      </c>
      <c r="C4795" s="187" t="s">
        <v>73</v>
      </c>
      <c r="D4795" s="218">
        <v>430.37</v>
      </c>
    </row>
    <row r="4796" spans="1:4" ht="14.25">
      <c r="A4796" s="199">
        <v>101883</v>
      </c>
      <c r="B4796" s="186" t="s">
        <v>21873</v>
      </c>
      <c r="C4796" s="187" t="s">
        <v>73</v>
      </c>
      <c r="D4796" s="218">
        <v>580.79999999999995</v>
      </c>
    </row>
    <row r="4797" spans="1:4" ht="14.25">
      <c r="A4797" s="199">
        <v>101879</v>
      </c>
      <c r="B4797" s="186" t="s">
        <v>21874</v>
      </c>
      <c r="C4797" s="187" t="s">
        <v>73</v>
      </c>
      <c r="D4797" s="218">
        <v>606.4</v>
      </c>
    </row>
    <row r="4798" spans="1:4" ht="14.25">
      <c r="A4798" s="199">
        <v>106021</v>
      </c>
      <c r="B4798" s="186" t="s">
        <v>21875</v>
      </c>
      <c r="C4798" s="187" t="s">
        <v>73</v>
      </c>
      <c r="D4798" s="218">
        <v>0</v>
      </c>
    </row>
    <row r="4799" spans="1:4" ht="14.25">
      <c r="A4799" s="199">
        <v>101880</v>
      </c>
      <c r="B4799" s="186" t="s">
        <v>21876</v>
      </c>
      <c r="C4799" s="187" t="s">
        <v>73</v>
      </c>
      <c r="D4799" s="218">
        <v>704.72</v>
      </c>
    </row>
    <row r="4800" spans="1:4" ht="14.25">
      <c r="A4800" s="199">
        <v>101882</v>
      </c>
      <c r="B4800" s="186" t="s">
        <v>21877</v>
      </c>
      <c r="C4800" s="187" t="s">
        <v>73</v>
      </c>
      <c r="D4800" s="218">
        <v>1352.82</v>
      </c>
    </row>
    <row r="4801" spans="1:4" ht="14.25">
      <c r="A4801" s="199">
        <v>106022</v>
      </c>
      <c r="B4801" s="186" t="s">
        <v>21878</v>
      </c>
      <c r="C4801" s="187" t="s">
        <v>73</v>
      </c>
      <c r="D4801" s="218">
        <v>0</v>
      </c>
    </row>
    <row r="4802" spans="1:4" ht="14.25">
      <c r="A4802" s="199">
        <v>101881</v>
      </c>
      <c r="B4802" s="186" t="s">
        <v>21879</v>
      </c>
      <c r="C4802" s="187" t="s">
        <v>73</v>
      </c>
      <c r="D4802" s="218">
        <v>977.88</v>
      </c>
    </row>
    <row r="4803" spans="1:4" ht="14.25">
      <c r="A4803" s="199">
        <v>106023</v>
      </c>
      <c r="B4803" s="186" t="s">
        <v>21880</v>
      </c>
      <c r="C4803" s="187" t="s">
        <v>73</v>
      </c>
      <c r="D4803" s="218">
        <v>0</v>
      </c>
    </row>
    <row r="4804" spans="1:4" ht="14.25">
      <c r="A4804" s="199">
        <v>101878</v>
      </c>
      <c r="B4804" s="186" t="s">
        <v>21881</v>
      </c>
      <c r="C4804" s="187" t="s">
        <v>73</v>
      </c>
      <c r="D4804" s="218">
        <v>464.3</v>
      </c>
    </row>
    <row r="4805" spans="1:4" ht="14.25">
      <c r="A4805" s="199">
        <v>106024</v>
      </c>
      <c r="B4805" s="186" t="s">
        <v>21882</v>
      </c>
      <c r="C4805" s="187" t="s">
        <v>73</v>
      </c>
      <c r="D4805" s="218">
        <v>0</v>
      </c>
    </row>
    <row r="4806" spans="1:4" ht="14.25">
      <c r="A4806" s="199">
        <v>106025</v>
      </c>
      <c r="B4806" s="186" t="s">
        <v>21883</v>
      </c>
      <c r="C4806" s="187" t="s">
        <v>73</v>
      </c>
      <c r="D4806" s="218">
        <v>0</v>
      </c>
    </row>
    <row r="4807" spans="1:4" ht="14.25">
      <c r="A4807" s="199">
        <v>106026</v>
      </c>
      <c r="B4807" s="186" t="s">
        <v>21884</v>
      </c>
      <c r="C4807" s="187" t="s">
        <v>73</v>
      </c>
      <c r="D4807" s="218">
        <v>0</v>
      </c>
    </row>
    <row r="4808" spans="1:4" ht="14.25">
      <c r="A4808" s="199">
        <v>101877</v>
      </c>
      <c r="B4808" s="186" t="s">
        <v>21885</v>
      </c>
      <c r="C4808" s="187" t="s">
        <v>73</v>
      </c>
      <c r="D4808" s="218">
        <v>82.79</v>
      </c>
    </row>
    <row r="4809" spans="1:4" ht="14.25">
      <c r="A4809" s="199">
        <v>101876</v>
      </c>
      <c r="B4809" s="186" t="s">
        <v>21886</v>
      </c>
      <c r="C4809" s="187" t="s">
        <v>73</v>
      </c>
      <c r="D4809" s="218">
        <v>114.99</v>
      </c>
    </row>
    <row r="4810" spans="1:4" ht="14.25">
      <c r="A4810" s="199">
        <v>101873</v>
      </c>
      <c r="B4810" s="186" t="s">
        <v>21887</v>
      </c>
      <c r="C4810" s="187" t="s">
        <v>73</v>
      </c>
      <c r="D4810" s="218">
        <v>0</v>
      </c>
    </row>
    <row r="4811" spans="1:4" ht="14.25">
      <c r="A4811" s="199">
        <v>101874</v>
      </c>
      <c r="B4811" s="186" t="s">
        <v>21888</v>
      </c>
      <c r="C4811" s="187" t="s">
        <v>73</v>
      </c>
      <c r="D4811" s="218">
        <v>0</v>
      </c>
    </row>
    <row r="4812" spans="1:4" ht="14.25">
      <c r="A4812" s="199">
        <v>101871</v>
      </c>
      <c r="B4812" s="186" t="s">
        <v>21889</v>
      </c>
      <c r="C4812" s="187" t="s">
        <v>73</v>
      </c>
      <c r="D4812" s="218">
        <v>0</v>
      </c>
    </row>
    <row r="4813" spans="1:4" ht="14.25">
      <c r="A4813" s="199">
        <v>101872</v>
      </c>
      <c r="B4813" s="186" t="s">
        <v>21890</v>
      </c>
      <c r="C4813" s="187" t="s">
        <v>73</v>
      </c>
      <c r="D4813" s="218">
        <v>0</v>
      </c>
    </row>
    <row r="4814" spans="1:4" ht="14.25">
      <c r="A4814" s="199">
        <v>97360</v>
      </c>
      <c r="B4814" s="186" t="s">
        <v>21891</v>
      </c>
      <c r="C4814" s="187" t="s">
        <v>73</v>
      </c>
      <c r="D4814" s="218">
        <v>7465.34</v>
      </c>
    </row>
    <row r="4815" spans="1:4" ht="14.25">
      <c r="A4815" s="199">
        <v>97361</v>
      </c>
      <c r="B4815" s="186" t="s">
        <v>21892</v>
      </c>
      <c r="C4815" s="187" t="s">
        <v>73</v>
      </c>
      <c r="D4815" s="218">
        <v>9953.7999999999993</v>
      </c>
    </row>
    <row r="4816" spans="1:4" ht="14.25">
      <c r="A4816" s="199">
        <v>97359</v>
      </c>
      <c r="B4816" s="186" t="s">
        <v>21893</v>
      </c>
      <c r="C4816" s="187" t="s">
        <v>73</v>
      </c>
      <c r="D4816" s="218">
        <v>3870.55</v>
      </c>
    </row>
    <row r="4817" spans="1:4" ht="14.25">
      <c r="A4817" s="199">
        <v>101946</v>
      </c>
      <c r="B4817" s="186" t="s">
        <v>21894</v>
      </c>
      <c r="C4817" s="187" t="s">
        <v>73</v>
      </c>
      <c r="D4817" s="218">
        <v>118.22</v>
      </c>
    </row>
    <row r="4818" spans="1:4" ht="14.25">
      <c r="A4818" s="199">
        <v>97362</v>
      </c>
      <c r="B4818" s="186" t="s">
        <v>21895</v>
      </c>
      <c r="C4818" s="187" t="s">
        <v>73</v>
      </c>
      <c r="D4818" s="218">
        <v>1745.89</v>
      </c>
    </row>
    <row r="4819" spans="1:4" ht="14.25">
      <c r="A4819" s="199">
        <v>101553</v>
      </c>
      <c r="B4819" s="186" t="s">
        <v>7878</v>
      </c>
      <c r="C4819" s="187" t="s">
        <v>73</v>
      </c>
      <c r="D4819" s="218">
        <v>14.53</v>
      </c>
    </row>
    <row r="4820" spans="1:4" ht="14.25">
      <c r="A4820" s="199">
        <v>101554</v>
      </c>
      <c r="B4820" s="186" t="s">
        <v>7879</v>
      </c>
      <c r="C4820" s="187" t="s">
        <v>73</v>
      </c>
      <c r="D4820" s="218">
        <v>10.73</v>
      </c>
    </row>
    <row r="4821" spans="1:4" ht="14.25">
      <c r="A4821" s="199">
        <v>101555</v>
      </c>
      <c r="B4821" s="186" t="s">
        <v>7880</v>
      </c>
      <c r="C4821" s="187" t="s">
        <v>73</v>
      </c>
      <c r="D4821" s="218">
        <v>7.27</v>
      </c>
    </row>
    <row r="4822" spans="1:4" ht="14.25">
      <c r="A4822" s="199">
        <v>101556</v>
      </c>
      <c r="B4822" s="186" t="s">
        <v>7881</v>
      </c>
      <c r="C4822" s="187" t="s">
        <v>73</v>
      </c>
      <c r="D4822" s="218">
        <v>6.72</v>
      </c>
    </row>
    <row r="4823" spans="1:4" ht="14.25">
      <c r="A4823" s="199">
        <v>101537</v>
      </c>
      <c r="B4823" s="186" t="s">
        <v>1106</v>
      </c>
      <c r="C4823" s="187" t="s">
        <v>73</v>
      </c>
      <c r="D4823" s="218">
        <v>96.79</v>
      </c>
    </row>
    <row r="4824" spans="1:4" ht="14.25">
      <c r="A4824" s="199">
        <v>101538</v>
      </c>
      <c r="B4824" s="186" t="s">
        <v>1107</v>
      </c>
      <c r="C4824" s="187" t="s">
        <v>73</v>
      </c>
      <c r="D4824" s="218">
        <v>42.11</v>
      </c>
    </row>
    <row r="4825" spans="1:4" ht="14.25">
      <c r="A4825" s="199">
        <v>101542</v>
      </c>
      <c r="B4825" s="186" t="s">
        <v>1111</v>
      </c>
      <c r="C4825" s="187" t="s">
        <v>73</v>
      </c>
      <c r="D4825" s="218">
        <v>32.31</v>
      </c>
    </row>
    <row r="4826" spans="1:4" ht="14.25">
      <c r="A4826" s="199">
        <v>101539</v>
      </c>
      <c r="B4826" s="186" t="s">
        <v>1108</v>
      </c>
      <c r="C4826" s="187" t="s">
        <v>73</v>
      </c>
      <c r="D4826" s="218">
        <v>70.84</v>
      </c>
    </row>
    <row r="4827" spans="1:4" ht="14.25">
      <c r="A4827" s="199">
        <v>101543</v>
      </c>
      <c r="B4827" s="186" t="s">
        <v>1112</v>
      </c>
      <c r="C4827" s="187" t="s">
        <v>73</v>
      </c>
      <c r="D4827" s="218">
        <v>58.15</v>
      </c>
    </row>
    <row r="4828" spans="1:4" ht="14.25">
      <c r="A4828" s="199">
        <v>101540</v>
      </c>
      <c r="B4828" s="186" t="s">
        <v>1109</v>
      </c>
      <c r="C4828" s="187" t="s">
        <v>73</v>
      </c>
      <c r="D4828" s="218">
        <v>118.16</v>
      </c>
    </row>
    <row r="4829" spans="1:4" ht="14.25">
      <c r="A4829" s="199">
        <v>101544</v>
      </c>
      <c r="B4829" s="186" t="s">
        <v>1113</v>
      </c>
      <c r="C4829" s="187" t="s">
        <v>73</v>
      </c>
      <c r="D4829" s="218">
        <v>92.4</v>
      </c>
    </row>
    <row r="4830" spans="1:4" ht="14.25">
      <c r="A4830" s="199">
        <v>101541</v>
      </c>
      <c r="B4830" s="186" t="s">
        <v>1110</v>
      </c>
      <c r="C4830" s="187" t="s">
        <v>73</v>
      </c>
      <c r="D4830" s="218">
        <v>154.41</v>
      </c>
    </row>
    <row r="4831" spans="1:4" ht="14.25">
      <c r="A4831" s="199">
        <v>101545</v>
      </c>
      <c r="B4831" s="186" t="s">
        <v>1114</v>
      </c>
      <c r="C4831" s="187" t="s">
        <v>73</v>
      </c>
      <c r="D4831" s="218">
        <v>132.94999999999999</v>
      </c>
    </row>
    <row r="4832" spans="1:4" ht="14.25">
      <c r="A4832" s="199">
        <v>101560</v>
      </c>
      <c r="B4832" s="186" t="s">
        <v>1119</v>
      </c>
      <c r="C4832" s="187" t="s">
        <v>44</v>
      </c>
      <c r="D4832" s="218">
        <v>10.94</v>
      </c>
    </row>
    <row r="4833" spans="1:4" ht="14.25">
      <c r="A4833" s="199">
        <v>101568</v>
      </c>
      <c r="B4833" s="186" t="s">
        <v>1126</v>
      </c>
      <c r="C4833" s="187" t="s">
        <v>44</v>
      </c>
      <c r="D4833" s="218">
        <v>133.31</v>
      </c>
    </row>
    <row r="4834" spans="1:4" ht="14.25">
      <c r="A4834" s="199">
        <v>101561</v>
      </c>
      <c r="B4834" s="186" t="s">
        <v>1120</v>
      </c>
      <c r="C4834" s="187" t="s">
        <v>44</v>
      </c>
      <c r="D4834" s="218">
        <v>17.38</v>
      </c>
    </row>
    <row r="4835" spans="1:4" ht="14.25">
      <c r="A4835" s="199">
        <v>101562</v>
      </c>
      <c r="B4835" s="186" t="s">
        <v>1121</v>
      </c>
      <c r="C4835" s="187" t="s">
        <v>44</v>
      </c>
      <c r="D4835" s="218">
        <v>26.92</v>
      </c>
    </row>
    <row r="4836" spans="1:4" ht="14.25">
      <c r="A4836" s="199">
        <v>101563</v>
      </c>
      <c r="B4836" s="186" t="s">
        <v>1122</v>
      </c>
      <c r="C4836" s="187" t="s">
        <v>44</v>
      </c>
      <c r="D4836" s="218">
        <v>38.01</v>
      </c>
    </row>
    <row r="4837" spans="1:4" ht="14.25">
      <c r="A4837" s="199">
        <v>101564</v>
      </c>
      <c r="B4837" s="186" t="s">
        <v>1123</v>
      </c>
      <c r="C4837" s="187" t="s">
        <v>44</v>
      </c>
      <c r="D4837" s="218">
        <v>56.17</v>
      </c>
    </row>
    <row r="4838" spans="1:4" ht="14.25">
      <c r="A4838" s="199">
        <v>101565</v>
      </c>
      <c r="B4838" s="186" t="s">
        <v>1124</v>
      </c>
      <c r="C4838" s="187" t="s">
        <v>44</v>
      </c>
      <c r="D4838" s="218">
        <v>78.540000000000006</v>
      </c>
    </row>
    <row r="4839" spans="1:4" ht="14.25">
      <c r="A4839" s="199">
        <v>101567</v>
      </c>
      <c r="B4839" s="186" t="s">
        <v>1125</v>
      </c>
      <c r="C4839" s="187" t="s">
        <v>44</v>
      </c>
      <c r="D4839" s="218">
        <v>101.96</v>
      </c>
    </row>
    <row r="4840" spans="1:4" ht="14.25">
      <c r="A4840" s="199">
        <v>101551</v>
      </c>
      <c r="B4840" s="186" t="s">
        <v>7882</v>
      </c>
      <c r="C4840" s="187" t="s">
        <v>73</v>
      </c>
      <c r="D4840" s="218">
        <v>0</v>
      </c>
    </row>
    <row r="4841" spans="1:4" ht="14.25">
      <c r="A4841" s="199">
        <v>101552</v>
      </c>
      <c r="B4841" s="186" t="s">
        <v>7883</v>
      </c>
      <c r="C4841" s="187" t="s">
        <v>73</v>
      </c>
      <c r="D4841" s="218">
        <v>0</v>
      </c>
    </row>
    <row r="4842" spans="1:4" ht="14.25">
      <c r="A4842" s="199">
        <v>101550</v>
      </c>
      <c r="B4842" s="186" t="s">
        <v>7884</v>
      </c>
      <c r="C4842" s="187" t="s">
        <v>73</v>
      </c>
      <c r="D4842" s="218">
        <v>0</v>
      </c>
    </row>
    <row r="4843" spans="1:4" ht="14.25">
      <c r="A4843" s="199">
        <v>101501</v>
      </c>
      <c r="B4843" s="186" t="s">
        <v>4287</v>
      </c>
      <c r="C4843" s="187" t="s">
        <v>73</v>
      </c>
      <c r="D4843" s="218">
        <v>1871.91</v>
      </c>
    </row>
    <row r="4844" spans="1:4" ht="14.25">
      <c r="A4844" s="199">
        <v>101502</v>
      </c>
      <c r="B4844" s="186" t="s">
        <v>4288</v>
      </c>
      <c r="C4844" s="187" t="s">
        <v>73</v>
      </c>
      <c r="D4844" s="218">
        <v>2033.41</v>
      </c>
    </row>
    <row r="4845" spans="1:4" ht="14.25">
      <c r="A4845" s="199">
        <v>101503</v>
      </c>
      <c r="B4845" s="186" t="s">
        <v>4289</v>
      </c>
      <c r="C4845" s="187" t="s">
        <v>73</v>
      </c>
      <c r="D4845" s="218">
        <v>2078.37</v>
      </c>
    </row>
    <row r="4846" spans="1:4" ht="14.25">
      <c r="A4846" s="199">
        <v>101504</v>
      </c>
      <c r="B4846" s="186" t="s">
        <v>4290</v>
      </c>
      <c r="C4846" s="187" t="s">
        <v>73</v>
      </c>
      <c r="D4846" s="218">
        <v>2297.5100000000002</v>
      </c>
    </row>
    <row r="4847" spans="1:4" ht="14.25">
      <c r="A4847" s="199">
        <v>101497</v>
      </c>
      <c r="B4847" s="186" t="s">
        <v>4283</v>
      </c>
      <c r="C4847" s="187" t="s">
        <v>73</v>
      </c>
      <c r="D4847" s="218">
        <v>1878.91</v>
      </c>
    </row>
    <row r="4848" spans="1:4" ht="14.25">
      <c r="A4848" s="199">
        <v>101498</v>
      </c>
      <c r="B4848" s="186" t="s">
        <v>4284</v>
      </c>
      <c r="C4848" s="187" t="s">
        <v>73</v>
      </c>
      <c r="D4848" s="218">
        <v>2040.41</v>
      </c>
    </row>
    <row r="4849" spans="1:4" ht="14.25">
      <c r="A4849" s="199">
        <v>101499</v>
      </c>
      <c r="B4849" s="186" t="s">
        <v>4285</v>
      </c>
      <c r="C4849" s="187" t="s">
        <v>73</v>
      </c>
      <c r="D4849" s="218">
        <v>2085.37</v>
      </c>
    </row>
    <row r="4850" spans="1:4" ht="14.25">
      <c r="A4850" s="199">
        <v>101500</v>
      </c>
      <c r="B4850" s="186" t="s">
        <v>4286</v>
      </c>
      <c r="C4850" s="187" t="s">
        <v>73</v>
      </c>
      <c r="D4850" s="218">
        <v>2304.5100000000002</v>
      </c>
    </row>
    <row r="4851" spans="1:4" ht="14.25">
      <c r="A4851" s="199">
        <v>101493</v>
      </c>
      <c r="B4851" s="186" t="s">
        <v>23344</v>
      </c>
      <c r="C4851" s="187" t="s">
        <v>73</v>
      </c>
      <c r="D4851" s="218">
        <v>1585.21</v>
      </c>
    </row>
    <row r="4852" spans="1:4" ht="14.25">
      <c r="A4852" s="199">
        <v>101494</v>
      </c>
      <c r="B4852" s="186" t="s">
        <v>23345</v>
      </c>
      <c r="C4852" s="187" t="s">
        <v>73</v>
      </c>
      <c r="D4852" s="218">
        <v>1691.91</v>
      </c>
    </row>
    <row r="4853" spans="1:4" ht="14.25">
      <c r="A4853" s="199">
        <v>101495</v>
      </c>
      <c r="B4853" s="186" t="s">
        <v>23346</v>
      </c>
      <c r="C4853" s="187" t="s">
        <v>73</v>
      </c>
      <c r="D4853" s="218">
        <v>1721.61</v>
      </c>
    </row>
    <row r="4854" spans="1:4" ht="14.25">
      <c r="A4854" s="199">
        <v>101496</v>
      </c>
      <c r="B4854" s="186" t="s">
        <v>23347</v>
      </c>
      <c r="C4854" s="187" t="s">
        <v>73</v>
      </c>
      <c r="D4854" s="218">
        <v>1877.02</v>
      </c>
    </row>
    <row r="4855" spans="1:4" ht="14.25">
      <c r="A4855" s="199">
        <v>101489</v>
      </c>
      <c r="B4855" s="186" t="s">
        <v>23348</v>
      </c>
      <c r="C4855" s="187" t="s">
        <v>73</v>
      </c>
      <c r="D4855" s="218">
        <v>1600.89</v>
      </c>
    </row>
    <row r="4856" spans="1:4" ht="14.25">
      <c r="A4856" s="199">
        <v>101490</v>
      </c>
      <c r="B4856" s="186" t="s">
        <v>23349</v>
      </c>
      <c r="C4856" s="187" t="s">
        <v>73</v>
      </c>
      <c r="D4856" s="218">
        <v>1707.59</v>
      </c>
    </row>
    <row r="4857" spans="1:4" ht="14.25">
      <c r="A4857" s="199">
        <v>101491</v>
      </c>
      <c r="B4857" s="186" t="s">
        <v>23350</v>
      </c>
      <c r="C4857" s="187" t="s">
        <v>73</v>
      </c>
      <c r="D4857" s="218">
        <v>1737.29</v>
      </c>
    </row>
    <row r="4858" spans="1:4" ht="14.25">
      <c r="A4858" s="199">
        <v>101492</v>
      </c>
      <c r="B4858" s="186" t="s">
        <v>23351</v>
      </c>
      <c r="C4858" s="187" t="s">
        <v>73</v>
      </c>
      <c r="D4858" s="218">
        <v>1892.7</v>
      </c>
    </row>
    <row r="4859" spans="1:4" ht="14.25">
      <c r="A4859" s="199">
        <v>101509</v>
      </c>
      <c r="B4859" s="186" t="s">
        <v>1098</v>
      </c>
      <c r="C4859" s="187" t="s">
        <v>73</v>
      </c>
      <c r="D4859" s="218">
        <v>2040.99</v>
      </c>
    </row>
    <row r="4860" spans="1:4" ht="14.25">
      <c r="A4860" s="199">
        <v>101510</v>
      </c>
      <c r="B4860" s="186" t="s">
        <v>1099</v>
      </c>
      <c r="C4860" s="187" t="s">
        <v>73</v>
      </c>
      <c r="D4860" s="218">
        <v>2256.33</v>
      </c>
    </row>
    <row r="4861" spans="1:4" ht="14.25">
      <c r="A4861" s="199">
        <v>101511</v>
      </c>
      <c r="B4861" s="186" t="s">
        <v>1100</v>
      </c>
      <c r="C4861" s="187" t="s">
        <v>73</v>
      </c>
      <c r="D4861" s="218">
        <v>2316.27</v>
      </c>
    </row>
    <row r="4862" spans="1:4" ht="14.25">
      <c r="A4862" s="199">
        <v>101512</v>
      </c>
      <c r="B4862" s="186" t="s">
        <v>1101</v>
      </c>
      <c r="C4862" s="187" t="s">
        <v>73</v>
      </c>
      <c r="D4862" s="218">
        <v>2598.0100000000002</v>
      </c>
    </row>
    <row r="4863" spans="1:4" ht="14.25">
      <c r="A4863" s="199">
        <v>101505</v>
      </c>
      <c r="B4863" s="186" t="s">
        <v>4291</v>
      </c>
      <c r="C4863" s="187" t="s">
        <v>73</v>
      </c>
      <c r="D4863" s="218">
        <v>2000.75</v>
      </c>
    </row>
    <row r="4864" spans="1:4" ht="14.25">
      <c r="A4864" s="199">
        <v>101506</v>
      </c>
      <c r="B4864" s="186" t="s">
        <v>4292</v>
      </c>
      <c r="C4864" s="187" t="s">
        <v>73</v>
      </c>
      <c r="D4864" s="218">
        <v>2216.09</v>
      </c>
    </row>
    <row r="4865" spans="1:4" ht="14.25">
      <c r="A4865" s="199">
        <v>101507</v>
      </c>
      <c r="B4865" s="186" t="s">
        <v>4293</v>
      </c>
      <c r="C4865" s="187" t="s">
        <v>73</v>
      </c>
      <c r="D4865" s="218">
        <v>2276.0300000000002</v>
      </c>
    </row>
    <row r="4866" spans="1:4" ht="14.25">
      <c r="A4866" s="199">
        <v>101508</v>
      </c>
      <c r="B4866" s="186" t="s">
        <v>4294</v>
      </c>
      <c r="C4866" s="187" t="s">
        <v>73</v>
      </c>
      <c r="D4866" s="218">
        <v>2557.77</v>
      </c>
    </row>
    <row r="4867" spans="1:4" ht="14.25">
      <c r="A4867" s="199">
        <v>101525</v>
      </c>
      <c r="B4867" s="186" t="s">
        <v>4299</v>
      </c>
      <c r="C4867" s="187" t="s">
        <v>73</v>
      </c>
      <c r="D4867" s="218">
        <v>1125.22</v>
      </c>
    </row>
    <row r="4868" spans="1:4" ht="14.25">
      <c r="A4868" s="199">
        <v>101526</v>
      </c>
      <c r="B4868" s="186" t="s">
        <v>4300</v>
      </c>
      <c r="C4868" s="187" t="s">
        <v>73</v>
      </c>
      <c r="D4868" s="218">
        <v>1317.28</v>
      </c>
    </row>
    <row r="4869" spans="1:4" ht="14.25">
      <c r="A4869" s="199">
        <v>101527</v>
      </c>
      <c r="B4869" s="186" t="s">
        <v>4301</v>
      </c>
      <c r="C4869" s="187" t="s">
        <v>73</v>
      </c>
      <c r="D4869" s="218">
        <v>1370.74</v>
      </c>
    </row>
    <row r="4870" spans="1:4" ht="14.25">
      <c r="A4870" s="199">
        <v>101528</v>
      </c>
      <c r="B4870" s="186" t="s">
        <v>4302</v>
      </c>
      <c r="C4870" s="187" t="s">
        <v>73</v>
      </c>
      <c r="D4870" s="218">
        <v>1594.08</v>
      </c>
    </row>
    <row r="4871" spans="1:4" ht="14.25">
      <c r="A4871" s="199">
        <v>101521</v>
      </c>
      <c r="B4871" s="186" t="s">
        <v>4295</v>
      </c>
      <c r="C4871" s="187" t="s">
        <v>73</v>
      </c>
      <c r="D4871" s="218">
        <v>1132.22</v>
      </c>
    </row>
    <row r="4872" spans="1:4" ht="14.25">
      <c r="A4872" s="199">
        <v>101522</v>
      </c>
      <c r="B4872" s="186" t="s">
        <v>4296</v>
      </c>
      <c r="C4872" s="187" t="s">
        <v>73</v>
      </c>
      <c r="D4872" s="218">
        <v>1324.28</v>
      </c>
    </row>
    <row r="4873" spans="1:4" ht="14.25">
      <c r="A4873" s="199">
        <v>101523</v>
      </c>
      <c r="B4873" s="186" t="s">
        <v>4297</v>
      </c>
      <c r="C4873" s="187" t="s">
        <v>73</v>
      </c>
      <c r="D4873" s="218">
        <v>1377.74</v>
      </c>
    </row>
    <row r="4874" spans="1:4" ht="14.25">
      <c r="A4874" s="199">
        <v>101524</v>
      </c>
      <c r="B4874" s="186" t="s">
        <v>4298</v>
      </c>
      <c r="C4874" s="187" t="s">
        <v>73</v>
      </c>
      <c r="D4874" s="218">
        <v>1601.08</v>
      </c>
    </row>
    <row r="4875" spans="1:4" ht="14.25">
      <c r="A4875" s="199">
        <v>101517</v>
      </c>
      <c r="B4875" s="186" t="s">
        <v>23352</v>
      </c>
      <c r="C4875" s="187" t="s">
        <v>73</v>
      </c>
      <c r="D4875" s="218">
        <v>822.36</v>
      </c>
    </row>
    <row r="4876" spans="1:4" ht="14.25">
      <c r="A4876" s="199">
        <v>101518</v>
      </c>
      <c r="B4876" s="186" t="s">
        <v>23353</v>
      </c>
      <c r="C4876" s="187" t="s">
        <v>73</v>
      </c>
      <c r="D4876" s="218">
        <v>950.4</v>
      </c>
    </row>
    <row r="4877" spans="1:4" ht="14.25">
      <c r="A4877" s="199">
        <v>101519</v>
      </c>
      <c r="B4877" s="186" t="s">
        <v>23354</v>
      </c>
      <c r="C4877" s="187" t="s">
        <v>73</v>
      </c>
      <c r="D4877" s="218">
        <v>986.04</v>
      </c>
    </row>
    <row r="4878" spans="1:4" ht="14.25">
      <c r="A4878" s="199">
        <v>101520</v>
      </c>
      <c r="B4878" s="186" t="s">
        <v>23355</v>
      </c>
      <c r="C4878" s="187" t="s">
        <v>73</v>
      </c>
      <c r="D4878" s="218">
        <v>1134.93</v>
      </c>
    </row>
    <row r="4879" spans="1:4" ht="14.25">
      <c r="A4879" s="199">
        <v>101513</v>
      </c>
      <c r="B4879" s="186" t="s">
        <v>23356</v>
      </c>
      <c r="C4879" s="187" t="s">
        <v>73</v>
      </c>
      <c r="D4879" s="218">
        <v>838.05</v>
      </c>
    </row>
    <row r="4880" spans="1:4" ht="14.25">
      <c r="A4880" s="199">
        <v>101514</v>
      </c>
      <c r="B4880" s="186" t="s">
        <v>23357</v>
      </c>
      <c r="C4880" s="187" t="s">
        <v>73</v>
      </c>
      <c r="D4880" s="218">
        <v>966.09</v>
      </c>
    </row>
    <row r="4881" spans="1:4" ht="14.25">
      <c r="A4881" s="199">
        <v>101515</v>
      </c>
      <c r="B4881" s="186" t="s">
        <v>23358</v>
      </c>
      <c r="C4881" s="187" t="s">
        <v>73</v>
      </c>
      <c r="D4881" s="218">
        <v>1001.73</v>
      </c>
    </row>
    <row r="4882" spans="1:4" ht="14.25">
      <c r="A4882" s="199">
        <v>101516</v>
      </c>
      <c r="B4882" s="186" t="s">
        <v>23359</v>
      </c>
      <c r="C4882" s="187" t="s">
        <v>73</v>
      </c>
      <c r="D4882" s="218">
        <v>1150.6199999999999</v>
      </c>
    </row>
    <row r="4883" spans="1:4" ht="14.25">
      <c r="A4883" s="199">
        <v>101533</v>
      </c>
      <c r="B4883" s="186" t="s">
        <v>1102</v>
      </c>
      <c r="C4883" s="187" t="s">
        <v>73</v>
      </c>
      <c r="D4883" s="218">
        <v>1312.15</v>
      </c>
    </row>
    <row r="4884" spans="1:4" ht="14.25">
      <c r="A4884" s="199">
        <v>101534</v>
      </c>
      <c r="B4884" s="186" t="s">
        <v>1103</v>
      </c>
      <c r="C4884" s="187" t="s">
        <v>73</v>
      </c>
      <c r="D4884" s="218">
        <v>1568.23</v>
      </c>
    </row>
    <row r="4885" spans="1:4" ht="14.25">
      <c r="A4885" s="199">
        <v>101535</v>
      </c>
      <c r="B4885" s="186" t="s">
        <v>1104</v>
      </c>
      <c r="C4885" s="187" t="s">
        <v>73</v>
      </c>
      <c r="D4885" s="218">
        <v>1639.51</v>
      </c>
    </row>
    <row r="4886" spans="1:4" ht="14.25">
      <c r="A4886" s="199">
        <v>101536</v>
      </c>
      <c r="B4886" s="186" t="s">
        <v>1105</v>
      </c>
      <c r="C4886" s="187" t="s">
        <v>73</v>
      </c>
      <c r="D4886" s="218">
        <v>1937.3</v>
      </c>
    </row>
    <row r="4887" spans="1:4" ht="14.25">
      <c r="A4887" s="199">
        <v>101529</v>
      </c>
      <c r="B4887" s="186" t="s">
        <v>4303</v>
      </c>
      <c r="C4887" s="187" t="s">
        <v>73</v>
      </c>
      <c r="D4887" s="218">
        <v>1271.9100000000001</v>
      </c>
    </row>
    <row r="4888" spans="1:4" ht="14.25">
      <c r="A4888" s="199">
        <v>101530</v>
      </c>
      <c r="B4888" s="186" t="s">
        <v>4304</v>
      </c>
      <c r="C4888" s="187" t="s">
        <v>73</v>
      </c>
      <c r="D4888" s="218">
        <v>1527.99</v>
      </c>
    </row>
    <row r="4889" spans="1:4" ht="14.25">
      <c r="A4889" s="199">
        <v>101531</v>
      </c>
      <c r="B4889" s="186" t="s">
        <v>4305</v>
      </c>
      <c r="C4889" s="187" t="s">
        <v>73</v>
      </c>
      <c r="D4889" s="218">
        <v>1599.27</v>
      </c>
    </row>
    <row r="4890" spans="1:4" ht="14.25">
      <c r="A4890" s="199">
        <v>101532</v>
      </c>
      <c r="B4890" s="186" t="s">
        <v>4306</v>
      </c>
      <c r="C4890" s="187" t="s">
        <v>73</v>
      </c>
      <c r="D4890" s="218">
        <v>1897.06</v>
      </c>
    </row>
    <row r="4891" spans="1:4" ht="14.25">
      <c r="A4891" s="199">
        <v>101549</v>
      </c>
      <c r="B4891" s="186" t="s">
        <v>1118</v>
      </c>
      <c r="C4891" s="187" t="s">
        <v>73</v>
      </c>
      <c r="D4891" s="218">
        <v>23.89</v>
      </c>
    </row>
    <row r="4892" spans="1:4" ht="14.25">
      <c r="A4892" s="199">
        <v>101547</v>
      </c>
      <c r="B4892" s="186" t="s">
        <v>1116</v>
      </c>
      <c r="C4892" s="187" t="s">
        <v>73</v>
      </c>
      <c r="D4892" s="218">
        <v>98.49</v>
      </c>
    </row>
    <row r="4893" spans="1:4" ht="14.25">
      <c r="A4893" s="199">
        <v>101546</v>
      </c>
      <c r="B4893" s="186" t="s">
        <v>1115</v>
      </c>
      <c r="C4893" s="187" t="s">
        <v>73</v>
      </c>
      <c r="D4893" s="218">
        <v>31.5</v>
      </c>
    </row>
    <row r="4894" spans="1:4" ht="14.25">
      <c r="A4894" s="199">
        <v>101548</v>
      </c>
      <c r="B4894" s="186" t="s">
        <v>1117</v>
      </c>
      <c r="C4894" s="187" t="s">
        <v>73</v>
      </c>
      <c r="D4894" s="218">
        <v>7.87</v>
      </c>
    </row>
    <row r="4895" spans="1:4" ht="14.25">
      <c r="A4895" s="199">
        <v>94764</v>
      </c>
      <c r="B4895" s="186" t="s">
        <v>4979</v>
      </c>
      <c r="C4895" s="187" t="s">
        <v>73</v>
      </c>
      <c r="D4895" s="218">
        <v>37.93</v>
      </c>
    </row>
    <row r="4896" spans="1:4" ht="14.25">
      <c r="A4896" s="199">
        <v>94765</v>
      </c>
      <c r="B4896" s="186" t="s">
        <v>4980</v>
      </c>
      <c r="C4896" s="187" t="s">
        <v>73</v>
      </c>
      <c r="D4896" s="218">
        <v>41.87</v>
      </c>
    </row>
    <row r="4897" spans="1:4" ht="14.25">
      <c r="A4897" s="199">
        <v>94766</v>
      </c>
      <c r="B4897" s="186" t="s">
        <v>4981</v>
      </c>
      <c r="C4897" s="187" t="s">
        <v>73</v>
      </c>
      <c r="D4897" s="218">
        <v>46.89</v>
      </c>
    </row>
    <row r="4898" spans="1:4" ht="14.25">
      <c r="A4898" s="199">
        <v>94767</v>
      </c>
      <c r="B4898" s="186" t="s">
        <v>4982</v>
      </c>
      <c r="C4898" s="187" t="s">
        <v>73</v>
      </c>
      <c r="D4898" s="218">
        <v>69.77</v>
      </c>
    </row>
    <row r="4899" spans="1:4" ht="14.25">
      <c r="A4899" s="199">
        <v>94768</v>
      </c>
      <c r="B4899" s="186" t="s">
        <v>4983</v>
      </c>
      <c r="C4899" s="187" t="s">
        <v>73</v>
      </c>
      <c r="D4899" s="218">
        <v>79.11</v>
      </c>
    </row>
    <row r="4900" spans="1:4" ht="14.25">
      <c r="A4900" s="199">
        <v>94769</v>
      </c>
      <c r="B4900" s="186" t="s">
        <v>4984</v>
      </c>
      <c r="C4900" s="187" t="s">
        <v>73</v>
      </c>
      <c r="D4900" s="218">
        <v>105.82</v>
      </c>
    </row>
    <row r="4901" spans="1:4" ht="14.25">
      <c r="A4901" s="199">
        <v>94783</v>
      </c>
      <c r="B4901" s="186" t="s">
        <v>7885</v>
      </c>
      <c r="C4901" s="187" t="s">
        <v>73</v>
      </c>
      <c r="D4901" s="218">
        <v>19.84</v>
      </c>
    </row>
    <row r="4902" spans="1:4" ht="14.25">
      <c r="A4902" s="199">
        <v>94703</v>
      </c>
      <c r="B4902" s="186" t="s">
        <v>7886</v>
      </c>
      <c r="C4902" s="187" t="s">
        <v>73</v>
      </c>
      <c r="D4902" s="218">
        <v>21.27</v>
      </c>
    </row>
    <row r="4903" spans="1:4" ht="14.25">
      <c r="A4903" s="199">
        <v>94704</v>
      </c>
      <c r="B4903" s="186" t="s">
        <v>4939</v>
      </c>
      <c r="C4903" s="187" t="s">
        <v>73</v>
      </c>
      <c r="D4903" s="218">
        <v>28.71</v>
      </c>
    </row>
    <row r="4904" spans="1:4" ht="14.25">
      <c r="A4904" s="199">
        <v>94705</v>
      </c>
      <c r="B4904" s="186" t="s">
        <v>4940</v>
      </c>
      <c r="C4904" s="187" t="s">
        <v>73</v>
      </c>
      <c r="D4904" s="218">
        <v>39.57</v>
      </c>
    </row>
    <row r="4905" spans="1:4" ht="14.25">
      <c r="A4905" s="199">
        <v>94706</v>
      </c>
      <c r="B4905" s="186" t="s">
        <v>4941</v>
      </c>
      <c r="C4905" s="187" t="s">
        <v>73</v>
      </c>
      <c r="D4905" s="218">
        <v>38.64</v>
      </c>
    </row>
    <row r="4906" spans="1:4" ht="14.25">
      <c r="A4906" s="199">
        <v>94707</v>
      </c>
      <c r="B4906" s="186" t="s">
        <v>4942</v>
      </c>
      <c r="C4906" s="187" t="s">
        <v>73</v>
      </c>
      <c r="D4906" s="218">
        <v>61.6</v>
      </c>
    </row>
    <row r="4907" spans="1:4" ht="14.25">
      <c r="A4907" s="199">
        <v>94715</v>
      </c>
      <c r="B4907" s="186" t="s">
        <v>4945</v>
      </c>
      <c r="C4907" s="187" t="s">
        <v>73</v>
      </c>
      <c r="D4907" s="218">
        <v>322.83999999999997</v>
      </c>
    </row>
    <row r="4908" spans="1:4" ht="14.25">
      <c r="A4908" s="199">
        <v>94713</v>
      </c>
      <c r="B4908" s="186" t="s">
        <v>4943</v>
      </c>
      <c r="C4908" s="187" t="s">
        <v>73</v>
      </c>
      <c r="D4908" s="218">
        <v>258.51</v>
      </c>
    </row>
    <row r="4909" spans="1:4" ht="14.25">
      <c r="A4909" s="199">
        <v>94714</v>
      </c>
      <c r="B4909" s="186" t="s">
        <v>4944</v>
      </c>
      <c r="C4909" s="187" t="s">
        <v>73</v>
      </c>
      <c r="D4909" s="218">
        <v>363.62</v>
      </c>
    </row>
    <row r="4910" spans="1:4" ht="14.25">
      <c r="A4910" s="199">
        <v>94670</v>
      </c>
      <c r="B4910" s="186" t="s">
        <v>4911</v>
      </c>
      <c r="C4910" s="187" t="s">
        <v>73</v>
      </c>
      <c r="D4910" s="218">
        <v>73.38</v>
      </c>
    </row>
    <row r="4911" spans="1:4" ht="14.25">
      <c r="A4911" s="199">
        <v>94656</v>
      </c>
      <c r="B4911" s="186" t="s">
        <v>7887</v>
      </c>
      <c r="C4911" s="187" t="s">
        <v>73</v>
      </c>
      <c r="D4911" s="218">
        <v>3.61</v>
      </c>
    </row>
    <row r="4912" spans="1:4" ht="14.25">
      <c r="A4912" s="199">
        <v>94658</v>
      </c>
      <c r="B4912" s="186" t="s">
        <v>4899</v>
      </c>
      <c r="C4912" s="187" t="s">
        <v>73</v>
      </c>
      <c r="D4912" s="218">
        <v>5.45</v>
      </c>
    </row>
    <row r="4913" spans="1:4" ht="14.25">
      <c r="A4913" s="199">
        <v>94660</v>
      </c>
      <c r="B4913" s="186" t="s">
        <v>4901</v>
      </c>
      <c r="C4913" s="187" t="s">
        <v>73</v>
      </c>
      <c r="D4913" s="218">
        <v>8.6999999999999993</v>
      </c>
    </row>
    <row r="4914" spans="1:4" ht="14.25">
      <c r="A4914" s="199">
        <v>94662</v>
      </c>
      <c r="B4914" s="186" t="s">
        <v>4903</v>
      </c>
      <c r="C4914" s="187" t="s">
        <v>73</v>
      </c>
      <c r="D4914" s="218">
        <v>11.44</v>
      </c>
    </row>
    <row r="4915" spans="1:4" ht="14.25">
      <c r="A4915" s="199">
        <v>94664</v>
      </c>
      <c r="B4915" s="186" t="s">
        <v>4905</v>
      </c>
      <c r="C4915" s="187" t="s">
        <v>73</v>
      </c>
      <c r="D4915" s="218">
        <v>21.21</v>
      </c>
    </row>
    <row r="4916" spans="1:4" ht="14.25">
      <c r="A4916" s="199">
        <v>94666</v>
      </c>
      <c r="B4916" s="186" t="s">
        <v>4907</v>
      </c>
      <c r="C4916" s="187" t="s">
        <v>73</v>
      </c>
      <c r="D4916" s="218">
        <v>34.630000000000003</v>
      </c>
    </row>
    <row r="4917" spans="1:4" ht="14.25">
      <c r="A4917" s="199">
        <v>94668</v>
      </c>
      <c r="B4917" s="186" t="s">
        <v>4909</v>
      </c>
      <c r="C4917" s="187" t="s">
        <v>73</v>
      </c>
      <c r="D4917" s="218">
        <v>46.16</v>
      </c>
    </row>
    <row r="4918" spans="1:4" ht="14.25">
      <c r="A4918" s="199">
        <v>105215</v>
      </c>
      <c r="B4918" s="186" t="s">
        <v>5359</v>
      </c>
      <c r="C4918" s="187" t="s">
        <v>73</v>
      </c>
      <c r="D4918" s="218">
        <v>9.83</v>
      </c>
    </row>
    <row r="4919" spans="1:4" ht="14.25">
      <c r="A4919" s="199">
        <v>105216</v>
      </c>
      <c r="B4919" s="186" t="s">
        <v>5360</v>
      </c>
      <c r="C4919" s="187" t="s">
        <v>73</v>
      </c>
      <c r="D4919" s="218">
        <v>36.72</v>
      </c>
    </row>
    <row r="4920" spans="1:4" ht="14.25">
      <c r="A4920" s="199">
        <v>105217</v>
      </c>
      <c r="B4920" s="186" t="s">
        <v>5361</v>
      </c>
      <c r="C4920" s="187" t="s">
        <v>73</v>
      </c>
      <c r="D4920" s="218">
        <v>41.34</v>
      </c>
    </row>
    <row r="4921" spans="1:4" ht="14.25">
      <c r="A4921" s="199">
        <v>105214</v>
      </c>
      <c r="B4921" s="186" t="s">
        <v>5358</v>
      </c>
      <c r="C4921" s="187" t="s">
        <v>73</v>
      </c>
      <c r="D4921" s="218">
        <v>43.22</v>
      </c>
    </row>
    <row r="4922" spans="1:4" ht="14.25">
      <c r="A4922" s="199">
        <v>105218</v>
      </c>
      <c r="B4922" s="186" t="s">
        <v>5362</v>
      </c>
      <c r="C4922" s="187" t="s">
        <v>73</v>
      </c>
      <c r="D4922" s="218">
        <v>71.63</v>
      </c>
    </row>
    <row r="4923" spans="1:4" ht="14.25">
      <c r="A4923" s="199">
        <v>105213</v>
      </c>
      <c r="B4923" s="186" t="s">
        <v>5357</v>
      </c>
      <c r="C4923" s="187" t="s">
        <v>73</v>
      </c>
      <c r="D4923" s="218">
        <v>192.24</v>
      </c>
    </row>
    <row r="4924" spans="1:4" ht="14.25">
      <c r="A4924" s="199">
        <v>105233</v>
      </c>
      <c r="B4924" s="186" t="s">
        <v>5377</v>
      </c>
      <c r="C4924" s="187" t="s">
        <v>73</v>
      </c>
      <c r="D4924" s="218">
        <v>8.4</v>
      </c>
    </row>
    <row r="4925" spans="1:4" ht="14.25">
      <c r="A4925" s="199">
        <v>105234</v>
      </c>
      <c r="B4925" s="186" t="s">
        <v>5378</v>
      </c>
      <c r="C4925" s="187" t="s">
        <v>73</v>
      </c>
      <c r="D4925" s="218">
        <v>10.27</v>
      </c>
    </row>
    <row r="4926" spans="1:4" ht="14.25">
      <c r="A4926" s="199">
        <v>105228</v>
      </c>
      <c r="B4926" s="186" t="s">
        <v>5372</v>
      </c>
      <c r="C4926" s="187" t="s">
        <v>73</v>
      </c>
      <c r="D4926" s="218">
        <v>12.45</v>
      </c>
    </row>
    <row r="4927" spans="1:4" ht="14.25">
      <c r="A4927" s="199">
        <v>105138</v>
      </c>
      <c r="B4927" s="186" t="s">
        <v>4479</v>
      </c>
      <c r="C4927" s="187" t="s">
        <v>73</v>
      </c>
      <c r="D4927" s="218">
        <v>18.32</v>
      </c>
    </row>
    <row r="4928" spans="1:4" ht="14.25">
      <c r="A4928" s="199">
        <v>105139</v>
      </c>
      <c r="B4928" s="186" t="s">
        <v>4480</v>
      </c>
      <c r="C4928" s="187" t="s">
        <v>73</v>
      </c>
      <c r="D4928" s="218">
        <v>21.61</v>
      </c>
    </row>
    <row r="4929" spans="1:4" ht="14.25">
      <c r="A4929" s="199">
        <v>105140</v>
      </c>
      <c r="B4929" s="186" t="s">
        <v>4481</v>
      </c>
      <c r="C4929" s="187" t="s">
        <v>73</v>
      </c>
      <c r="D4929" s="218">
        <v>27.82</v>
      </c>
    </row>
    <row r="4930" spans="1:4" ht="14.25">
      <c r="A4930" s="199">
        <v>105141</v>
      </c>
      <c r="B4930" s="186" t="s">
        <v>4482</v>
      </c>
      <c r="C4930" s="187" t="s">
        <v>73</v>
      </c>
      <c r="D4930" s="218">
        <v>33.03</v>
      </c>
    </row>
    <row r="4931" spans="1:4" ht="14.25">
      <c r="A4931" s="199">
        <v>105172</v>
      </c>
      <c r="B4931" s="186" t="s">
        <v>5322</v>
      </c>
      <c r="C4931" s="187" t="s">
        <v>73</v>
      </c>
      <c r="D4931" s="218">
        <v>85.42</v>
      </c>
    </row>
    <row r="4932" spans="1:4" ht="14.25">
      <c r="A4932" s="199">
        <v>105169</v>
      </c>
      <c r="B4932" s="186" t="s">
        <v>5320</v>
      </c>
      <c r="C4932" s="187" t="s">
        <v>73</v>
      </c>
      <c r="D4932" s="218">
        <v>85.33</v>
      </c>
    </row>
    <row r="4933" spans="1:4" ht="14.25">
      <c r="A4933" s="199">
        <v>105230</v>
      </c>
      <c r="B4933" s="186" t="s">
        <v>5374</v>
      </c>
      <c r="C4933" s="187" t="s">
        <v>73</v>
      </c>
      <c r="D4933" s="218">
        <v>8.15</v>
      </c>
    </row>
    <row r="4934" spans="1:4" ht="14.25">
      <c r="A4934" s="199">
        <v>105231</v>
      </c>
      <c r="B4934" s="186" t="s">
        <v>5375</v>
      </c>
      <c r="C4934" s="187" t="s">
        <v>73</v>
      </c>
      <c r="D4934" s="218">
        <v>9.61</v>
      </c>
    </row>
    <row r="4935" spans="1:4" ht="14.25">
      <c r="A4935" s="199">
        <v>105232</v>
      </c>
      <c r="B4935" s="186" t="s">
        <v>5376</v>
      </c>
      <c r="C4935" s="187" t="s">
        <v>73</v>
      </c>
      <c r="D4935" s="218">
        <v>18.93</v>
      </c>
    </row>
    <row r="4936" spans="1:4" ht="14.25">
      <c r="A4936" s="199">
        <v>105229</v>
      </c>
      <c r="B4936" s="186" t="s">
        <v>5373</v>
      </c>
      <c r="C4936" s="187" t="s">
        <v>73</v>
      </c>
      <c r="D4936" s="218">
        <v>30.36</v>
      </c>
    </row>
    <row r="4937" spans="1:4" ht="14.25">
      <c r="A4937" s="199">
        <v>105146</v>
      </c>
      <c r="B4937" s="186" t="s">
        <v>5299</v>
      </c>
      <c r="C4937" s="187" t="s">
        <v>73</v>
      </c>
      <c r="D4937" s="218">
        <v>24.29</v>
      </c>
    </row>
    <row r="4938" spans="1:4" ht="14.25">
      <c r="A4938" s="199">
        <v>94613</v>
      </c>
      <c r="B4938" s="186" t="s">
        <v>7888</v>
      </c>
      <c r="C4938" s="187" t="s">
        <v>73</v>
      </c>
      <c r="D4938" s="218">
        <v>0</v>
      </c>
    </row>
    <row r="4939" spans="1:4" ht="14.25">
      <c r="A4939" s="199">
        <v>94607</v>
      </c>
      <c r="B4939" s="186" t="s">
        <v>7889</v>
      </c>
      <c r="C4939" s="187" t="s">
        <v>73</v>
      </c>
      <c r="D4939" s="218">
        <v>0</v>
      </c>
    </row>
    <row r="4940" spans="1:4" ht="14.25">
      <c r="A4940" s="199">
        <v>94609</v>
      </c>
      <c r="B4940" s="186" t="s">
        <v>7890</v>
      </c>
      <c r="C4940" s="187" t="s">
        <v>73</v>
      </c>
      <c r="D4940" s="218">
        <v>0</v>
      </c>
    </row>
    <row r="4941" spans="1:4" ht="14.25">
      <c r="A4941" s="199">
        <v>94611</v>
      </c>
      <c r="B4941" s="186" t="s">
        <v>7891</v>
      </c>
      <c r="C4941" s="187" t="s">
        <v>73</v>
      </c>
      <c r="D4941" s="218">
        <v>0</v>
      </c>
    </row>
    <row r="4942" spans="1:4" ht="14.25">
      <c r="A4942" s="199">
        <v>96738</v>
      </c>
      <c r="B4942" s="186" t="s">
        <v>4995</v>
      </c>
      <c r="C4942" s="187" t="s">
        <v>73</v>
      </c>
      <c r="D4942" s="218">
        <v>25.51</v>
      </c>
    </row>
    <row r="4943" spans="1:4" ht="14.25">
      <c r="A4943" s="199">
        <v>96740</v>
      </c>
      <c r="B4943" s="186" t="s">
        <v>4997</v>
      </c>
      <c r="C4943" s="187" t="s">
        <v>73</v>
      </c>
      <c r="D4943" s="218">
        <v>35.47</v>
      </c>
    </row>
    <row r="4944" spans="1:4" ht="14.25">
      <c r="A4944" s="199">
        <v>94738</v>
      </c>
      <c r="B4944" s="186" t="s">
        <v>4959</v>
      </c>
      <c r="C4944" s="187" t="s">
        <v>73</v>
      </c>
      <c r="D4944" s="218">
        <v>1705.62</v>
      </c>
    </row>
    <row r="4945" spans="1:4" ht="14.25">
      <c r="A4945" s="199">
        <v>94724</v>
      </c>
      <c r="B4945" s="186" t="s">
        <v>4946</v>
      </c>
      <c r="C4945" s="187" t="s">
        <v>73</v>
      </c>
      <c r="D4945" s="218">
        <v>26.98</v>
      </c>
    </row>
    <row r="4946" spans="1:4" ht="14.25">
      <c r="A4946" s="199">
        <v>94726</v>
      </c>
      <c r="B4946" s="186" t="s">
        <v>4948</v>
      </c>
      <c r="C4946" s="187" t="s">
        <v>73</v>
      </c>
      <c r="D4946" s="218">
        <v>34.76</v>
      </c>
    </row>
    <row r="4947" spans="1:4" ht="14.25">
      <c r="A4947" s="199">
        <v>94728</v>
      </c>
      <c r="B4947" s="186" t="s">
        <v>4950</v>
      </c>
      <c r="C4947" s="187" t="s">
        <v>73</v>
      </c>
      <c r="D4947" s="218">
        <v>54.26</v>
      </c>
    </row>
    <row r="4948" spans="1:4" ht="14.25">
      <c r="A4948" s="199">
        <v>94730</v>
      </c>
      <c r="B4948" s="186" t="s">
        <v>4952</v>
      </c>
      <c r="C4948" s="187" t="s">
        <v>73</v>
      </c>
      <c r="D4948" s="218">
        <v>66.52</v>
      </c>
    </row>
    <row r="4949" spans="1:4" ht="14.25">
      <c r="A4949" s="199">
        <v>94732</v>
      </c>
      <c r="B4949" s="186" t="s">
        <v>4954</v>
      </c>
      <c r="C4949" s="187" t="s">
        <v>73</v>
      </c>
      <c r="D4949" s="218">
        <v>106.65</v>
      </c>
    </row>
    <row r="4950" spans="1:4" ht="14.25">
      <c r="A4950" s="199">
        <v>94734</v>
      </c>
      <c r="B4950" s="186" t="s">
        <v>4956</v>
      </c>
      <c r="C4950" s="187" t="s">
        <v>73</v>
      </c>
      <c r="D4950" s="218">
        <v>389.27</v>
      </c>
    </row>
    <row r="4951" spans="1:4" ht="14.25">
      <c r="A4951" s="199">
        <v>94736</v>
      </c>
      <c r="B4951" s="186" t="s">
        <v>4957</v>
      </c>
      <c r="C4951" s="187" t="s">
        <v>73</v>
      </c>
      <c r="D4951" s="218">
        <v>566.03</v>
      </c>
    </row>
    <row r="4952" spans="1:4" ht="14.25">
      <c r="A4952" s="199">
        <v>94483</v>
      </c>
      <c r="B4952" s="186" t="s">
        <v>5533</v>
      </c>
      <c r="C4952" s="187" t="s">
        <v>73</v>
      </c>
      <c r="D4952" s="218">
        <v>1387.24</v>
      </c>
    </row>
    <row r="4953" spans="1:4" ht="14.25">
      <c r="A4953" s="199">
        <v>94482</v>
      </c>
      <c r="B4953" s="186" t="s">
        <v>5532</v>
      </c>
      <c r="C4953" s="187" t="s">
        <v>73</v>
      </c>
      <c r="D4953" s="218">
        <v>1669.93</v>
      </c>
    </row>
    <row r="4954" spans="1:4" ht="14.25">
      <c r="A4954" s="199">
        <v>94481</v>
      </c>
      <c r="B4954" s="186" t="s">
        <v>5531</v>
      </c>
      <c r="C4954" s="187" t="s">
        <v>73</v>
      </c>
      <c r="D4954" s="218">
        <v>2144.85</v>
      </c>
    </row>
    <row r="4955" spans="1:4" ht="14.25">
      <c r="A4955" s="199">
        <v>94480</v>
      </c>
      <c r="B4955" s="186" t="s">
        <v>5530</v>
      </c>
      <c r="C4955" s="187" t="s">
        <v>73</v>
      </c>
      <c r="D4955" s="218">
        <v>3100.85</v>
      </c>
    </row>
    <row r="4956" spans="1:4" ht="14.25">
      <c r="A4956" s="199">
        <v>94472</v>
      </c>
      <c r="B4956" s="186" t="s">
        <v>4877</v>
      </c>
      <c r="C4956" s="187" t="s">
        <v>73</v>
      </c>
      <c r="D4956" s="218">
        <v>76.459999999999994</v>
      </c>
    </row>
    <row r="4957" spans="1:4" ht="14.25">
      <c r="A4957" s="199">
        <v>94474</v>
      </c>
      <c r="B4957" s="186" t="s">
        <v>4879</v>
      </c>
      <c r="C4957" s="187" t="s">
        <v>73</v>
      </c>
      <c r="D4957" s="218">
        <v>129.29</v>
      </c>
    </row>
    <row r="4958" spans="1:4" ht="14.25">
      <c r="A4958" s="199">
        <v>94476</v>
      </c>
      <c r="B4958" s="186" t="s">
        <v>4881</v>
      </c>
      <c r="C4958" s="187" t="s">
        <v>73</v>
      </c>
      <c r="D4958" s="218">
        <v>180.99</v>
      </c>
    </row>
    <row r="4959" spans="1:4" ht="14.25">
      <c r="A4959" s="199">
        <v>94471</v>
      </c>
      <c r="B4959" s="186" t="s">
        <v>4876</v>
      </c>
      <c r="C4959" s="187" t="s">
        <v>73</v>
      </c>
      <c r="D4959" s="218">
        <v>74.180000000000007</v>
      </c>
    </row>
    <row r="4960" spans="1:4" ht="14.25">
      <c r="A4960" s="199">
        <v>94473</v>
      </c>
      <c r="B4960" s="186" t="s">
        <v>4878</v>
      </c>
      <c r="C4960" s="187" t="s">
        <v>73</v>
      </c>
      <c r="D4960" s="218">
        <v>119.24</v>
      </c>
    </row>
    <row r="4961" spans="1:4" ht="14.25">
      <c r="A4961" s="199">
        <v>94475</v>
      </c>
      <c r="B4961" s="186" t="s">
        <v>4880</v>
      </c>
      <c r="C4961" s="187" t="s">
        <v>73</v>
      </c>
      <c r="D4961" s="218">
        <v>161.62</v>
      </c>
    </row>
    <row r="4962" spans="1:4" ht="14.25">
      <c r="A4962" s="199">
        <v>105194</v>
      </c>
      <c r="B4962" s="186" t="s">
        <v>5338</v>
      </c>
      <c r="C4962" s="187" t="s">
        <v>73</v>
      </c>
      <c r="D4962" s="218">
        <v>82.73</v>
      </c>
    </row>
    <row r="4963" spans="1:4" ht="14.25">
      <c r="A4963" s="199">
        <v>105195</v>
      </c>
      <c r="B4963" s="186" t="s">
        <v>5339</v>
      </c>
      <c r="C4963" s="187" t="s">
        <v>73</v>
      </c>
      <c r="D4963" s="218">
        <v>213.62</v>
      </c>
    </row>
    <row r="4964" spans="1:4" ht="14.25">
      <c r="A4964" s="199">
        <v>105178</v>
      </c>
      <c r="B4964" s="186" t="s">
        <v>5328</v>
      </c>
      <c r="C4964" s="187" t="s">
        <v>73</v>
      </c>
      <c r="D4964" s="218">
        <v>134.12</v>
      </c>
    </row>
    <row r="4965" spans="1:4" ht="14.25">
      <c r="A4965" s="199">
        <v>94620</v>
      </c>
      <c r="B4965" s="186" t="s">
        <v>4894</v>
      </c>
      <c r="C4965" s="187" t="s">
        <v>73</v>
      </c>
      <c r="D4965" s="218">
        <v>890.86</v>
      </c>
    </row>
    <row r="4966" spans="1:4" ht="14.25">
      <c r="A4966" s="199">
        <v>94614</v>
      </c>
      <c r="B4966" s="186" t="s">
        <v>4889</v>
      </c>
      <c r="C4966" s="187" t="s">
        <v>73</v>
      </c>
      <c r="D4966" s="218">
        <v>140.6</v>
      </c>
    </row>
    <row r="4967" spans="1:4" ht="14.25">
      <c r="A4967" s="199">
        <v>94616</v>
      </c>
      <c r="B4967" s="186" t="s">
        <v>4891</v>
      </c>
      <c r="C4967" s="187" t="s">
        <v>73</v>
      </c>
      <c r="D4967" s="218">
        <v>396.46</v>
      </c>
    </row>
    <row r="4968" spans="1:4" ht="14.25">
      <c r="A4968" s="199">
        <v>94618</v>
      </c>
      <c r="B4968" s="186" t="s">
        <v>4893</v>
      </c>
      <c r="C4968" s="187" t="s">
        <v>73</v>
      </c>
      <c r="D4968" s="218">
        <v>385.25</v>
      </c>
    </row>
    <row r="4969" spans="1:4" ht="14.25">
      <c r="A4969" s="199">
        <v>105193</v>
      </c>
      <c r="B4969" s="186" t="s">
        <v>5337</v>
      </c>
      <c r="C4969" s="187" t="s">
        <v>73</v>
      </c>
      <c r="D4969" s="218">
        <v>146.84</v>
      </c>
    </row>
    <row r="4970" spans="1:4" ht="14.25">
      <c r="A4970" s="199">
        <v>105197</v>
      </c>
      <c r="B4970" s="186" t="s">
        <v>5341</v>
      </c>
      <c r="C4970" s="187" t="s">
        <v>73</v>
      </c>
      <c r="D4970" s="218">
        <v>157.09</v>
      </c>
    </row>
    <row r="4971" spans="1:4" ht="14.25">
      <c r="A4971" s="199">
        <v>105196</v>
      </c>
      <c r="B4971" s="186" t="s">
        <v>5340</v>
      </c>
      <c r="C4971" s="187" t="s">
        <v>73</v>
      </c>
      <c r="D4971" s="218">
        <v>228.52</v>
      </c>
    </row>
    <row r="4972" spans="1:4" ht="14.25">
      <c r="A4972" s="199">
        <v>105198</v>
      </c>
      <c r="B4972" s="186" t="s">
        <v>5342</v>
      </c>
      <c r="C4972" s="187" t="s">
        <v>73</v>
      </c>
      <c r="D4972" s="218">
        <v>324.52999999999997</v>
      </c>
    </row>
    <row r="4973" spans="1:4" ht="14.25">
      <c r="A4973" s="199">
        <v>105200</v>
      </c>
      <c r="B4973" s="186" t="s">
        <v>5344</v>
      </c>
      <c r="C4973" s="187" t="s">
        <v>73</v>
      </c>
      <c r="D4973" s="218">
        <v>123.62</v>
      </c>
    </row>
    <row r="4974" spans="1:4" ht="14.25">
      <c r="A4974" s="199">
        <v>105199</v>
      </c>
      <c r="B4974" s="186" t="s">
        <v>5343</v>
      </c>
      <c r="C4974" s="187" t="s">
        <v>73</v>
      </c>
      <c r="D4974" s="218">
        <v>207.55</v>
      </c>
    </row>
    <row r="4975" spans="1:4" ht="14.25">
      <c r="A4975" s="199">
        <v>105201</v>
      </c>
      <c r="B4975" s="186" t="s">
        <v>5345</v>
      </c>
      <c r="C4975" s="187" t="s">
        <v>73</v>
      </c>
      <c r="D4975" s="218">
        <v>284.32</v>
      </c>
    </row>
    <row r="4976" spans="1:4" ht="14.25">
      <c r="A4976" s="199">
        <v>94755</v>
      </c>
      <c r="B4976" s="186" t="s">
        <v>7892</v>
      </c>
      <c r="C4976" s="187" t="s">
        <v>73</v>
      </c>
      <c r="D4976" s="218">
        <v>0</v>
      </c>
    </row>
    <row r="4977" spans="1:4" ht="14.25">
      <c r="A4977" s="199">
        <v>94741</v>
      </c>
      <c r="B4977" s="186" t="s">
        <v>4962</v>
      </c>
      <c r="C4977" s="187" t="s">
        <v>73</v>
      </c>
      <c r="D4977" s="218">
        <v>13.29</v>
      </c>
    </row>
    <row r="4978" spans="1:4" ht="14.25">
      <c r="A4978" s="199">
        <v>94743</v>
      </c>
      <c r="B4978" s="186" t="s">
        <v>4964</v>
      </c>
      <c r="C4978" s="187" t="s">
        <v>73</v>
      </c>
      <c r="D4978" s="218">
        <v>21.72</v>
      </c>
    </row>
    <row r="4979" spans="1:4" ht="14.25">
      <c r="A4979" s="199">
        <v>94745</v>
      </c>
      <c r="B4979" s="186" t="s">
        <v>7893</v>
      </c>
      <c r="C4979" s="187" t="s">
        <v>73</v>
      </c>
      <c r="D4979" s="218">
        <v>0</v>
      </c>
    </row>
    <row r="4980" spans="1:4" ht="14.25">
      <c r="A4980" s="199">
        <v>94747</v>
      </c>
      <c r="B4980" s="186" t="s">
        <v>7894</v>
      </c>
      <c r="C4980" s="187" t="s">
        <v>73</v>
      </c>
      <c r="D4980" s="218">
        <v>0</v>
      </c>
    </row>
    <row r="4981" spans="1:4" ht="14.25">
      <c r="A4981" s="199">
        <v>94749</v>
      </c>
      <c r="B4981" s="186" t="s">
        <v>7895</v>
      </c>
      <c r="C4981" s="187" t="s">
        <v>73</v>
      </c>
      <c r="D4981" s="218">
        <v>0</v>
      </c>
    </row>
    <row r="4982" spans="1:4" ht="14.25">
      <c r="A4982" s="199">
        <v>94751</v>
      </c>
      <c r="B4982" s="186" t="s">
        <v>7896</v>
      </c>
      <c r="C4982" s="187" t="s">
        <v>73</v>
      </c>
      <c r="D4982" s="218">
        <v>0</v>
      </c>
    </row>
    <row r="4983" spans="1:4" ht="14.25">
      <c r="A4983" s="199">
        <v>94753</v>
      </c>
      <c r="B4983" s="186" t="s">
        <v>7897</v>
      </c>
      <c r="C4983" s="187" t="s">
        <v>73</v>
      </c>
      <c r="D4983" s="218">
        <v>0</v>
      </c>
    </row>
    <row r="4984" spans="1:4" ht="14.25">
      <c r="A4984" s="199">
        <v>105209</v>
      </c>
      <c r="B4984" s="186" t="s">
        <v>5353</v>
      </c>
      <c r="C4984" s="187" t="s">
        <v>73</v>
      </c>
      <c r="D4984" s="218">
        <v>152.08000000000001</v>
      </c>
    </row>
    <row r="4985" spans="1:4" ht="14.25">
      <c r="A4985" s="199">
        <v>105208</v>
      </c>
      <c r="B4985" s="186" t="s">
        <v>5352</v>
      </c>
      <c r="C4985" s="187" t="s">
        <v>73</v>
      </c>
      <c r="D4985" s="218">
        <v>314.04000000000002</v>
      </c>
    </row>
    <row r="4986" spans="1:4" ht="14.25">
      <c r="A4986" s="199">
        <v>105210</v>
      </c>
      <c r="B4986" s="186" t="s">
        <v>5354</v>
      </c>
      <c r="C4986" s="187" t="s">
        <v>73</v>
      </c>
      <c r="D4986" s="218">
        <v>405.52</v>
      </c>
    </row>
    <row r="4987" spans="1:4" ht="14.25">
      <c r="A4987" s="199">
        <v>105203</v>
      </c>
      <c r="B4987" s="186" t="s">
        <v>5347</v>
      </c>
      <c r="C4987" s="187" t="s">
        <v>73</v>
      </c>
      <c r="D4987" s="218">
        <v>156.4</v>
      </c>
    </row>
    <row r="4988" spans="1:4" ht="14.25">
      <c r="A4988" s="199">
        <v>105202</v>
      </c>
      <c r="B4988" s="186" t="s">
        <v>5346</v>
      </c>
      <c r="C4988" s="187" t="s">
        <v>73</v>
      </c>
      <c r="D4988" s="218">
        <v>257.70999999999998</v>
      </c>
    </row>
    <row r="4989" spans="1:4" ht="14.25">
      <c r="A4989" s="199">
        <v>105204</v>
      </c>
      <c r="B4989" s="186" t="s">
        <v>5348</v>
      </c>
      <c r="C4989" s="187" t="s">
        <v>73</v>
      </c>
      <c r="D4989" s="218">
        <v>343.03</v>
      </c>
    </row>
    <row r="4990" spans="1:4" ht="14.25">
      <c r="A4990" s="199">
        <v>105206</v>
      </c>
      <c r="B4990" s="186" t="s">
        <v>5350</v>
      </c>
      <c r="C4990" s="187" t="s">
        <v>73</v>
      </c>
      <c r="D4990" s="218">
        <v>148.96</v>
      </c>
    </row>
    <row r="4991" spans="1:4" ht="14.25">
      <c r="A4991" s="199">
        <v>105205</v>
      </c>
      <c r="B4991" s="186" t="s">
        <v>5349</v>
      </c>
      <c r="C4991" s="187" t="s">
        <v>73</v>
      </c>
      <c r="D4991" s="218">
        <v>237.92</v>
      </c>
    </row>
    <row r="4992" spans="1:4" ht="14.25">
      <c r="A4992" s="199">
        <v>105207</v>
      </c>
      <c r="B4992" s="186" t="s">
        <v>5351</v>
      </c>
      <c r="C4992" s="187" t="s">
        <v>73</v>
      </c>
      <c r="D4992" s="218">
        <v>333.13</v>
      </c>
    </row>
    <row r="4993" spans="1:4" ht="14.25">
      <c r="A4993" s="199">
        <v>94687</v>
      </c>
      <c r="B4993" s="186" t="s">
        <v>4926</v>
      </c>
      <c r="C4993" s="187" t="s">
        <v>73</v>
      </c>
      <c r="D4993" s="218">
        <v>246.53</v>
      </c>
    </row>
    <row r="4994" spans="1:4" ht="14.25">
      <c r="A4994" s="199">
        <v>94673</v>
      </c>
      <c r="B4994" s="186" t="s">
        <v>7898</v>
      </c>
      <c r="C4994" s="187" t="s">
        <v>73</v>
      </c>
      <c r="D4994" s="218">
        <v>7.47</v>
      </c>
    </row>
    <row r="4995" spans="1:4" ht="14.25">
      <c r="A4995" s="199">
        <v>94675</v>
      </c>
      <c r="B4995" s="186" t="s">
        <v>4914</v>
      </c>
      <c r="C4995" s="187" t="s">
        <v>73</v>
      </c>
      <c r="D4995" s="218">
        <v>12.73</v>
      </c>
    </row>
    <row r="4996" spans="1:4" ht="14.25">
      <c r="A4996" s="199">
        <v>94677</v>
      </c>
      <c r="B4996" s="186" t="s">
        <v>4916</v>
      </c>
      <c r="C4996" s="187" t="s">
        <v>73</v>
      </c>
      <c r="D4996" s="218">
        <v>20.74</v>
      </c>
    </row>
    <row r="4997" spans="1:4" ht="14.25">
      <c r="A4997" s="199">
        <v>94679</v>
      </c>
      <c r="B4997" s="186" t="s">
        <v>4918</v>
      </c>
      <c r="C4997" s="187" t="s">
        <v>73</v>
      </c>
      <c r="D4997" s="218">
        <v>24.92</v>
      </c>
    </row>
    <row r="4998" spans="1:4" ht="14.25">
      <c r="A4998" s="199">
        <v>94681</v>
      </c>
      <c r="B4998" s="186" t="s">
        <v>4920</v>
      </c>
      <c r="C4998" s="187" t="s">
        <v>73</v>
      </c>
      <c r="D4998" s="218">
        <v>52.23</v>
      </c>
    </row>
    <row r="4999" spans="1:4" ht="14.25">
      <c r="A4999" s="199">
        <v>94683</v>
      </c>
      <c r="B4999" s="186" t="s">
        <v>4922</v>
      </c>
      <c r="C4999" s="187" t="s">
        <v>73</v>
      </c>
      <c r="D4999" s="218">
        <v>79.44</v>
      </c>
    </row>
    <row r="5000" spans="1:4" ht="14.25">
      <c r="A5000" s="199">
        <v>94685</v>
      </c>
      <c r="B5000" s="186" t="s">
        <v>4924</v>
      </c>
      <c r="C5000" s="187" t="s">
        <v>73</v>
      </c>
      <c r="D5000" s="218">
        <v>101.22</v>
      </c>
    </row>
    <row r="5001" spans="1:4" ht="14.25">
      <c r="A5001" s="199">
        <v>94621</v>
      </c>
      <c r="B5001" s="186" t="s">
        <v>7899</v>
      </c>
      <c r="C5001" s="187" t="s">
        <v>73</v>
      </c>
      <c r="D5001" s="218">
        <v>0</v>
      </c>
    </row>
    <row r="5002" spans="1:4" ht="14.25">
      <c r="A5002" s="199">
        <v>94615</v>
      </c>
      <c r="B5002" s="186" t="s">
        <v>4890</v>
      </c>
      <c r="C5002" s="187" t="s">
        <v>73</v>
      </c>
      <c r="D5002" s="218">
        <v>159.82</v>
      </c>
    </row>
    <row r="5003" spans="1:4" ht="14.25">
      <c r="A5003" s="199">
        <v>94617</v>
      </c>
      <c r="B5003" s="186" t="s">
        <v>4892</v>
      </c>
      <c r="C5003" s="187" t="s">
        <v>73</v>
      </c>
      <c r="D5003" s="218">
        <v>329.63</v>
      </c>
    </row>
    <row r="5004" spans="1:4" ht="14.25">
      <c r="A5004" s="199">
        <v>94619</v>
      </c>
      <c r="B5004" s="186" t="s">
        <v>7900</v>
      </c>
      <c r="C5004" s="187" t="s">
        <v>73</v>
      </c>
      <c r="D5004" s="218">
        <v>0</v>
      </c>
    </row>
    <row r="5005" spans="1:4" ht="14.25">
      <c r="A5005" s="199">
        <v>105147</v>
      </c>
      <c r="B5005" s="186" t="s">
        <v>5300</v>
      </c>
      <c r="C5005" s="187" t="s">
        <v>73</v>
      </c>
      <c r="D5005" s="218">
        <v>16.670000000000002</v>
      </c>
    </row>
    <row r="5006" spans="1:4" ht="14.25">
      <c r="A5006" s="199">
        <v>105148</v>
      </c>
      <c r="B5006" s="186" t="s">
        <v>5301</v>
      </c>
      <c r="C5006" s="187" t="s">
        <v>73</v>
      </c>
      <c r="D5006" s="218">
        <v>24.18</v>
      </c>
    </row>
    <row r="5007" spans="1:4" ht="14.25">
      <c r="A5007" s="199">
        <v>105154</v>
      </c>
      <c r="B5007" s="186" t="s">
        <v>5306</v>
      </c>
      <c r="C5007" s="187" t="s">
        <v>73</v>
      </c>
      <c r="D5007" s="218">
        <v>6.86</v>
      </c>
    </row>
    <row r="5008" spans="1:4" ht="14.25">
      <c r="A5008" s="199">
        <v>105155</v>
      </c>
      <c r="B5008" s="186" t="s">
        <v>5307</v>
      </c>
      <c r="C5008" s="187" t="s">
        <v>73</v>
      </c>
      <c r="D5008" s="218">
        <v>10.48</v>
      </c>
    </row>
    <row r="5009" spans="1:4" ht="14.25">
      <c r="A5009" s="199">
        <v>105156</v>
      </c>
      <c r="B5009" s="186" t="s">
        <v>5308</v>
      </c>
      <c r="C5009" s="187" t="s">
        <v>73</v>
      </c>
      <c r="D5009" s="218">
        <v>13.27</v>
      </c>
    </row>
    <row r="5010" spans="1:4" ht="14.25">
      <c r="A5010" s="199">
        <v>105157</v>
      </c>
      <c r="B5010" s="186" t="s">
        <v>5309</v>
      </c>
      <c r="C5010" s="187" t="s">
        <v>73</v>
      </c>
      <c r="D5010" s="218">
        <v>20.66</v>
      </c>
    </row>
    <row r="5011" spans="1:4" ht="14.25">
      <c r="A5011" s="199">
        <v>105158</v>
      </c>
      <c r="B5011" s="186" t="s">
        <v>5310</v>
      </c>
      <c r="C5011" s="187" t="s">
        <v>73</v>
      </c>
      <c r="D5011" s="218">
        <v>30.59</v>
      </c>
    </row>
    <row r="5012" spans="1:4" ht="14.25">
      <c r="A5012" s="199">
        <v>105159</v>
      </c>
      <c r="B5012" s="186" t="s">
        <v>5311</v>
      </c>
      <c r="C5012" s="187" t="s">
        <v>73</v>
      </c>
      <c r="D5012" s="218">
        <v>55.22</v>
      </c>
    </row>
    <row r="5013" spans="1:4" ht="14.25">
      <c r="A5013" s="199">
        <v>105160</v>
      </c>
      <c r="B5013" s="186" t="s">
        <v>5312</v>
      </c>
      <c r="C5013" s="187" t="s">
        <v>73</v>
      </c>
      <c r="D5013" s="218">
        <v>68.09</v>
      </c>
    </row>
    <row r="5014" spans="1:4" ht="14.25">
      <c r="A5014" s="199">
        <v>94634</v>
      </c>
      <c r="B5014" s="186" t="s">
        <v>7901</v>
      </c>
      <c r="C5014" s="187" t="s">
        <v>73</v>
      </c>
      <c r="D5014" s="218">
        <v>0</v>
      </c>
    </row>
    <row r="5015" spans="1:4" ht="14.25">
      <c r="A5015" s="199">
        <v>94631</v>
      </c>
      <c r="B5015" s="186" t="s">
        <v>7902</v>
      </c>
      <c r="C5015" s="187" t="s">
        <v>73</v>
      </c>
      <c r="D5015" s="218">
        <v>0</v>
      </c>
    </row>
    <row r="5016" spans="1:4" ht="14.25">
      <c r="A5016" s="199">
        <v>94632</v>
      </c>
      <c r="B5016" s="186" t="s">
        <v>7903</v>
      </c>
      <c r="C5016" s="187" t="s">
        <v>73</v>
      </c>
      <c r="D5016" s="218">
        <v>0</v>
      </c>
    </row>
    <row r="5017" spans="1:4" ht="14.25">
      <c r="A5017" s="199">
        <v>94633</v>
      </c>
      <c r="B5017" s="186" t="s">
        <v>7904</v>
      </c>
      <c r="C5017" s="187" t="s">
        <v>73</v>
      </c>
      <c r="D5017" s="218">
        <v>0</v>
      </c>
    </row>
    <row r="5018" spans="1:4" ht="14.25">
      <c r="A5018" s="199">
        <v>94672</v>
      </c>
      <c r="B5018" s="186" t="s">
        <v>7905</v>
      </c>
      <c r="C5018" s="187" t="s">
        <v>73</v>
      </c>
      <c r="D5018" s="218">
        <v>6.31</v>
      </c>
    </row>
    <row r="5019" spans="1:4" ht="14.25">
      <c r="A5019" s="199">
        <v>94754</v>
      </c>
      <c r="B5019" s="186" t="s">
        <v>4970</v>
      </c>
      <c r="C5019" s="187" t="s">
        <v>73</v>
      </c>
      <c r="D5019" s="218">
        <v>296.52999999999997</v>
      </c>
    </row>
    <row r="5020" spans="1:4" ht="14.25">
      <c r="A5020" s="199">
        <v>94740</v>
      </c>
      <c r="B5020" s="186" t="s">
        <v>4961</v>
      </c>
      <c r="C5020" s="187" t="s">
        <v>73</v>
      </c>
      <c r="D5020" s="218">
        <v>10.24</v>
      </c>
    </row>
    <row r="5021" spans="1:4" ht="14.25">
      <c r="A5021" s="199">
        <v>94742</v>
      </c>
      <c r="B5021" s="186" t="s">
        <v>4963</v>
      </c>
      <c r="C5021" s="187" t="s">
        <v>73</v>
      </c>
      <c r="D5021" s="218">
        <v>17.12</v>
      </c>
    </row>
    <row r="5022" spans="1:4" ht="14.25">
      <c r="A5022" s="199">
        <v>94744</v>
      </c>
      <c r="B5022" s="186" t="s">
        <v>4965</v>
      </c>
      <c r="C5022" s="187" t="s">
        <v>73</v>
      </c>
      <c r="D5022" s="218">
        <v>27.04</v>
      </c>
    </row>
    <row r="5023" spans="1:4" ht="14.25">
      <c r="A5023" s="199">
        <v>94746</v>
      </c>
      <c r="B5023" s="186" t="s">
        <v>4966</v>
      </c>
      <c r="C5023" s="187" t="s">
        <v>73</v>
      </c>
      <c r="D5023" s="218">
        <v>38.81</v>
      </c>
    </row>
    <row r="5024" spans="1:4" ht="14.25">
      <c r="A5024" s="199">
        <v>94748</v>
      </c>
      <c r="B5024" s="186" t="s">
        <v>4967</v>
      </c>
      <c r="C5024" s="187" t="s">
        <v>73</v>
      </c>
      <c r="D5024" s="218">
        <v>85.3</v>
      </c>
    </row>
    <row r="5025" spans="1:4" ht="14.25">
      <c r="A5025" s="199">
        <v>94750</v>
      </c>
      <c r="B5025" s="186" t="s">
        <v>4968</v>
      </c>
      <c r="C5025" s="187" t="s">
        <v>73</v>
      </c>
      <c r="D5025" s="218">
        <v>172.28</v>
      </c>
    </row>
    <row r="5026" spans="1:4" ht="14.25">
      <c r="A5026" s="199">
        <v>94752</v>
      </c>
      <c r="B5026" s="186" t="s">
        <v>4969</v>
      </c>
      <c r="C5026" s="187" t="s">
        <v>73</v>
      </c>
      <c r="D5026" s="218">
        <v>207.04</v>
      </c>
    </row>
    <row r="5027" spans="1:4" ht="14.25">
      <c r="A5027" s="199">
        <v>96755</v>
      </c>
      <c r="B5027" s="186" t="s">
        <v>5012</v>
      </c>
      <c r="C5027" s="187" t="s">
        <v>73</v>
      </c>
      <c r="D5027" s="218">
        <v>371.56</v>
      </c>
    </row>
    <row r="5028" spans="1:4" ht="14.25">
      <c r="A5028" s="199">
        <v>96747</v>
      </c>
      <c r="B5028" s="186" t="s">
        <v>5004</v>
      </c>
      <c r="C5028" s="187" t="s">
        <v>73</v>
      </c>
      <c r="D5028" s="218">
        <v>7.25</v>
      </c>
    </row>
    <row r="5029" spans="1:4" ht="14.25">
      <c r="A5029" s="199">
        <v>96748</v>
      </c>
      <c r="B5029" s="186" t="s">
        <v>5005</v>
      </c>
      <c r="C5029" s="187" t="s">
        <v>73</v>
      </c>
      <c r="D5029" s="218">
        <v>8.48</v>
      </c>
    </row>
    <row r="5030" spans="1:4" ht="14.25">
      <c r="A5030" s="199">
        <v>96749</v>
      </c>
      <c r="B5030" s="186" t="s">
        <v>5006</v>
      </c>
      <c r="C5030" s="187" t="s">
        <v>73</v>
      </c>
      <c r="D5030" s="218">
        <v>10.87</v>
      </c>
    </row>
    <row r="5031" spans="1:4" ht="14.25">
      <c r="A5031" s="199">
        <v>96750</v>
      </c>
      <c r="B5031" s="186" t="s">
        <v>5007</v>
      </c>
      <c r="C5031" s="187" t="s">
        <v>73</v>
      </c>
      <c r="D5031" s="218">
        <v>17.600000000000001</v>
      </c>
    </row>
    <row r="5032" spans="1:4" ht="14.25">
      <c r="A5032" s="199">
        <v>96751</v>
      </c>
      <c r="B5032" s="186" t="s">
        <v>5008</v>
      </c>
      <c r="C5032" s="187" t="s">
        <v>73</v>
      </c>
      <c r="D5032" s="218">
        <v>26.04</v>
      </c>
    </row>
    <row r="5033" spans="1:4" ht="14.25">
      <c r="A5033" s="199">
        <v>96752</v>
      </c>
      <c r="B5033" s="186" t="s">
        <v>5009</v>
      </c>
      <c r="C5033" s="187" t="s">
        <v>73</v>
      </c>
      <c r="D5033" s="218">
        <v>39.43</v>
      </c>
    </row>
    <row r="5034" spans="1:4" ht="14.25">
      <c r="A5034" s="199">
        <v>96753</v>
      </c>
      <c r="B5034" s="186" t="s">
        <v>5010</v>
      </c>
      <c r="C5034" s="187" t="s">
        <v>73</v>
      </c>
      <c r="D5034" s="218">
        <v>93.2</v>
      </c>
    </row>
    <row r="5035" spans="1:4" ht="14.25">
      <c r="A5035" s="199">
        <v>96754</v>
      </c>
      <c r="B5035" s="186" t="s">
        <v>5011</v>
      </c>
      <c r="C5035" s="187" t="s">
        <v>73</v>
      </c>
      <c r="D5035" s="218">
        <v>119.44</v>
      </c>
    </row>
    <row r="5036" spans="1:4" ht="14.25">
      <c r="A5036" s="199">
        <v>94686</v>
      </c>
      <c r="B5036" s="186" t="s">
        <v>4925</v>
      </c>
      <c r="C5036" s="187" t="s">
        <v>73</v>
      </c>
      <c r="D5036" s="218">
        <v>272.82</v>
      </c>
    </row>
    <row r="5037" spans="1:4" ht="14.25">
      <c r="A5037" s="199">
        <v>94674</v>
      </c>
      <c r="B5037" s="186" t="s">
        <v>4913</v>
      </c>
      <c r="C5037" s="187" t="s">
        <v>73</v>
      </c>
      <c r="D5037" s="218">
        <v>8.16</v>
      </c>
    </row>
    <row r="5038" spans="1:4" ht="14.25">
      <c r="A5038" s="199">
        <v>94676</v>
      </c>
      <c r="B5038" s="186" t="s">
        <v>4915</v>
      </c>
      <c r="C5038" s="187" t="s">
        <v>73</v>
      </c>
      <c r="D5038" s="218">
        <v>13.82</v>
      </c>
    </row>
    <row r="5039" spans="1:4" ht="14.25">
      <c r="A5039" s="199">
        <v>94678</v>
      </c>
      <c r="B5039" s="186" t="s">
        <v>4917</v>
      </c>
      <c r="C5039" s="187" t="s">
        <v>73</v>
      </c>
      <c r="D5039" s="218">
        <v>15.81</v>
      </c>
    </row>
    <row r="5040" spans="1:4" ht="14.25">
      <c r="A5040" s="199">
        <v>94680</v>
      </c>
      <c r="B5040" s="186" t="s">
        <v>4919</v>
      </c>
      <c r="C5040" s="187" t="s">
        <v>73</v>
      </c>
      <c r="D5040" s="218">
        <v>46.41</v>
      </c>
    </row>
    <row r="5041" spans="1:4" ht="14.25">
      <c r="A5041" s="199">
        <v>94682</v>
      </c>
      <c r="B5041" s="186" t="s">
        <v>4921</v>
      </c>
      <c r="C5041" s="187" t="s">
        <v>73</v>
      </c>
      <c r="D5041" s="218">
        <v>116.8</v>
      </c>
    </row>
    <row r="5042" spans="1:4" ht="14.25">
      <c r="A5042" s="199">
        <v>94684</v>
      </c>
      <c r="B5042" s="186" t="s">
        <v>4923</v>
      </c>
      <c r="C5042" s="187" t="s">
        <v>73</v>
      </c>
      <c r="D5042" s="218">
        <v>140.83000000000001</v>
      </c>
    </row>
    <row r="5043" spans="1:4" ht="14.25">
      <c r="A5043" s="199">
        <v>105219</v>
      </c>
      <c r="B5043" s="186" t="s">
        <v>5363</v>
      </c>
      <c r="C5043" s="187" t="s">
        <v>73</v>
      </c>
      <c r="D5043" s="218">
        <v>11.94</v>
      </c>
    </row>
    <row r="5044" spans="1:4" ht="14.25">
      <c r="A5044" s="199">
        <v>105220</v>
      </c>
      <c r="B5044" s="186" t="s">
        <v>5364</v>
      </c>
      <c r="C5044" s="187" t="s">
        <v>73</v>
      </c>
      <c r="D5044" s="218">
        <v>16.420000000000002</v>
      </c>
    </row>
    <row r="5045" spans="1:4" ht="14.25">
      <c r="A5045" s="199">
        <v>105221</v>
      </c>
      <c r="B5045" s="186" t="s">
        <v>5365</v>
      </c>
      <c r="C5045" s="187" t="s">
        <v>73</v>
      </c>
      <c r="D5045" s="218">
        <v>25.3</v>
      </c>
    </row>
    <row r="5046" spans="1:4" ht="14.25">
      <c r="A5046" s="199">
        <v>105166</v>
      </c>
      <c r="B5046" s="186" t="s">
        <v>5318</v>
      </c>
      <c r="C5046" s="187" t="s">
        <v>73</v>
      </c>
      <c r="D5046" s="218">
        <v>38.380000000000003</v>
      </c>
    </row>
    <row r="5047" spans="1:4" ht="14.25">
      <c r="A5047" s="199">
        <v>105222</v>
      </c>
      <c r="B5047" s="186" t="s">
        <v>5366</v>
      </c>
      <c r="C5047" s="187" t="s">
        <v>73</v>
      </c>
      <c r="D5047" s="218">
        <v>72.61</v>
      </c>
    </row>
    <row r="5048" spans="1:4" ht="14.25">
      <c r="A5048" s="199">
        <v>105223</v>
      </c>
      <c r="B5048" s="186" t="s">
        <v>5367</v>
      </c>
      <c r="C5048" s="187" t="s">
        <v>73</v>
      </c>
      <c r="D5048" s="218">
        <v>166.54</v>
      </c>
    </row>
    <row r="5049" spans="1:4" ht="14.25">
      <c r="A5049" s="199">
        <v>105224</v>
      </c>
      <c r="B5049" s="186" t="s">
        <v>5368</v>
      </c>
      <c r="C5049" s="187" t="s">
        <v>73</v>
      </c>
      <c r="D5049" s="218">
        <v>242.77</v>
      </c>
    </row>
    <row r="5050" spans="1:4" ht="14.25">
      <c r="A5050" s="199">
        <v>105149</v>
      </c>
      <c r="B5050" s="186" t="s">
        <v>5302</v>
      </c>
      <c r="C5050" s="187" t="s">
        <v>73</v>
      </c>
      <c r="D5050" s="218">
        <v>7.52</v>
      </c>
    </row>
    <row r="5051" spans="1:4" ht="14.25">
      <c r="A5051" s="199">
        <v>105150</v>
      </c>
      <c r="B5051" s="186" t="s">
        <v>5303</v>
      </c>
      <c r="C5051" s="187" t="s">
        <v>73</v>
      </c>
      <c r="D5051" s="218">
        <v>8.92</v>
      </c>
    </row>
    <row r="5052" spans="1:4" ht="14.25">
      <c r="A5052" s="199">
        <v>105151</v>
      </c>
      <c r="B5052" s="186" t="s">
        <v>5304</v>
      </c>
      <c r="C5052" s="187" t="s">
        <v>73</v>
      </c>
      <c r="D5052" s="218">
        <v>23.65</v>
      </c>
    </row>
    <row r="5053" spans="1:4" ht="14.25">
      <c r="A5053" s="199">
        <v>105152</v>
      </c>
      <c r="B5053" s="186" t="s">
        <v>5305</v>
      </c>
      <c r="C5053" s="187" t="s">
        <v>73</v>
      </c>
      <c r="D5053" s="218">
        <v>35.619999999999997</v>
      </c>
    </row>
    <row r="5054" spans="1:4" ht="14.25">
      <c r="A5054" s="199">
        <v>105153</v>
      </c>
      <c r="B5054" s="186" t="s">
        <v>4487</v>
      </c>
      <c r="C5054" s="187" t="s">
        <v>73</v>
      </c>
      <c r="D5054" s="218">
        <v>56.52</v>
      </c>
    </row>
    <row r="5055" spans="1:4" ht="14.25">
      <c r="A5055" s="199">
        <v>105161</v>
      </c>
      <c r="B5055" s="186" t="s">
        <v>5313</v>
      </c>
      <c r="C5055" s="187" t="s">
        <v>73</v>
      </c>
      <c r="D5055" s="218">
        <v>103.63</v>
      </c>
    </row>
    <row r="5056" spans="1:4" ht="14.25">
      <c r="A5056" s="199">
        <v>105162</v>
      </c>
      <c r="B5056" s="186" t="s">
        <v>5314</v>
      </c>
      <c r="C5056" s="187" t="s">
        <v>73</v>
      </c>
      <c r="D5056" s="218">
        <v>178.53</v>
      </c>
    </row>
    <row r="5057" spans="1:4" ht="14.25">
      <c r="A5057" s="199">
        <v>105163</v>
      </c>
      <c r="B5057" s="186" t="s">
        <v>5315</v>
      </c>
      <c r="C5057" s="187" t="s">
        <v>73</v>
      </c>
      <c r="D5057" s="218">
        <v>14.59</v>
      </c>
    </row>
    <row r="5058" spans="1:4" ht="14.25">
      <c r="A5058" s="199">
        <v>105170</v>
      </c>
      <c r="B5058" s="186" t="s">
        <v>5321</v>
      </c>
      <c r="C5058" s="187" t="s">
        <v>73</v>
      </c>
      <c r="D5058" s="218">
        <v>5.79</v>
      </c>
    </row>
    <row r="5059" spans="1:4" ht="14.25">
      <c r="A5059" s="199">
        <v>105179</v>
      </c>
      <c r="B5059" s="186" t="s">
        <v>5329</v>
      </c>
      <c r="C5059" s="187" t="s">
        <v>73</v>
      </c>
      <c r="D5059" s="218">
        <v>10.11</v>
      </c>
    </row>
    <row r="5060" spans="1:4" ht="14.25">
      <c r="A5060" s="199">
        <v>105180</v>
      </c>
      <c r="B5060" s="186" t="s">
        <v>5330</v>
      </c>
      <c r="C5060" s="187" t="s">
        <v>73</v>
      </c>
      <c r="D5060" s="218">
        <v>13.88</v>
      </c>
    </row>
    <row r="5061" spans="1:4" ht="14.25">
      <c r="A5061" s="199">
        <v>105181</v>
      </c>
      <c r="B5061" s="186" t="s">
        <v>5331</v>
      </c>
      <c r="C5061" s="187" t="s">
        <v>73</v>
      </c>
      <c r="D5061" s="218">
        <v>18.63</v>
      </c>
    </row>
    <row r="5062" spans="1:4" ht="14.25">
      <c r="A5062" s="199">
        <v>105182</v>
      </c>
      <c r="B5062" s="186" t="s">
        <v>5332</v>
      </c>
      <c r="C5062" s="187" t="s">
        <v>73</v>
      </c>
      <c r="D5062" s="218">
        <v>44.43</v>
      </c>
    </row>
    <row r="5063" spans="1:4" ht="14.25">
      <c r="A5063" s="199">
        <v>105183</v>
      </c>
      <c r="B5063" s="186" t="s">
        <v>5333</v>
      </c>
      <c r="C5063" s="187" t="s">
        <v>73</v>
      </c>
      <c r="D5063" s="218">
        <v>94</v>
      </c>
    </row>
    <row r="5064" spans="1:4" ht="14.25">
      <c r="A5064" s="199">
        <v>105184</v>
      </c>
      <c r="B5064" s="186" t="s">
        <v>5334</v>
      </c>
      <c r="C5064" s="187" t="s">
        <v>73</v>
      </c>
      <c r="D5064" s="218">
        <v>116.41</v>
      </c>
    </row>
    <row r="5065" spans="1:4" ht="14.25">
      <c r="A5065" s="199">
        <v>94612</v>
      </c>
      <c r="B5065" s="186" t="s">
        <v>4888</v>
      </c>
      <c r="C5065" s="187" t="s">
        <v>73</v>
      </c>
      <c r="D5065" s="218">
        <v>432.37</v>
      </c>
    </row>
    <row r="5066" spans="1:4" ht="14.25">
      <c r="A5066" s="199">
        <v>105142</v>
      </c>
      <c r="B5066" s="186" t="s">
        <v>4483</v>
      </c>
      <c r="C5066" s="187" t="s">
        <v>73</v>
      </c>
      <c r="D5066" s="218">
        <v>7.16</v>
      </c>
    </row>
    <row r="5067" spans="1:4" ht="14.25">
      <c r="A5067" s="199">
        <v>105143</v>
      </c>
      <c r="B5067" s="186" t="s">
        <v>4484</v>
      </c>
      <c r="C5067" s="187" t="s">
        <v>73</v>
      </c>
      <c r="D5067" s="218">
        <v>10.79</v>
      </c>
    </row>
    <row r="5068" spans="1:4" ht="14.25">
      <c r="A5068" s="199">
        <v>105144</v>
      </c>
      <c r="B5068" s="186" t="s">
        <v>4485</v>
      </c>
      <c r="C5068" s="187" t="s">
        <v>73</v>
      </c>
      <c r="D5068" s="218">
        <v>22.99</v>
      </c>
    </row>
    <row r="5069" spans="1:4" ht="14.25">
      <c r="A5069" s="199">
        <v>105173</v>
      </c>
      <c r="B5069" s="186" t="s">
        <v>5323</v>
      </c>
      <c r="C5069" s="187" t="s">
        <v>73</v>
      </c>
      <c r="D5069" s="218">
        <v>86.22</v>
      </c>
    </row>
    <row r="5070" spans="1:4" ht="14.25">
      <c r="A5070" s="199">
        <v>105175</v>
      </c>
      <c r="B5070" s="186" t="s">
        <v>5325</v>
      </c>
      <c r="C5070" s="187" t="s">
        <v>73</v>
      </c>
      <c r="D5070" s="218">
        <v>123.75</v>
      </c>
    </row>
    <row r="5071" spans="1:4" ht="14.25">
      <c r="A5071" s="199">
        <v>105174</v>
      </c>
      <c r="B5071" s="186" t="s">
        <v>5324</v>
      </c>
      <c r="C5071" s="187" t="s">
        <v>73</v>
      </c>
      <c r="D5071" s="218">
        <v>125.18</v>
      </c>
    </row>
    <row r="5072" spans="1:4" ht="14.25">
      <c r="A5072" s="199">
        <v>105145</v>
      </c>
      <c r="B5072" s="186" t="s">
        <v>4486</v>
      </c>
      <c r="C5072" s="187" t="s">
        <v>73</v>
      </c>
      <c r="D5072" s="218">
        <v>12.51</v>
      </c>
    </row>
    <row r="5073" spans="1:4" ht="14.25">
      <c r="A5073" s="199">
        <v>94606</v>
      </c>
      <c r="B5073" s="186" t="s">
        <v>4885</v>
      </c>
      <c r="C5073" s="187" t="s">
        <v>73</v>
      </c>
      <c r="D5073" s="218">
        <v>82.31</v>
      </c>
    </row>
    <row r="5074" spans="1:4" ht="14.25">
      <c r="A5074" s="199">
        <v>94608</v>
      </c>
      <c r="B5074" s="186" t="s">
        <v>4886</v>
      </c>
      <c r="C5074" s="187" t="s">
        <v>73</v>
      </c>
      <c r="D5074" s="218">
        <v>207.56</v>
      </c>
    </row>
    <row r="5075" spans="1:4" ht="14.25">
      <c r="A5075" s="199">
        <v>94610</v>
      </c>
      <c r="B5075" s="186" t="s">
        <v>4887</v>
      </c>
      <c r="C5075" s="187" t="s">
        <v>73</v>
      </c>
      <c r="D5075" s="218">
        <v>303.99</v>
      </c>
    </row>
    <row r="5076" spans="1:4" ht="14.25">
      <c r="A5076" s="199">
        <v>94657</v>
      </c>
      <c r="B5076" s="186" t="s">
        <v>7906</v>
      </c>
      <c r="C5076" s="187" t="s">
        <v>73</v>
      </c>
      <c r="D5076" s="218">
        <v>4.0599999999999996</v>
      </c>
    </row>
    <row r="5077" spans="1:4" ht="14.25">
      <c r="A5077" s="199">
        <v>94659</v>
      </c>
      <c r="B5077" s="186" t="s">
        <v>4900</v>
      </c>
      <c r="C5077" s="187" t="s">
        <v>73</v>
      </c>
      <c r="D5077" s="218">
        <v>6.41</v>
      </c>
    </row>
    <row r="5078" spans="1:4" ht="14.25">
      <c r="A5078" s="199">
        <v>94739</v>
      </c>
      <c r="B5078" s="186" t="s">
        <v>4960</v>
      </c>
      <c r="C5078" s="187" t="s">
        <v>73</v>
      </c>
      <c r="D5078" s="218">
        <v>242.7</v>
      </c>
    </row>
    <row r="5079" spans="1:4" ht="14.25">
      <c r="A5079" s="199">
        <v>94725</v>
      </c>
      <c r="B5079" s="186" t="s">
        <v>4947</v>
      </c>
      <c r="C5079" s="187" t="s">
        <v>73</v>
      </c>
      <c r="D5079" s="218">
        <v>7.33</v>
      </c>
    </row>
    <row r="5080" spans="1:4" ht="14.25">
      <c r="A5080" s="199">
        <v>94727</v>
      </c>
      <c r="B5080" s="186" t="s">
        <v>4949</v>
      </c>
      <c r="C5080" s="187" t="s">
        <v>73</v>
      </c>
      <c r="D5080" s="218">
        <v>11.91</v>
      </c>
    </row>
    <row r="5081" spans="1:4" ht="14.25">
      <c r="A5081" s="199">
        <v>94729</v>
      </c>
      <c r="B5081" s="186" t="s">
        <v>4951</v>
      </c>
      <c r="C5081" s="187" t="s">
        <v>73</v>
      </c>
      <c r="D5081" s="218">
        <v>20.58</v>
      </c>
    </row>
    <row r="5082" spans="1:4" ht="14.25">
      <c r="A5082" s="199">
        <v>94731</v>
      </c>
      <c r="B5082" s="186" t="s">
        <v>4953</v>
      </c>
      <c r="C5082" s="187" t="s">
        <v>73</v>
      </c>
      <c r="D5082" s="218">
        <v>27.25</v>
      </c>
    </row>
    <row r="5083" spans="1:4" ht="14.25">
      <c r="A5083" s="199">
        <v>94733</v>
      </c>
      <c r="B5083" s="186" t="s">
        <v>4955</v>
      </c>
      <c r="C5083" s="187" t="s">
        <v>73</v>
      </c>
      <c r="D5083" s="218">
        <v>47.7</v>
      </c>
    </row>
    <row r="5084" spans="1:4" ht="14.25">
      <c r="A5084" s="199">
        <v>94863</v>
      </c>
      <c r="B5084" s="186" t="s">
        <v>4985</v>
      </c>
      <c r="C5084" s="187" t="s">
        <v>73</v>
      </c>
      <c r="D5084" s="218">
        <v>165.54</v>
      </c>
    </row>
    <row r="5085" spans="1:4" ht="14.25">
      <c r="A5085" s="199">
        <v>94737</v>
      </c>
      <c r="B5085" s="186" t="s">
        <v>4958</v>
      </c>
      <c r="C5085" s="187" t="s">
        <v>73</v>
      </c>
      <c r="D5085" s="218">
        <v>197.42</v>
      </c>
    </row>
    <row r="5086" spans="1:4" ht="14.25">
      <c r="A5086" s="199">
        <v>94465</v>
      </c>
      <c r="B5086" s="186" t="s">
        <v>4870</v>
      </c>
      <c r="C5086" s="187" t="s">
        <v>73</v>
      </c>
      <c r="D5086" s="218">
        <v>51.53</v>
      </c>
    </row>
    <row r="5087" spans="1:4" ht="14.25">
      <c r="A5087" s="199">
        <v>94467</v>
      </c>
      <c r="B5087" s="186" t="s">
        <v>4872</v>
      </c>
      <c r="C5087" s="187" t="s">
        <v>73</v>
      </c>
      <c r="D5087" s="218">
        <v>83.31</v>
      </c>
    </row>
    <row r="5088" spans="1:4" ht="14.25">
      <c r="A5088" s="199">
        <v>94469</v>
      </c>
      <c r="B5088" s="186" t="s">
        <v>4874</v>
      </c>
      <c r="C5088" s="187" t="s">
        <v>73</v>
      </c>
      <c r="D5088" s="218">
        <v>119.34</v>
      </c>
    </row>
    <row r="5089" spans="1:4" ht="14.25">
      <c r="A5089" s="199">
        <v>96746</v>
      </c>
      <c r="B5089" s="186" t="s">
        <v>5003</v>
      </c>
      <c r="C5089" s="187" t="s">
        <v>73</v>
      </c>
      <c r="D5089" s="218">
        <v>120.55</v>
      </c>
    </row>
    <row r="5090" spans="1:4" ht="14.25">
      <c r="A5090" s="199">
        <v>96736</v>
      </c>
      <c r="B5090" s="186" t="s">
        <v>4993</v>
      </c>
      <c r="C5090" s="187" t="s">
        <v>73</v>
      </c>
      <c r="D5090" s="218">
        <v>6.08</v>
      </c>
    </row>
    <row r="5091" spans="1:4" ht="14.25">
      <c r="A5091" s="199">
        <v>96737</v>
      </c>
      <c r="B5091" s="186" t="s">
        <v>4994</v>
      </c>
      <c r="C5091" s="187" t="s">
        <v>73</v>
      </c>
      <c r="D5091" s="218">
        <v>6.19</v>
      </c>
    </row>
    <row r="5092" spans="1:4" ht="14.25">
      <c r="A5092" s="199">
        <v>96739</v>
      </c>
      <c r="B5092" s="186" t="s">
        <v>4996</v>
      </c>
      <c r="C5092" s="187" t="s">
        <v>73</v>
      </c>
      <c r="D5092" s="218">
        <v>8.7100000000000009</v>
      </c>
    </row>
    <row r="5093" spans="1:4" ht="14.25">
      <c r="A5093" s="199">
        <v>96741</v>
      </c>
      <c r="B5093" s="186" t="s">
        <v>4998</v>
      </c>
      <c r="C5093" s="187" t="s">
        <v>73</v>
      </c>
      <c r="D5093" s="218">
        <v>17.64</v>
      </c>
    </row>
    <row r="5094" spans="1:4" ht="14.25">
      <c r="A5094" s="199">
        <v>96742</v>
      </c>
      <c r="B5094" s="186" t="s">
        <v>4999</v>
      </c>
      <c r="C5094" s="187" t="s">
        <v>73</v>
      </c>
      <c r="D5094" s="218">
        <v>21.65</v>
      </c>
    </row>
    <row r="5095" spans="1:4" ht="14.25">
      <c r="A5095" s="199">
        <v>96743</v>
      </c>
      <c r="B5095" s="186" t="s">
        <v>5000</v>
      </c>
      <c r="C5095" s="187" t="s">
        <v>73</v>
      </c>
      <c r="D5095" s="218">
        <v>34.090000000000003</v>
      </c>
    </row>
    <row r="5096" spans="1:4" ht="14.25">
      <c r="A5096" s="199">
        <v>96744</v>
      </c>
      <c r="B5096" s="186" t="s">
        <v>5001</v>
      </c>
      <c r="C5096" s="187" t="s">
        <v>73</v>
      </c>
      <c r="D5096" s="218">
        <v>58.27</v>
      </c>
    </row>
    <row r="5097" spans="1:4" ht="14.25">
      <c r="A5097" s="199">
        <v>96745</v>
      </c>
      <c r="B5097" s="186" t="s">
        <v>5002</v>
      </c>
      <c r="C5097" s="187" t="s">
        <v>73</v>
      </c>
      <c r="D5097" s="218">
        <v>91.91</v>
      </c>
    </row>
    <row r="5098" spans="1:4" ht="14.25">
      <c r="A5098" s="199">
        <v>94671</v>
      </c>
      <c r="B5098" s="186" t="s">
        <v>4912</v>
      </c>
      <c r="C5098" s="187" t="s">
        <v>73</v>
      </c>
      <c r="D5098" s="218">
        <v>113.58</v>
      </c>
    </row>
    <row r="5099" spans="1:4" ht="14.25">
      <c r="A5099" s="199">
        <v>94661</v>
      </c>
      <c r="B5099" s="186" t="s">
        <v>4902</v>
      </c>
      <c r="C5099" s="187" t="s">
        <v>73</v>
      </c>
      <c r="D5099" s="218">
        <v>10.26</v>
      </c>
    </row>
    <row r="5100" spans="1:4" ht="14.25">
      <c r="A5100" s="199">
        <v>94663</v>
      </c>
      <c r="B5100" s="186" t="s">
        <v>4904</v>
      </c>
      <c r="C5100" s="187" t="s">
        <v>73</v>
      </c>
      <c r="D5100" s="218">
        <v>12.75</v>
      </c>
    </row>
    <row r="5101" spans="1:4" ht="14.25">
      <c r="A5101" s="199">
        <v>94665</v>
      </c>
      <c r="B5101" s="186" t="s">
        <v>4906</v>
      </c>
      <c r="C5101" s="187" t="s">
        <v>73</v>
      </c>
      <c r="D5101" s="218">
        <v>25.6</v>
      </c>
    </row>
    <row r="5102" spans="1:4" ht="14.25">
      <c r="A5102" s="199">
        <v>94667</v>
      </c>
      <c r="B5102" s="186" t="s">
        <v>4908</v>
      </c>
      <c r="C5102" s="187" t="s">
        <v>73</v>
      </c>
      <c r="D5102" s="218">
        <v>37.630000000000003</v>
      </c>
    </row>
    <row r="5103" spans="1:4" ht="14.25">
      <c r="A5103" s="199">
        <v>94669</v>
      </c>
      <c r="B5103" s="186" t="s">
        <v>4910</v>
      </c>
      <c r="C5103" s="187" t="s">
        <v>73</v>
      </c>
      <c r="D5103" s="218">
        <v>69.099999999999994</v>
      </c>
    </row>
    <row r="5104" spans="1:4" ht="14.25">
      <c r="A5104" s="199">
        <v>105177</v>
      </c>
      <c r="B5104" s="186" t="s">
        <v>5327</v>
      </c>
      <c r="C5104" s="187" t="s">
        <v>73</v>
      </c>
      <c r="D5104" s="218">
        <v>139.69</v>
      </c>
    </row>
    <row r="5105" spans="1:4" ht="14.25">
      <c r="A5105" s="199">
        <v>105176</v>
      </c>
      <c r="B5105" s="186" t="s">
        <v>5326</v>
      </c>
      <c r="C5105" s="187" t="s">
        <v>73</v>
      </c>
      <c r="D5105" s="218">
        <v>157.02000000000001</v>
      </c>
    </row>
    <row r="5106" spans="1:4" ht="14.25">
      <c r="A5106" s="199">
        <v>94466</v>
      </c>
      <c r="B5106" s="186" t="s">
        <v>4871</v>
      </c>
      <c r="C5106" s="187" t="s">
        <v>73</v>
      </c>
      <c r="D5106" s="218">
        <v>51.56</v>
      </c>
    </row>
    <row r="5107" spans="1:4" ht="14.25">
      <c r="A5107" s="199">
        <v>94468</v>
      </c>
      <c r="B5107" s="186" t="s">
        <v>4873</v>
      </c>
      <c r="C5107" s="187" t="s">
        <v>73</v>
      </c>
      <c r="D5107" s="218">
        <v>73.040000000000006</v>
      </c>
    </row>
    <row r="5108" spans="1:4" ht="14.25">
      <c r="A5108" s="199">
        <v>94470</v>
      </c>
      <c r="B5108" s="186" t="s">
        <v>4875</v>
      </c>
      <c r="C5108" s="187" t="s">
        <v>73</v>
      </c>
      <c r="D5108" s="218">
        <v>110.2</v>
      </c>
    </row>
    <row r="5109" spans="1:4" ht="14.25">
      <c r="A5109" s="199">
        <v>105225</v>
      </c>
      <c r="B5109" s="186" t="s">
        <v>5369</v>
      </c>
      <c r="C5109" s="187" t="s">
        <v>73</v>
      </c>
      <c r="D5109" s="218">
        <v>17.82</v>
      </c>
    </row>
    <row r="5110" spans="1:4" ht="14.25">
      <c r="A5110" s="199">
        <v>105226</v>
      </c>
      <c r="B5110" s="186" t="s">
        <v>5370</v>
      </c>
      <c r="C5110" s="187" t="s">
        <v>73</v>
      </c>
      <c r="D5110" s="218">
        <v>41.71</v>
      </c>
    </row>
    <row r="5111" spans="1:4" ht="14.25">
      <c r="A5111" s="199">
        <v>105227</v>
      </c>
      <c r="B5111" s="186" t="s">
        <v>5371</v>
      </c>
      <c r="C5111" s="187" t="s">
        <v>73</v>
      </c>
      <c r="D5111" s="218">
        <v>59.67</v>
      </c>
    </row>
    <row r="5112" spans="1:4" ht="14.25">
      <c r="A5112" s="199">
        <v>105212</v>
      </c>
      <c r="B5112" s="186" t="s">
        <v>5356</v>
      </c>
      <c r="C5112" s="187" t="s">
        <v>73</v>
      </c>
      <c r="D5112" s="218">
        <v>236.55</v>
      </c>
    </row>
    <row r="5113" spans="1:4" ht="14.25">
      <c r="A5113" s="199">
        <v>105211</v>
      </c>
      <c r="B5113" s="186" t="s">
        <v>5355</v>
      </c>
      <c r="C5113" s="187" t="s">
        <v>73</v>
      </c>
      <c r="D5113" s="218">
        <v>238.42</v>
      </c>
    </row>
    <row r="5114" spans="1:4" ht="14.25">
      <c r="A5114" s="199">
        <v>105189</v>
      </c>
      <c r="B5114" s="186" t="s">
        <v>5335</v>
      </c>
      <c r="C5114" s="187" t="s">
        <v>73</v>
      </c>
      <c r="D5114" s="218">
        <v>22.79</v>
      </c>
    </row>
    <row r="5115" spans="1:4" ht="14.25">
      <c r="A5115" s="199">
        <v>105190</v>
      </c>
      <c r="B5115" s="186" t="s">
        <v>5336</v>
      </c>
      <c r="C5115" s="187" t="s">
        <v>73</v>
      </c>
      <c r="D5115" s="218">
        <v>28.63</v>
      </c>
    </row>
    <row r="5116" spans="1:4" ht="14.25">
      <c r="A5116" s="199">
        <v>94625</v>
      </c>
      <c r="B5116" s="186" t="s">
        <v>4898</v>
      </c>
      <c r="C5116" s="187" t="s">
        <v>73</v>
      </c>
      <c r="D5116" s="218">
        <v>1552.4</v>
      </c>
    </row>
    <row r="5117" spans="1:4" ht="14.25">
      <c r="A5117" s="199">
        <v>94622</v>
      </c>
      <c r="B5117" s="186" t="s">
        <v>4895</v>
      </c>
      <c r="C5117" s="187" t="s">
        <v>73</v>
      </c>
      <c r="D5117" s="218">
        <v>205.26</v>
      </c>
    </row>
    <row r="5118" spans="1:4" ht="14.25">
      <c r="A5118" s="199">
        <v>94623</v>
      </c>
      <c r="B5118" s="186" t="s">
        <v>4896</v>
      </c>
      <c r="C5118" s="187" t="s">
        <v>73</v>
      </c>
      <c r="D5118" s="218">
        <v>490.91</v>
      </c>
    </row>
    <row r="5119" spans="1:4" ht="14.25">
      <c r="A5119" s="199">
        <v>94624</v>
      </c>
      <c r="B5119" s="186" t="s">
        <v>4897</v>
      </c>
      <c r="C5119" s="187" t="s">
        <v>73</v>
      </c>
      <c r="D5119" s="218">
        <v>740.25</v>
      </c>
    </row>
    <row r="5120" spans="1:4" ht="14.25">
      <c r="A5120" s="199">
        <v>94763</v>
      </c>
      <c r="B5120" s="186" t="s">
        <v>4978</v>
      </c>
      <c r="C5120" s="187" t="s">
        <v>73</v>
      </c>
      <c r="D5120" s="218">
        <v>369.68</v>
      </c>
    </row>
    <row r="5121" spans="1:4" ht="14.25">
      <c r="A5121" s="199">
        <v>94756</v>
      </c>
      <c r="B5121" s="186" t="s">
        <v>4971</v>
      </c>
      <c r="C5121" s="187" t="s">
        <v>73</v>
      </c>
      <c r="D5121" s="218">
        <v>13.22</v>
      </c>
    </row>
    <row r="5122" spans="1:4" ht="14.25">
      <c r="A5122" s="199">
        <v>94757</v>
      </c>
      <c r="B5122" s="186" t="s">
        <v>4972</v>
      </c>
      <c r="C5122" s="187" t="s">
        <v>73</v>
      </c>
      <c r="D5122" s="218">
        <v>20.86</v>
      </c>
    </row>
    <row r="5123" spans="1:4" ht="14.25">
      <c r="A5123" s="199">
        <v>94758</v>
      </c>
      <c r="B5123" s="186" t="s">
        <v>4973</v>
      </c>
      <c r="C5123" s="187" t="s">
        <v>73</v>
      </c>
      <c r="D5123" s="218">
        <v>52.98</v>
      </c>
    </row>
    <row r="5124" spans="1:4" ht="14.25">
      <c r="A5124" s="199">
        <v>94759</v>
      </c>
      <c r="B5124" s="186" t="s">
        <v>4974</v>
      </c>
      <c r="C5124" s="187" t="s">
        <v>73</v>
      </c>
      <c r="D5124" s="218">
        <v>67.430000000000007</v>
      </c>
    </row>
    <row r="5125" spans="1:4" ht="14.25">
      <c r="A5125" s="199">
        <v>94760</v>
      </c>
      <c r="B5125" s="186" t="s">
        <v>4975</v>
      </c>
      <c r="C5125" s="187" t="s">
        <v>73</v>
      </c>
      <c r="D5125" s="218">
        <v>107.32</v>
      </c>
    </row>
    <row r="5126" spans="1:4" ht="14.25">
      <c r="A5126" s="199">
        <v>94761</v>
      </c>
      <c r="B5126" s="186" t="s">
        <v>4976</v>
      </c>
      <c r="C5126" s="187" t="s">
        <v>73</v>
      </c>
      <c r="D5126" s="218">
        <v>231.89</v>
      </c>
    </row>
    <row r="5127" spans="1:4" ht="14.25">
      <c r="A5127" s="199">
        <v>94762</v>
      </c>
      <c r="B5127" s="186" t="s">
        <v>4977</v>
      </c>
      <c r="C5127" s="187" t="s">
        <v>73</v>
      </c>
      <c r="D5127" s="218">
        <v>281.36</v>
      </c>
    </row>
    <row r="5128" spans="1:4" ht="14.25">
      <c r="A5128" s="199">
        <v>94462</v>
      </c>
      <c r="B5128" s="186" t="s">
        <v>4438</v>
      </c>
      <c r="C5128" s="187" t="s">
        <v>44</v>
      </c>
      <c r="D5128" s="218">
        <v>129.16</v>
      </c>
    </row>
    <row r="5129" spans="1:4" ht="14.25">
      <c r="A5129" s="199">
        <v>94463</v>
      </c>
      <c r="B5129" s="186" t="s">
        <v>4439</v>
      </c>
      <c r="C5129" s="187" t="s">
        <v>44</v>
      </c>
      <c r="D5129" s="218">
        <v>158.91999999999999</v>
      </c>
    </row>
    <row r="5130" spans="1:4" ht="14.25">
      <c r="A5130" s="199">
        <v>94464</v>
      </c>
      <c r="B5130" s="186" t="s">
        <v>4440</v>
      </c>
      <c r="C5130" s="187" t="s">
        <v>44</v>
      </c>
      <c r="D5130" s="218">
        <v>210.15</v>
      </c>
    </row>
    <row r="5131" spans="1:4" ht="14.25">
      <c r="A5131" s="199">
        <v>94605</v>
      </c>
      <c r="B5131" s="186" t="s">
        <v>4444</v>
      </c>
      <c r="C5131" s="187" t="s">
        <v>44</v>
      </c>
      <c r="D5131" s="218">
        <v>658.79</v>
      </c>
    </row>
    <row r="5132" spans="1:4" ht="14.25">
      <c r="A5132" s="199">
        <v>94602</v>
      </c>
      <c r="B5132" s="186" t="s">
        <v>4441</v>
      </c>
      <c r="C5132" s="187" t="s">
        <v>44</v>
      </c>
      <c r="D5132" s="218">
        <v>232.22</v>
      </c>
    </row>
    <row r="5133" spans="1:4" ht="14.25">
      <c r="A5133" s="199">
        <v>94603</v>
      </c>
      <c r="B5133" s="186" t="s">
        <v>4442</v>
      </c>
      <c r="C5133" s="187" t="s">
        <v>44</v>
      </c>
      <c r="D5133" s="218">
        <v>318.02</v>
      </c>
    </row>
    <row r="5134" spans="1:4" ht="14.25">
      <c r="A5134" s="199">
        <v>94604</v>
      </c>
      <c r="B5134" s="186" t="s">
        <v>4443</v>
      </c>
      <c r="C5134" s="187" t="s">
        <v>44</v>
      </c>
      <c r="D5134" s="218">
        <v>454.02</v>
      </c>
    </row>
    <row r="5135" spans="1:4" ht="14.25">
      <c r="A5135" s="199">
        <v>94723</v>
      </c>
      <c r="B5135" s="186" t="s">
        <v>4452</v>
      </c>
      <c r="C5135" s="187" t="s">
        <v>44</v>
      </c>
      <c r="D5135" s="218">
        <v>474.07</v>
      </c>
    </row>
    <row r="5136" spans="1:4" ht="14.25">
      <c r="A5136" s="199">
        <v>94716</v>
      </c>
      <c r="B5136" s="186" t="s">
        <v>4445</v>
      </c>
      <c r="C5136" s="187" t="s">
        <v>44</v>
      </c>
      <c r="D5136" s="218">
        <v>23.2</v>
      </c>
    </row>
    <row r="5137" spans="1:4" ht="14.25">
      <c r="A5137" s="199">
        <v>94717</v>
      </c>
      <c r="B5137" s="186" t="s">
        <v>4446</v>
      </c>
      <c r="C5137" s="187" t="s">
        <v>44</v>
      </c>
      <c r="D5137" s="218">
        <v>38.979999999999997</v>
      </c>
    </row>
    <row r="5138" spans="1:4" ht="14.25">
      <c r="A5138" s="199">
        <v>94718</v>
      </c>
      <c r="B5138" s="186" t="s">
        <v>4447</v>
      </c>
      <c r="C5138" s="187" t="s">
        <v>44</v>
      </c>
      <c r="D5138" s="218">
        <v>50.91</v>
      </c>
    </row>
    <row r="5139" spans="1:4" ht="14.25">
      <c r="A5139" s="199">
        <v>94719</v>
      </c>
      <c r="B5139" s="186" t="s">
        <v>4448</v>
      </c>
      <c r="C5139" s="187" t="s">
        <v>44</v>
      </c>
      <c r="D5139" s="218">
        <v>67.95</v>
      </c>
    </row>
    <row r="5140" spans="1:4" ht="14.25">
      <c r="A5140" s="199">
        <v>94720</v>
      </c>
      <c r="B5140" s="186" t="s">
        <v>4449</v>
      </c>
      <c r="C5140" s="187" t="s">
        <v>44</v>
      </c>
      <c r="D5140" s="218">
        <v>99.51</v>
      </c>
    </row>
    <row r="5141" spans="1:4" ht="14.25">
      <c r="A5141" s="199">
        <v>94721</v>
      </c>
      <c r="B5141" s="186" t="s">
        <v>4450</v>
      </c>
      <c r="C5141" s="187" t="s">
        <v>44</v>
      </c>
      <c r="D5141" s="218">
        <v>161.25</v>
      </c>
    </row>
    <row r="5142" spans="1:4" ht="14.25">
      <c r="A5142" s="199">
        <v>94722</v>
      </c>
      <c r="B5142" s="186" t="s">
        <v>4451</v>
      </c>
      <c r="C5142" s="187" t="s">
        <v>44</v>
      </c>
      <c r="D5142" s="218">
        <v>251.62</v>
      </c>
    </row>
    <row r="5143" spans="1:4" ht="14.25">
      <c r="A5143" s="199">
        <v>96726</v>
      </c>
      <c r="B5143" s="186" t="s">
        <v>7907</v>
      </c>
      <c r="C5143" s="187" t="s">
        <v>44</v>
      </c>
      <c r="D5143" s="218">
        <v>179.61</v>
      </c>
    </row>
    <row r="5144" spans="1:4" ht="14.25">
      <c r="A5144" s="199">
        <v>96735</v>
      </c>
      <c r="B5144" s="186" t="s">
        <v>7908</v>
      </c>
      <c r="C5144" s="187" t="s">
        <v>44</v>
      </c>
      <c r="D5144" s="218">
        <v>342.8</v>
      </c>
    </row>
    <row r="5145" spans="1:4" ht="14.25">
      <c r="A5145" s="199">
        <v>96718</v>
      </c>
      <c r="B5145" s="186" t="s">
        <v>7909</v>
      </c>
      <c r="C5145" s="187" t="s">
        <v>44</v>
      </c>
      <c r="D5145" s="218">
        <v>15.74</v>
      </c>
    </row>
    <row r="5146" spans="1:4" ht="14.25">
      <c r="A5146" s="199">
        <v>96727</v>
      </c>
      <c r="B5146" s="186" t="s">
        <v>7910</v>
      </c>
      <c r="C5146" s="187" t="s">
        <v>44</v>
      </c>
      <c r="D5146" s="218">
        <v>17.84</v>
      </c>
    </row>
    <row r="5147" spans="1:4" ht="14.25">
      <c r="A5147" s="199">
        <v>96719</v>
      </c>
      <c r="B5147" s="186" t="s">
        <v>7911</v>
      </c>
      <c r="C5147" s="187" t="s">
        <v>44</v>
      </c>
      <c r="D5147" s="218">
        <v>20.29</v>
      </c>
    </row>
    <row r="5148" spans="1:4" ht="14.25">
      <c r="A5148" s="199">
        <v>96728</v>
      </c>
      <c r="B5148" s="186" t="s">
        <v>7912</v>
      </c>
      <c r="C5148" s="187" t="s">
        <v>44</v>
      </c>
      <c r="D5148" s="218">
        <v>23.24</v>
      </c>
    </row>
    <row r="5149" spans="1:4" ht="14.25">
      <c r="A5149" s="199">
        <v>96720</v>
      </c>
      <c r="B5149" s="186" t="s">
        <v>7913</v>
      </c>
      <c r="C5149" s="187" t="s">
        <v>44</v>
      </c>
      <c r="D5149" s="218">
        <v>18.18</v>
      </c>
    </row>
    <row r="5150" spans="1:4" ht="14.25">
      <c r="A5150" s="199">
        <v>96729</v>
      </c>
      <c r="B5150" s="186" t="s">
        <v>7914</v>
      </c>
      <c r="C5150" s="187" t="s">
        <v>44</v>
      </c>
      <c r="D5150" s="218">
        <v>30.11</v>
      </c>
    </row>
    <row r="5151" spans="1:4" ht="14.25">
      <c r="A5151" s="199">
        <v>96721</v>
      </c>
      <c r="B5151" s="186" t="s">
        <v>7915</v>
      </c>
      <c r="C5151" s="187" t="s">
        <v>44</v>
      </c>
      <c r="D5151" s="218">
        <v>23.74</v>
      </c>
    </row>
    <row r="5152" spans="1:4" ht="14.25">
      <c r="A5152" s="199">
        <v>96730</v>
      </c>
      <c r="B5152" s="186" t="s">
        <v>7916</v>
      </c>
      <c r="C5152" s="187" t="s">
        <v>44</v>
      </c>
      <c r="D5152" s="218">
        <v>41.86</v>
      </c>
    </row>
    <row r="5153" spans="1:4" ht="14.25">
      <c r="A5153" s="199">
        <v>96722</v>
      </c>
      <c r="B5153" s="186" t="s">
        <v>7917</v>
      </c>
      <c r="C5153" s="187" t="s">
        <v>44</v>
      </c>
      <c r="D5153" s="218">
        <v>36.75</v>
      </c>
    </row>
    <row r="5154" spans="1:4" ht="14.25">
      <c r="A5154" s="199">
        <v>96731</v>
      </c>
      <c r="B5154" s="186" t="s">
        <v>7918</v>
      </c>
      <c r="C5154" s="187" t="s">
        <v>44</v>
      </c>
      <c r="D5154" s="218">
        <v>63.66</v>
      </c>
    </row>
    <row r="5155" spans="1:4" ht="14.25">
      <c r="A5155" s="199">
        <v>96723</v>
      </c>
      <c r="B5155" s="186" t="s">
        <v>7919</v>
      </c>
      <c r="C5155" s="187" t="s">
        <v>44</v>
      </c>
      <c r="D5155" s="218">
        <v>57.38</v>
      </c>
    </row>
    <row r="5156" spans="1:4" ht="14.25">
      <c r="A5156" s="199">
        <v>96732</v>
      </c>
      <c r="B5156" s="186" t="s">
        <v>7920</v>
      </c>
      <c r="C5156" s="187" t="s">
        <v>44</v>
      </c>
      <c r="D5156" s="218">
        <v>107.88</v>
      </c>
    </row>
    <row r="5157" spans="1:4" ht="14.25">
      <c r="A5157" s="199">
        <v>96724</v>
      </c>
      <c r="B5157" s="186" t="s">
        <v>7921</v>
      </c>
      <c r="C5157" s="187" t="s">
        <v>44</v>
      </c>
      <c r="D5157" s="218">
        <v>73.67</v>
      </c>
    </row>
    <row r="5158" spans="1:4" ht="14.25">
      <c r="A5158" s="199">
        <v>96733</v>
      </c>
      <c r="B5158" s="186" t="s">
        <v>7922</v>
      </c>
      <c r="C5158" s="187" t="s">
        <v>44</v>
      </c>
      <c r="D5158" s="218">
        <v>147.19</v>
      </c>
    </row>
    <row r="5159" spans="1:4" ht="14.25">
      <c r="A5159" s="199">
        <v>96725</v>
      </c>
      <c r="B5159" s="186" t="s">
        <v>7923</v>
      </c>
      <c r="C5159" s="187" t="s">
        <v>44</v>
      </c>
      <c r="D5159" s="218">
        <v>121.34</v>
      </c>
    </row>
    <row r="5160" spans="1:4" ht="14.25">
      <c r="A5160" s="199">
        <v>96734</v>
      </c>
      <c r="B5160" s="186" t="s">
        <v>7924</v>
      </c>
      <c r="C5160" s="187" t="s">
        <v>44</v>
      </c>
      <c r="D5160" s="218">
        <v>246.52</v>
      </c>
    </row>
    <row r="5161" spans="1:4" ht="14.25">
      <c r="A5161" s="199">
        <v>94655</v>
      </c>
      <c r="B5161" s="186" t="s">
        <v>6401</v>
      </c>
      <c r="C5161" s="187" t="s">
        <v>44</v>
      </c>
      <c r="D5161" s="218">
        <v>131.74</v>
      </c>
    </row>
    <row r="5162" spans="1:4" ht="14.25">
      <c r="A5162" s="199">
        <v>94648</v>
      </c>
      <c r="B5162" s="186" t="s">
        <v>7925</v>
      </c>
      <c r="C5162" s="187" t="s">
        <v>44</v>
      </c>
      <c r="D5162" s="218">
        <v>7.27</v>
      </c>
    </row>
    <row r="5163" spans="1:4" ht="14.25">
      <c r="A5163" s="199">
        <v>94649</v>
      </c>
      <c r="B5163" s="186" t="s">
        <v>6395</v>
      </c>
      <c r="C5163" s="187" t="s">
        <v>44</v>
      </c>
      <c r="D5163" s="218">
        <v>13.68</v>
      </c>
    </row>
    <row r="5164" spans="1:4" ht="14.25">
      <c r="A5164" s="199">
        <v>94650</v>
      </c>
      <c r="B5164" s="186" t="s">
        <v>6396</v>
      </c>
      <c r="C5164" s="187" t="s">
        <v>44</v>
      </c>
      <c r="D5164" s="218">
        <v>20.8</v>
      </c>
    </row>
    <row r="5165" spans="1:4" ht="14.25">
      <c r="A5165" s="199">
        <v>94651</v>
      </c>
      <c r="B5165" s="186" t="s">
        <v>6397</v>
      </c>
      <c r="C5165" s="187" t="s">
        <v>44</v>
      </c>
      <c r="D5165" s="218">
        <v>24.04</v>
      </c>
    </row>
    <row r="5166" spans="1:4" ht="14.25">
      <c r="A5166" s="199">
        <v>94652</v>
      </c>
      <c r="B5166" s="186" t="s">
        <v>6398</v>
      </c>
      <c r="C5166" s="187" t="s">
        <v>44</v>
      </c>
      <c r="D5166" s="218">
        <v>37.82</v>
      </c>
    </row>
    <row r="5167" spans="1:4" ht="14.25">
      <c r="A5167" s="199">
        <v>94653</v>
      </c>
      <c r="B5167" s="186" t="s">
        <v>6399</v>
      </c>
      <c r="C5167" s="187" t="s">
        <v>44</v>
      </c>
      <c r="D5167" s="218">
        <v>61.3</v>
      </c>
    </row>
    <row r="5168" spans="1:4" ht="14.25">
      <c r="A5168" s="199">
        <v>94654</v>
      </c>
      <c r="B5168" s="186" t="s">
        <v>6400</v>
      </c>
      <c r="C5168" s="187" t="s">
        <v>44</v>
      </c>
      <c r="D5168" s="218">
        <v>83.7</v>
      </c>
    </row>
    <row r="5169" spans="1:4" ht="14.25">
      <c r="A5169" s="199">
        <v>94689</v>
      </c>
      <c r="B5169" s="186" t="s">
        <v>7926</v>
      </c>
      <c r="C5169" s="187" t="s">
        <v>73</v>
      </c>
      <c r="D5169" s="218">
        <v>9.91</v>
      </c>
    </row>
    <row r="5170" spans="1:4" ht="14.25">
      <c r="A5170" s="199">
        <v>94702</v>
      </c>
      <c r="B5170" s="186" t="s">
        <v>4938</v>
      </c>
      <c r="C5170" s="187" t="s">
        <v>73</v>
      </c>
      <c r="D5170" s="218">
        <v>203.05</v>
      </c>
    </row>
    <row r="5171" spans="1:4" ht="14.25">
      <c r="A5171" s="199">
        <v>94691</v>
      </c>
      <c r="B5171" s="186" t="s">
        <v>7927</v>
      </c>
      <c r="C5171" s="187" t="s">
        <v>73</v>
      </c>
      <c r="D5171" s="218">
        <v>14.36</v>
      </c>
    </row>
    <row r="5172" spans="1:4" ht="14.25">
      <c r="A5172" s="199">
        <v>94693</v>
      </c>
      <c r="B5172" s="186" t="s">
        <v>4929</v>
      </c>
      <c r="C5172" s="187" t="s">
        <v>73</v>
      </c>
      <c r="D5172" s="218">
        <v>18.79</v>
      </c>
    </row>
    <row r="5173" spans="1:4" ht="14.25">
      <c r="A5173" s="199">
        <v>94695</v>
      </c>
      <c r="B5173" s="186" t="s">
        <v>4931</v>
      </c>
      <c r="C5173" s="187" t="s">
        <v>73</v>
      </c>
      <c r="D5173" s="218">
        <v>33.14</v>
      </c>
    </row>
    <row r="5174" spans="1:4" ht="14.25">
      <c r="A5174" s="199">
        <v>94698</v>
      </c>
      <c r="B5174" s="186" t="s">
        <v>4934</v>
      </c>
      <c r="C5174" s="187" t="s">
        <v>73</v>
      </c>
      <c r="D5174" s="218">
        <v>71.540000000000006</v>
      </c>
    </row>
    <row r="5175" spans="1:4" ht="14.25">
      <c r="A5175" s="199">
        <v>94700</v>
      </c>
      <c r="B5175" s="186" t="s">
        <v>4936</v>
      </c>
      <c r="C5175" s="187" t="s">
        <v>73</v>
      </c>
      <c r="D5175" s="218">
        <v>141.05000000000001</v>
      </c>
    </row>
    <row r="5176" spans="1:4" ht="14.25">
      <c r="A5176" s="199">
        <v>94477</v>
      </c>
      <c r="B5176" s="186" t="s">
        <v>4882</v>
      </c>
      <c r="C5176" s="187" t="s">
        <v>73</v>
      </c>
      <c r="D5176" s="218">
        <v>98.84</v>
      </c>
    </row>
    <row r="5177" spans="1:4" ht="14.25">
      <c r="A5177" s="199">
        <v>94478</v>
      </c>
      <c r="B5177" s="186" t="s">
        <v>4883</v>
      </c>
      <c r="C5177" s="187" t="s">
        <v>73</v>
      </c>
      <c r="D5177" s="218">
        <v>164.02</v>
      </c>
    </row>
    <row r="5178" spans="1:4" ht="14.25">
      <c r="A5178" s="199">
        <v>94479</v>
      </c>
      <c r="B5178" s="186" t="s">
        <v>4884</v>
      </c>
      <c r="C5178" s="187" t="s">
        <v>73</v>
      </c>
      <c r="D5178" s="218">
        <v>213.59</v>
      </c>
    </row>
    <row r="5179" spans="1:4" ht="14.25">
      <c r="A5179" s="199">
        <v>96764</v>
      </c>
      <c r="B5179" s="186" t="s">
        <v>5019</v>
      </c>
      <c r="C5179" s="187" t="s">
        <v>73</v>
      </c>
      <c r="D5179" s="218">
        <v>335.96</v>
      </c>
    </row>
    <row r="5180" spans="1:4" ht="14.25">
      <c r="A5180" s="199">
        <v>105164</v>
      </c>
      <c r="B5180" s="186" t="s">
        <v>5316</v>
      </c>
      <c r="C5180" s="187" t="s">
        <v>73</v>
      </c>
      <c r="D5180" s="218">
        <v>10.89</v>
      </c>
    </row>
    <row r="5181" spans="1:4" ht="14.25">
      <c r="A5181" s="199">
        <v>105165</v>
      </c>
      <c r="B5181" s="186" t="s">
        <v>5317</v>
      </c>
      <c r="C5181" s="187" t="s">
        <v>73</v>
      </c>
      <c r="D5181" s="218">
        <v>11</v>
      </c>
    </row>
    <row r="5182" spans="1:4" ht="14.25">
      <c r="A5182" s="199">
        <v>96758</v>
      </c>
      <c r="B5182" s="186" t="s">
        <v>5013</v>
      </c>
      <c r="C5182" s="187" t="s">
        <v>73</v>
      </c>
      <c r="D5182" s="218">
        <v>17.399999999999999</v>
      </c>
    </row>
    <row r="5183" spans="1:4" ht="14.25">
      <c r="A5183" s="199">
        <v>96759</v>
      </c>
      <c r="B5183" s="186" t="s">
        <v>5014</v>
      </c>
      <c r="C5183" s="187" t="s">
        <v>73</v>
      </c>
      <c r="D5183" s="218">
        <v>26.27</v>
      </c>
    </row>
    <row r="5184" spans="1:4" ht="14.25">
      <c r="A5184" s="199">
        <v>96760</v>
      </c>
      <c r="B5184" s="186" t="s">
        <v>5015</v>
      </c>
      <c r="C5184" s="187" t="s">
        <v>73</v>
      </c>
      <c r="D5184" s="218">
        <v>43.63</v>
      </c>
    </row>
    <row r="5185" spans="1:4" ht="14.25">
      <c r="A5185" s="199">
        <v>96761</v>
      </c>
      <c r="B5185" s="186" t="s">
        <v>5016</v>
      </c>
      <c r="C5185" s="187" t="s">
        <v>73</v>
      </c>
      <c r="D5185" s="218">
        <v>65.47</v>
      </c>
    </row>
    <row r="5186" spans="1:4" ht="14.25">
      <c r="A5186" s="199">
        <v>96762</v>
      </c>
      <c r="B5186" s="186" t="s">
        <v>5017</v>
      </c>
      <c r="C5186" s="187" t="s">
        <v>73</v>
      </c>
      <c r="D5186" s="218">
        <v>125.46</v>
      </c>
    </row>
    <row r="5187" spans="1:4" ht="14.25">
      <c r="A5187" s="199">
        <v>96763</v>
      </c>
      <c r="B5187" s="186" t="s">
        <v>5018</v>
      </c>
      <c r="C5187" s="187" t="s">
        <v>73</v>
      </c>
      <c r="D5187" s="218">
        <v>168.08</v>
      </c>
    </row>
    <row r="5188" spans="1:4" ht="14.25">
      <c r="A5188" s="199">
        <v>94701</v>
      </c>
      <c r="B5188" s="186" t="s">
        <v>4937</v>
      </c>
      <c r="C5188" s="187" t="s">
        <v>73</v>
      </c>
      <c r="D5188" s="218">
        <v>243.18</v>
      </c>
    </row>
    <row r="5189" spans="1:4" ht="14.25">
      <c r="A5189" s="199">
        <v>94688</v>
      </c>
      <c r="B5189" s="186" t="s">
        <v>7928</v>
      </c>
      <c r="C5189" s="187" t="s">
        <v>73</v>
      </c>
      <c r="D5189" s="218">
        <v>7.02</v>
      </c>
    </row>
    <row r="5190" spans="1:4" ht="14.25">
      <c r="A5190" s="199">
        <v>94690</v>
      </c>
      <c r="B5190" s="186" t="s">
        <v>4927</v>
      </c>
      <c r="C5190" s="187" t="s">
        <v>73</v>
      </c>
      <c r="D5190" s="218">
        <v>11.78</v>
      </c>
    </row>
    <row r="5191" spans="1:4" ht="14.25">
      <c r="A5191" s="199">
        <v>94692</v>
      </c>
      <c r="B5191" s="186" t="s">
        <v>4928</v>
      </c>
      <c r="C5191" s="187" t="s">
        <v>73</v>
      </c>
      <c r="D5191" s="218">
        <v>20.3</v>
      </c>
    </row>
    <row r="5192" spans="1:4" ht="14.25">
      <c r="A5192" s="199">
        <v>94694</v>
      </c>
      <c r="B5192" s="186" t="s">
        <v>4930</v>
      </c>
      <c r="C5192" s="187" t="s">
        <v>73</v>
      </c>
      <c r="D5192" s="218">
        <v>24.98</v>
      </c>
    </row>
    <row r="5193" spans="1:4" ht="14.25">
      <c r="A5193" s="199">
        <v>94696</v>
      </c>
      <c r="B5193" s="186" t="s">
        <v>4932</v>
      </c>
      <c r="C5193" s="187" t="s">
        <v>73</v>
      </c>
      <c r="D5193" s="218">
        <v>53.92</v>
      </c>
    </row>
    <row r="5194" spans="1:4" ht="14.25">
      <c r="A5194" s="199">
        <v>94697</v>
      </c>
      <c r="B5194" s="186" t="s">
        <v>4933</v>
      </c>
      <c r="C5194" s="187" t="s">
        <v>73</v>
      </c>
      <c r="D5194" s="218">
        <v>92.96</v>
      </c>
    </row>
    <row r="5195" spans="1:4" ht="14.25">
      <c r="A5195" s="199">
        <v>94699</v>
      </c>
      <c r="B5195" s="186" t="s">
        <v>4935</v>
      </c>
      <c r="C5195" s="187" t="s">
        <v>73</v>
      </c>
      <c r="D5195" s="218">
        <v>123.42</v>
      </c>
    </row>
    <row r="5196" spans="1:4" ht="14.25">
      <c r="A5196" s="199">
        <v>105167</v>
      </c>
      <c r="B5196" s="186" t="s">
        <v>5319</v>
      </c>
      <c r="C5196" s="187" t="s">
        <v>73</v>
      </c>
      <c r="D5196" s="218">
        <v>229.47</v>
      </c>
    </row>
    <row r="5197" spans="1:4" ht="14.25">
      <c r="A5197" s="199">
        <v>105168</v>
      </c>
      <c r="B5197" s="186" t="s">
        <v>7929</v>
      </c>
      <c r="C5197" s="187" t="s">
        <v>73</v>
      </c>
      <c r="D5197" s="218">
        <v>0</v>
      </c>
    </row>
    <row r="5198" spans="1:4" ht="14.25">
      <c r="A5198" s="199">
        <v>105171</v>
      </c>
      <c r="B5198" s="186" t="s">
        <v>7930</v>
      </c>
      <c r="C5198" s="187" t="s">
        <v>73</v>
      </c>
      <c r="D5198" s="218">
        <v>0</v>
      </c>
    </row>
    <row r="5199" spans="1:4" ht="14.25">
      <c r="A5199" s="199">
        <v>105191</v>
      </c>
      <c r="B5199" s="186" t="s">
        <v>7931</v>
      </c>
      <c r="C5199" s="187" t="s">
        <v>73</v>
      </c>
      <c r="D5199" s="218">
        <v>0</v>
      </c>
    </row>
    <row r="5200" spans="1:4" ht="14.25">
      <c r="A5200" s="199">
        <v>105192</v>
      </c>
      <c r="B5200" s="186" t="s">
        <v>7932</v>
      </c>
      <c r="C5200" s="187" t="s">
        <v>73</v>
      </c>
      <c r="D5200" s="218">
        <v>0</v>
      </c>
    </row>
    <row r="5201" spans="1:4" ht="14.25">
      <c r="A5201" s="199">
        <v>96809</v>
      </c>
      <c r="B5201" s="186" t="s">
        <v>5027</v>
      </c>
      <c r="C5201" s="187" t="s">
        <v>73</v>
      </c>
      <c r="D5201" s="218">
        <v>18.670000000000002</v>
      </c>
    </row>
    <row r="5202" spans="1:4" ht="14.25">
      <c r="A5202" s="199">
        <v>96812</v>
      </c>
      <c r="B5202" s="186" t="s">
        <v>5030</v>
      </c>
      <c r="C5202" s="187" t="s">
        <v>73</v>
      </c>
      <c r="D5202" s="218">
        <v>19.440000000000001</v>
      </c>
    </row>
    <row r="5203" spans="1:4" ht="14.25">
      <c r="A5203" s="199">
        <v>96813</v>
      </c>
      <c r="B5203" s="186" t="s">
        <v>5031</v>
      </c>
      <c r="C5203" s="187" t="s">
        <v>73</v>
      </c>
      <c r="D5203" s="218">
        <v>22.19</v>
      </c>
    </row>
    <row r="5204" spans="1:4" ht="14.25">
      <c r="A5204" s="199">
        <v>96817</v>
      </c>
      <c r="B5204" s="186" t="s">
        <v>5035</v>
      </c>
      <c r="C5204" s="187" t="s">
        <v>73</v>
      </c>
      <c r="D5204" s="218">
        <v>33.72</v>
      </c>
    </row>
    <row r="5205" spans="1:4" ht="14.25">
      <c r="A5205" s="199">
        <v>96816</v>
      </c>
      <c r="B5205" s="186" t="s">
        <v>5034</v>
      </c>
      <c r="C5205" s="187" t="s">
        <v>73</v>
      </c>
      <c r="D5205" s="218">
        <v>25.11</v>
      </c>
    </row>
    <row r="5206" spans="1:4" ht="14.25">
      <c r="A5206" s="199">
        <v>96821</v>
      </c>
      <c r="B5206" s="186" t="s">
        <v>5039</v>
      </c>
      <c r="C5206" s="187" t="s">
        <v>73</v>
      </c>
      <c r="D5206" s="218">
        <v>37.56</v>
      </c>
    </row>
    <row r="5207" spans="1:4" ht="14.25">
      <c r="A5207" s="199">
        <v>96824</v>
      </c>
      <c r="B5207" s="186" t="s">
        <v>5042</v>
      </c>
      <c r="C5207" s="187" t="s">
        <v>73</v>
      </c>
      <c r="D5207" s="218">
        <v>17.54</v>
      </c>
    </row>
    <row r="5208" spans="1:4" ht="14.25">
      <c r="A5208" s="199">
        <v>96827</v>
      </c>
      <c r="B5208" s="186" t="s">
        <v>5044</v>
      </c>
      <c r="C5208" s="187" t="s">
        <v>73</v>
      </c>
      <c r="D5208" s="218">
        <v>19.14</v>
      </c>
    </row>
    <row r="5209" spans="1:4" ht="14.25">
      <c r="A5209" s="199">
        <v>96828</v>
      </c>
      <c r="B5209" s="186" t="s">
        <v>5045</v>
      </c>
      <c r="C5209" s="187" t="s">
        <v>73</v>
      </c>
      <c r="D5209" s="218">
        <v>23.67</v>
      </c>
    </row>
    <row r="5210" spans="1:4" ht="14.25">
      <c r="A5210" s="199">
        <v>96832</v>
      </c>
      <c r="B5210" s="186" t="s">
        <v>5048</v>
      </c>
      <c r="C5210" s="187" t="s">
        <v>73</v>
      </c>
      <c r="D5210" s="218">
        <v>29.93</v>
      </c>
    </row>
    <row r="5211" spans="1:4" ht="14.25">
      <c r="A5211" s="199">
        <v>104525</v>
      </c>
      <c r="B5211" s="186" t="s">
        <v>7933</v>
      </c>
      <c r="C5211" s="187" t="s">
        <v>73</v>
      </c>
      <c r="D5211" s="218">
        <v>0</v>
      </c>
    </row>
    <row r="5212" spans="1:4" ht="14.25">
      <c r="A5212" s="199">
        <v>104563</v>
      </c>
      <c r="B5212" s="186" t="s">
        <v>7934</v>
      </c>
      <c r="C5212" s="187" t="s">
        <v>73</v>
      </c>
      <c r="D5212" s="218">
        <v>0</v>
      </c>
    </row>
    <row r="5213" spans="1:4" ht="14.25">
      <c r="A5213" s="199">
        <v>104531</v>
      </c>
      <c r="B5213" s="186" t="s">
        <v>7935</v>
      </c>
      <c r="C5213" s="187" t="s">
        <v>73</v>
      </c>
      <c r="D5213" s="218">
        <v>0</v>
      </c>
    </row>
    <row r="5214" spans="1:4" ht="14.25">
      <c r="A5214" s="199">
        <v>104527</v>
      </c>
      <c r="B5214" s="186" t="s">
        <v>7936</v>
      </c>
      <c r="C5214" s="187" t="s">
        <v>73</v>
      </c>
      <c r="D5214" s="218">
        <v>0</v>
      </c>
    </row>
    <row r="5215" spans="1:4" ht="14.25">
      <c r="A5215" s="199">
        <v>104529</v>
      </c>
      <c r="B5215" s="186" t="s">
        <v>7937</v>
      </c>
      <c r="C5215" s="187" t="s">
        <v>73</v>
      </c>
      <c r="D5215" s="218">
        <v>0</v>
      </c>
    </row>
    <row r="5216" spans="1:4" ht="14.25">
      <c r="A5216" s="199">
        <v>104564</v>
      </c>
      <c r="B5216" s="186" t="s">
        <v>7938</v>
      </c>
      <c r="C5216" s="187" t="s">
        <v>73</v>
      </c>
      <c r="D5216" s="218">
        <v>0</v>
      </c>
    </row>
    <row r="5217" spans="1:4" ht="14.25">
      <c r="A5217" s="199">
        <v>104533</v>
      </c>
      <c r="B5217" s="186" t="s">
        <v>7939</v>
      </c>
      <c r="C5217" s="187" t="s">
        <v>73</v>
      </c>
      <c r="D5217" s="218">
        <v>0</v>
      </c>
    </row>
    <row r="5218" spans="1:4" ht="14.25">
      <c r="A5218" s="199">
        <v>104535</v>
      </c>
      <c r="B5218" s="186" t="s">
        <v>7940</v>
      </c>
      <c r="C5218" s="187" t="s">
        <v>73</v>
      </c>
      <c r="D5218" s="218">
        <v>0</v>
      </c>
    </row>
    <row r="5219" spans="1:4" ht="14.25">
      <c r="A5219" s="199">
        <v>96810</v>
      </c>
      <c r="B5219" s="186" t="s">
        <v>5028</v>
      </c>
      <c r="C5219" s="187" t="s">
        <v>73</v>
      </c>
      <c r="D5219" s="218">
        <v>20.239999999999998</v>
      </c>
    </row>
    <row r="5220" spans="1:4" ht="14.25">
      <c r="A5220" s="199">
        <v>104524</v>
      </c>
      <c r="B5220" s="186" t="s">
        <v>7941</v>
      </c>
      <c r="C5220" s="187" t="s">
        <v>73</v>
      </c>
      <c r="D5220" s="218">
        <v>0</v>
      </c>
    </row>
    <row r="5221" spans="1:4" ht="14.25">
      <c r="A5221" s="199">
        <v>104530</v>
      </c>
      <c r="B5221" s="186" t="s">
        <v>7942</v>
      </c>
      <c r="C5221" s="187" t="s">
        <v>73</v>
      </c>
      <c r="D5221" s="218">
        <v>0</v>
      </c>
    </row>
    <row r="5222" spans="1:4" ht="14.25">
      <c r="A5222" s="199">
        <v>104526</v>
      </c>
      <c r="B5222" s="186" t="s">
        <v>7943</v>
      </c>
      <c r="C5222" s="187" t="s">
        <v>73</v>
      </c>
      <c r="D5222" s="218">
        <v>0</v>
      </c>
    </row>
    <row r="5223" spans="1:4" ht="14.25">
      <c r="A5223" s="199">
        <v>104528</v>
      </c>
      <c r="B5223" s="186" t="s">
        <v>7944</v>
      </c>
      <c r="C5223" s="187" t="s">
        <v>73</v>
      </c>
      <c r="D5223" s="218">
        <v>0</v>
      </c>
    </row>
    <row r="5224" spans="1:4" ht="14.25">
      <c r="A5224" s="199">
        <v>104532</v>
      </c>
      <c r="B5224" s="186" t="s">
        <v>7945</v>
      </c>
      <c r="C5224" s="187" t="s">
        <v>73</v>
      </c>
      <c r="D5224" s="218">
        <v>0</v>
      </c>
    </row>
    <row r="5225" spans="1:4" ht="14.25">
      <c r="A5225" s="199">
        <v>104534</v>
      </c>
      <c r="B5225" s="186" t="s">
        <v>7946</v>
      </c>
      <c r="C5225" s="187" t="s">
        <v>73</v>
      </c>
      <c r="D5225" s="218">
        <v>0</v>
      </c>
    </row>
    <row r="5226" spans="1:4" ht="14.25">
      <c r="A5226" s="199">
        <v>96873</v>
      </c>
      <c r="B5226" s="186" t="s">
        <v>5083</v>
      </c>
      <c r="C5226" s="187" t="s">
        <v>73</v>
      </c>
      <c r="D5226" s="218">
        <v>63.87</v>
      </c>
    </row>
    <row r="5227" spans="1:4" ht="14.25">
      <c r="A5227" s="199">
        <v>96872</v>
      </c>
      <c r="B5227" s="186" t="s">
        <v>5082</v>
      </c>
      <c r="C5227" s="187" t="s">
        <v>73</v>
      </c>
      <c r="D5227" s="218">
        <v>47.7</v>
      </c>
    </row>
    <row r="5228" spans="1:4" ht="14.25">
      <c r="A5228" s="199">
        <v>96876</v>
      </c>
      <c r="B5228" s="186" t="s">
        <v>5086</v>
      </c>
      <c r="C5228" s="187" t="s">
        <v>73</v>
      </c>
      <c r="D5228" s="218">
        <v>179.68</v>
      </c>
    </row>
    <row r="5229" spans="1:4" ht="14.25">
      <c r="A5229" s="199">
        <v>96878</v>
      </c>
      <c r="B5229" s="186" t="s">
        <v>5087</v>
      </c>
      <c r="C5229" s="187" t="s">
        <v>73</v>
      </c>
      <c r="D5229" s="218">
        <v>201.92</v>
      </c>
    </row>
    <row r="5230" spans="1:4" ht="14.25">
      <c r="A5230" s="199">
        <v>96875</v>
      </c>
      <c r="B5230" s="186" t="s">
        <v>5085</v>
      </c>
      <c r="C5230" s="187" t="s">
        <v>73</v>
      </c>
      <c r="D5230" s="218">
        <v>76.58</v>
      </c>
    </row>
    <row r="5231" spans="1:4" ht="14.25">
      <c r="A5231" s="199">
        <v>96874</v>
      </c>
      <c r="B5231" s="186" t="s">
        <v>5084</v>
      </c>
      <c r="C5231" s="187" t="s">
        <v>73</v>
      </c>
      <c r="D5231" s="218">
        <v>58.06</v>
      </c>
    </row>
    <row r="5232" spans="1:4" ht="14.25">
      <c r="A5232" s="199">
        <v>96879</v>
      </c>
      <c r="B5232" s="186" t="s">
        <v>5088</v>
      </c>
      <c r="C5232" s="187" t="s">
        <v>73</v>
      </c>
      <c r="D5232" s="218">
        <v>195.53</v>
      </c>
    </row>
    <row r="5233" spans="1:4" ht="14.25">
      <c r="A5233" s="199">
        <v>96881</v>
      </c>
      <c r="B5233" s="186" t="s">
        <v>5089</v>
      </c>
      <c r="C5233" s="187" t="s">
        <v>73</v>
      </c>
      <c r="D5233" s="218">
        <v>232.24</v>
      </c>
    </row>
    <row r="5234" spans="1:4" ht="14.25">
      <c r="A5234" s="199">
        <v>96837</v>
      </c>
      <c r="B5234" s="186" t="s">
        <v>5052</v>
      </c>
      <c r="C5234" s="187" t="s">
        <v>73</v>
      </c>
      <c r="D5234" s="218">
        <v>20.79</v>
      </c>
    </row>
    <row r="5235" spans="1:4" ht="14.25">
      <c r="A5235" s="199">
        <v>96840</v>
      </c>
      <c r="B5235" s="186" t="s">
        <v>5055</v>
      </c>
      <c r="C5235" s="187" t="s">
        <v>73</v>
      </c>
      <c r="D5235" s="218">
        <v>25.12</v>
      </c>
    </row>
    <row r="5236" spans="1:4" ht="14.25">
      <c r="A5236" s="199">
        <v>96845</v>
      </c>
      <c r="B5236" s="186" t="s">
        <v>5060</v>
      </c>
      <c r="C5236" s="187" t="s">
        <v>73</v>
      </c>
      <c r="D5236" s="218">
        <v>39.92</v>
      </c>
    </row>
    <row r="5237" spans="1:4" ht="14.25">
      <c r="A5237" s="199">
        <v>96848</v>
      </c>
      <c r="B5237" s="186" t="s">
        <v>5063</v>
      </c>
      <c r="C5237" s="187" t="s">
        <v>73</v>
      </c>
      <c r="D5237" s="218">
        <v>53.1</v>
      </c>
    </row>
    <row r="5238" spans="1:4" ht="14.25">
      <c r="A5238" s="199">
        <v>96849</v>
      </c>
      <c r="B5238" s="186" t="s">
        <v>5064</v>
      </c>
      <c r="C5238" s="187" t="s">
        <v>73</v>
      </c>
      <c r="D5238" s="218">
        <v>16.66</v>
      </c>
    </row>
    <row r="5239" spans="1:4" ht="14.25">
      <c r="A5239" s="199">
        <v>96852</v>
      </c>
      <c r="B5239" s="186" t="s">
        <v>5066</v>
      </c>
      <c r="C5239" s="187" t="s">
        <v>73</v>
      </c>
      <c r="D5239" s="218">
        <v>21.25</v>
      </c>
    </row>
    <row r="5240" spans="1:4" ht="14.25">
      <c r="A5240" s="199">
        <v>96855</v>
      </c>
      <c r="B5240" s="186" t="s">
        <v>5069</v>
      </c>
      <c r="C5240" s="187" t="s">
        <v>73</v>
      </c>
      <c r="D5240" s="218">
        <v>33.6</v>
      </c>
    </row>
    <row r="5241" spans="1:4" ht="14.25">
      <c r="A5241" s="199">
        <v>96838</v>
      </c>
      <c r="B5241" s="186" t="s">
        <v>5053</v>
      </c>
      <c r="C5241" s="187" t="s">
        <v>73</v>
      </c>
      <c r="D5241" s="218">
        <v>24.91</v>
      </c>
    </row>
    <row r="5242" spans="1:4" ht="14.25">
      <c r="A5242" s="199">
        <v>96841</v>
      </c>
      <c r="B5242" s="186" t="s">
        <v>5056</v>
      </c>
      <c r="C5242" s="187" t="s">
        <v>73</v>
      </c>
      <c r="D5242" s="218">
        <v>27.71</v>
      </c>
    </row>
    <row r="5243" spans="1:4" ht="14.25">
      <c r="A5243" s="199">
        <v>96842</v>
      </c>
      <c r="B5243" s="186" t="s">
        <v>5057</v>
      </c>
      <c r="C5243" s="187" t="s">
        <v>73</v>
      </c>
      <c r="D5243" s="218">
        <v>31.79</v>
      </c>
    </row>
    <row r="5244" spans="1:4" ht="14.25">
      <c r="A5244" s="199">
        <v>96846</v>
      </c>
      <c r="B5244" s="186" t="s">
        <v>5061</v>
      </c>
      <c r="C5244" s="187" t="s">
        <v>73</v>
      </c>
      <c r="D5244" s="218">
        <v>37.18</v>
      </c>
    </row>
    <row r="5245" spans="1:4" ht="14.25">
      <c r="A5245" s="199">
        <v>96850</v>
      </c>
      <c r="B5245" s="186" t="s">
        <v>5065</v>
      </c>
      <c r="C5245" s="187" t="s">
        <v>73</v>
      </c>
      <c r="D5245" s="218">
        <v>23.29</v>
      </c>
    </row>
    <row r="5246" spans="1:4" ht="14.25">
      <c r="A5246" s="199">
        <v>96853</v>
      </c>
      <c r="B5246" s="186" t="s">
        <v>5067</v>
      </c>
      <c r="C5246" s="187" t="s">
        <v>73</v>
      </c>
      <c r="D5246" s="218">
        <v>25.05</v>
      </c>
    </row>
    <row r="5247" spans="1:4" ht="14.25">
      <c r="A5247" s="199">
        <v>96854</v>
      </c>
      <c r="B5247" s="186" t="s">
        <v>5068</v>
      </c>
      <c r="C5247" s="187" t="s">
        <v>73</v>
      </c>
      <c r="D5247" s="218">
        <v>30.97</v>
      </c>
    </row>
    <row r="5248" spans="1:4" ht="14.25">
      <c r="A5248" s="199">
        <v>104571</v>
      </c>
      <c r="B5248" s="186" t="s">
        <v>7947</v>
      </c>
      <c r="C5248" s="187" t="s">
        <v>73</v>
      </c>
      <c r="D5248" s="218">
        <v>0</v>
      </c>
    </row>
    <row r="5249" spans="1:4" ht="14.25">
      <c r="A5249" s="199">
        <v>96856</v>
      </c>
      <c r="B5249" s="186" t="s">
        <v>5070</v>
      </c>
      <c r="C5249" s="187" t="s">
        <v>73</v>
      </c>
      <c r="D5249" s="218">
        <v>35.74</v>
      </c>
    </row>
    <row r="5250" spans="1:4" ht="14.25">
      <c r="A5250" s="199">
        <v>104566</v>
      </c>
      <c r="B5250" s="186" t="s">
        <v>7948</v>
      </c>
      <c r="C5250" s="187" t="s">
        <v>73</v>
      </c>
      <c r="D5250" s="218">
        <v>0</v>
      </c>
    </row>
    <row r="5251" spans="1:4" ht="14.25">
      <c r="A5251" s="199">
        <v>104536</v>
      </c>
      <c r="B5251" s="186" t="s">
        <v>7949</v>
      </c>
      <c r="C5251" s="187" t="s">
        <v>73</v>
      </c>
      <c r="D5251" s="218">
        <v>0</v>
      </c>
    </row>
    <row r="5252" spans="1:4" ht="14.25">
      <c r="A5252" s="199">
        <v>104537</v>
      </c>
      <c r="B5252" s="186" t="s">
        <v>7950</v>
      </c>
      <c r="C5252" s="187" t="s">
        <v>73</v>
      </c>
      <c r="D5252" s="218">
        <v>0</v>
      </c>
    </row>
    <row r="5253" spans="1:4" ht="14.25">
      <c r="A5253" s="199">
        <v>104572</v>
      </c>
      <c r="B5253" s="186" t="s">
        <v>7951</v>
      </c>
      <c r="C5253" s="187" t="s">
        <v>73</v>
      </c>
      <c r="D5253" s="218">
        <v>0</v>
      </c>
    </row>
    <row r="5254" spans="1:4" ht="14.25">
      <c r="A5254" s="199">
        <v>104568</v>
      </c>
      <c r="B5254" s="186" t="s">
        <v>7952</v>
      </c>
      <c r="C5254" s="187" t="s">
        <v>73</v>
      </c>
      <c r="D5254" s="218">
        <v>0</v>
      </c>
    </row>
    <row r="5255" spans="1:4" ht="14.25">
      <c r="A5255" s="199">
        <v>104538</v>
      </c>
      <c r="B5255" s="186" t="s">
        <v>7953</v>
      </c>
      <c r="C5255" s="187" t="s">
        <v>73</v>
      </c>
      <c r="D5255" s="218">
        <v>0</v>
      </c>
    </row>
    <row r="5256" spans="1:4" ht="14.25">
      <c r="A5256" s="199">
        <v>104570</v>
      </c>
      <c r="B5256" s="186" t="s">
        <v>7954</v>
      </c>
      <c r="C5256" s="187" t="s">
        <v>73</v>
      </c>
      <c r="D5256" s="218">
        <v>0</v>
      </c>
    </row>
    <row r="5257" spans="1:4" ht="14.25">
      <c r="A5257" s="199">
        <v>104565</v>
      </c>
      <c r="B5257" s="186" t="s">
        <v>7955</v>
      </c>
      <c r="C5257" s="187" t="s">
        <v>73</v>
      </c>
      <c r="D5257" s="218">
        <v>0</v>
      </c>
    </row>
    <row r="5258" spans="1:4" ht="14.25">
      <c r="A5258" s="199">
        <v>104567</v>
      </c>
      <c r="B5258" s="186" t="s">
        <v>7956</v>
      </c>
      <c r="C5258" s="187" t="s">
        <v>73</v>
      </c>
      <c r="D5258" s="218">
        <v>0</v>
      </c>
    </row>
    <row r="5259" spans="1:4" ht="14.25">
      <c r="A5259" s="199">
        <v>104569</v>
      </c>
      <c r="B5259" s="186" t="s">
        <v>7957</v>
      </c>
      <c r="C5259" s="187" t="s">
        <v>73</v>
      </c>
      <c r="D5259" s="218">
        <v>0</v>
      </c>
    </row>
    <row r="5260" spans="1:4" ht="14.25">
      <c r="A5260" s="199">
        <v>96843</v>
      </c>
      <c r="B5260" s="186" t="s">
        <v>5058</v>
      </c>
      <c r="C5260" s="187" t="s">
        <v>73</v>
      </c>
      <c r="D5260" s="218">
        <v>28.91</v>
      </c>
    </row>
    <row r="5261" spans="1:4" ht="14.25">
      <c r="A5261" s="199">
        <v>96847</v>
      </c>
      <c r="B5261" s="186" t="s">
        <v>5062</v>
      </c>
      <c r="C5261" s="187" t="s">
        <v>73</v>
      </c>
      <c r="D5261" s="218">
        <v>36.65</v>
      </c>
    </row>
    <row r="5262" spans="1:4" ht="14.25">
      <c r="A5262" s="199">
        <v>96844</v>
      </c>
      <c r="B5262" s="186" t="s">
        <v>5059</v>
      </c>
      <c r="C5262" s="187" t="s">
        <v>73</v>
      </c>
      <c r="D5262" s="218">
        <v>33.340000000000003</v>
      </c>
    </row>
    <row r="5263" spans="1:4" ht="14.25">
      <c r="A5263" s="199">
        <v>96839</v>
      </c>
      <c r="B5263" s="186" t="s">
        <v>5054</v>
      </c>
      <c r="C5263" s="187" t="s">
        <v>73</v>
      </c>
      <c r="D5263" s="218">
        <v>25.8</v>
      </c>
    </row>
    <row r="5264" spans="1:4" ht="14.25">
      <c r="A5264" s="199">
        <v>104574</v>
      </c>
      <c r="B5264" s="186" t="s">
        <v>7958</v>
      </c>
      <c r="C5264" s="187" t="s">
        <v>73</v>
      </c>
      <c r="D5264" s="218">
        <v>0</v>
      </c>
    </row>
    <row r="5265" spans="1:4" ht="14.25">
      <c r="A5265" s="199">
        <v>104575</v>
      </c>
      <c r="B5265" s="186" t="s">
        <v>7959</v>
      </c>
      <c r="C5265" s="187" t="s">
        <v>73</v>
      </c>
      <c r="D5265" s="218">
        <v>0</v>
      </c>
    </row>
    <row r="5266" spans="1:4" ht="14.25">
      <c r="A5266" s="199">
        <v>104573</v>
      </c>
      <c r="B5266" s="186" t="s">
        <v>7960</v>
      </c>
      <c r="C5266" s="187" t="s">
        <v>73</v>
      </c>
      <c r="D5266" s="218">
        <v>0</v>
      </c>
    </row>
    <row r="5267" spans="1:4" ht="14.25">
      <c r="A5267" s="199">
        <v>96805</v>
      </c>
      <c r="B5267" s="186" t="s">
        <v>5023</v>
      </c>
      <c r="C5267" s="187" t="s">
        <v>73</v>
      </c>
      <c r="D5267" s="218">
        <v>221.13</v>
      </c>
    </row>
    <row r="5268" spans="1:4" ht="14.25">
      <c r="A5268" s="199">
        <v>96802</v>
      </c>
      <c r="B5268" s="186" t="s">
        <v>5020</v>
      </c>
      <c r="C5268" s="187" t="s">
        <v>73</v>
      </c>
      <c r="D5268" s="218">
        <v>430.65</v>
      </c>
    </row>
    <row r="5269" spans="1:4" ht="14.25">
      <c r="A5269" s="199">
        <v>96806</v>
      </c>
      <c r="B5269" s="186" t="s">
        <v>5024</v>
      </c>
      <c r="C5269" s="187" t="s">
        <v>73</v>
      </c>
      <c r="D5269" s="218">
        <v>83.96</v>
      </c>
    </row>
    <row r="5270" spans="1:4" ht="14.25">
      <c r="A5270" s="199">
        <v>96803</v>
      </c>
      <c r="B5270" s="186" t="s">
        <v>5021</v>
      </c>
      <c r="C5270" s="187" t="s">
        <v>73</v>
      </c>
      <c r="D5270" s="218">
        <v>77.290000000000006</v>
      </c>
    </row>
    <row r="5271" spans="1:4" ht="14.25">
      <c r="A5271" s="199">
        <v>96807</v>
      </c>
      <c r="B5271" s="186" t="s">
        <v>5025</v>
      </c>
      <c r="C5271" s="187" t="s">
        <v>73</v>
      </c>
      <c r="D5271" s="218">
        <v>134.08000000000001</v>
      </c>
    </row>
    <row r="5272" spans="1:4" ht="14.25">
      <c r="A5272" s="199">
        <v>96804</v>
      </c>
      <c r="B5272" s="186" t="s">
        <v>5022</v>
      </c>
      <c r="C5272" s="187" t="s">
        <v>73</v>
      </c>
      <c r="D5272" s="218">
        <v>123.36</v>
      </c>
    </row>
    <row r="5273" spans="1:4" ht="14.25">
      <c r="A5273" s="199">
        <v>96829</v>
      </c>
      <c r="B5273" s="186" t="s">
        <v>5046</v>
      </c>
      <c r="C5273" s="187" t="s">
        <v>73</v>
      </c>
      <c r="D5273" s="218">
        <v>18.559999999999999</v>
      </c>
    </row>
    <row r="5274" spans="1:4" ht="14.25">
      <c r="A5274" s="199">
        <v>96833</v>
      </c>
      <c r="B5274" s="186" t="s">
        <v>5049</v>
      </c>
      <c r="C5274" s="187" t="s">
        <v>73</v>
      </c>
      <c r="D5274" s="218">
        <v>23.74</v>
      </c>
    </row>
    <row r="5275" spans="1:4" ht="14.25">
      <c r="A5275" s="199">
        <v>96836</v>
      </c>
      <c r="B5275" s="186" t="s">
        <v>5051</v>
      </c>
      <c r="C5275" s="187" t="s">
        <v>73</v>
      </c>
      <c r="D5275" s="218">
        <v>34.03</v>
      </c>
    </row>
    <row r="5276" spans="1:4" ht="14.25">
      <c r="A5276" s="199">
        <v>104576</v>
      </c>
      <c r="B5276" s="186" t="s">
        <v>5295</v>
      </c>
      <c r="C5276" s="187" t="s">
        <v>73</v>
      </c>
      <c r="D5276" s="218">
        <v>15.98</v>
      </c>
    </row>
    <row r="5277" spans="1:4" ht="14.25">
      <c r="A5277" s="199">
        <v>104577</v>
      </c>
      <c r="B5277" s="186" t="s">
        <v>5296</v>
      </c>
      <c r="C5277" s="187" t="s">
        <v>73</v>
      </c>
      <c r="D5277" s="218">
        <v>21.65</v>
      </c>
    </row>
    <row r="5278" spans="1:4" ht="14.25">
      <c r="A5278" s="199">
        <v>104578</v>
      </c>
      <c r="B5278" s="186" t="s">
        <v>5297</v>
      </c>
      <c r="C5278" s="187" t="s">
        <v>73</v>
      </c>
      <c r="D5278" s="218">
        <v>23.21</v>
      </c>
    </row>
    <row r="5279" spans="1:4" ht="14.25">
      <c r="A5279" s="199">
        <v>104580</v>
      </c>
      <c r="B5279" s="186" t="s">
        <v>7961</v>
      </c>
      <c r="C5279" s="187" t="s">
        <v>73</v>
      </c>
      <c r="D5279" s="218">
        <v>20.25</v>
      </c>
    </row>
    <row r="5280" spans="1:4" ht="14.25">
      <c r="A5280" s="199">
        <v>104579</v>
      </c>
      <c r="B5280" s="186" t="s">
        <v>5298</v>
      </c>
      <c r="C5280" s="187" t="s">
        <v>73</v>
      </c>
      <c r="D5280" s="218">
        <v>30.53</v>
      </c>
    </row>
    <row r="5281" spans="1:4" ht="14.25">
      <c r="A5281" s="199">
        <v>96823</v>
      </c>
      <c r="B5281" s="186" t="s">
        <v>5041</v>
      </c>
      <c r="C5281" s="187" t="s">
        <v>73</v>
      </c>
      <c r="D5281" s="218">
        <v>11.29</v>
      </c>
    </row>
    <row r="5282" spans="1:4" ht="14.25">
      <c r="A5282" s="199">
        <v>96826</v>
      </c>
      <c r="B5282" s="186" t="s">
        <v>5043</v>
      </c>
      <c r="C5282" s="187" t="s">
        <v>73</v>
      </c>
      <c r="D5282" s="218">
        <v>13.07</v>
      </c>
    </row>
    <row r="5283" spans="1:4" ht="14.25">
      <c r="A5283" s="199">
        <v>96830</v>
      </c>
      <c r="B5283" s="186" t="s">
        <v>5047</v>
      </c>
      <c r="C5283" s="187" t="s">
        <v>73</v>
      </c>
      <c r="D5283" s="218">
        <v>20.78</v>
      </c>
    </row>
    <row r="5284" spans="1:4" ht="14.25">
      <c r="A5284" s="199">
        <v>96834</v>
      </c>
      <c r="B5284" s="186" t="s">
        <v>5050</v>
      </c>
      <c r="C5284" s="187" t="s">
        <v>73</v>
      </c>
      <c r="D5284" s="218">
        <v>28.23</v>
      </c>
    </row>
    <row r="5285" spans="1:4" ht="14.25">
      <c r="A5285" s="199">
        <v>104581</v>
      </c>
      <c r="B5285" s="186" t="s">
        <v>7962</v>
      </c>
      <c r="C5285" s="187" t="s">
        <v>73</v>
      </c>
      <c r="D5285" s="218">
        <v>14.6</v>
      </c>
    </row>
    <row r="5286" spans="1:4" ht="14.25">
      <c r="A5286" s="199">
        <v>104582</v>
      </c>
      <c r="B5286" s="186" t="s">
        <v>7963</v>
      </c>
      <c r="C5286" s="187" t="s">
        <v>73</v>
      </c>
      <c r="D5286" s="218">
        <v>18.670000000000002</v>
      </c>
    </row>
    <row r="5287" spans="1:4" ht="14.25">
      <c r="A5287" s="199">
        <v>104583</v>
      </c>
      <c r="B5287" s="186" t="s">
        <v>7964</v>
      </c>
      <c r="C5287" s="187" t="s">
        <v>73</v>
      </c>
      <c r="D5287" s="218">
        <v>30.27</v>
      </c>
    </row>
    <row r="5288" spans="1:4" ht="14.25">
      <c r="A5288" s="199">
        <v>104584</v>
      </c>
      <c r="B5288" s="186" t="s">
        <v>7965</v>
      </c>
      <c r="C5288" s="187" t="s">
        <v>73</v>
      </c>
      <c r="D5288" s="218">
        <v>36.270000000000003</v>
      </c>
    </row>
    <row r="5289" spans="1:4" ht="14.25">
      <c r="A5289" s="199">
        <v>104585</v>
      </c>
      <c r="B5289" s="186" t="s">
        <v>7966</v>
      </c>
      <c r="C5289" s="187" t="s">
        <v>73</v>
      </c>
      <c r="D5289" s="218">
        <v>0</v>
      </c>
    </row>
    <row r="5290" spans="1:4" ht="14.25">
      <c r="A5290" s="199">
        <v>104587</v>
      </c>
      <c r="B5290" s="186" t="s">
        <v>7967</v>
      </c>
      <c r="C5290" s="187" t="s">
        <v>73</v>
      </c>
      <c r="D5290" s="218">
        <v>0</v>
      </c>
    </row>
    <row r="5291" spans="1:4" ht="14.25">
      <c r="A5291" s="199">
        <v>104586</v>
      </c>
      <c r="B5291" s="186" t="s">
        <v>7968</v>
      </c>
      <c r="C5291" s="187" t="s">
        <v>73</v>
      </c>
      <c r="D5291" s="218">
        <v>0</v>
      </c>
    </row>
    <row r="5292" spans="1:4" ht="14.25">
      <c r="A5292" s="199">
        <v>96798</v>
      </c>
      <c r="B5292" s="186" t="s">
        <v>4453</v>
      </c>
      <c r="C5292" s="187" t="s">
        <v>44</v>
      </c>
      <c r="D5292" s="218">
        <v>8.2100000000000009</v>
      </c>
    </row>
    <row r="5293" spans="1:4" ht="14.25">
      <c r="A5293" s="199">
        <v>96799</v>
      </c>
      <c r="B5293" s="186" t="s">
        <v>4454</v>
      </c>
      <c r="C5293" s="187" t="s">
        <v>44</v>
      </c>
      <c r="D5293" s="218">
        <v>10.52</v>
      </c>
    </row>
    <row r="5294" spans="1:4" ht="14.25">
      <c r="A5294" s="199">
        <v>96800</v>
      </c>
      <c r="B5294" s="186" t="s">
        <v>4455</v>
      </c>
      <c r="C5294" s="187" t="s">
        <v>44</v>
      </c>
      <c r="D5294" s="218">
        <v>14.35</v>
      </c>
    </row>
    <row r="5295" spans="1:4" ht="14.25">
      <c r="A5295" s="199">
        <v>96801</v>
      </c>
      <c r="B5295" s="186" t="s">
        <v>4456</v>
      </c>
      <c r="C5295" s="187" t="s">
        <v>44</v>
      </c>
      <c r="D5295" s="218">
        <v>21.83</v>
      </c>
    </row>
    <row r="5296" spans="1:4" ht="14.25">
      <c r="A5296" s="199">
        <v>104539</v>
      </c>
      <c r="B5296" s="186" t="s">
        <v>7969</v>
      </c>
      <c r="C5296" s="187" t="s">
        <v>73</v>
      </c>
      <c r="D5296" s="218">
        <v>0</v>
      </c>
    </row>
    <row r="5297" spans="1:4" ht="14.25">
      <c r="A5297" s="199">
        <v>104541</v>
      </c>
      <c r="B5297" s="186" t="s">
        <v>7970</v>
      </c>
      <c r="C5297" s="187" t="s">
        <v>73</v>
      </c>
      <c r="D5297" s="218">
        <v>0</v>
      </c>
    </row>
    <row r="5298" spans="1:4" ht="14.25">
      <c r="A5298" s="199">
        <v>104540</v>
      </c>
      <c r="B5298" s="186" t="s">
        <v>7971</v>
      </c>
      <c r="C5298" s="187" t="s">
        <v>73</v>
      </c>
      <c r="D5298" s="218">
        <v>0</v>
      </c>
    </row>
    <row r="5299" spans="1:4" ht="14.25">
      <c r="A5299" s="199">
        <v>104543</v>
      </c>
      <c r="B5299" s="186" t="s">
        <v>7972</v>
      </c>
      <c r="C5299" s="187" t="s">
        <v>73</v>
      </c>
      <c r="D5299" s="218">
        <v>0</v>
      </c>
    </row>
    <row r="5300" spans="1:4" ht="14.25">
      <c r="A5300" s="199">
        <v>104544</v>
      </c>
      <c r="B5300" s="186" t="s">
        <v>7973</v>
      </c>
      <c r="C5300" s="187" t="s">
        <v>73</v>
      </c>
      <c r="D5300" s="218">
        <v>0</v>
      </c>
    </row>
    <row r="5301" spans="1:4" ht="14.25">
      <c r="A5301" s="199">
        <v>104545</v>
      </c>
      <c r="B5301" s="186" t="s">
        <v>7974</v>
      </c>
      <c r="C5301" s="187" t="s">
        <v>73</v>
      </c>
      <c r="D5301" s="218">
        <v>0</v>
      </c>
    </row>
    <row r="5302" spans="1:4" ht="14.25">
      <c r="A5302" s="199">
        <v>104542</v>
      </c>
      <c r="B5302" s="186" t="s">
        <v>7975</v>
      </c>
      <c r="C5302" s="187" t="s">
        <v>73</v>
      </c>
      <c r="D5302" s="218">
        <v>0</v>
      </c>
    </row>
    <row r="5303" spans="1:4" ht="14.25">
      <c r="A5303" s="199">
        <v>104592</v>
      </c>
      <c r="B5303" s="186" t="s">
        <v>7976</v>
      </c>
      <c r="C5303" s="187" t="s">
        <v>73</v>
      </c>
      <c r="D5303" s="218">
        <v>0</v>
      </c>
    </row>
    <row r="5304" spans="1:4" ht="14.25">
      <c r="A5304" s="199">
        <v>104548</v>
      </c>
      <c r="B5304" s="186" t="s">
        <v>7977</v>
      </c>
      <c r="C5304" s="187" t="s">
        <v>73</v>
      </c>
      <c r="D5304" s="218">
        <v>0</v>
      </c>
    </row>
    <row r="5305" spans="1:4" ht="14.25">
      <c r="A5305" s="199">
        <v>104546</v>
      </c>
      <c r="B5305" s="186" t="s">
        <v>7978</v>
      </c>
      <c r="C5305" s="187" t="s">
        <v>73</v>
      </c>
      <c r="D5305" s="218">
        <v>0</v>
      </c>
    </row>
    <row r="5306" spans="1:4" ht="14.25">
      <c r="A5306" s="199">
        <v>104549</v>
      </c>
      <c r="B5306" s="186" t="s">
        <v>7979</v>
      </c>
      <c r="C5306" s="187" t="s">
        <v>73</v>
      </c>
      <c r="D5306" s="218">
        <v>0</v>
      </c>
    </row>
    <row r="5307" spans="1:4" ht="14.25">
      <c r="A5307" s="199">
        <v>104550</v>
      </c>
      <c r="B5307" s="186" t="s">
        <v>7980</v>
      </c>
      <c r="C5307" s="187" t="s">
        <v>73</v>
      </c>
      <c r="D5307" s="218">
        <v>0</v>
      </c>
    </row>
    <row r="5308" spans="1:4" ht="14.25">
      <c r="A5308" s="199">
        <v>104552</v>
      </c>
      <c r="B5308" s="186" t="s">
        <v>7981</v>
      </c>
      <c r="C5308" s="187" t="s">
        <v>73</v>
      </c>
      <c r="D5308" s="218">
        <v>0</v>
      </c>
    </row>
    <row r="5309" spans="1:4" ht="14.25">
      <c r="A5309" s="199">
        <v>104551</v>
      </c>
      <c r="B5309" s="186" t="s">
        <v>7982</v>
      </c>
      <c r="C5309" s="187" t="s">
        <v>73</v>
      </c>
      <c r="D5309" s="218">
        <v>0</v>
      </c>
    </row>
    <row r="5310" spans="1:4" ht="14.25">
      <c r="A5310" s="199">
        <v>104553</v>
      </c>
      <c r="B5310" s="186" t="s">
        <v>7983</v>
      </c>
      <c r="C5310" s="187" t="s">
        <v>73</v>
      </c>
      <c r="D5310" s="218">
        <v>0</v>
      </c>
    </row>
    <row r="5311" spans="1:4" ht="14.25">
      <c r="A5311" s="199">
        <v>104554</v>
      </c>
      <c r="B5311" s="186" t="s">
        <v>7984</v>
      </c>
      <c r="C5311" s="187" t="s">
        <v>73</v>
      </c>
      <c r="D5311" s="218">
        <v>0</v>
      </c>
    </row>
    <row r="5312" spans="1:4" ht="14.25">
      <c r="A5312" s="199">
        <v>104555</v>
      </c>
      <c r="B5312" s="186" t="s">
        <v>7985</v>
      </c>
      <c r="C5312" s="187" t="s">
        <v>73</v>
      </c>
      <c r="D5312" s="218">
        <v>0</v>
      </c>
    </row>
    <row r="5313" spans="1:4" ht="14.25">
      <c r="A5313" s="199">
        <v>104556</v>
      </c>
      <c r="B5313" s="186" t="s">
        <v>7986</v>
      </c>
      <c r="C5313" s="187" t="s">
        <v>73</v>
      </c>
      <c r="D5313" s="218">
        <v>0</v>
      </c>
    </row>
    <row r="5314" spans="1:4" ht="14.25">
      <c r="A5314" s="199">
        <v>104558</v>
      </c>
      <c r="B5314" s="186" t="s">
        <v>7987</v>
      </c>
      <c r="C5314" s="187" t="s">
        <v>73</v>
      </c>
      <c r="D5314" s="218">
        <v>0</v>
      </c>
    </row>
    <row r="5315" spans="1:4" ht="14.25">
      <c r="A5315" s="199">
        <v>104559</v>
      </c>
      <c r="B5315" s="186" t="s">
        <v>7988</v>
      </c>
      <c r="C5315" s="187" t="s">
        <v>73</v>
      </c>
      <c r="D5315" s="218">
        <v>0</v>
      </c>
    </row>
    <row r="5316" spans="1:4" ht="14.25">
      <c r="A5316" s="199">
        <v>104560</v>
      </c>
      <c r="B5316" s="186" t="s">
        <v>7989</v>
      </c>
      <c r="C5316" s="187" t="s">
        <v>73</v>
      </c>
      <c r="D5316" s="218">
        <v>0</v>
      </c>
    </row>
    <row r="5317" spans="1:4" ht="14.25">
      <c r="A5317" s="199">
        <v>104557</v>
      </c>
      <c r="B5317" s="186" t="s">
        <v>7990</v>
      </c>
      <c r="C5317" s="187" t="s">
        <v>73</v>
      </c>
      <c r="D5317" s="218">
        <v>0</v>
      </c>
    </row>
    <row r="5318" spans="1:4" ht="14.25">
      <c r="A5318" s="199">
        <v>104561</v>
      </c>
      <c r="B5318" s="186" t="s">
        <v>7991</v>
      </c>
      <c r="C5318" s="187" t="s">
        <v>73</v>
      </c>
      <c r="D5318" s="218">
        <v>0</v>
      </c>
    </row>
    <row r="5319" spans="1:4" ht="14.25">
      <c r="A5319" s="199">
        <v>104562</v>
      </c>
      <c r="B5319" s="186" t="s">
        <v>7992</v>
      </c>
      <c r="C5319" s="187" t="s">
        <v>73</v>
      </c>
      <c r="D5319" s="218">
        <v>0</v>
      </c>
    </row>
    <row r="5320" spans="1:4" ht="14.25">
      <c r="A5320" s="199">
        <v>96860</v>
      </c>
      <c r="B5320" s="186" t="s">
        <v>5071</v>
      </c>
      <c r="C5320" s="187" t="s">
        <v>73</v>
      </c>
      <c r="D5320" s="218">
        <v>29.81</v>
      </c>
    </row>
    <row r="5321" spans="1:4" ht="14.25">
      <c r="A5321" s="199">
        <v>96862</v>
      </c>
      <c r="B5321" s="186" t="s">
        <v>5073</v>
      </c>
      <c r="C5321" s="187" t="s">
        <v>73</v>
      </c>
      <c r="D5321" s="218">
        <v>36.700000000000003</v>
      </c>
    </row>
    <row r="5322" spans="1:4" ht="14.25">
      <c r="A5322" s="199">
        <v>96864</v>
      </c>
      <c r="B5322" s="186" t="s">
        <v>5075</v>
      </c>
      <c r="C5322" s="187" t="s">
        <v>73</v>
      </c>
      <c r="D5322" s="218">
        <v>52.15</v>
      </c>
    </row>
    <row r="5323" spans="1:4" ht="14.25">
      <c r="A5323" s="199">
        <v>96866</v>
      </c>
      <c r="B5323" s="186" t="s">
        <v>5077</v>
      </c>
      <c r="C5323" s="187" t="s">
        <v>73</v>
      </c>
      <c r="D5323" s="218">
        <v>67.95</v>
      </c>
    </row>
    <row r="5324" spans="1:4" ht="14.25">
      <c r="A5324" s="199">
        <v>96868</v>
      </c>
      <c r="B5324" s="186" t="s">
        <v>5078</v>
      </c>
      <c r="C5324" s="187" t="s">
        <v>73</v>
      </c>
      <c r="D5324" s="218">
        <v>19.43</v>
      </c>
    </row>
    <row r="5325" spans="1:4" ht="14.25">
      <c r="A5325" s="199">
        <v>96869</v>
      </c>
      <c r="B5325" s="186" t="s">
        <v>5079</v>
      </c>
      <c r="C5325" s="187" t="s">
        <v>73</v>
      </c>
      <c r="D5325" s="218">
        <v>30.04</v>
      </c>
    </row>
    <row r="5326" spans="1:4" ht="14.25">
      <c r="A5326" s="199">
        <v>96870</v>
      </c>
      <c r="B5326" s="186" t="s">
        <v>5080</v>
      </c>
      <c r="C5326" s="187" t="s">
        <v>73</v>
      </c>
      <c r="D5326" s="218">
        <v>45.39</v>
      </c>
    </row>
    <row r="5327" spans="1:4" ht="14.25">
      <c r="A5327" s="199">
        <v>96871</v>
      </c>
      <c r="B5327" s="186" t="s">
        <v>5081</v>
      </c>
      <c r="C5327" s="187" t="s">
        <v>73</v>
      </c>
      <c r="D5327" s="218">
        <v>51.79</v>
      </c>
    </row>
    <row r="5328" spans="1:4" ht="14.25">
      <c r="A5328" s="199">
        <v>96861</v>
      </c>
      <c r="B5328" s="186" t="s">
        <v>5072</v>
      </c>
      <c r="C5328" s="187" t="s">
        <v>73</v>
      </c>
      <c r="D5328" s="218">
        <v>37.729999999999997</v>
      </c>
    </row>
    <row r="5329" spans="1:4" ht="14.25">
      <c r="A5329" s="199">
        <v>96863</v>
      </c>
      <c r="B5329" s="186" t="s">
        <v>5074</v>
      </c>
      <c r="C5329" s="187" t="s">
        <v>73</v>
      </c>
      <c r="D5329" s="218">
        <v>38.56</v>
      </c>
    </row>
    <row r="5330" spans="1:4" ht="14.25">
      <c r="A5330" s="199">
        <v>96865</v>
      </c>
      <c r="B5330" s="186" t="s">
        <v>5076</v>
      </c>
      <c r="C5330" s="187" t="s">
        <v>73</v>
      </c>
      <c r="D5330" s="218">
        <v>45.48</v>
      </c>
    </row>
    <row r="5331" spans="1:4" ht="14.25">
      <c r="A5331" s="199">
        <v>96814</v>
      </c>
      <c r="B5331" s="186" t="s">
        <v>5032</v>
      </c>
      <c r="C5331" s="187" t="s">
        <v>73</v>
      </c>
      <c r="D5331" s="218">
        <v>15.98</v>
      </c>
    </row>
    <row r="5332" spans="1:4" ht="14.25">
      <c r="A5332" s="199">
        <v>96818</v>
      </c>
      <c r="B5332" s="186" t="s">
        <v>5036</v>
      </c>
      <c r="C5332" s="187" t="s">
        <v>73</v>
      </c>
      <c r="D5332" s="218">
        <v>21.65</v>
      </c>
    </row>
    <row r="5333" spans="1:4" ht="14.25">
      <c r="A5333" s="199">
        <v>96819</v>
      </c>
      <c r="B5333" s="186" t="s">
        <v>5037</v>
      </c>
      <c r="C5333" s="187" t="s">
        <v>73</v>
      </c>
      <c r="D5333" s="218">
        <v>23.21</v>
      </c>
    </row>
    <row r="5334" spans="1:4" ht="14.25">
      <c r="A5334" s="199">
        <v>96822</v>
      </c>
      <c r="B5334" s="186" t="s">
        <v>5040</v>
      </c>
      <c r="C5334" s="187" t="s">
        <v>73</v>
      </c>
      <c r="D5334" s="218">
        <v>30.53</v>
      </c>
    </row>
    <row r="5335" spans="1:4" ht="14.25">
      <c r="A5335" s="199">
        <v>96808</v>
      </c>
      <c r="B5335" s="186" t="s">
        <v>5026</v>
      </c>
      <c r="C5335" s="187" t="s">
        <v>73</v>
      </c>
      <c r="D5335" s="218">
        <v>16.850000000000001</v>
      </c>
    </row>
    <row r="5336" spans="1:4" ht="14.25">
      <c r="A5336" s="199">
        <v>96811</v>
      </c>
      <c r="B5336" s="186" t="s">
        <v>5029</v>
      </c>
      <c r="C5336" s="187" t="s">
        <v>73</v>
      </c>
      <c r="D5336" s="218">
        <v>21.34</v>
      </c>
    </row>
    <row r="5337" spans="1:4" ht="14.25">
      <c r="A5337" s="199">
        <v>96815</v>
      </c>
      <c r="B5337" s="186" t="s">
        <v>5033</v>
      </c>
      <c r="C5337" s="187" t="s">
        <v>73</v>
      </c>
      <c r="D5337" s="218">
        <v>33.44</v>
      </c>
    </row>
    <row r="5338" spans="1:4" ht="14.25">
      <c r="A5338" s="199">
        <v>96820</v>
      </c>
      <c r="B5338" s="186" t="s">
        <v>5038</v>
      </c>
      <c r="C5338" s="187" t="s">
        <v>73</v>
      </c>
      <c r="D5338" s="218">
        <v>40.19</v>
      </c>
    </row>
    <row r="5339" spans="1:4" ht="14.25">
      <c r="A5339" s="199">
        <v>96702</v>
      </c>
      <c r="B5339" s="186" t="s">
        <v>7993</v>
      </c>
      <c r="C5339" s="187" t="s">
        <v>73</v>
      </c>
      <c r="D5339" s="218">
        <v>12.08</v>
      </c>
    </row>
    <row r="5340" spans="1:4" ht="14.25">
      <c r="A5340" s="199">
        <v>96662</v>
      </c>
      <c r="B5340" s="186" t="s">
        <v>7994</v>
      </c>
      <c r="C5340" s="187" t="s">
        <v>73</v>
      </c>
      <c r="D5340" s="218">
        <v>9.8699999999999992</v>
      </c>
    </row>
    <row r="5341" spans="1:4" ht="14.25">
      <c r="A5341" s="199">
        <v>96704</v>
      </c>
      <c r="B5341" s="186" t="s">
        <v>7995</v>
      </c>
      <c r="C5341" s="187" t="s">
        <v>73</v>
      </c>
      <c r="D5341" s="218">
        <v>21.71</v>
      </c>
    </row>
    <row r="5342" spans="1:4" ht="14.25">
      <c r="A5342" s="199">
        <v>96664</v>
      </c>
      <c r="B5342" s="186" t="s">
        <v>7996</v>
      </c>
      <c r="C5342" s="187" t="s">
        <v>73</v>
      </c>
      <c r="D5342" s="218">
        <v>18.88</v>
      </c>
    </row>
    <row r="5343" spans="1:4" ht="14.25">
      <c r="A5343" s="199">
        <v>104191</v>
      </c>
      <c r="B5343" s="186" t="s">
        <v>5262</v>
      </c>
      <c r="C5343" s="187" t="s">
        <v>73</v>
      </c>
      <c r="D5343" s="218">
        <v>10.84</v>
      </c>
    </row>
    <row r="5344" spans="1:4" ht="14.25">
      <c r="A5344" s="199">
        <v>96700</v>
      </c>
      <c r="B5344" s="186" t="s">
        <v>7997</v>
      </c>
      <c r="C5344" s="187" t="s">
        <v>73</v>
      </c>
      <c r="D5344" s="218">
        <v>18.03</v>
      </c>
    </row>
    <row r="5345" spans="1:4" ht="14.25">
      <c r="A5345" s="199">
        <v>96658</v>
      </c>
      <c r="B5345" s="186" t="s">
        <v>7998</v>
      </c>
      <c r="C5345" s="187" t="s">
        <v>73</v>
      </c>
      <c r="D5345" s="218">
        <v>16.350000000000001</v>
      </c>
    </row>
    <row r="5346" spans="1:4" ht="14.25">
      <c r="A5346" s="199">
        <v>96641</v>
      </c>
      <c r="B5346" s="186" t="s">
        <v>7999</v>
      </c>
      <c r="C5346" s="187" t="s">
        <v>73</v>
      </c>
      <c r="D5346" s="218">
        <v>18.420000000000002</v>
      </c>
    </row>
    <row r="5347" spans="1:4" ht="14.25">
      <c r="A5347" s="199">
        <v>96661</v>
      </c>
      <c r="B5347" s="186" t="s">
        <v>8000</v>
      </c>
      <c r="C5347" s="187" t="s">
        <v>73</v>
      </c>
      <c r="D5347" s="218">
        <v>35.04</v>
      </c>
    </row>
    <row r="5348" spans="1:4" ht="14.25">
      <c r="A5348" s="199">
        <v>96699</v>
      </c>
      <c r="B5348" s="186" t="s">
        <v>8001</v>
      </c>
      <c r="C5348" s="187" t="s">
        <v>73</v>
      </c>
      <c r="D5348" s="218">
        <v>27.6</v>
      </c>
    </row>
    <row r="5349" spans="1:4" ht="14.25">
      <c r="A5349" s="199">
        <v>96657</v>
      </c>
      <c r="B5349" s="186" t="s">
        <v>8002</v>
      </c>
      <c r="C5349" s="187" t="s">
        <v>73</v>
      </c>
      <c r="D5349" s="218">
        <v>25.92</v>
      </c>
    </row>
    <row r="5350" spans="1:4" ht="14.25">
      <c r="A5350" s="199">
        <v>96640</v>
      </c>
      <c r="B5350" s="186" t="s">
        <v>8003</v>
      </c>
      <c r="C5350" s="187" t="s">
        <v>73</v>
      </c>
      <c r="D5350" s="218">
        <v>27.99</v>
      </c>
    </row>
    <row r="5351" spans="1:4" ht="14.25">
      <c r="A5351" s="199">
        <v>96660</v>
      </c>
      <c r="B5351" s="186" t="s">
        <v>8004</v>
      </c>
      <c r="C5351" s="187" t="s">
        <v>73</v>
      </c>
      <c r="D5351" s="218">
        <v>35.380000000000003</v>
      </c>
    </row>
    <row r="5352" spans="1:4" ht="14.25">
      <c r="A5352" s="199">
        <v>104196</v>
      </c>
      <c r="B5352" s="186" t="s">
        <v>5265</v>
      </c>
      <c r="C5352" s="187" t="s">
        <v>73</v>
      </c>
      <c r="D5352" s="218">
        <v>17.100000000000001</v>
      </c>
    </row>
    <row r="5353" spans="1:4" ht="14.25">
      <c r="A5353" s="199">
        <v>104197</v>
      </c>
      <c r="B5353" s="186" t="s">
        <v>5266</v>
      </c>
      <c r="C5353" s="187" t="s">
        <v>73</v>
      </c>
      <c r="D5353" s="218">
        <v>31.8</v>
      </c>
    </row>
    <row r="5354" spans="1:4" ht="14.25">
      <c r="A5354" s="199">
        <v>104198</v>
      </c>
      <c r="B5354" s="186" t="s">
        <v>5267</v>
      </c>
      <c r="C5354" s="187" t="s">
        <v>73</v>
      </c>
      <c r="D5354" s="218">
        <v>7.95</v>
      </c>
    </row>
    <row r="5355" spans="1:4" ht="14.25">
      <c r="A5355" s="199">
        <v>96685</v>
      </c>
      <c r="B5355" s="186" t="s">
        <v>8005</v>
      </c>
      <c r="C5355" s="187" t="s">
        <v>73</v>
      </c>
      <c r="D5355" s="218">
        <v>12.1</v>
      </c>
    </row>
    <row r="5356" spans="1:4" ht="14.25">
      <c r="A5356" s="199">
        <v>96651</v>
      </c>
      <c r="B5356" s="186" t="s">
        <v>8006</v>
      </c>
      <c r="C5356" s="187" t="s">
        <v>73</v>
      </c>
      <c r="D5356" s="218">
        <v>9.6</v>
      </c>
    </row>
    <row r="5357" spans="1:4" ht="14.25">
      <c r="A5357" s="199">
        <v>96638</v>
      </c>
      <c r="B5357" s="186" t="s">
        <v>8007</v>
      </c>
      <c r="C5357" s="187" t="s">
        <v>73</v>
      </c>
      <c r="D5357" s="218">
        <v>16.54</v>
      </c>
    </row>
    <row r="5358" spans="1:4" ht="14.25">
      <c r="A5358" s="199">
        <v>96687</v>
      </c>
      <c r="B5358" s="186" t="s">
        <v>8008</v>
      </c>
      <c r="C5358" s="187" t="s">
        <v>73</v>
      </c>
      <c r="D5358" s="218">
        <v>18.82</v>
      </c>
    </row>
    <row r="5359" spans="1:4" ht="14.25">
      <c r="A5359" s="199">
        <v>96653</v>
      </c>
      <c r="B5359" s="186" t="s">
        <v>4990</v>
      </c>
      <c r="C5359" s="187" t="s">
        <v>73</v>
      </c>
      <c r="D5359" s="218">
        <v>14.7</v>
      </c>
    </row>
    <row r="5360" spans="1:4" ht="14.25">
      <c r="A5360" s="199">
        <v>96689</v>
      </c>
      <c r="B5360" s="186" t="s">
        <v>8009</v>
      </c>
      <c r="C5360" s="187" t="s">
        <v>73</v>
      </c>
      <c r="D5360" s="218">
        <v>28.79</v>
      </c>
    </row>
    <row r="5361" spans="1:4" ht="14.25">
      <c r="A5361" s="199">
        <v>96655</v>
      </c>
      <c r="B5361" s="186" t="s">
        <v>4992</v>
      </c>
      <c r="C5361" s="187" t="s">
        <v>73</v>
      </c>
      <c r="D5361" s="218">
        <v>22.84</v>
      </c>
    </row>
    <row r="5362" spans="1:4" ht="14.25">
      <c r="A5362" s="199">
        <v>96691</v>
      </c>
      <c r="B5362" s="186" t="s">
        <v>8010</v>
      </c>
      <c r="C5362" s="187" t="s">
        <v>73</v>
      </c>
      <c r="D5362" s="218">
        <v>41.52</v>
      </c>
    </row>
    <row r="5363" spans="1:4" ht="14.25">
      <c r="A5363" s="199">
        <v>96693</v>
      </c>
      <c r="B5363" s="186" t="s">
        <v>8011</v>
      </c>
      <c r="C5363" s="187" t="s">
        <v>73</v>
      </c>
      <c r="D5363" s="218">
        <v>62.71</v>
      </c>
    </row>
    <row r="5364" spans="1:4" ht="14.25">
      <c r="A5364" s="199">
        <v>96695</v>
      </c>
      <c r="B5364" s="186" t="s">
        <v>8012</v>
      </c>
      <c r="C5364" s="187" t="s">
        <v>73</v>
      </c>
      <c r="D5364" s="218">
        <v>109.46</v>
      </c>
    </row>
    <row r="5365" spans="1:4" ht="14.25">
      <c r="A5365" s="199">
        <v>104193</v>
      </c>
      <c r="B5365" s="186" t="s">
        <v>5264</v>
      </c>
      <c r="C5365" s="187" t="s">
        <v>73</v>
      </c>
      <c r="D5365" s="218">
        <v>182.95</v>
      </c>
    </row>
    <row r="5366" spans="1:4" ht="14.25">
      <c r="A5366" s="199">
        <v>96697</v>
      </c>
      <c r="B5366" s="186" t="s">
        <v>8013</v>
      </c>
      <c r="C5366" s="187" t="s">
        <v>73</v>
      </c>
      <c r="D5366" s="218">
        <v>372.52</v>
      </c>
    </row>
    <row r="5367" spans="1:4" ht="14.25">
      <c r="A5367" s="199">
        <v>104199</v>
      </c>
      <c r="B5367" s="186" t="s">
        <v>5268</v>
      </c>
      <c r="C5367" s="187" t="s">
        <v>73</v>
      </c>
      <c r="D5367" s="218">
        <v>7.68</v>
      </c>
    </row>
    <row r="5368" spans="1:4" ht="14.25">
      <c r="A5368" s="199">
        <v>96684</v>
      </c>
      <c r="B5368" s="186" t="s">
        <v>8014</v>
      </c>
      <c r="C5368" s="187" t="s">
        <v>73</v>
      </c>
      <c r="D5368" s="218">
        <v>11.66</v>
      </c>
    </row>
    <row r="5369" spans="1:4" ht="14.25">
      <c r="A5369" s="199">
        <v>96650</v>
      </c>
      <c r="B5369" s="186" t="s">
        <v>8015</v>
      </c>
      <c r="C5369" s="187" t="s">
        <v>73</v>
      </c>
      <c r="D5369" s="218">
        <v>9.16</v>
      </c>
    </row>
    <row r="5370" spans="1:4" ht="14.25">
      <c r="A5370" s="199">
        <v>96637</v>
      </c>
      <c r="B5370" s="186" t="s">
        <v>8016</v>
      </c>
      <c r="C5370" s="187" t="s">
        <v>73</v>
      </c>
      <c r="D5370" s="218">
        <v>16.100000000000001</v>
      </c>
    </row>
    <row r="5371" spans="1:4" ht="14.25">
      <c r="A5371" s="199">
        <v>96686</v>
      </c>
      <c r="B5371" s="186" t="s">
        <v>8017</v>
      </c>
      <c r="C5371" s="187" t="s">
        <v>73</v>
      </c>
      <c r="D5371" s="218">
        <v>15.1</v>
      </c>
    </row>
    <row r="5372" spans="1:4" ht="14.25">
      <c r="A5372" s="199">
        <v>96652</v>
      </c>
      <c r="B5372" s="186" t="s">
        <v>4989</v>
      </c>
      <c r="C5372" s="187" t="s">
        <v>73</v>
      </c>
      <c r="D5372" s="218">
        <v>10.98</v>
      </c>
    </row>
    <row r="5373" spans="1:4" ht="14.25">
      <c r="A5373" s="199">
        <v>96688</v>
      </c>
      <c r="B5373" s="186" t="s">
        <v>8018</v>
      </c>
      <c r="C5373" s="187" t="s">
        <v>73</v>
      </c>
      <c r="D5373" s="218">
        <v>22.74</v>
      </c>
    </row>
    <row r="5374" spans="1:4" ht="14.25">
      <c r="A5374" s="199">
        <v>96654</v>
      </c>
      <c r="B5374" s="186" t="s">
        <v>4991</v>
      </c>
      <c r="C5374" s="187" t="s">
        <v>73</v>
      </c>
      <c r="D5374" s="218">
        <v>16.79</v>
      </c>
    </row>
    <row r="5375" spans="1:4" ht="14.25">
      <c r="A5375" s="199">
        <v>96690</v>
      </c>
      <c r="B5375" s="186" t="s">
        <v>8019</v>
      </c>
      <c r="C5375" s="187" t="s">
        <v>73</v>
      </c>
      <c r="D5375" s="218">
        <v>31.94</v>
      </c>
    </row>
    <row r="5376" spans="1:4" ht="14.25">
      <c r="A5376" s="199">
        <v>96692</v>
      </c>
      <c r="B5376" s="186" t="s">
        <v>8020</v>
      </c>
      <c r="C5376" s="187" t="s">
        <v>73</v>
      </c>
      <c r="D5376" s="218">
        <v>45.62</v>
      </c>
    </row>
    <row r="5377" spans="1:4" ht="14.25">
      <c r="A5377" s="199">
        <v>96694</v>
      </c>
      <c r="B5377" s="186" t="s">
        <v>8021</v>
      </c>
      <c r="C5377" s="187" t="s">
        <v>73</v>
      </c>
      <c r="D5377" s="218">
        <v>99.03</v>
      </c>
    </row>
    <row r="5378" spans="1:4" ht="14.25">
      <c r="A5378" s="199">
        <v>96696</v>
      </c>
      <c r="B5378" s="186" t="s">
        <v>8022</v>
      </c>
      <c r="C5378" s="187" t="s">
        <v>73</v>
      </c>
      <c r="D5378" s="218">
        <v>123.86</v>
      </c>
    </row>
    <row r="5379" spans="1:4" ht="14.25">
      <c r="A5379" s="199">
        <v>96709</v>
      </c>
      <c r="B5379" s="186" t="s">
        <v>8023</v>
      </c>
      <c r="C5379" s="187" t="s">
        <v>73</v>
      </c>
      <c r="D5379" s="218">
        <v>121.19</v>
      </c>
    </row>
    <row r="5380" spans="1:4" ht="14.25">
      <c r="A5380" s="199">
        <v>104200</v>
      </c>
      <c r="B5380" s="186" t="s">
        <v>5269</v>
      </c>
      <c r="C5380" s="187" t="s">
        <v>73</v>
      </c>
      <c r="D5380" s="218">
        <v>6.38</v>
      </c>
    </row>
    <row r="5381" spans="1:4" ht="14.25">
      <c r="A5381" s="199">
        <v>96698</v>
      </c>
      <c r="B5381" s="186" t="s">
        <v>8024</v>
      </c>
      <c r="C5381" s="187" t="s">
        <v>73</v>
      </c>
      <c r="D5381" s="218">
        <v>8.32</v>
      </c>
    </row>
    <row r="5382" spans="1:4" ht="14.25">
      <c r="A5382" s="199">
        <v>96656</v>
      </c>
      <c r="B5382" s="186" t="s">
        <v>8025</v>
      </c>
      <c r="C5382" s="187" t="s">
        <v>73</v>
      </c>
      <c r="D5382" s="218">
        <v>6.64</v>
      </c>
    </row>
    <row r="5383" spans="1:4" ht="14.25">
      <c r="A5383" s="199">
        <v>96639</v>
      </c>
      <c r="B5383" s="186" t="s">
        <v>8026</v>
      </c>
      <c r="C5383" s="187" t="s">
        <v>73</v>
      </c>
      <c r="D5383" s="218">
        <v>11.26</v>
      </c>
    </row>
    <row r="5384" spans="1:4" ht="14.25">
      <c r="A5384" s="199">
        <v>96701</v>
      </c>
      <c r="B5384" s="186" t="s">
        <v>8027</v>
      </c>
      <c r="C5384" s="187" t="s">
        <v>73</v>
      </c>
      <c r="D5384" s="218">
        <v>11.54</v>
      </c>
    </row>
    <row r="5385" spans="1:4" ht="14.25">
      <c r="A5385" s="199">
        <v>96659</v>
      </c>
      <c r="B5385" s="186" t="s">
        <v>8028</v>
      </c>
      <c r="C5385" s="187" t="s">
        <v>73</v>
      </c>
      <c r="D5385" s="218">
        <v>8.7799999999999994</v>
      </c>
    </row>
    <row r="5386" spans="1:4" ht="14.25">
      <c r="A5386" s="199">
        <v>96703</v>
      </c>
      <c r="B5386" s="186" t="s">
        <v>8029</v>
      </c>
      <c r="C5386" s="187" t="s">
        <v>73</v>
      </c>
      <c r="D5386" s="218">
        <v>21.08</v>
      </c>
    </row>
    <row r="5387" spans="1:4" ht="14.25">
      <c r="A5387" s="199">
        <v>96663</v>
      </c>
      <c r="B5387" s="186" t="s">
        <v>8030</v>
      </c>
      <c r="C5387" s="187" t="s">
        <v>73</v>
      </c>
      <c r="D5387" s="218">
        <v>17.11</v>
      </c>
    </row>
    <row r="5388" spans="1:4" ht="14.25">
      <c r="A5388" s="199">
        <v>96705</v>
      </c>
      <c r="B5388" s="186" t="s">
        <v>8031</v>
      </c>
      <c r="C5388" s="187" t="s">
        <v>73</v>
      </c>
      <c r="D5388" s="218">
        <v>25.57</v>
      </c>
    </row>
    <row r="5389" spans="1:4" ht="14.25">
      <c r="A5389" s="199">
        <v>96706</v>
      </c>
      <c r="B5389" s="186" t="s">
        <v>8032</v>
      </c>
      <c r="C5389" s="187" t="s">
        <v>73</v>
      </c>
      <c r="D5389" s="218">
        <v>38.22</v>
      </c>
    </row>
    <row r="5390" spans="1:4" ht="14.25">
      <c r="A5390" s="199">
        <v>96707</v>
      </c>
      <c r="B5390" s="186" t="s">
        <v>8033</v>
      </c>
      <c r="C5390" s="187" t="s">
        <v>73</v>
      </c>
      <c r="D5390" s="218">
        <v>62.16</v>
      </c>
    </row>
    <row r="5391" spans="1:4" ht="14.25">
      <c r="A5391" s="199">
        <v>96708</v>
      </c>
      <c r="B5391" s="186" t="s">
        <v>8034</v>
      </c>
      <c r="C5391" s="187" t="s">
        <v>73</v>
      </c>
      <c r="D5391" s="218">
        <v>94.85</v>
      </c>
    </row>
    <row r="5392" spans="1:4" ht="14.25">
      <c r="A5392" s="199">
        <v>96675</v>
      </c>
      <c r="B5392" s="186" t="s">
        <v>8035</v>
      </c>
      <c r="C5392" s="187" t="s">
        <v>44</v>
      </c>
      <c r="D5392" s="218">
        <v>172.27</v>
      </c>
    </row>
    <row r="5393" spans="1:4" ht="14.25">
      <c r="A5393" s="199">
        <v>96683</v>
      </c>
      <c r="B5393" s="186" t="s">
        <v>8036</v>
      </c>
      <c r="C5393" s="187" t="s">
        <v>44</v>
      </c>
      <c r="D5393" s="218">
        <v>336.23</v>
      </c>
    </row>
    <row r="5394" spans="1:4" ht="14.25">
      <c r="A5394" s="199">
        <v>104194</v>
      </c>
      <c r="B5394" s="186" t="s">
        <v>4477</v>
      </c>
      <c r="C5394" s="187" t="s">
        <v>44</v>
      </c>
      <c r="D5394" s="218">
        <v>23.12</v>
      </c>
    </row>
    <row r="5395" spans="1:4" ht="14.25">
      <c r="A5395" s="199">
        <v>104195</v>
      </c>
      <c r="B5395" s="186" t="s">
        <v>4478</v>
      </c>
      <c r="C5395" s="187" t="s">
        <v>44</v>
      </c>
      <c r="D5395" s="218">
        <v>24.61</v>
      </c>
    </row>
    <row r="5396" spans="1:4" ht="14.25">
      <c r="A5396" s="199">
        <v>96668</v>
      </c>
      <c r="B5396" s="186" t="s">
        <v>8037</v>
      </c>
      <c r="C5396" s="187" t="s">
        <v>44</v>
      </c>
      <c r="D5396" s="218">
        <v>19.489999999999998</v>
      </c>
    </row>
    <row r="5397" spans="1:4" ht="14.25">
      <c r="A5397" s="199">
        <v>96644</v>
      </c>
      <c r="B5397" s="186" t="s">
        <v>8038</v>
      </c>
      <c r="C5397" s="187" t="s">
        <v>44</v>
      </c>
      <c r="D5397" s="218">
        <v>24.46</v>
      </c>
    </row>
    <row r="5398" spans="1:4" ht="14.25">
      <c r="A5398" s="199">
        <v>96635</v>
      </c>
      <c r="B5398" s="186" t="s">
        <v>8039</v>
      </c>
      <c r="C5398" s="187" t="s">
        <v>44</v>
      </c>
      <c r="D5398" s="218">
        <v>43.17</v>
      </c>
    </row>
    <row r="5399" spans="1:4" ht="14.25">
      <c r="A5399" s="199">
        <v>96636</v>
      </c>
      <c r="B5399" s="186" t="s">
        <v>8040</v>
      </c>
      <c r="C5399" s="187" t="s">
        <v>44</v>
      </c>
      <c r="D5399" s="218">
        <v>45.89</v>
      </c>
    </row>
    <row r="5400" spans="1:4" ht="14.25">
      <c r="A5400" s="199">
        <v>96676</v>
      </c>
      <c r="B5400" s="186" t="s">
        <v>8041</v>
      </c>
      <c r="C5400" s="187" t="s">
        <v>44</v>
      </c>
      <c r="D5400" s="218">
        <v>24.35</v>
      </c>
    </row>
    <row r="5401" spans="1:4" ht="14.25">
      <c r="A5401" s="199">
        <v>96647</v>
      </c>
      <c r="B5401" s="186" t="s">
        <v>8042</v>
      </c>
      <c r="C5401" s="187" t="s">
        <v>44</v>
      </c>
      <c r="D5401" s="218">
        <v>26.63</v>
      </c>
    </row>
    <row r="5402" spans="1:4" ht="14.25">
      <c r="A5402" s="199">
        <v>96669</v>
      </c>
      <c r="B5402" s="186" t="s">
        <v>8043</v>
      </c>
      <c r="C5402" s="187" t="s">
        <v>44</v>
      </c>
      <c r="D5402" s="218">
        <v>18.899999999999999</v>
      </c>
    </row>
    <row r="5403" spans="1:4" ht="14.25">
      <c r="A5403" s="199">
        <v>96645</v>
      </c>
      <c r="B5403" s="186" t="s">
        <v>8044</v>
      </c>
      <c r="C5403" s="187" t="s">
        <v>44</v>
      </c>
      <c r="D5403" s="218">
        <v>21.55</v>
      </c>
    </row>
    <row r="5404" spans="1:4" ht="14.25">
      <c r="A5404" s="199">
        <v>96677</v>
      </c>
      <c r="B5404" s="186" t="s">
        <v>8045</v>
      </c>
      <c r="C5404" s="187" t="s">
        <v>44</v>
      </c>
      <c r="D5404" s="218">
        <v>31.79</v>
      </c>
    </row>
    <row r="5405" spans="1:4" ht="14.25">
      <c r="A5405" s="199">
        <v>96648</v>
      </c>
      <c r="B5405" s="186" t="s">
        <v>8046</v>
      </c>
      <c r="C5405" s="187" t="s">
        <v>44</v>
      </c>
      <c r="D5405" s="218">
        <v>33.07</v>
      </c>
    </row>
    <row r="5406" spans="1:4" ht="14.25">
      <c r="A5406" s="199">
        <v>96670</v>
      </c>
      <c r="B5406" s="186" t="s">
        <v>8047</v>
      </c>
      <c r="C5406" s="187" t="s">
        <v>44</v>
      </c>
      <c r="D5406" s="218">
        <v>24.65</v>
      </c>
    </row>
    <row r="5407" spans="1:4" ht="14.25">
      <c r="A5407" s="199">
        <v>96646</v>
      </c>
      <c r="B5407" s="186" t="s">
        <v>8048</v>
      </c>
      <c r="C5407" s="187" t="s">
        <v>44</v>
      </c>
      <c r="D5407" s="218">
        <v>26.55</v>
      </c>
    </row>
    <row r="5408" spans="1:4" ht="14.25">
      <c r="A5408" s="199">
        <v>96678</v>
      </c>
      <c r="B5408" s="186" t="s">
        <v>8049</v>
      </c>
      <c r="C5408" s="187" t="s">
        <v>44</v>
      </c>
      <c r="D5408" s="218">
        <v>43.95</v>
      </c>
    </row>
    <row r="5409" spans="1:4" ht="14.25">
      <c r="A5409" s="199">
        <v>96649</v>
      </c>
      <c r="B5409" s="186" t="s">
        <v>8050</v>
      </c>
      <c r="C5409" s="187" t="s">
        <v>44</v>
      </c>
      <c r="D5409" s="218">
        <v>44.09</v>
      </c>
    </row>
    <row r="5410" spans="1:4" ht="14.25">
      <c r="A5410" s="199">
        <v>96671</v>
      </c>
      <c r="B5410" s="186" t="s">
        <v>8051</v>
      </c>
      <c r="C5410" s="187" t="s">
        <v>44</v>
      </c>
      <c r="D5410" s="218">
        <v>37.57</v>
      </c>
    </row>
    <row r="5411" spans="1:4" ht="14.25">
      <c r="A5411" s="199">
        <v>96679</v>
      </c>
      <c r="B5411" s="186" t="s">
        <v>8052</v>
      </c>
      <c r="C5411" s="187" t="s">
        <v>44</v>
      </c>
      <c r="D5411" s="218">
        <v>65.849999999999994</v>
      </c>
    </row>
    <row r="5412" spans="1:4" ht="14.25">
      <c r="A5412" s="199">
        <v>96672</v>
      </c>
      <c r="B5412" s="186" t="s">
        <v>8053</v>
      </c>
      <c r="C5412" s="187" t="s">
        <v>44</v>
      </c>
      <c r="D5412" s="218">
        <v>57.54</v>
      </c>
    </row>
    <row r="5413" spans="1:4" ht="14.25">
      <c r="A5413" s="199">
        <v>96680</v>
      </c>
      <c r="B5413" s="186" t="s">
        <v>8054</v>
      </c>
      <c r="C5413" s="187" t="s">
        <v>44</v>
      </c>
      <c r="D5413" s="218">
        <v>109.53</v>
      </c>
    </row>
    <row r="5414" spans="1:4" ht="14.25">
      <c r="A5414" s="199">
        <v>96673</v>
      </c>
      <c r="B5414" s="186" t="s">
        <v>8055</v>
      </c>
      <c r="C5414" s="187" t="s">
        <v>44</v>
      </c>
      <c r="D5414" s="218">
        <v>72.680000000000007</v>
      </c>
    </row>
    <row r="5415" spans="1:4" ht="14.25">
      <c r="A5415" s="199">
        <v>96681</v>
      </c>
      <c r="B5415" s="186" t="s">
        <v>8056</v>
      </c>
      <c r="C5415" s="187" t="s">
        <v>44</v>
      </c>
      <c r="D5415" s="218">
        <v>147.66999999999999</v>
      </c>
    </row>
    <row r="5416" spans="1:4" ht="14.25">
      <c r="A5416" s="199">
        <v>96674</v>
      </c>
      <c r="B5416" s="186" t="s">
        <v>8057</v>
      </c>
      <c r="C5416" s="187" t="s">
        <v>44</v>
      </c>
      <c r="D5416" s="218">
        <v>118.17</v>
      </c>
    </row>
    <row r="5417" spans="1:4" ht="14.25">
      <c r="A5417" s="199">
        <v>96682</v>
      </c>
      <c r="B5417" s="186" t="s">
        <v>8058</v>
      </c>
      <c r="C5417" s="187" t="s">
        <v>44</v>
      </c>
      <c r="D5417" s="218">
        <v>244.65</v>
      </c>
    </row>
    <row r="5418" spans="1:4" ht="14.25">
      <c r="A5418" s="199">
        <v>96643</v>
      </c>
      <c r="B5418" s="186" t="s">
        <v>8059</v>
      </c>
      <c r="C5418" s="187" t="s">
        <v>73</v>
      </c>
      <c r="D5418" s="218">
        <v>48.88</v>
      </c>
    </row>
    <row r="5419" spans="1:4" ht="14.25">
      <c r="A5419" s="199">
        <v>104201</v>
      </c>
      <c r="B5419" s="186" t="s">
        <v>5270</v>
      </c>
      <c r="C5419" s="187" t="s">
        <v>73</v>
      </c>
      <c r="D5419" s="218">
        <v>21.04</v>
      </c>
    </row>
    <row r="5420" spans="1:4" ht="14.25">
      <c r="A5420" s="199">
        <v>104192</v>
      </c>
      <c r="B5420" s="186" t="s">
        <v>5263</v>
      </c>
      <c r="C5420" s="187" t="s">
        <v>73</v>
      </c>
      <c r="D5420" s="218">
        <v>30.79</v>
      </c>
    </row>
    <row r="5421" spans="1:4" ht="14.25">
      <c r="A5421" s="199">
        <v>104202</v>
      </c>
      <c r="B5421" s="186" t="s">
        <v>5271</v>
      </c>
      <c r="C5421" s="187" t="s">
        <v>73</v>
      </c>
      <c r="D5421" s="218">
        <v>11.48</v>
      </c>
    </row>
    <row r="5422" spans="1:4" ht="14.25">
      <c r="A5422" s="199">
        <v>96717</v>
      </c>
      <c r="B5422" s="186" t="s">
        <v>8060</v>
      </c>
      <c r="C5422" s="187" t="s">
        <v>73</v>
      </c>
      <c r="D5422" s="218">
        <v>337.24</v>
      </c>
    </row>
    <row r="5423" spans="1:4" ht="14.25">
      <c r="A5423" s="199">
        <v>96710</v>
      </c>
      <c r="B5423" s="186" t="s">
        <v>8061</v>
      </c>
      <c r="C5423" s="187" t="s">
        <v>73</v>
      </c>
      <c r="D5423" s="218">
        <v>15.24</v>
      </c>
    </row>
    <row r="5424" spans="1:4" ht="14.25">
      <c r="A5424" s="199">
        <v>96665</v>
      </c>
      <c r="B5424" s="186" t="s">
        <v>8062</v>
      </c>
      <c r="C5424" s="187" t="s">
        <v>73</v>
      </c>
      <c r="D5424" s="218">
        <v>11.91</v>
      </c>
    </row>
    <row r="5425" spans="1:4" ht="14.25">
      <c r="A5425" s="199">
        <v>96642</v>
      </c>
      <c r="B5425" s="186" t="s">
        <v>8063</v>
      </c>
      <c r="C5425" s="187" t="s">
        <v>73</v>
      </c>
      <c r="D5425" s="218">
        <v>21.16</v>
      </c>
    </row>
    <row r="5426" spans="1:4" ht="14.25">
      <c r="A5426" s="199">
        <v>96711</v>
      </c>
      <c r="B5426" s="186" t="s">
        <v>8064</v>
      </c>
      <c r="C5426" s="187" t="s">
        <v>73</v>
      </c>
      <c r="D5426" s="218">
        <v>23.04</v>
      </c>
    </row>
    <row r="5427" spans="1:4" ht="14.25">
      <c r="A5427" s="199">
        <v>96666</v>
      </c>
      <c r="B5427" s="186" t="s">
        <v>8065</v>
      </c>
      <c r="C5427" s="187" t="s">
        <v>73</v>
      </c>
      <c r="D5427" s="218">
        <v>17.54</v>
      </c>
    </row>
    <row r="5428" spans="1:4" ht="14.25">
      <c r="A5428" s="199">
        <v>96712</v>
      </c>
      <c r="B5428" s="186" t="s">
        <v>8066</v>
      </c>
      <c r="C5428" s="187" t="s">
        <v>73</v>
      </c>
      <c r="D5428" s="218">
        <v>33.130000000000003</v>
      </c>
    </row>
    <row r="5429" spans="1:4" ht="14.25">
      <c r="A5429" s="199">
        <v>96667</v>
      </c>
      <c r="B5429" s="186" t="s">
        <v>8067</v>
      </c>
      <c r="C5429" s="187" t="s">
        <v>73</v>
      </c>
      <c r="D5429" s="218">
        <v>25.2</v>
      </c>
    </row>
    <row r="5430" spans="1:4" ht="14.25">
      <c r="A5430" s="199">
        <v>96713</v>
      </c>
      <c r="B5430" s="186" t="s">
        <v>8068</v>
      </c>
      <c r="C5430" s="187" t="s">
        <v>73</v>
      </c>
      <c r="D5430" s="218">
        <v>51.49</v>
      </c>
    </row>
    <row r="5431" spans="1:4" ht="14.25">
      <c r="A5431" s="199">
        <v>96714</v>
      </c>
      <c r="B5431" s="186" t="s">
        <v>8069</v>
      </c>
      <c r="C5431" s="187" t="s">
        <v>73</v>
      </c>
      <c r="D5431" s="218">
        <v>73.73</v>
      </c>
    </row>
    <row r="5432" spans="1:4" ht="14.25">
      <c r="A5432" s="199">
        <v>96715</v>
      </c>
      <c r="B5432" s="186" t="s">
        <v>8070</v>
      </c>
      <c r="C5432" s="187" t="s">
        <v>73</v>
      </c>
      <c r="D5432" s="218">
        <v>133.22</v>
      </c>
    </row>
    <row r="5433" spans="1:4" ht="14.25">
      <c r="A5433" s="199">
        <v>96716</v>
      </c>
      <c r="B5433" s="186" t="s">
        <v>8071</v>
      </c>
      <c r="C5433" s="187" t="s">
        <v>73</v>
      </c>
      <c r="D5433" s="218">
        <v>173.98</v>
      </c>
    </row>
    <row r="5434" spans="1:4" ht="14.25">
      <c r="A5434" s="199">
        <v>104328</v>
      </c>
      <c r="B5434" s="186" t="s">
        <v>5394</v>
      </c>
      <c r="C5434" s="187" t="s">
        <v>73</v>
      </c>
      <c r="D5434" s="218">
        <v>75.040000000000006</v>
      </c>
    </row>
    <row r="5435" spans="1:4" ht="14.25">
      <c r="A5435" s="199">
        <v>104329</v>
      </c>
      <c r="B5435" s="186" t="s">
        <v>5395</v>
      </c>
      <c r="C5435" s="187" t="s">
        <v>73</v>
      </c>
      <c r="D5435" s="218">
        <v>84.86</v>
      </c>
    </row>
    <row r="5436" spans="1:4" ht="14.25">
      <c r="A5436" s="199">
        <v>89707</v>
      </c>
      <c r="B5436" s="186" t="s">
        <v>5388</v>
      </c>
      <c r="C5436" s="187" t="s">
        <v>73</v>
      </c>
      <c r="D5436" s="218">
        <v>51.55</v>
      </c>
    </row>
    <row r="5437" spans="1:4" ht="14.25">
      <c r="A5437" s="199">
        <v>89708</v>
      </c>
      <c r="B5437" s="186" t="s">
        <v>5389</v>
      </c>
      <c r="C5437" s="187" t="s">
        <v>73</v>
      </c>
      <c r="D5437" s="218">
        <v>111.07</v>
      </c>
    </row>
    <row r="5438" spans="1:4" ht="14.25">
      <c r="A5438" s="199">
        <v>104330</v>
      </c>
      <c r="B5438" s="186" t="s">
        <v>8072</v>
      </c>
      <c r="C5438" s="187" t="s">
        <v>73</v>
      </c>
      <c r="D5438" s="218">
        <v>0</v>
      </c>
    </row>
    <row r="5439" spans="1:4" ht="14.25">
      <c r="A5439" s="199">
        <v>104326</v>
      </c>
      <c r="B5439" s="186" t="s">
        <v>5392</v>
      </c>
      <c r="C5439" s="187" t="s">
        <v>73</v>
      </c>
      <c r="D5439" s="218">
        <v>21.18</v>
      </c>
    </row>
    <row r="5440" spans="1:4" ht="14.25">
      <c r="A5440" s="199">
        <v>89710</v>
      </c>
      <c r="B5440" s="186" t="s">
        <v>5391</v>
      </c>
      <c r="C5440" s="187" t="s">
        <v>73</v>
      </c>
      <c r="D5440" s="218">
        <v>19.48</v>
      </c>
    </row>
    <row r="5441" spans="1:4" ht="14.25">
      <c r="A5441" s="199">
        <v>104327</v>
      </c>
      <c r="B5441" s="186" t="s">
        <v>5393</v>
      </c>
      <c r="C5441" s="187" t="s">
        <v>73</v>
      </c>
      <c r="D5441" s="218">
        <v>20.170000000000002</v>
      </c>
    </row>
    <row r="5442" spans="1:4" ht="14.25">
      <c r="A5442" s="199">
        <v>89709</v>
      </c>
      <c r="B5442" s="186" t="s">
        <v>5390</v>
      </c>
      <c r="C5442" s="187" t="s">
        <v>73</v>
      </c>
      <c r="D5442" s="218">
        <v>22.23</v>
      </c>
    </row>
    <row r="5443" spans="1:4" ht="14.25">
      <c r="A5443" s="199">
        <v>104341</v>
      </c>
      <c r="B5443" s="186" t="s">
        <v>5280</v>
      </c>
      <c r="C5443" s="187" t="s">
        <v>73</v>
      </c>
      <c r="D5443" s="218">
        <v>11.42</v>
      </c>
    </row>
    <row r="5444" spans="1:4" ht="14.25">
      <c r="A5444" s="199">
        <v>104357</v>
      </c>
      <c r="B5444" s="186" t="s">
        <v>5294</v>
      </c>
      <c r="C5444" s="187" t="s">
        <v>73</v>
      </c>
      <c r="D5444" s="218">
        <v>20.45</v>
      </c>
    </row>
    <row r="5445" spans="1:4" ht="14.25">
      <c r="A5445" s="199">
        <v>89811</v>
      </c>
      <c r="B5445" s="186" t="s">
        <v>4735</v>
      </c>
      <c r="C5445" s="187" t="s">
        <v>73</v>
      </c>
      <c r="D5445" s="218">
        <v>47.14</v>
      </c>
    </row>
    <row r="5446" spans="1:4" ht="14.25">
      <c r="A5446" s="199">
        <v>89748</v>
      </c>
      <c r="B5446" s="186" t="s">
        <v>4698</v>
      </c>
      <c r="C5446" s="187" t="s">
        <v>73</v>
      </c>
      <c r="D5446" s="218">
        <v>45.89</v>
      </c>
    </row>
    <row r="5447" spans="1:4" ht="14.25">
      <c r="A5447" s="199">
        <v>89852</v>
      </c>
      <c r="B5447" s="186" t="s">
        <v>4752</v>
      </c>
      <c r="C5447" s="187" t="s">
        <v>73</v>
      </c>
      <c r="D5447" s="218">
        <v>50.17</v>
      </c>
    </row>
    <row r="5448" spans="1:4" ht="14.25">
      <c r="A5448" s="199">
        <v>89728</v>
      </c>
      <c r="B5448" s="186" t="s">
        <v>4686</v>
      </c>
      <c r="C5448" s="187" t="s">
        <v>73</v>
      </c>
      <c r="D5448" s="218">
        <v>14.16</v>
      </c>
    </row>
    <row r="5449" spans="1:4" ht="14.25">
      <c r="A5449" s="199">
        <v>89803</v>
      </c>
      <c r="B5449" s="186" t="s">
        <v>4727</v>
      </c>
      <c r="C5449" s="187" t="s">
        <v>73</v>
      </c>
      <c r="D5449" s="218">
        <v>19.78</v>
      </c>
    </row>
    <row r="5450" spans="1:4" ht="14.25">
      <c r="A5450" s="199">
        <v>89733</v>
      </c>
      <c r="B5450" s="186" t="s">
        <v>4690</v>
      </c>
      <c r="C5450" s="187" t="s">
        <v>73</v>
      </c>
      <c r="D5450" s="218">
        <v>25</v>
      </c>
    </row>
    <row r="5451" spans="1:4" ht="14.25">
      <c r="A5451" s="199">
        <v>89807</v>
      </c>
      <c r="B5451" s="186" t="s">
        <v>4731</v>
      </c>
      <c r="C5451" s="187" t="s">
        <v>73</v>
      </c>
      <c r="D5451" s="218">
        <v>41.05</v>
      </c>
    </row>
    <row r="5452" spans="1:4" ht="14.25">
      <c r="A5452" s="199">
        <v>89742</v>
      </c>
      <c r="B5452" s="186" t="s">
        <v>4694</v>
      </c>
      <c r="C5452" s="187" t="s">
        <v>73</v>
      </c>
      <c r="D5452" s="218">
        <v>43.04</v>
      </c>
    </row>
    <row r="5453" spans="1:4" ht="14.25">
      <c r="A5453" s="199">
        <v>89812</v>
      </c>
      <c r="B5453" s="186" t="s">
        <v>4736</v>
      </c>
      <c r="C5453" s="187" t="s">
        <v>73</v>
      </c>
      <c r="D5453" s="218">
        <v>87.19</v>
      </c>
    </row>
    <row r="5454" spans="1:4" ht="14.25">
      <c r="A5454" s="199">
        <v>89750</v>
      </c>
      <c r="B5454" s="186" t="s">
        <v>4699</v>
      </c>
      <c r="C5454" s="187" t="s">
        <v>73</v>
      </c>
      <c r="D5454" s="218">
        <v>85.94</v>
      </c>
    </row>
    <row r="5455" spans="1:4" ht="14.25">
      <c r="A5455" s="199">
        <v>89853</v>
      </c>
      <c r="B5455" s="186" t="s">
        <v>4753</v>
      </c>
      <c r="C5455" s="187" t="s">
        <v>73</v>
      </c>
      <c r="D5455" s="218">
        <v>90.22</v>
      </c>
    </row>
    <row r="5456" spans="1:4" ht="14.25">
      <c r="A5456" s="199">
        <v>89730</v>
      </c>
      <c r="B5456" s="186" t="s">
        <v>4687</v>
      </c>
      <c r="C5456" s="187" t="s">
        <v>73</v>
      </c>
      <c r="D5456" s="218">
        <v>16.34</v>
      </c>
    </row>
    <row r="5457" spans="1:4" ht="14.25">
      <c r="A5457" s="199">
        <v>89804</v>
      </c>
      <c r="B5457" s="186" t="s">
        <v>4728</v>
      </c>
      <c r="C5457" s="187" t="s">
        <v>73</v>
      </c>
      <c r="D5457" s="218">
        <v>22.28</v>
      </c>
    </row>
    <row r="5458" spans="1:4" ht="14.25">
      <c r="A5458" s="199">
        <v>89735</v>
      </c>
      <c r="B5458" s="186" t="s">
        <v>4691</v>
      </c>
      <c r="C5458" s="187" t="s">
        <v>73</v>
      </c>
      <c r="D5458" s="218">
        <v>27.5</v>
      </c>
    </row>
    <row r="5459" spans="1:4" ht="14.25">
      <c r="A5459" s="199">
        <v>89808</v>
      </c>
      <c r="B5459" s="186" t="s">
        <v>4732</v>
      </c>
      <c r="C5459" s="187" t="s">
        <v>73</v>
      </c>
      <c r="D5459" s="218">
        <v>64.58</v>
      </c>
    </row>
    <row r="5460" spans="1:4" ht="14.25">
      <c r="A5460" s="199">
        <v>89743</v>
      </c>
      <c r="B5460" s="186" t="s">
        <v>4695</v>
      </c>
      <c r="C5460" s="187" t="s">
        <v>73</v>
      </c>
      <c r="D5460" s="218">
        <v>66.569999999999993</v>
      </c>
    </row>
    <row r="5461" spans="1:4" ht="14.25">
      <c r="A5461" s="199">
        <v>89810</v>
      </c>
      <c r="B5461" s="186" t="s">
        <v>4734</v>
      </c>
      <c r="C5461" s="187" t="s">
        <v>73</v>
      </c>
      <c r="D5461" s="218">
        <v>30.9</v>
      </c>
    </row>
    <row r="5462" spans="1:4" ht="14.25">
      <c r="A5462" s="199">
        <v>89746</v>
      </c>
      <c r="B5462" s="186" t="s">
        <v>4697</v>
      </c>
      <c r="C5462" s="187" t="s">
        <v>73</v>
      </c>
      <c r="D5462" s="218">
        <v>29.65</v>
      </c>
    </row>
    <row r="5463" spans="1:4" ht="14.25">
      <c r="A5463" s="199">
        <v>89851</v>
      </c>
      <c r="B5463" s="186" t="s">
        <v>4751</v>
      </c>
      <c r="C5463" s="187" t="s">
        <v>73</v>
      </c>
      <c r="D5463" s="218">
        <v>33.93</v>
      </c>
    </row>
    <row r="5464" spans="1:4" ht="14.25">
      <c r="A5464" s="199">
        <v>89855</v>
      </c>
      <c r="B5464" s="186" t="s">
        <v>4755</v>
      </c>
      <c r="C5464" s="187" t="s">
        <v>73</v>
      </c>
      <c r="D5464" s="218">
        <v>119.33</v>
      </c>
    </row>
    <row r="5465" spans="1:4" ht="14.25">
      <c r="A5465" s="199">
        <v>89726</v>
      </c>
      <c r="B5465" s="186" t="s">
        <v>4685</v>
      </c>
      <c r="C5465" s="187" t="s">
        <v>73</v>
      </c>
      <c r="D5465" s="218">
        <v>11.09</v>
      </c>
    </row>
    <row r="5466" spans="1:4" ht="14.25">
      <c r="A5466" s="199">
        <v>89802</v>
      </c>
      <c r="B5466" s="186" t="s">
        <v>4726</v>
      </c>
      <c r="C5466" s="187" t="s">
        <v>73</v>
      </c>
      <c r="D5466" s="218">
        <v>10.95</v>
      </c>
    </row>
    <row r="5467" spans="1:4" ht="14.25">
      <c r="A5467" s="199">
        <v>89732</v>
      </c>
      <c r="B5467" s="186" t="s">
        <v>4689</v>
      </c>
      <c r="C5467" s="187" t="s">
        <v>73</v>
      </c>
      <c r="D5467" s="218">
        <v>16.170000000000002</v>
      </c>
    </row>
    <row r="5468" spans="1:4" ht="14.25">
      <c r="A5468" s="199">
        <v>89806</v>
      </c>
      <c r="B5468" s="186" t="s">
        <v>4730</v>
      </c>
      <c r="C5468" s="187" t="s">
        <v>73</v>
      </c>
      <c r="D5468" s="218">
        <v>22.65</v>
      </c>
    </row>
    <row r="5469" spans="1:4" ht="14.25">
      <c r="A5469" s="199">
        <v>89739</v>
      </c>
      <c r="B5469" s="186" t="s">
        <v>4693</v>
      </c>
      <c r="C5469" s="187" t="s">
        <v>73</v>
      </c>
      <c r="D5469" s="218">
        <v>24.64</v>
      </c>
    </row>
    <row r="5470" spans="1:4" ht="14.25">
      <c r="A5470" s="199">
        <v>89809</v>
      </c>
      <c r="B5470" s="186" t="s">
        <v>4733</v>
      </c>
      <c r="C5470" s="187" t="s">
        <v>73</v>
      </c>
      <c r="D5470" s="218">
        <v>29.95</v>
      </c>
    </row>
    <row r="5471" spans="1:4" ht="14.25">
      <c r="A5471" s="199">
        <v>89744</v>
      </c>
      <c r="B5471" s="186" t="s">
        <v>4696</v>
      </c>
      <c r="C5471" s="187" t="s">
        <v>73</v>
      </c>
      <c r="D5471" s="218">
        <v>28.7</v>
      </c>
    </row>
    <row r="5472" spans="1:4" ht="14.25">
      <c r="A5472" s="199">
        <v>89850</v>
      </c>
      <c r="B5472" s="186" t="s">
        <v>4750</v>
      </c>
      <c r="C5472" s="187" t="s">
        <v>73</v>
      </c>
      <c r="D5472" s="218">
        <v>32.979999999999997</v>
      </c>
    </row>
    <row r="5473" spans="1:4" ht="14.25">
      <c r="A5473" s="199">
        <v>89854</v>
      </c>
      <c r="B5473" s="186" t="s">
        <v>4754</v>
      </c>
      <c r="C5473" s="187" t="s">
        <v>73</v>
      </c>
      <c r="D5473" s="218">
        <v>113.37</v>
      </c>
    </row>
    <row r="5474" spans="1:4" ht="14.25">
      <c r="A5474" s="199">
        <v>89724</v>
      </c>
      <c r="B5474" s="186" t="s">
        <v>4684</v>
      </c>
      <c r="C5474" s="187" t="s">
        <v>73</v>
      </c>
      <c r="D5474" s="218">
        <v>10.83</v>
      </c>
    </row>
    <row r="5475" spans="1:4" ht="14.25">
      <c r="A5475" s="199">
        <v>89801</v>
      </c>
      <c r="B5475" s="186" t="s">
        <v>4725</v>
      </c>
      <c r="C5475" s="187" t="s">
        <v>73</v>
      </c>
      <c r="D5475" s="218">
        <v>10.11</v>
      </c>
    </row>
    <row r="5476" spans="1:4" ht="14.25">
      <c r="A5476" s="199">
        <v>89731</v>
      </c>
      <c r="B5476" s="186" t="s">
        <v>4688</v>
      </c>
      <c r="C5476" s="187" t="s">
        <v>73</v>
      </c>
      <c r="D5476" s="218">
        <v>15.33</v>
      </c>
    </row>
    <row r="5477" spans="1:4" ht="14.25">
      <c r="A5477" s="199">
        <v>89805</v>
      </c>
      <c r="B5477" s="186" t="s">
        <v>4729</v>
      </c>
      <c r="C5477" s="187" t="s">
        <v>73</v>
      </c>
      <c r="D5477" s="218">
        <v>21.54</v>
      </c>
    </row>
    <row r="5478" spans="1:4" ht="14.25">
      <c r="A5478" s="199">
        <v>89737</v>
      </c>
      <c r="B5478" s="186" t="s">
        <v>4692</v>
      </c>
      <c r="C5478" s="187" t="s">
        <v>73</v>
      </c>
      <c r="D5478" s="218">
        <v>23.53</v>
      </c>
    </row>
    <row r="5479" spans="1:4" ht="14.25">
      <c r="A5479" s="199">
        <v>104355</v>
      </c>
      <c r="B5479" s="186" t="s">
        <v>5292</v>
      </c>
      <c r="C5479" s="187" t="s">
        <v>73</v>
      </c>
      <c r="D5479" s="218">
        <v>51.06</v>
      </c>
    </row>
    <row r="5480" spans="1:4" ht="14.25">
      <c r="A5480" s="199">
        <v>104347</v>
      </c>
      <c r="B5480" s="186" t="s">
        <v>5285</v>
      </c>
      <c r="C5480" s="187" t="s">
        <v>73</v>
      </c>
      <c r="D5480" s="218">
        <v>50.84</v>
      </c>
    </row>
    <row r="5481" spans="1:4" ht="14.25">
      <c r="A5481" s="199">
        <v>104353</v>
      </c>
      <c r="B5481" s="186" t="s">
        <v>5290</v>
      </c>
      <c r="C5481" s="187" t="s">
        <v>73</v>
      </c>
      <c r="D5481" s="218">
        <v>44.28</v>
      </c>
    </row>
    <row r="5482" spans="1:4" ht="14.25">
      <c r="A5482" s="199">
        <v>104345</v>
      </c>
      <c r="B5482" s="186" t="s">
        <v>5283</v>
      </c>
      <c r="C5482" s="187" t="s">
        <v>73</v>
      </c>
      <c r="D5482" s="218">
        <v>45.5</v>
      </c>
    </row>
    <row r="5483" spans="1:4" ht="14.25">
      <c r="A5483" s="199">
        <v>104350</v>
      </c>
      <c r="B5483" s="186" t="s">
        <v>5287</v>
      </c>
      <c r="C5483" s="187" t="s">
        <v>73</v>
      </c>
      <c r="D5483" s="218">
        <v>31.71</v>
      </c>
    </row>
    <row r="5484" spans="1:4" ht="14.25">
      <c r="A5484" s="199">
        <v>104343</v>
      </c>
      <c r="B5484" s="186" t="s">
        <v>5281</v>
      </c>
      <c r="C5484" s="187" t="s">
        <v>73</v>
      </c>
      <c r="D5484" s="218">
        <v>35.79</v>
      </c>
    </row>
    <row r="5485" spans="1:4" ht="14.25">
      <c r="A5485" s="199">
        <v>89834</v>
      </c>
      <c r="B5485" s="186" t="s">
        <v>4749</v>
      </c>
      <c r="C5485" s="187" t="s">
        <v>73</v>
      </c>
      <c r="D5485" s="218">
        <v>56.34</v>
      </c>
    </row>
    <row r="5486" spans="1:4" ht="14.25">
      <c r="A5486" s="199">
        <v>89797</v>
      </c>
      <c r="B5486" s="186" t="s">
        <v>4724</v>
      </c>
      <c r="C5486" s="187" t="s">
        <v>73</v>
      </c>
      <c r="D5486" s="218">
        <v>54.68</v>
      </c>
    </row>
    <row r="5487" spans="1:4" ht="14.25">
      <c r="A5487" s="199">
        <v>89861</v>
      </c>
      <c r="B5487" s="186" t="s">
        <v>4759</v>
      </c>
      <c r="C5487" s="187" t="s">
        <v>73</v>
      </c>
      <c r="D5487" s="218">
        <v>60.38</v>
      </c>
    </row>
    <row r="5488" spans="1:4" ht="14.25">
      <c r="A5488" s="199">
        <v>89783</v>
      </c>
      <c r="B5488" s="186" t="s">
        <v>4718</v>
      </c>
      <c r="C5488" s="187" t="s">
        <v>73</v>
      </c>
      <c r="D5488" s="218">
        <v>15.88</v>
      </c>
    </row>
    <row r="5489" spans="1:4" ht="14.25">
      <c r="A5489" s="199">
        <v>89827</v>
      </c>
      <c r="B5489" s="186" t="s">
        <v>4744</v>
      </c>
      <c r="C5489" s="187" t="s">
        <v>73</v>
      </c>
      <c r="D5489" s="218">
        <v>20.92</v>
      </c>
    </row>
    <row r="5490" spans="1:4" ht="14.25">
      <c r="A5490" s="199">
        <v>89785</v>
      </c>
      <c r="B5490" s="186" t="s">
        <v>4720</v>
      </c>
      <c r="C5490" s="187" t="s">
        <v>73</v>
      </c>
      <c r="D5490" s="218">
        <v>27.89</v>
      </c>
    </row>
    <row r="5491" spans="1:4" ht="14.25">
      <c r="A5491" s="199">
        <v>89830</v>
      </c>
      <c r="B5491" s="186" t="s">
        <v>4746</v>
      </c>
      <c r="C5491" s="187" t="s">
        <v>73</v>
      </c>
      <c r="D5491" s="218">
        <v>40.69</v>
      </c>
    </row>
    <row r="5492" spans="1:4" ht="14.25">
      <c r="A5492" s="199">
        <v>89795</v>
      </c>
      <c r="B5492" s="186" t="s">
        <v>4722</v>
      </c>
      <c r="C5492" s="187" t="s">
        <v>73</v>
      </c>
      <c r="D5492" s="218">
        <v>43.35</v>
      </c>
    </row>
    <row r="5493" spans="1:4" ht="14.25">
      <c r="A5493" s="199">
        <v>89823</v>
      </c>
      <c r="B5493" s="186" t="s">
        <v>4742</v>
      </c>
      <c r="C5493" s="187" t="s">
        <v>73</v>
      </c>
      <c r="D5493" s="218">
        <v>37.909999999999997</v>
      </c>
    </row>
    <row r="5494" spans="1:4" ht="14.25">
      <c r="A5494" s="199">
        <v>89779</v>
      </c>
      <c r="B5494" s="186" t="s">
        <v>4715</v>
      </c>
      <c r="C5494" s="187" t="s">
        <v>73</v>
      </c>
      <c r="D5494" s="218">
        <v>37.08</v>
      </c>
    </row>
    <row r="5495" spans="1:4" ht="14.25">
      <c r="A5495" s="199">
        <v>89857</v>
      </c>
      <c r="B5495" s="186" t="s">
        <v>4757</v>
      </c>
      <c r="C5495" s="187" t="s">
        <v>73</v>
      </c>
      <c r="D5495" s="218">
        <v>39.93</v>
      </c>
    </row>
    <row r="5496" spans="1:4" ht="14.25">
      <c r="A5496" s="199">
        <v>89814</v>
      </c>
      <c r="B5496" s="186" t="s">
        <v>4738</v>
      </c>
      <c r="C5496" s="187" t="s">
        <v>73</v>
      </c>
      <c r="D5496" s="218">
        <v>18.920000000000002</v>
      </c>
    </row>
    <row r="5497" spans="1:4" ht="14.25">
      <c r="A5497" s="199">
        <v>89754</v>
      </c>
      <c r="B5497" s="186" t="s">
        <v>4702</v>
      </c>
      <c r="C5497" s="187" t="s">
        <v>73</v>
      </c>
      <c r="D5497" s="218">
        <v>22.4</v>
      </c>
    </row>
    <row r="5498" spans="1:4" ht="14.25">
      <c r="A5498" s="199">
        <v>89819</v>
      </c>
      <c r="B5498" s="186" t="s">
        <v>4740</v>
      </c>
      <c r="C5498" s="187" t="s">
        <v>73</v>
      </c>
      <c r="D5498" s="218">
        <v>25.76</v>
      </c>
    </row>
    <row r="5499" spans="1:4" ht="14.25">
      <c r="A5499" s="199">
        <v>89776</v>
      </c>
      <c r="B5499" s="186" t="s">
        <v>4713</v>
      </c>
      <c r="C5499" s="187" t="s">
        <v>73</v>
      </c>
      <c r="D5499" s="218">
        <v>27.1</v>
      </c>
    </row>
    <row r="5500" spans="1:4" ht="14.25">
      <c r="A5500" s="199">
        <v>89821</v>
      </c>
      <c r="B5500" s="186" t="s">
        <v>4741</v>
      </c>
      <c r="C5500" s="187" t="s">
        <v>73</v>
      </c>
      <c r="D5500" s="218">
        <v>20</v>
      </c>
    </row>
    <row r="5501" spans="1:4" ht="14.25">
      <c r="A5501" s="199">
        <v>89778</v>
      </c>
      <c r="B5501" s="186" t="s">
        <v>4714</v>
      </c>
      <c r="C5501" s="187" t="s">
        <v>73</v>
      </c>
      <c r="D5501" s="218">
        <v>19.170000000000002</v>
      </c>
    </row>
    <row r="5502" spans="1:4" ht="14.25">
      <c r="A5502" s="199">
        <v>89856</v>
      </c>
      <c r="B5502" s="186" t="s">
        <v>4756</v>
      </c>
      <c r="C5502" s="187" t="s">
        <v>73</v>
      </c>
      <c r="D5502" s="218">
        <v>22.03</v>
      </c>
    </row>
    <row r="5503" spans="1:4" ht="14.25">
      <c r="A5503" s="199">
        <v>89752</v>
      </c>
      <c r="B5503" s="186" t="s">
        <v>4700</v>
      </c>
      <c r="C5503" s="187" t="s">
        <v>73</v>
      </c>
      <c r="D5503" s="218">
        <v>8.09</v>
      </c>
    </row>
    <row r="5504" spans="1:4" ht="14.25">
      <c r="A5504" s="199">
        <v>89813</v>
      </c>
      <c r="B5504" s="186" t="s">
        <v>4737</v>
      </c>
      <c r="C5504" s="187" t="s">
        <v>73</v>
      </c>
      <c r="D5504" s="218">
        <v>6.41</v>
      </c>
    </row>
    <row r="5505" spans="1:4" ht="14.25">
      <c r="A5505" s="199">
        <v>89753</v>
      </c>
      <c r="B5505" s="186" t="s">
        <v>4701</v>
      </c>
      <c r="C5505" s="187" t="s">
        <v>73</v>
      </c>
      <c r="D5505" s="218">
        <v>9.98</v>
      </c>
    </row>
    <row r="5506" spans="1:4" ht="14.25">
      <c r="A5506" s="199">
        <v>89817</v>
      </c>
      <c r="B5506" s="186" t="s">
        <v>4739</v>
      </c>
      <c r="C5506" s="187" t="s">
        <v>73</v>
      </c>
      <c r="D5506" s="218">
        <v>15.4</v>
      </c>
    </row>
    <row r="5507" spans="1:4" ht="14.25">
      <c r="A5507" s="199">
        <v>89774</v>
      </c>
      <c r="B5507" s="186" t="s">
        <v>4712</v>
      </c>
      <c r="C5507" s="187" t="s">
        <v>73</v>
      </c>
      <c r="D5507" s="218">
        <v>16.79</v>
      </c>
    </row>
    <row r="5508" spans="1:4" ht="14.25">
      <c r="A5508" s="199">
        <v>95693</v>
      </c>
      <c r="B5508" s="186" t="s">
        <v>4986</v>
      </c>
      <c r="C5508" s="187" t="s">
        <v>73</v>
      </c>
      <c r="D5508" s="218">
        <v>56.17</v>
      </c>
    </row>
    <row r="5509" spans="1:4" ht="14.25">
      <c r="A5509" s="199">
        <v>89833</v>
      </c>
      <c r="B5509" s="186" t="s">
        <v>4748</v>
      </c>
      <c r="C5509" s="187" t="s">
        <v>73</v>
      </c>
      <c r="D5509" s="218">
        <v>47.15</v>
      </c>
    </row>
    <row r="5510" spans="1:4" ht="14.25">
      <c r="A5510" s="199">
        <v>89796</v>
      </c>
      <c r="B5510" s="186" t="s">
        <v>4723</v>
      </c>
      <c r="C5510" s="187" t="s">
        <v>73</v>
      </c>
      <c r="D5510" s="218">
        <v>45.49</v>
      </c>
    </row>
    <row r="5511" spans="1:4" ht="14.25">
      <c r="A5511" s="199">
        <v>89860</v>
      </c>
      <c r="B5511" s="186" t="s">
        <v>4758</v>
      </c>
      <c r="C5511" s="187" t="s">
        <v>73</v>
      </c>
      <c r="D5511" s="218">
        <v>51.19</v>
      </c>
    </row>
    <row r="5512" spans="1:4" ht="14.25">
      <c r="A5512" s="199">
        <v>89782</v>
      </c>
      <c r="B5512" s="186" t="s">
        <v>4717</v>
      </c>
      <c r="C5512" s="187" t="s">
        <v>73</v>
      </c>
      <c r="D5512" s="218">
        <v>15.76</v>
      </c>
    </row>
    <row r="5513" spans="1:4" ht="14.25">
      <c r="A5513" s="199">
        <v>89825</v>
      </c>
      <c r="B5513" s="186" t="s">
        <v>4743</v>
      </c>
      <c r="C5513" s="187" t="s">
        <v>73</v>
      </c>
      <c r="D5513" s="218">
        <v>18.239999999999998</v>
      </c>
    </row>
    <row r="5514" spans="1:4" ht="14.25">
      <c r="A5514" s="199">
        <v>89784</v>
      </c>
      <c r="B5514" s="186" t="s">
        <v>4719</v>
      </c>
      <c r="C5514" s="187" t="s">
        <v>73</v>
      </c>
      <c r="D5514" s="218">
        <v>25.21</v>
      </c>
    </row>
    <row r="5515" spans="1:4" ht="14.25">
      <c r="A5515" s="199">
        <v>89829</v>
      </c>
      <c r="B5515" s="186" t="s">
        <v>4745</v>
      </c>
      <c r="C5515" s="187" t="s">
        <v>73</v>
      </c>
      <c r="D5515" s="218">
        <v>38.32</v>
      </c>
    </row>
    <row r="5516" spans="1:4" ht="14.25">
      <c r="A5516" s="199">
        <v>89786</v>
      </c>
      <c r="B5516" s="186" t="s">
        <v>4721</v>
      </c>
      <c r="C5516" s="187" t="s">
        <v>73</v>
      </c>
      <c r="D5516" s="218">
        <v>40.98</v>
      </c>
    </row>
    <row r="5517" spans="1:4" ht="14.25">
      <c r="A5517" s="199">
        <v>104352</v>
      </c>
      <c r="B5517" s="186" t="s">
        <v>5289</v>
      </c>
      <c r="C5517" s="187" t="s">
        <v>73</v>
      </c>
      <c r="D5517" s="218">
        <v>41.91</v>
      </c>
    </row>
    <row r="5518" spans="1:4" ht="14.25">
      <c r="A5518" s="199">
        <v>104344</v>
      </c>
      <c r="B5518" s="186" t="s">
        <v>5282</v>
      </c>
      <c r="C5518" s="187" t="s">
        <v>73</v>
      </c>
      <c r="D5518" s="218">
        <v>43.13</v>
      </c>
    </row>
    <row r="5519" spans="1:4" ht="14.25">
      <c r="A5519" s="199">
        <v>104354</v>
      </c>
      <c r="B5519" s="186" t="s">
        <v>5291</v>
      </c>
      <c r="C5519" s="187" t="s">
        <v>73</v>
      </c>
      <c r="D5519" s="218">
        <v>48</v>
      </c>
    </row>
    <row r="5520" spans="1:4" ht="14.25">
      <c r="A5520" s="199">
        <v>104346</v>
      </c>
      <c r="B5520" s="186" t="s">
        <v>5284</v>
      </c>
      <c r="C5520" s="187" t="s">
        <v>73</v>
      </c>
      <c r="D5520" s="218">
        <v>47.78</v>
      </c>
    </row>
    <row r="5521" spans="1:4" ht="14.25">
      <c r="A5521" s="199">
        <v>104356</v>
      </c>
      <c r="B5521" s="186" t="s">
        <v>5293</v>
      </c>
      <c r="C5521" s="187" t="s">
        <v>73</v>
      </c>
      <c r="D5521" s="218">
        <v>33.96</v>
      </c>
    </row>
    <row r="5522" spans="1:4" ht="14.25">
      <c r="A5522" s="199">
        <v>104348</v>
      </c>
      <c r="B5522" s="186" t="s">
        <v>5286</v>
      </c>
      <c r="C5522" s="187" t="s">
        <v>73</v>
      </c>
      <c r="D5522" s="218">
        <v>12.49</v>
      </c>
    </row>
    <row r="5523" spans="1:4" ht="14.25">
      <c r="A5523" s="199">
        <v>104351</v>
      </c>
      <c r="B5523" s="186" t="s">
        <v>5288</v>
      </c>
      <c r="C5523" s="187" t="s">
        <v>73</v>
      </c>
      <c r="D5523" s="218">
        <v>25.7</v>
      </c>
    </row>
    <row r="5524" spans="1:4" ht="14.25">
      <c r="A5524" s="199">
        <v>89800</v>
      </c>
      <c r="B5524" s="186" t="s">
        <v>4411</v>
      </c>
      <c r="C5524" s="187" t="s">
        <v>44</v>
      </c>
      <c r="D5524" s="218">
        <v>31.29</v>
      </c>
    </row>
    <row r="5525" spans="1:4" ht="14.25">
      <c r="A5525" s="199">
        <v>89714</v>
      </c>
      <c r="B5525" s="186" t="s">
        <v>4406</v>
      </c>
      <c r="C5525" s="187" t="s">
        <v>44</v>
      </c>
      <c r="D5525" s="218">
        <v>40.450000000000003</v>
      </c>
    </row>
    <row r="5526" spans="1:4" ht="14.25">
      <c r="A5526" s="199">
        <v>89848</v>
      </c>
      <c r="B5526" s="186" t="s">
        <v>4412</v>
      </c>
      <c r="C5526" s="187" t="s">
        <v>44</v>
      </c>
      <c r="D5526" s="218">
        <v>30.1</v>
      </c>
    </row>
    <row r="5527" spans="1:4" ht="14.25">
      <c r="A5527" s="199">
        <v>89849</v>
      </c>
      <c r="B5527" s="186" t="s">
        <v>4413</v>
      </c>
      <c r="C5527" s="187" t="s">
        <v>44</v>
      </c>
      <c r="D5527" s="218">
        <v>62.79</v>
      </c>
    </row>
    <row r="5528" spans="1:4" ht="14.25">
      <c r="A5528" s="199">
        <v>89711</v>
      </c>
      <c r="B5528" s="186" t="s">
        <v>4403</v>
      </c>
      <c r="C5528" s="187" t="s">
        <v>44</v>
      </c>
      <c r="D5528" s="218">
        <v>22.65</v>
      </c>
    </row>
    <row r="5529" spans="1:4" ht="14.25">
      <c r="A5529" s="199">
        <v>89798</v>
      </c>
      <c r="B5529" s="186" t="s">
        <v>4409</v>
      </c>
      <c r="C5529" s="187" t="s">
        <v>44</v>
      </c>
      <c r="D5529" s="218">
        <v>15.13</v>
      </c>
    </row>
    <row r="5530" spans="1:4" ht="14.25">
      <c r="A5530" s="199">
        <v>89712</v>
      </c>
      <c r="B5530" s="186" t="s">
        <v>4404</v>
      </c>
      <c r="C5530" s="187" t="s">
        <v>44</v>
      </c>
      <c r="D5530" s="218">
        <v>29.07</v>
      </c>
    </row>
    <row r="5531" spans="1:4" ht="14.25">
      <c r="A5531" s="199">
        <v>89799</v>
      </c>
      <c r="B5531" s="186" t="s">
        <v>4410</v>
      </c>
      <c r="C5531" s="187" t="s">
        <v>44</v>
      </c>
      <c r="D5531" s="218">
        <v>24.73</v>
      </c>
    </row>
    <row r="5532" spans="1:4" ht="14.25">
      <c r="A5532" s="199">
        <v>89713</v>
      </c>
      <c r="B5532" s="186" t="s">
        <v>4405</v>
      </c>
      <c r="C5532" s="187" t="s">
        <v>44</v>
      </c>
      <c r="D5532" s="218">
        <v>36.31</v>
      </c>
    </row>
    <row r="5533" spans="1:4" ht="14.25">
      <c r="A5533" s="199">
        <v>89376</v>
      </c>
      <c r="B5533" s="186" t="s">
        <v>8073</v>
      </c>
      <c r="C5533" s="187" t="s">
        <v>73</v>
      </c>
      <c r="D5533" s="218">
        <v>5.9</v>
      </c>
    </row>
    <row r="5534" spans="1:4" ht="14.25">
      <c r="A5534" s="199">
        <v>89429</v>
      </c>
      <c r="B5534" s="186" t="s">
        <v>8074</v>
      </c>
      <c r="C5534" s="187" t="s">
        <v>73</v>
      </c>
      <c r="D5534" s="218">
        <v>6.36</v>
      </c>
    </row>
    <row r="5535" spans="1:4" ht="14.25">
      <c r="A5535" s="199">
        <v>89383</v>
      </c>
      <c r="B5535" s="186" t="s">
        <v>8075</v>
      </c>
      <c r="C5535" s="187" t="s">
        <v>73</v>
      </c>
      <c r="D5535" s="218">
        <v>6.87</v>
      </c>
    </row>
    <row r="5536" spans="1:4" ht="14.25">
      <c r="A5536" s="199">
        <v>89553</v>
      </c>
      <c r="B5536" s="186" t="s">
        <v>8076</v>
      </c>
      <c r="C5536" s="187" t="s">
        <v>73</v>
      </c>
      <c r="D5536" s="218">
        <v>6.11</v>
      </c>
    </row>
    <row r="5537" spans="1:4" ht="14.25">
      <c r="A5537" s="199">
        <v>89436</v>
      </c>
      <c r="B5537" s="186" t="s">
        <v>8077</v>
      </c>
      <c r="C5537" s="187" t="s">
        <v>73</v>
      </c>
      <c r="D5537" s="218">
        <v>8.5299999999999994</v>
      </c>
    </row>
    <row r="5538" spans="1:4" ht="14.25">
      <c r="A5538" s="199">
        <v>89391</v>
      </c>
      <c r="B5538" s="186" t="s">
        <v>8078</v>
      </c>
      <c r="C5538" s="187" t="s">
        <v>73</v>
      </c>
      <c r="D5538" s="218">
        <v>9.1300000000000008</v>
      </c>
    </row>
    <row r="5539" spans="1:4" ht="14.25">
      <c r="A5539" s="199">
        <v>103994</v>
      </c>
      <c r="B5539" s="186" t="s">
        <v>5218</v>
      </c>
      <c r="C5539" s="187" t="s">
        <v>73</v>
      </c>
      <c r="D5539" s="218">
        <v>15.03</v>
      </c>
    </row>
    <row r="5540" spans="1:4" ht="14.25">
      <c r="A5540" s="199">
        <v>89570</v>
      </c>
      <c r="B5540" s="186" t="s">
        <v>8079</v>
      </c>
      <c r="C5540" s="187" t="s">
        <v>73</v>
      </c>
      <c r="D5540" s="218">
        <v>12.22</v>
      </c>
    </row>
    <row r="5541" spans="1:4" ht="14.25">
      <c r="A5541" s="199">
        <v>103992</v>
      </c>
      <c r="B5541" s="186" t="s">
        <v>5216</v>
      </c>
      <c r="C5541" s="187" t="s">
        <v>73</v>
      </c>
      <c r="D5541" s="218">
        <v>12.07</v>
      </c>
    </row>
    <row r="5542" spans="1:4" ht="14.25">
      <c r="A5542" s="199">
        <v>89572</v>
      </c>
      <c r="B5542" s="186" t="s">
        <v>8080</v>
      </c>
      <c r="C5542" s="187" t="s">
        <v>73</v>
      </c>
      <c r="D5542" s="218">
        <v>9.26</v>
      </c>
    </row>
    <row r="5543" spans="1:4" ht="14.25">
      <c r="A5543" s="199">
        <v>104001</v>
      </c>
      <c r="B5543" s="186" t="s">
        <v>5224</v>
      </c>
      <c r="C5543" s="187" t="s">
        <v>73</v>
      </c>
      <c r="D5543" s="218">
        <v>14.5</v>
      </c>
    </row>
    <row r="5544" spans="1:4" ht="14.25">
      <c r="A5544" s="199">
        <v>89596</v>
      </c>
      <c r="B5544" s="186" t="s">
        <v>8081</v>
      </c>
      <c r="C5544" s="187" t="s">
        <v>73</v>
      </c>
      <c r="D5544" s="218">
        <v>11.13</v>
      </c>
    </row>
    <row r="5545" spans="1:4" ht="14.25">
      <c r="A5545" s="199">
        <v>104002</v>
      </c>
      <c r="B5545" s="186" t="s">
        <v>5225</v>
      </c>
      <c r="C5545" s="187" t="s">
        <v>73</v>
      </c>
      <c r="D5545" s="218">
        <v>18.579999999999998</v>
      </c>
    </row>
    <row r="5546" spans="1:4" ht="14.25">
      <c r="A5546" s="199">
        <v>89595</v>
      </c>
      <c r="B5546" s="186" t="s">
        <v>8082</v>
      </c>
      <c r="C5546" s="187" t="s">
        <v>73</v>
      </c>
      <c r="D5546" s="218">
        <v>15.5</v>
      </c>
    </row>
    <row r="5547" spans="1:4" ht="14.25">
      <c r="A5547" s="199">
        <v>89610</v>
      </c>
      <c r="B5547" s="186" t="s">
        <v>8083</v>
      </c>
      <c r="C5547" s="187" t="s">
        <v>73</v>
      </c>
      <c r="D5547" s="218">
        <v>20.93</v>
      </c>
    </row>
    <row r="5548" spans="1:4" ht="14.25">
      <c r="A5548" s="199">
        <v>89613</v>
      </c>
      <c r="B5548" s="186" t="s">
        <v>4631</v>
      </c>
      <c r="C5548" s="187" t="s">
        <v>73</v>
      </c>
      <c r="D5548" s="218">
        <v>32.79</v>
      </c>
    </row>
    <row r="5549" spans="1:4" ht="14.25">
      <c r="A5549" s="199">
        <v>89616</v>
      </c>
      <c r="B5549" s="186" t="s">
        <v>8084</v>
      </c>
      <c r="C5549" s="187" t="s">
        <v>73</v>
      </c>
      <c r="D5549" s="218">
        <v>43.86</v>
      </c>
    </row>
    <row r="5550" spans="1:4" ht="14.25">
      <c r="A5550" s="199">
        <v>103952</v>
      </c>
      <c r="B5550" s="186" t="s">
        <v>5187</v>
      </c>
      <c r="C5550" s="187" t="s">
        <v>73</v>
      </c>
      <c r="D5550" s="218">
        <v>6.02</v>
      </c>
    </row>
    <row r="5551" spans="1:4" ht="14.25">
      <c r="A5551" s="199">
        <v>103947</v>
      </c>
      <c r="B5551" s="186" t="s">
        <v>5182</v>
      </c>
      <c r="C5551" s="187" t="s">
        <v>73</v>
      </c>
      <c r="D5551" s="218">
        <v>6.53</v>
      </c>
    </row>
    <row r="5552" spans="1:4" ht="14.25">
      <c r="A5552" s="199">
        <v>103957</v>
      </c>
      <c r="B5552" s="186" t="s">
        <v>5192</v>
      </c>
      <c r="C5552" s="187" t="s">
        <v>73</v>
      </c>
      <c r="D5552" s="218">
        <v>5.16</v>
      </c>
    </row>
    <row r="5553" spans="1:4" ht="14.25">
      <c r="A5553" s="199">
        <v>103953</v>
      </c>
      <c r="B5553" s="186" t="s">
        <v>5188</v>
      </c>
      <c r="C5553" s="187" t="s">
        <v>73</v>
      </c>
      <c r="D5553" s="218">
        <v>7.58</v>
      </c>
    </row>
    <row r="5554" spans="1:4" ht="14.25">
      <c r="A5554" s="199">
        <v>103948</v>
      </c>
      <c r="B5554" s="186" t="s">
        <v>5183</v>
      </c>
      <c r="C5554" s="187" t="s">
        <v>73</v>
      </c>
      <c r="D5554" s="218">
        <v>8.18</v>
      </c>
    </row>
    <row r="5555" spans="1:4" ht="14.25">
      <c r="A5555" s="199">
        <v>103958</v>
      </c>
      <c r="B5555" s="186" t="s">
        <v>5193</v>
      </c>
      <c r="C5555" s="187" t="s">
        <v>73</v>
      </c>
      <c r="D5555" s="218">
        <v>10.6</v>
      </c>
    </row>
    <row r="5556" spans="1:4" ht="14.25">
      <c r="A5556" s="199">
        <v>104009</v>
      </c>
      <c r="B5556" s="186" t="s">
        <v>5231</v>
      </c>
      <c r="C5556" s="187" t="s">
        <v>73</v>
      </c>
      <c r="D5556" s="218">
        <v>13.89</v>
      </c>
    </row>
    <row r="5557" spans="1:4" ht="14.25">
      <c r="A5557" s="199">
        <v>103959</v>
      </c>
      <c r="B5557" s="186" t="s">
        <v>5194</v>
      </c>
      <c r="C5557" s="187" t="s">
        <v>73</v>
      </c>
      <c r="D5557" s="218">
        <v>16.010000000000002</v>
      </c>
    </row>
    <row r="5558" spans="1:4" ht="14.25">
      <c r="A5558" s="199">
        <v>103962</v>
      </c>
      <c r="B5558" s="186" t="s">
        <v>5195</v>
      </c>
      <c r="C5558" s="187" t="s">
        <v>73</v>
      </c>
      <c r="D5558" s="218">
        <v>6.82</v>
      </c>
    </row>
    <row r="5559" spans="1:4" ht="14.25">
      <c r="A5559" s="199">
        <v>103954</v>
      </c>
      <c r="B5559" s="186" t="s">
        <v>5189</v>
      </c>
      <c r="C5559" s="187" t="s">
        <v>73</v>
      </c>
      <c r="D5559" s="218">
        <v>9.17</v>
      </c>
    </row>
    <row r="5560" spans="1:4" ht="14.25">
      <c r="A5560" s="199">
        <v>103949</v>
      </c>
      <c r="B5560" s="186" t="s">
        <v>5184</v>
      </c>
      <c r="C5560" s="187" t="s">
        <v>73</v>
      </c>
      <c r="D5560" s="218">
        <v>9.74</v>
      </c>
    </row>
    <row r="5561" spans="1:4" ht="14.25">
      <c r="A5561" s="199">
        <v>103964</v>
      </c>
      <c r="B5561" s="186" t="s">
        <v>5196</v>
      </c>
      <c r="C5561" s="187" t="s">
        <v>73</v>
      </c>
      <c r="D5561" s="218">
        <v>8.6999999999999993</v>
      </c>
    </row>
    <row r="5562" spans="1:4" ht="14.25">
      <c r="A5562" s="199">
        <v>104014</v>
      </c>
      <c r="B5562" s="186" t="s">
        <v>5234</v>
      </c>
      <c r="C5562" s="187" t="s">
        <v>73</v>
      </c>
      <c r="D5562" s="218">
        <v>11.34</v>
      </c>
    </row>
    <row r="5563" spans="1:4" ht="14.25">
      <c r="A5563" s="199">
        <v>103966</v>
      </c>
      <c r="B5563" s="186" t="s">
        <v>5197</v>
      </c>
      <c r="C5563" s="187" t="s">
        <v>73</v>
      </c>
      <c r="D5563" s="218">
        <v>10.28</v>
      </c>
    </row>
    <row r="5564" spans="1:4" ht="14.25">
      <c r="A5564" s="199">
        <v>103999</v>
      </c>
      <c r="B5564" s="186" t="s">
        <v>5222</v>
      </c>
      <c r="C5564" s="187" t="s">
        <v>73</v>
      </c>
      <c r="D5564" s="218">
        <v>13.17</v>
      </c>
    </row>
    <row r="5565" spans="1:4" ht="14.25">
      <c r="A5565" s="199">
        <v>103967</v>
      </c>
      <c r="B5565" s="186" t="s">
        <v>8085</v>
      </c>
      <c r="C5565" s="187" t="s">
        <v>73</v>
      </c>
      <c r="D5565" s="218">
        <v>12.43</v>
      </c>
    </row>
    <row r="5566" spans="1:4" ht="14.25">
      <c r="A5566" s="199">
        <v>104003</v>
      </c>
      <c r="B5566" s="186" t="s">
        <v>8086</v>
      </c>
      <c r="C5566" s="187" t="s">
        <v>73</v>
      </c>
      <c r="D5566" s="218">
        <v>15.51</v>
      </c>
    </row>
    <row r="5567" spans="1:4" ht="14.25">
      <c r="A5567" s="199">
        <v>103968</v>
      </c>
      <c r="B5567" s="186" t="s">
        <v>5198</v>
      </c>
      <c r="C5567" s="187" t="s">
        <v>73</v>
      </c>
      <c r="D5567" s="218">
        <v>17.899999999999999</v>
      </c>
    </row>
    <row r="5568" spans="1:4" ht="14.25">
      <c r="A5568" s="199">
        <v>103969</v>
      </c>
      <c r="B5568" s="186" t="s">
        <v>5199</v>
      </c>
      <c r="C5568" s="187" t="s">
        <v>73</v>
      </c>
      <c r="D5568" s="218">
        <v>21.16</v>
      </c>
    </row>
    <row r="5569" spans="1:4" ht="14.25">
      <c r="A5569" s="199">
        <v>103971</v>
      </c>
      <c r="B5569" s="186" t="s">
        <v>5200</v>
      </c>
      <c r="C5569" s="187" t="s">
        <v>73</v>
      </c>
      <c r="D5569" s="218">
        <v>26.96</v>
      </c>
    </row>
    <row r="5570" spans="1:4" ht="14.25">
      <c r="A5570" s="199">
        <v>103972</v>
      </c>
      <c r="B5570" s="186" t="s">
        <v>5201</v>
      </c>
      <c r="C5570" s="187" t="s">
        <v>73</v>
      </c>
      <c r="D5570" s="218">
        <v>31.23</v>
      </c>
    </row>
    <row r="5571" spans="1:4" ht="14.25">
      <c r="A5571" s="199">
        <v>103993</v>
      </c>
      <c r="B5571" s="186" t="s">
        <v>5217</v>
      </c>
      <c r="C5571" s="187" t="s">
        <v>73</v>
      </c>
      <c r="D5571" s="218">
        <v>10.26</v>
      </c>
    </row>
    <row r="5572" spans="1:4" ht="14.25">
      <c r="A5572" s="199">
        <v>89407</v>
      </c>
      <c r="B5572" s="186" t="s">
        <v>4519</v>
      </c>
      <c r="C5572" s="187" t="s">
        <v>73</v>
      </c>
      <c r="D5572" s="218">
        <v>9.2799999999999994</v>
      </c>
    </row>
    <row r="5573" spans="1:4" ht="14.25">
      <c r="A5573" s="199">
        <v>89361</v>
      </c>
      <c r="B5573" s="186" t="s">
        <v>4491</v>
      </c>
      <c r="C5573" s="187" t="s">
        <v>73</v>
      </c>
      <c r="D5573" s="218">
        <v>10</v>
      </c>
    </row>
    <row r="5574" spans="1:4" ht="14.25">
      <c r="A5574" s="199">
        <v>89490</v>
      </c>
      <c r="B5574" s="186" t="s">
        <v>4547</v>
      </c>
      <c r="C5574" s="187" t="s">
        <v>73</v>
      </c>
      <c r="D5574" s="218">
        <v>7.53</v>
      </c>
    </row>
    <row r="5575" spans="1:4" ht="14.25">
      <c r="A5575" s="199">
        <v>89411</v>
      </c>
      <c r="B5575" s="186" t="s">
        <v>4523</v>
      </c>
      <c r="C5575" s="187" t="s">
        <v>73</v>
      </c>
      <c r="D5575" s="218">
        <v>10.88</v>
      </c>
    </row>
    <row r="5576" spans="1:4" ht="14.25">
      <c r="A5576" s="199">
        <v>89365</v>
      </c>
      <c r="B5576" s="186" t="s">
        <v>4495</v>
      </c>
      <c r="C5576" s="187" t="s">
        <v>73</v>
      </c>
      <c r="D5576" s="218">
        <v>11.7</v>
      </c>
    </row>
    <row r="5577" spans="1:4" ht="14.25">
      <c r="A5577" s="199">
        <v>89496</v>
      </c>
      <c r="B5577" s="186" t="s">
        <v>4551</v>
      </c>
      <c r="C5577" s="187" t="s">
        <v>73</v>
      </c>
      <c r="D5577" s="218">
        <v>11.03</v>
      </c>
    </row>
    <row r="5578" spans="1:4" ht="14.25">
      <c r="A5578" s="199">
        <v>89416</v>
      </c>
      <c r="B5578" s="186" t="s">
        <v>4527</v>
      </c>
      <c r="C5578" s="187" t="s">
        <v>73</v>
      </c>
      <c r="D5578" s="218">
        <v>14.94</v>
      </c>
    </row>
    <row r="5579" spans="1:4" ht="14.25">
      <c r="A5579" s="199">
        <v>89370</v>
      </c>
      <c r="B5579" s="186" t="s">
        <v>4499</v>
      </c>
      <c r="C5579" s="187" t="s">
        <v>73</v>
      </c>
      <c r="D5579" s="218">
        <v>15.92</v>
      </c>
    </row>
    <row r="5580" spans="1:4" ht="14.25">
      <c r="A5580" s="199">
        <v>89500</v>
      </c>
      <c r="B5580" s="186" t="s">
        <v>4555</v>
      </c>
      <c r="C5580" s="187" t="s">
        <v>73</v>
      </c>
      <c r="D5580" s="218">
        <v>13.48</v>
      </c>
    </row>
    <row r="5581" spans="1:4" ht="14.25">
      <c r="A5581" s="199">
        <v>103983</v>
      </c>
      <c r="B5581" s="186" t="s">
        <v>5208</v>
      </c>
      <c r="C5581" s="187" t="s">
        <v>73</v>
      </c>
      <c r="D5581" s="218">
        <v>17.97</v>
      </c>
    </row>
    <row r="5582" spans="1:4" ht="14.25">
      <c r="A5582" s="199">
        <v>89504</v>
      </c>
      <c r="B5582" s="186" t="s">
        <v>4559</v>
      </c>
      <c r="C5582" s="187" t="s">
        <v>73</v>
      </c>
      <c r="D5582" s="218">
        <v>20.02</v>
      </c>
    </row>
    <row r="5583" spans="1:4" ht="14.25">
      <c r="A5583" s="199">
        <v>103987</v>
      </c>
      <c r="B5583" s="186" t="s">
        <v>5212</v>
      </c>
      <c r="C5583" s="187" t="s">
        <v>73</v>
      </c>
      <c r="D5583" s="218">
        <v>25.26</v>
      </c>
    </row>
    <row r="5584" spans="1:4" ht="14.25">
      <c r="A5584" s="199">
        <v>89510</v>
      </c>
      <c r="B5584" s="186" t="s">
        <v>4563</v>
      </c>
      <c r="C5584" s="187" t="s">
        <v>73</v>
      </c>
      <c r="D5584" s="218">
        <v>28.68</v>
      </c>
    </row>
    <row r="5585" spans="1:4" ht="14.25">
      <c r="A5585" s="199">
        <v>89519</v>
      </c>
      <c r="B5585" s="186" t="s">
        <v>4570</v>
      </c>
      <c r="C5585" s="187" t="s">
        <v>73</v>
      </c>
      <c r="D5585" s="218">
        <v>50.52</v>
      </c>
    </row>
    <row r="5586" spans="1:4" ht="14.25">
      <c r="A5586" s="199">
        <v>89527</v>
      </c>
      <c r="B5586" s="186" t="s">
        <v>4578</v>
      </c>
      <c r="C5586" s="187" t="s">
        <v>73</v>
      </c>
      <c r="D5586" s="218">
        <v>60.96</v>
      </c>
    </row>
    <row r="5587" spans="1:4" ht="14.25">
      <c r="A5587" s="199">
        <v>89406</v>
      </c>
      <c r="B5587" s="186" t="s">
        <v>4518</v>
      </c>
      <c r="C5587" s="187" t="s">
        <v>73</v>
      </c>
      <c r="D5587" s="218">
        <v>9.1999999999999993</v>
      </c>
    </row>
    <row r="5588" spans="1:4" ht="14.25">
      <c r="A5588" s="199">
        <v>89360</v>
      </c>
      <c r="B5588" s="186" t="s">
        <v>4490</v>
      </c>
      <c r="C5588" s="187" t="s">
        <v>73</v>
      </c>
      <c r="D5588" s="218">
        <v>9.92</v>
      </c>
    </row>
    <row r="5589" spans="1:4" ht="14.25">
      <c r="A5589" s="199">
        <v>89489</v>
      </c>
      <c r="B5589" s="186" t="s">
        <v>4546</v>
      </c>
      <c r="C5589" s="187" t="s">
        <v>73</v>
      </c>
      <c r="D5589" s="218">
        <v>8.14</v>
      </c>
    </row>
    <row r="5590" spans="1:4" ht="14.25">
      <c r="A5590" s="199">
        <v>89410</v>
      </c>
      <c r="B5590" s="186" t="s">
        <v>4522</v>
      </c>
      <c r="C5590" s="187" t="s">
        <v>73</v>
      </c>
      <c r="D5590" s="218">
        <v>11.49</v>
      </c>
    </row>
    <row r="5591" spans="1:4" ht="14.25">
      <c r="A5591" s="199">
        <v>89364</v>
      </c>
      <c r="B5591" s="186" t="s">
        <v>4494</v>
      </c>
      <c r="C5591" s="187" t="s">
        <v>73</v>
      </c>
      <c r="D5591" s="218">
        <v>12.31</v>
      </c>
    </row>
    <row r="5592" spans="1:4" ht="14.25">
      <c r="A5592" s="199">
        <v>89494</v>
      </c>
      <c r="B5592" s="186" t="s">
        <v>4550</v>
      </c>
      <c r="C5592" s="187" t="s">
        <v>73</v>
      </c>
      <c r="D5592" s="218">
        <v>13.28</v>
      </c>
    </row>
    <row r="5593" spans="1:4" ht="14.25">
      <c r="A5593" s="199">
        <v>89415</v>
      </c>
      <c r="B5593" s="186" t="s">
        <v>4526</v>
      </c>
      <c r="C5593" s="187" t="s">
        <v>73</v>
      </c>
      <c r="D5593" s="218">
        <v>17.190000000000001</v>
      </c>
    </row>
    <row r="5594" spans="1:4" ht="14.25">
      <c r="A5594" s="199">
        <v>89369</v>
      </c>
      <c r="B5594" s="186" t="s">
        <v>4498</v>
      </c>
      <c r="C5594" s="187" t="s">
        <v>73</v>
      </c>
      <c r="D5594" s="218">
        <v>18.170000000000002</v>
      </c>
    </row>
    <row r="5595" spans="1:4" ht="14.25">
      <c r="A5595" s="199">
        <v>89499</v>
      </c>
      <c r="B5595" s="186" t="s">
        <v>4554</v>
      </c>
      <c r="C5595" s="187" t="s">
        <v>73</v>
      </c>
      <c r="D5595" s="218">
        <v>20.95</v>
      </c>
    </row>
    <row r="5596" spans="1:4" ht="14.25">
      <c r="A5596" s="199">
        <v>103982</v>
      </c>
      <c r="B5596" s="186" t="s">
        <v>5207</v>
      </c>
      <c r="C5596" s="187" t="s">
        <v>73</v>
      </c>
      <c r="D5596" s="218">
        <v>25.44</v>
      </c>
    </row>
    <row r="5597" spans="1:4" ht="14.25">
      <c r="A5597" s="199">
        <v>89503</v>
      </c>
      <c r="B5597" s="186" t="s">
        <v>4558</v>
      </c>
      <c r="C5597" s="187" t="s">
        <v>73</v>
      </c>
      <c r="D5597" s="218">
        <v>24.28</v>
      </c>
    </row>
    <row r="5598" spans="1:4" ht="14.25">
      <c r="A5598" s="199">
        <v>103986</v>
      </c>
      <c r="B5598" s="186" t="s">
        <v>5211</v>
      </c>
      <c r="C5598" s="187" t="s">
        <v>73</v>
      </c>
      <c r="D5598" s="218">
        <v>29.52</v>
      </c>
    </row>
    <row r="5599" spans="1:4" ht="14.25">
      <c r="A5599" s="199">
        <v>89507</v>
      </c>
      <c r="B5599" s="186" t="s">
        <v>4562</v>
      </c>
      <c r="C5599" s="187" t="s">
        <v>73</v>
      </c>
      <c r="D5599" s="218">
        <v>50.32</v>
      </c>
    </row>
    <row r="5600" spans="1:4" ht="14.25">
      <c r="A5600" s="199">
        <v>89517</v>
      </c>
      <c r="B5600" s="186" t="s">
        <v>4568</v>
      </c>
      <c r="C5600" s="187" t="s">
        <v>73</v>
      </c>
      <c r="D5600" s="218">
        <v>74.739999999999995</v>
      </c>
    </row>
    <row r="5601" spans="1:4" ht="14.25">
      <c r="A5601" s="199">
        <v>89525</v>
      </c>
      <c r="B5601" s="186" t="s">
        <v>4576</v>
      </c>
      <c r="C5601" s="187" t="s">
        <v>73</v>
      </c>
      <c r="D5601" s="218">
        <v>94.09</v>
      </c>
    </row>
    <row r="5602" spans="1:4" ht="14.25">
      <c r="A5602" s="199">
        <v>89423</v>
      </c>
      <c r="B5602" s="186" t="s">
        <v>8087</v>
      </c>
      <c r="C5602" s="187" t="s">
        <v>73</v>
      </c>
      <c r="D5602" s="218">
        <v>10.41</v>
      </c>
    </row>
    <row r="5603" spans="1:4" ht="14.25">
      <c r="A5603" s="199">
        <v>89377</v>
      </c>
      <c r="B5603" s="186" t="s">
        <v>4505</v>
      </c>
      <c r="C5603" s="187" t="s">
        <v>73</v>
      </c>
      <c r="D5603" s="218">
        <v>10.89</v>
      </c>
    </row>
    <row r="5604" spans="1:4" ht="14.25">
      <c r="A5604" s="199">
        <v>89540</v>
      </c>
      <c r="B5604" s="186" t="s">
        <v>8088</v>
      </c>
      <c r="C5604" s="187" t="s">
        <v>73</v>
      </c>
      <c r="D5604" s="218">
        <v>11.15</v>
      </c>
    </row>
    <row r="5605" spans="1:4" ht="14.25">
      <c r="A5605" s="199">
        <v>89430</v>
      </c>
      <c r="B5605" s="186" t="s">
        <v>8089</v>
      </c>
      <c r="C5605" s="187" t="s">
        <v>73</v>
      </c>
      <c r="D5605" s="218">
        <v>13.39</v>
      </c>
    </row>
    <row r="5606" spans="1:4" ht="14.25">
      <c r="A5606" s="199">
        <v>89384</v>
      </c>
      <c r="B5606" s="186" t="s">
        <v>8090</v>
      </c>
      <c r="C5606" s="187" t="s">
        <v>73</v>
      </c>
      <c r="D5606" s="218">
        <v>13.94</v>
      </c>
    </row>
    <row r="5607" spans="1:4" ht="14.25">
      <c r="A5607" s="199">
        <v>89555</v>
      </c>
      <c r="B5607" s="186" t="s">
        <v>8091</v>
      </c>
      <c r="C5607" s="187" t="s">
        <v>73</v>
      </c>
      <c r="D5607" s="218">
        <v>23.21</v>
      </c>
    </row>
    <row r="5608" spans="1:4" ht="14.25">
      <c r="A5608" s="199">
        <v>89437</v>
      </c>
      <c r="B5608" s="186" t="s">
        <v>8092</v>
      </c>
      <c r="C5608" s="187" t="s">
        <v>73</v>
      </c>
      <c r="D5608" s="218">
        <v>25.83</v>
      </c>
    </row>
    <row r="5609" spans="1:4" ht="14.25">
      <c r="A5609" s="199">
        <v>89392</v>
      </c>
      <c r="B5609" s="186" t="s">
        <v>8093</v>
      </c>
      <c r="C5609" s="187" t="s">
        <v>73</v>
      </c>
      <c r="D5609" s="218">
        <v>26.48</v>
      </c>
    </row>
    <row r="5610" spans="1:4" ht="14.25">
      <c r="A5610" s="199">
        <v>89405</v>
      </c>
      <c r="B5610" s="186" t="s">
        <v>4517</v>
      </c>
      <c r="C5610" s="187" t="s">
        <v>73</v>
      </c>
      <c r="D5610" s="218">
        <v>8.09</v>
      </c>
    </row>
    <row r="5611" spans="1:4" ht="14.25">
      <c r="A5611" s="199">
        <v>89359</v>
      </c>
      <c r="B5611" s="186" t="s">
        <v>4489</v>
      </c>
      <c r="C5611" s="187" t="s">
        <v>73</v>
      </c>
      <c r="D5611" s="218">
        <v>8.81</v>
      </c>
    </row>
    <row r="5612" spans="1:4" ht="14.25">
      <c r="A5612" s="199">
        <v>89485</v>
      </c>
      <c r="B5612" s="186" t="s">
        <v>4545</v>
      </c>
      <c r="C5612" s="187" t="s">
        <v>73</v>
      </c>
      <c r="D5612" s="218">
        <v>6.46</v>
      </c>
    </row>
    <row r="5613" spans="1:4" ht="14.25">
      <c r="A5613" s="199">
        <v>89409</v>
      </c>
      <c r="B5613" s="186" t="s">
        <v>4521</v>
      </c>
      <c r="C5613" s="187" t="s">
        <v>73</v>
      </c>
      <c r="D5613" s="218">
        <v>9.81</v>
      </c>
    </row>
    <row r="5614" spans="1:4" ht="14.25">
      <c r="A5614" s="199">
        <v>89363</v>
      </c>
      <c r="B5614" s="186" t="s">
        <v>4493</v>
      </c>
      <c r="C5614" s="187" t="s">
        <v>73</v>
      </c>
      <c r="D5614" s="218">
        <v>10.63</v>
      </c>
    </row>
    <row r="5615" spans="1:4" ht="14.25">
      <c r="A5615" s="199">
        <v>89493</v>
      </c>
      <c r="B5615" s="186" t="s">
        <v>4549</v>
      </c>
      <c r="C5615" s="187" t="s">
        <v>73</v>
      </c>
      <c r="D5615" s="218">
        <v>10.66</v>
      </c>
    </row>
    <row r="5616" spans="1:4" ht="14.25">
      <c r="A5616" s="199">
        <v>89414</v>
      </c>
      <c r="B5616" s="186" t="s">
        <v>4525</v>
      </c>
      <c r="C5616" s="187" t="s">
        <v>73</v>
      </c>
      <c r="D5616" s="218">
        <v>14.57</v>
      </c>
    </row>
    <row r="5617" spans="1:4" ht="14.25">
      <c r="A5617" s="199">
        <v>89368</v>
      </c>
      <c r="B5617" s="186" t="s">
        <v>4497</v>
      </c>
      <c r="C5617" s="187" t="s">
        <v>73</v>
      </c>
      <c r="D5617" s="218">
        <v>15.55</v>
      </c>
    </row>
    <row r="5618" spans="1:4" ht="14.25">
      <c r="A5618" s="199">
        <v>89498</v>
      </c>
      <c r="B5618" s="186" t="s">
        <v>4553</v>
      </c>
      <c r="C5618" s="187" t="s">
        <v>73</v>
      </c>
      <c r="D5618" s="218">
        <v>14.09</v>
      </c>
    </row>
    <row r="5619" spans="1:4" ht="14.25">
      <c r="A5619" s="199">
        <v>103981</v>
      </c>
      <c r="B5619" s="186" t="s">
        <v>5206</v>
      </c>
      <c r="C5619" s="187" t="s">
        <v>73</v>
      </c>
      <c r="D5619" s="218">
        <v>18.579999999999998</v>
      </c>
    </row>
    <row r="5620" spans="1:4" ht="14.25">
      <c r="A5620" s="199">
        <v>89502</v>
      </c>
      <c r="B5620" s="186" t="s">
        <v>4557</v>
      </c>
      <c r="C5620" s="187" t="s">
        <v>73</v>
      </c>
      <c r="D5620" s="218">
        <v>17.989999999999998</v>
      </c>
    </row>
    <row r="5621" spans="1:4" ht="14.25">
      <c r="A5621" s="199">
        <v>103985</v>
      </c>
      <c r="B5621" s="186" t="s">
        <v>5210</v>
      </c>
      <c r="C5621" s="187" t="s">
        <v>73</v>
      </c>
      <c r="D5621" s="218">
        <v>23.23</v>
      </c>
    </row>
    <row r="5622" spans="1:4" ht="14.25">
      <c r="A5622" s="199">
        <v>89506</v>
      </c>
      <c r="B5622" s="186" t="s">
        <v>4561</v>
      </c>
      <c r="C5622" s="187" t="s">
        <v>73</v>
      </c>
      <c r="D5622" s="218">
        <v>42.52</v>
      </c>
    </row>
    <row r="5623" spans="1:4" ht="14.25">
      <c r="A5623" s="199">
        <v>89515</v>
      </c>
      <c r="B5623" s="186" t="s">
        <v>4566</v>
      </c>
      <c r="C5623" s="187" t="s">
        <v>73</v>
      </c>
      <c r="D5623" s="218">
        <v>89.3</v>
      </c>
    </row>
    <row r="5624" spans="1:4" ht="14.25">
      <c r="A5624" s="199">
        <v>89523</v>
      </c>
      <c r="B5624" s="186" t="s">
        <v>4574</v>
      </c>
      <c r="C5624" s="187" t="s">
        <v>73</v>
      </c>
      <c r="D5624" s="218">
        <v>109.28</v>
      </c>
    </row>
    <row r="5625" spans="1:4" ht="14.25">
      <c r="A5625" s="199">
        <v>90373</v>
      </c>
      <c r="B5625" s="186" t="s">
        <v>8094</v>
      </c>
      <c r="C5625" s="187" t="s">
        <v>73</v>
      </c>
      <c r="D5625" s="218">
        <v>13.77</v>
      </c>
    </row>
    <row r="5626" spans="1:4" ht="14.25">
      <c r="A5626" s="199">
        <v>89366</v>
      </c>
      <c r="B5626" s="186" t="s">
        <v>8095</v>
      </c>
      <c r="C5626" s="187" t="s">
        <v>73</v>
      </c>
      <c r="D5626" s="218">
        <v>17.350000000000001</v>
      </c>
    </row>
    <row r="5627" spans="1:4" ht="14.25">
      <c r="A5627" s="199">
        <v>89404</v>
      </c>
      <c r="B5627" s="186" t="s">
        <v>4516</v>
      </c>
      <c r="C5627" s="187" t="s">
        <v>73</v>
      </c>
      <c r="D5627" s="218">
        <v>7.48</v>
      </c>
    </row>
    <row r="5628" spans="1:4" ht="14.25">
      <c r="A5628" s="199">
        <v>89358</v>
      </c>
      <c r="B5628" s="186" t="s">
        <v>4488</v>
      </c>
      <c r="C5628" s="187" t="s">
        <v>73</v>
      </c>
      <c r="D5628" s="218">
        <v>8.1999999999999993</v>
      </c>
    </row>
    <row r="5629" spans="1:4" ht="14.25">
      <c r="A5629" s="199">
        <v>89481</v>
      </c>
      <c r="B5629" s="186" t="s">
        <v>4544</v>
      </c>
      <c r="C5629" s="187" t="s">
        <v>73</v>
      </c>
      <c r="D5629" s="218">
        <v>5.58</v>
      </c>
    </row>
    <row r="5630" spans="1:4" ht="14.25">
      <c r="A5630" s="199">
        <v>89408</v>
      </c>
      <c r="B5630" s="186" t="s">
        <v>4520</v>
      </c>
      <c r="C5630" s="187" t="s">
        <v>73</v>
      </c>
      <c r="D5630" s="218">
        <v>8.93</v>
      </c>
    </row>
    <row r="5631" spans="1:4" ht="14.25">
      <c r="A5631" s="199">
        <v>89362</v>
      </c>
      <c r="B5631" s="186" t="s">
        <v>4492</v>
      </c>
      <c r="C5631" s="187" t="s">
        <v>73</v>
      </c>
      <c r="D5631" s="218">
        <v>9.75</v>
      </c>
    </row>
    <row r="5632" spans="1:4" ht="14.25">
      <c r="A5632" s="199">
        <v>89412</v>
      </c>
      <c r="B5632" s="186" t="s">
        <v>8096</v>
      </c>
      <c r="C5632" s="187" t="s">
        <v>73</v>
      </c>
      <c r="D5632" s="218">
        <v>10.220000000000001</v>
      </c>
    </row>
    <row r="5633" spans="1:4" ht="14.25">
      <c r="A5633" s="199">
        <v>89492</v>
      </c>
      <c r="B5633" s="186" t="s">
        <v>4548</v>
      </c>
      <c r="C5633" s="187" t="s">
        <v>73</v>
      </c>
      <c r="D5633" s="218">
        <v>8.7100000000000009</v>
      </c>
    </row>
    <row r="5634" spans="1:4" ht="14.25">
      <c r="A5634" s="199">
        <v>89413</v>
      </c>
      <c r="B5634" s="186" t="s">
        <v>4524</v>
      </c>
      <c r="C5634" s="187" t="s">
        <v>73</v>
      </c>
      <c r="D5634" s="218">
        <v>12.62</v>
      </c>
    </row>
    <row r="5635" spans="1:4" ht="14.25">
      <c r="A5635" s="199">
        <v>89367</v>
      </c>
      <c r="B5635" s="186" t="s">
        <v>4496</v>
      </c>
      <c r="C5635" s="187" t="s">
        <v>73</v>
      </c>
      <c r="D5635" s="218">
        <v>13.6</v>
      </c>
    </row>
    <row r="5636" spans="1:4" ht="14.25">
      <c r="A5636" s="199">
        <v>89497</v>
      </c>
      <c r="B5636" s="186" t="s">
        <v>4552</v>
      </c>
      <c r="C5636" s="187" t="s">
        <v>73</v>
      </c>
      <c r="D5636" s="218">
        <v>14.03</v>
      </c>
    </row>
    <row r="5637" spans="1:4" ht="14.25">
      <c r="A5637" s="199">
        <v>103980</v>
      </c>
      <c r="B5637" s="186" t="s">
        <v>5205</v>
      </c>
      <c r="C5637" s="187" t="s">
        <v>73</v>
      </c>
      <c r="D5637" s="218">
        <v>18.52</v>
      </c>
    </row>
    <row r="5638" spans="1:4" ht="14.25">
      <c r="A5638" s="199">
        <v>89501</v>
      </c>
      <c r="B5638" s="186" t="s">
        <v>4556</v>
      </c>
      <c r="C5638" s="187" t="s">
        <v>73</v>
      </c>
      <c r="D5638" s="218">
        <v>15.17</v>
      </c>
    </row>
    <row r="5639" spans="1:4" ht="14.25">
      <c r="A5639" s="199">
        <v>103984</v>
      </c>
      <c r="B5639" s="186" t="s">
        <v>5209</v>
      </c>
      <c r="C5639" s="187" t="s">
        <v>73</v>
      </c>
      <c r="D5639" s="218">
        <v>20.41</v>
      </c>
    </row>
    <row r="5640" spans="1:4" ht="14.25">
      <c r="A5640" s="199">
        <v>89505</v>
      </c>
      <c r="B5640" s="186" t="s">
        <v>4560</v>
      </c>
      <c r="C5640" s="187" t="s">
        <v>73</v>
      </c>
      <c r="D5640" s="218">
        <v>44.5</v>
      </c>
    </row>
    <row r="5641" spans="1:4" ht="14.25">
      <c r="A5641" s="199">
        <v>89513</v>
      </c>
      <c r="B5641" s="186" t="s">
        <v>4564</v>
      </c>
      <c r="C5641" s="187" t="s">
        <v>73</v>
      </c>
      <c r="D5641" s="218">
        <v>112.1</v>
      </c>
    </row>
    <row r="5642" spans="1:4" ht="14.25">
      <c r="A5642" s="199">
        <v>89521</v>
      </c>
      <c r="B5642" s="186" t="s">
        <v>4572</v>
      </c>
      <c r="C5642" s="187" t="s">
        <v>73</v>
      </c>
      <c r="D5642" s="218">
        <v>133.69999999999999</v>
      </c>
    </row>
    <row r="5643" spans="1:4" ht="14.25">
      <c r="A5643" s="199">
        <v>103955</v>
      </c>
      <c r="B5643" s="186" t="s">
        <v>5190</v>
      </c>
      <c r="C5643" s="187" t="s">
        <v>73</v>
      </c>
      <c r="D5643" s="218">
        <v>10.57</v>
      </c>
    </row>
    <row r="5644" spans="1:4" ht="14.25">
      <c r="A5644" s="199">
        <v>103950</v>
      </c>
      <c r="B5644" s="186" t="s">
        <v>5185</v>
      </c>
      <c r="C5644" s="187" t="s">
        <v>73</v>
      </c>
      <c r="D5644" s="218">
        <v>11.33</v>
      </c>
    </row>
    <row r="5645" spans="1:4" ht="14.25">
      <c r="A5645" s="199">
        <v>103974</v>
      </c>
      <c r="B5645" s="186" t="s">
        <v>5202</v>
      </c>
      <c r="C5645" s="187" t="s">
        <v>73</v>
      </c>
      <c r="D5645" s="218">
        <v>11.24</v>
      </c>
    </row>
    <row r="5646" spans="1:4" ht="14.25">
      <c r="A5646" s="199">
        <v>103956</v>
      </c>
      <c r="B5646" s="186" t="s">
        <v>5191</v>
      </c>
      <c r="C5646" s="187" t="s">
        <v>73</v>
      </c>
      <c r="D5646" s="218">
        <v>14.86</v>
      </c>
    </row>
    <row r="5647" spans="1:4" ht="14.25">
      <c r="A5647" s="199">
        <v>103951</v>
      </c>
      <c r="B5647" s="186" t="s">
        <v>5186</v>
      </c>
      <c r="C5647" s="187" t="s">
        <v>73</v>
      </c>
      <c r="D5647" s="218">
        <v>15.76</v>
      </c>
    </row>
    <row r="5648" spans="1:4" ht="14.25">
      <c r="A5648" s="199">
        <v>89374</v>
      </c>
      <c r="B5648" s="186" t="s">
        <v>4503</v>
      </c>
      <c r="C5648" s="187" t="s">
        <v>73</v>
      </c>
      <c r="D5648" s="218">
        <v>10.82</v>
      </c>
    </row>
    <row r="5649" spans="1:4" ht="14.25">
      <c r="A5649" s="199">
        <v>89427</v>
      </c>
      <c r="B5649" s="186" t="s">
        <v>8097</v>
      </c>
      <c r="C5649" s="187" t="s">
        <v>73</v>
      </c>
      <c r="D5649" s="218">
        <v>12.78</v>
      </c>
    </row>
    <row r="5650" spans="1:4" ht="14.25">
      <c r="A5650" s="199">
        <v>89381</v>
      </c>
      <c r="B5650" s="186" t="s">
        <v>8098</v>
      </c>
      <c r="C5650" s="187" t="s">
        <v>73</v>
      </c>
      <c r="D5650" s="218">
        <v>13.29</v>
      </c>
    </row>
    <row r="5651" spans="1:4" ht="14.25">
      <c r="A5651" s="199">
        <v>95237</v>
      </c>
      <c r="B5651" s="186" t="s">
        <v>8099</v>
      </c>
      <c r="C5651" s="187" t="s">
        <v>73</v>
      </c>
      <c r="D5651" s="218">
        <v>26.16</v>
      </c>
    </row>
    <row r="5652" spans="1:4" ht="14.25">
      <c r="A5652" s="199">
        <v>89979</v>
      </c>
      <c r="B5652" s="186" t="s">
        <v>8100</v>
      </c>
      <c r="C5652" s="187" t="s">
        <v>73</v>
      </c>
      <c r="D5652" s="218">
        <v>26.76</v>
      </c>
    </row>
    <row r="5653" spans="1:4" ht="14.25">
      <c r="A5653" s="199">
        <v>103991</v>
      </c>
      <c r="B5653" s="186" t="s">
        <v>5215</v>
      </c>
      <c r="C5653" s="187" t="s">
        <v>73</v>
      </c>
      <c r="D5653" s="218">
        <v>19.559999999999999</v>
      </c>
    </row>
    <row r="5654" spans="1:4" ht="14.25">
      <c r="A5654" s="199">
        <v>89564</v>
      </c>
      <c r="B5654" s="186" t="s">
        <v>8101</v>
      </c>
      <c r="C5654" s="187" t="s">
        <v>73</v>
      </c>
      <c r="D5654" s="218">
        <v>16.75</v>
      </c>
    </row>
    <row r="5655" spans="1:4" ht="14.25">
      <c r="A5655" s="199">
        <v>104000</v>
      </c>
      <c r="B5655" s="186" t="s">
        <v>5223</v>
      </c>
      <c r="C5655" s="187" t="s">
        <v>73</v>
      </c>
      <c r="D5655" s="218">
        <v>30.13</v>
      </c>
    </row>
    <row r="5656" spans="1:4" ht="14.25">
      <c r="A5656" s="199">
        <v>89593</v>
      </c>
      <c r="B5656" s="186" t="s">
        <v>8102</v>
      </c>
      <c r="C5656" s="187" t="s">
        <v>73</v>
      </c>
      <c r="D5656" s="218">
        <v>26.76</v>
      </c>
    </row>
    <row r="5657" spans="1:4" ht="14.25">
      <c r="A5657" s="199">
        <v>89418</v>
      </c>
      <c r="B5657" s="186" t="s">
        <v>4529</v>
      </c>
      <c r="C5657" s="187" t="s">
        <v>73</v>
      </c>
      <c r="D5657" s="218">
        <v>16.84</v>
      </c>
    </row>
    <row r="5658" spans="1:4" ht="14.25">
      <c r="A5658" s="199">
        <v>89372</v>
      </c>
      <c r="B5658" s="186" t="s">
        <v>4501</v>
      </c>
      <c r="C5658" s="187" t="s">
        <v>73</v>
      </c>
      <c r="D5658" s="218">
        <v>17.32</v>
      </c>
    </row>
    <row r="5659" spans="1:4" ht="14.25">
      <c r="A5659" s="199">
        <v>89530</v>
      </c>
      <c r="B5659" s="186" t="s">
        <v>4581</v>
      </c>
      <c r="C5659" s="187" t="s">
        <v>73</v>
      </c>
      <c r="D5659" s="218">
        <v>17.559999999999999</v>
      </c>
    </row>
    <row r="5660" spans="1:4" ht="14.25">
      <c r="A5660" s="199">
        <v>89425</v>
      </c>
      <c r="B5660" s="186" t="s">
        <v>4533</v>
      </c>
      <c r="C5660" s="187" t="s">
        <v>73</v>
      </c>
      <c r="D5660" s="218">
        <v>19.8</v>
      </c>
    </row>
    <row r="5661" spans="1:4" ht="14.25">
      <c r="A5661" s="199">
        <v>89379</v>
      </c>
      <c r="B5661" s="186" t="s">
        <v>713</v>
      </c>
      <c r="C5661" s="187" t="s">
        <v>73</v>
      </c>
      <c r="D5661" s="218">
        <v>20.350000000000001</v>
      </c>
    </row>
    <row r="5662" spans="1:4" ht="14.25">
      <c r="A5662" s="199">
        <v>89542</v>
      </c>
      <c r="B5662" s="186" t="s">
        <v>4587</v>
      </c>
      <c r="C5662" s="187" t="s">
        <v>73</v>
      </c>
      <c r="D5662" s="218">
        <v>29.34</v>
      </c>
    </row>
    <row r="5663" spans="1:4" ht="14.25">
      <c r="A5663" s="199">
        <v>89432</v>
      </c>
      <c r="B5663" s="186" t="s">
        <v>8103</v>
      </c>
      <c r="C5663" s="187" t="s">
        <v>73</v>
      </c>
      <c r="D5663" s="218">
        <v>31.96</v>
      </c>
    </row>
    <row r="5664" spans="1:4" ht="14.25">
      <c r="A5664" s="199">
        <v>89387</v>
      </c>
      <c r="B5664" s="186" t="s">
        <v>8104</v>
      </c>
      <c r="C5664" s="187" t="s">
        <v>73</v>
      </c>
      <c r="D5664" s="218">
        <v>32.61</v>
      </c>
    </row>
    <row r="5665" spans="1:4" ht="14.25">
      <c r="A5665" s="199">
        <v>89560</v>
      </c>
      <c r="B5665" s="186" t="s">
        <v>8105</v>
      </c>
      <c r="C5665" s="187" t="s">
        <v>73</v>
      </c>
      <c r="D5665" s="218">
        <v>37.630000000000003</v>
      </c>
    </row>
    <row r="5666" spans="1:4" ht="14.25">
      <c r="A5666" s="199">
        <v>104159</v>
      </c>
      <c r="B5666" s="186" t="s">
        <v>5248</v>
      </c>
      <c r="C5666" s="187" t="s">
        <v>73</v>
      </c>
      <c r="D5666" s="218">
        <v>40.659999999999997</v>
      </c>
    </row>
    <row r="5667" spans="1:4" ht="14.25">
      <c r="A5667" s="199">
        <v>89577</v>
      </c>
      <c r="B5667" s="186" t="s">
        <v>4613</v>
      </c>
      <c r="C5667" s="187" t="s">
        <v>73</v>
      </c>
      <c r="D5667" s="218">
        <v>39.700000000000003</v>
      </c>
    </row>
    <row r="5668" spans="1:4" ht="14.25">
      <c r="A5668" s="199">
        <v>103996</v>
      </c>
      <c r="B5668" s="186" t="s">
        <v>5220</v>
      </c>
      <c r="C5668" s="187" t="s">
        <v>73</v>
      </c>
      <c r="D5668" s="218">
        <v>43.23</v>
      </c>
    </row>
    <row r="5669" spans="1:4" ht="14.25">
      <c r="A5669" s="199">
        <v>89598</v>
      </c>
      <c r="B5669" s="186" t="s">
        <v>8106</v>
      </c>
      <c r="C5669" s="187" t="s">
        <v>73</v>
      </c>
      <c r="D5669" s="218">
        <v>53.61</v>
      </c>
    </row>
    <row r="5670" spans="1:4" ht="14.25">
      <c r="A5670" s="199">
        <v>89419</v>
      </c>
      <c r="B5670" s="186" t="s">
        <v>4530</v>
      </c>
      <c r="C5670" s="187" t="s">
        <v>73</v>
      </c>
      <c r="D5670" s="218">
        <v>6.94</v>
      </c>
    </row>
    <row r="5671" spans="1:4" ht="14.25">
      <c r="A5671" s="199">
        <v>89373</v>
      </c>
      <c r="B5671" s="186" t="s">
        <v>4502</v>
      </c>
      <c r="C5671" s="187" t="s">
        <v>73</v>
      </c>
      <c r="D5671" s="218">
        <v>7.45</v>
      </c>
    </row>
    <row r="5672" spans="1:4" ht="14.25">
      <c r="A5672" s="199">
        <v>89532</v>
      </c>
      <c r="B5672" s="186" t="s">
        <v>4583</v>
      </c>
      <c r="C5672" s="187" t="s">
        <v>73</v>
      </c>
      <c r="D5672" s="218">
        <v>7.59</v>
      </c>
    </row>
    <row r="5673" spans="1:4" ht="14.25">
      <c r="A5673" s="199">
        <v>89426</v>
      </c>
      <c r="B5673" s="186" t="s">
        <v>4534</v>
      </c>
      <c r="C5673" s="187" t="s">
        <v>73</v>
      </c>
      <c r="D5673" s="218">
        <v>10.01</v>
      </c>
    </row>
    <row r="5674" spans="1:4" ht="14.25">
      <c r="A5674" s="199">
        <v>89380</v>
      </c>
      <c r="B5674" s="186" t="s">
        <v>4507</v>
      </c>
      <c r="C5674" s="187" t="s">
        <v>73</v>
      </c>
      <c r="D5674" s="218">
        <v>10.61</v>
      </c>
    </row>
    <row r="5675" spans="1:4" ht="14.25">
      <c r="A5675" s="199">
        <v>89562</v>
      </c>
      <c r="B5675" s="186" t="s">
        <v>4602</v>
      </c>
      <c r="C5675" s="187" t="s">
        <v>73</v>
      </c>
      <c r="D5675" s="218">
        <v>11.07</v>
      </c>
    </row>
    <row r="5676" spans="1:4" ht="14.25">
      <c r="A5676" s="199">
        <v>89433</v>
      </c>
      <c r="B5676" s="186" t="s">
        <v>4537</v>
      </c>
      <c r="C5676" s="187" t="s">
        <v>73</v>
      </c>
      <c r="D5676" s="218">
        <v>13.88</v>
      </c>
    </row>
    <row r="5677" spans="1:4" ht="14.25">
      <c r="A5677" s="199">
        <v>89579</v>
      </c>
      <c r="B5677" s="186" t="s">
        <v>8107</v>
      </c>
      <c r="C5677" s="187" t="s">
        <v>73</v>
      </c>
      <c r="D5677" s="218">
        <v>12.52</v>
      </c>
    </row>
    <row r="5678" spans="1:4" ht="14.25">
      <c r="A5678" s="199">
        <v>103998</v>
      </c>
      <c r="B5678" s="186" t="s">
        <v>8108</v>
      </c>
      <c r="C5678" s="187" t="s">
        <v>73</v>
      </c>
      <c r="D5678" s="218">
        <v>15.41</v>
      </c>
    </row>
    <row r="5679" spans="1:4" ht="14.25">
      <c r="A5679" s="199">
        <v>89605</v>
      </c>
      <c r="B5679" s="186" t="s">
        <v>4627</v>
      </c>
      <c r="C5679" s="187" t="s">
        <v>73</v>
      </c>
      <c r="D5679" s="218">
        <v>22.13</v>
      </c>
    </row>
    <row r="5680" spans="1:4" ht="14.25">
      <c r="A5680" s="199">
        <v>89981</v>
      </c>
      <c r="B5680" s="186" t="s">
        <v>8109</v>
      </c>
      <c r="C5680" s="187" t="s">
        <v>73</v>
      </c>
      <c r="D5680" s="218">
        <v>23.74</v>
      </c>
    </row>
    <row r="5681" spans="1:4" ht="14.25">
      <c r="A5681" s="199">
        <v>89385</v>
      </c>
      <c r="B5681" s="186" t="s">
        <v>8110</v>
      </c>
      <c r="C5681" s="187" t="s">
        <v>73</v>
      </c>
      <c r="D5681" s="218">
        <v>7.57</v>
      </c>
    </row>
    <row r="5682" spans="1:4" ht="14.25">
      <c r="A5682" s="199">
        <v>89551</v>
      </c>
      <c r="B5682" s="186" t="s">
        <v>8111</v>
      </c>
      <c r="C5682" s="187" t="s">
        <v>73</v>
      </c>
      <c r="D5682" s="218">
        <v>9.18</v>
      </c>
    </row>
    <row r="5683" spans="1:4" ht="14.25">
      <c r="A5683" s="199">
        <v>89434</v>
      </c>
      <c r="B5683" s="186" t="s">
        <v>8112</v>
      </c>
      <c r="C5683" s="187" t="s">
        <v>73</v>
      </c>
      <c r="D5683" s="218">
        <v>11.6</v>
      </c>
    </row>
    <row r="5684" spans="1:4" ht="14.25">
      <c r="A5684" s="199">
        <v>89389</v>
      </c>
      <c r="B5684" s="186" t="s">
        <v>8113</v>
      </c>
      <c r="C5684" s="187" t="s">
        <v>73</v>
      </c>
      <c r="D5684" s="218">
        <v>12.2</v>
      </c>
    </row>
    <row r="5685" spans="1:4" ht="14.25">
      <c r="A5685" s="199">
        <v>89417</v>
      </c>
      <c r="B5685" s="186" t="s">
        <v>4528</v>
      </c>
      <c r="C5685" s="187" t="s">
        <v>73</v>
      </c>
      <c r="D5685" s="218">
        <v>5.71</v>
      </c>
    </row>
    <row r="5686" spans="1:4" ht="14.25">
      <c r="A5686" s="199">
        <v>89371</v>
      </c>
      <c r="B5686" s="186" t="s">
        <v>4500</v>
      </c>
      <c r="C5686" s="187" t="s">
        <v>73</v>
      </c>
      <c r="D5686" s="218">
        <v>6.19</v>
      </c>
    </row>
    <row r="5687" spans="1:4" ht="14.25">
      <c r="A5687" s="199">
        <v>89528</v>
      </c>
      <c r="B5687" s="186" t="s">
        <v>4579</v>
      </c>
      <c r="C5687" s="187" t="s">
        <v>73</v>
      </c>
      <c r="D5687" s="218">
        <v>4.5199999999999996</v>
      </c>
    </row>
    <row r="5688" spans="1:4" ht="14.25">
      <c r="A5688" s="199">
        <v>89424</v>
      </c>
      <c r="B5688" s="186" t="s">
        <v>4532</v>
      </c>
      <c r="C5688" s="187" t="s">
        <v>73</v>
      </c>
      <c r="D5688" s="218">
        <v>6.76</v>
      </c>
    </row>
    <row r="5689" spans="1:4" ht="14.25">
      <c r="A5689" s="199">
        <v>89378</v>
      </c>
      <c r="B5689" s="186" t="s">
        <v>4506</v>
      </c>
      <c r="C5689" s="187" t="s">
        <v>73</v>
      </c>
      <c r="D5689" s="218">
        <v>7.31</v>
      </c>
    </row>
    <row r="5690" spans="1:4" ht="14.25">
      <c r="A5690" s="199">
        <v>89541</v>
      </c>
      <c r="B5690" s="186" t="s">
        <v>4586</v>
      </c>
      <c r="C5690" s="187" t="s">
        <v>73</v>
      </c>
      <c r="D5690" s="218">
        <v>6.8</v>
      </c>
    </row>
    <row r="5691" spans="1:4" ht="14.25">
      <c r="A5691" s="199">
        <v>89431</v>
      </c>
      <c r="B5691" s="186" t="s">
        <v>4536</v>
      </c>
      <c r="C5691" s="187" t="s">
        <v>73</v>
      </c>
      <c r="D5691" s="218">
        <v>9.42</v>
      </c>
    </row>
    <row r="5692" spans="1:4" ht="14.25">
      <c r="A5692" s="199">
        <v>89386</v>
      </c>
      <c r="B5692" s="186" t="s">
        <v>4509</v>
      </c>
      <c r="C5692" s="187" t="s">
        <v>73</v>
      </c>
      <c r="D5692" s="218">
        <v>10.07</v>
      </c>
    </row>
    <row r="5693" spans="1:4" ht="14.25">
      <c r="A5693" s="199">
        <v>89558</v>
      </c>
      <c r="B5693" s="186" t="s">
        <v>4599</v>
      </c>
      <c r="C5693" s="187" t="s">
        <v>73</v>
      </c>
      <c r="D5693" s="218">
        <v>10.4</v>
      </c>
    </row>
    <row r="5694" spans="1:4" ht="14.25">
      <c r="A5694" s="199">
        <v>103988</v>
      </c>
      <c r="B5694" s="186" t="s">
        <v>5213</v>
      </c>
      <c r="C5694" s="187" t="s">
        <v>73</v>
      </c>
      <c r="D5694" s="218">
        <v>13.43</v>
      </c>
    </row>
    <row r="5695" spans="1:4" ht="14.25">
      <c r="A5695" s="199">
        <v>89575</v>
      </c>
      <c r="B5695" s="186" t="s">
        <v>4612</v>
      </c>
      <c r="C5695" s="187" t="s">
        <v>73</v>
      </c>
      <c r="D5695" s="218">
        <v>12.32</v>
      </c>
    </row>
    <row r="5696" spans="1:4" ht="14.25">
      <c r="A5696" s="199">
        <v>103995</v>
      </c>
      <c r="B5696" s="186" t="s">
        <v>5219</v>
      </c>
      <c r="C5696" s="187" t="s">
        <v>73</v>
      </c>
      <c r="D5696" s="218">
        <v>15.85</v>
      </c>
    </row>
    <row r="5697" spans="1:4" ht="14.25">
      <c r="A5697" s="199">
        <v>89597</v>
      </c>
      <c r="B5697" s="186" t="s">
        <v>4624</v>
      </c>
      <c r="C5697" s="187" t="s">
        <v>73</v>
      </c>
      <c r="D5697" s="218">
        <v>24.31</v>
      </c>
    </row>
    <row r="5698" spans="1:4" ht="14.25">
      <c r="A5698" s="199">
        <v>89611</v>
      </c>
      <c r="B5698" s="186" t="s">
        <v>4629</v>
      </c>
      <c r="C5698" s="187" t="s">
        <v>73</v>
      </c>
      <c r="D5698" s="218">
        <v>34.47</v>
      </c>
    </row>
    <row r="5699" spans="1:4" ht="14.25">
      <c r="A5699" s="199">
        <v>89614</v>
      </c>
      <c r="B5699" s="186" t="s">
        <v>4632</v>
      </c>
      <c r="C5699" s="187" t="s">
        <v>73</v>
      </c>
      <c r="D5699" s="218">
        <v>64.319999999999993</v>
      </c>
    </row>
    <row r="5700" spans="1:4" ht="14.25">
      <c r="A5700" s="199">
        <v>103975</v>
      </c>
      <c r="B5700" s="186" t="s">
        <v>5203</v>
      </c>
      <c r="C5700" s="187" t="s">
        <v>73</v>
      </c>
      <c r="D5700" s="218">
        <v>18.940000000000001</v>
      </c>
    </row>
    <row r="5701" spans="1:4" ht="14.25">
      <c r="A5701" s="199">
        <v>104007</v>
      </c>
      <c r="B5701" s="186" t="s">
        <v>5229</v>
      </c>
      <c r="C5701" s="187" t="s">
        <v>73</v>
      </c>
      <c r="D5701" s="218">
        <v>23.22</v>
      </c>
    </row>
    <row r="5702" spans="1:4" ht="14.25">
      <c r="A5702" s="199">
        <v>103976</v>
      </c>
      <c r="B5702" s="186" t="s">
        <v>5204</v>
      </c>
      <c r="C5702" s="187" t="s">
        <v>73</v>
      </c>
      <c r="D5702" s="218">
        <v>27.51</v>
      </c>
    </row>
    <row r="5703" spans="1:4" ht="14.25">
      <c r="A5703" s="199">
        <v>104008</v>
      </c>
      <c r="B5703" s="186" t="s">
        <v>5230</v>
      </c>
      <c r="C5703" s="187" t="s">
        <v>73</v>
      </c>
      <c r="D5703" s="218">
        <v>33.6</v>
      </c>
    </row>
    <row r="5704" spans="1:4" ht="14.25">
      <c r="A5704" s="199">
        <v>89630</v>
      </c>
      <c r="B5704" s="186" t="s">
        <v>4644</v>
      </c>
      <c r="C5704" s="187" t="s">
        <v>73</v>
      </c>
      <c r="D5704" s="218">
        <v>65.67</v>
      </c>
    </row>
    <row r="5705" spans="1:4" ht="14.25">
      <c r="A5705" s="199">
        <v>89632</v>
      </c>
      <c r="B5705" s="186" t="s">
        <v>4646</v>
      </c>
      <c r="C5705" s="187" t="s">
        <v>73</v>
      </c>
      <c r="D5705" s="218">
        <v>132.33000000000001</v>
      </c>
    </row>
    <row r="5706" spans="1:4" ht="14.25">
      <c r="A5706" s="199">
        <v>89438</v>
      </c>
      <c r="B5706" s="186" t="s">
        <v>4539</v>
      </c>
      <c r="C5706" s="187" t="s">
        <v>73</v>
      </c>
      <c r="D5706" s="218">
        <v>10.44</v>
      </c>
    </row>
    <row r="5707" spans="1:4" ht="14.25">
      <c r="A5707" s="199">
        <v>89393</v>
      </c>
      <c r="B5707" s="186" t="s">
        <v>4511</v>
      </c>
      <c r="C5707" s="187" t="s">
        <v>73</v>
      </c>
      <c r="D5707" s="218">
        <v>11.39</v>
      </c>
    </row>
    <row r="5708" spans="1:4" ht="14.25">
      <c r="A5708" s="199">
        <v>89617</v>
      </c>
      <c r="B5708" s="186" t="s">
        <v>4634</v>
      </c>
      <c r="C5708" s="187" t="s">
        <v>73</v>
      </c>
      <c r="D5708" s="218">
        <v>7.92</v>
      </c>
    </row>
    <row r="5709" spans="1:4" ht="14.25">
      <c r="A5709" s="199">
        <v>89440</v>
      </c>
      <c r="B5709" s="186" t="s">
        <v>4540</v>
      </c>
      <c r="C5709" s="187" t="s">
        <v>73</v>
      </c>
      <c r="D5709" s="218">
        <v>12.4</v>
      </c>
    </row>
    <row r="5710" spans="1:4" ht="14.25">
      <c r="A5710" s="199">
        <v>89395</v>
      </c>
      <c r="B5710" s="186" t="s">
        <v>4512</v>
      </c>
      <c r="C5710" s="187" t="s">
        <v>73</v>
      </c>
      <c r="D5710" s="218">
        <v>13.49</v>
      </c>
    </row>
    <row r="5711" spans="1:4" ht="14.25">
      <c r="A5711" s="199">
        <v>89620</v>
      </c>
      <c r="B5711" s="186" t="s">
        <v>4635</v>
      </c>
      <c r="C5711" s="187" t="s">
        <v>73</v>
      </c>
      <c r="D5711" s="218">
        <v>12.56</v>
      </c>
    </row>
    <row r="5712" spans="1:4" ht="14.25">
      <c r="A5712" s="199">
        <v>89443</v>
      </c>
      <c r="B5712" s="186" t="s">
        <v>4542</v>
      </c>
      <c r="C5712" s="187" t="s">
        <v>73</v>
      </c>
      <c r="D5712" s="218">
        <v>17.739999999999998</v>
      </c>
    </row>
    <row r="5713" spans="1:4" ht="14.25">
      <c r="A5713" s="199">
        <v>89398</v>
      </c>
      <c r="B5713" s="186" t="s">
        <v>4514</v>
      </c>
      <c r="C5713" s="187" t="s">
        <v>73</v>
      </c>
      <c r="D5713" s="218">
        <v>19.05</v>
      </c>
    </row>
    <row r="5714" spans="1:4" ht="14.25">
      <c r="A5714" s="199">
        <v>89623</v>
      </c>
      <c r="B5714" s="186" t="s">
        <v>4637</v>
      </c>
      <c r="C5714" s="187" t="s">
        <v>73</v>
      </c>
      <c r="D5714" s="218">
        <v>20.63</v>
      </c>
    </row>
    <row r="5715" spans="1:4" ht="14.25">
      <c r="A5715" s="199">
        <v>104011</v>
      </c>
      <c r="B5715" s="186" t="s">
        <v>5232</v>
      </c>
      <c r="C5715" s="187" t="s">
        <v>73</v>
      </c>
      <c r="D5715" s="218">
        <v>26.59</v>
      </c>
    </row>
    <row r="5716" spans="1:4" ht="14.25">
      <c r="A5716" s="199">
        <v>89625</v>
      </c>
      <c r="B5716" s="186" t="s">
        <v>4639</v>
      </c>
      <c r="C5716" s="187" t="s">
        <v>73</v>
      </c>
      <c r="D5716" s="218">
        <v>24.13</v>
      </c>
    </row>
    <row r="5717" spans="1:4" ht="14.25">
      <c r="A5717" s="199">
        <v>104004</v>
      </c>
      <c r="B5717" s="186" t="s">
        <v>5226</v>
      </c>
      <c r="C5717" s="187" t="s">
        <v>73</v>
      </c>
      <c r="D5717" s="218">
        <v>31.13</v>
      </c>
    </row>
    <row r="5718" spans="1:4" ht="14.25">
      <c r="A5718" s="199">
        <v>89628</v>
      </c>
      <c r="B5718" s="186" t="s">
        <v>4642</v>
      </c>
      <c r="C5718" s="187" t="s">
        <v>73</v>
      </c>
      <c r="D5718" s="218">
        <v>51.34</v>
      </c>
    </row>
    <row r="5719" spans="1:4" ht="14.25">
      <c r="A5719" s="199">
        <v>89629</v>
      </c>
      <c r="B5719" s="186" t="s">
        <v>4643</v>
      </c>
      <c r="C5719" s="187" t="s">
        <v>73</v>
      </c>
      <c r="D5719" s="218">
        <v>86.68</v>
      </c>
    </row>
    <row r="5720" spans="1:4" ht="14.25">
      <c r="A5720" s="199">
        <v>89631</v>
      </c>
      <c r="B5720" s="186" t="s">
        <v>4645</v>
      </c>
      <c r="C5720" s="187" t="s">
        <v>73</v>
      </c>
      <c r="D5720" s="218">
        <v>113.94</v>
      </c>
    </row>
    <row r="5721" spans="1:4" ht="14.25">
      <c r="A5721" s="199">
        <v>89401</v>
      </c>
      <c r="B5721" s="186" t="s">
        <v>6384</v>
      </c>
      <c r="C5721" s="187" t="s">
        <v>44</v>
      </c>
      <c r="D5721" s="218">
        <v>11.33</v>
      </c>
    </row>
    <row r="5722" spans="1:4" ht="14.25">
      <c r="A5722" s="199">
        <v>89355</v>
      </c>
      <c r="B5722" s="186" t="s">
        <v>6381</v>
      </c>
      <c r="C5722" s="187" t="s">
        <v>44</v>
      </c>
      <c r="D5722" s="218">
        <v>21.09</v>
      </c>
    </row>
    <row r="5723" spans="1:4" ht="14.25">
      <c r="A5723" s="199">
        <v>89446</v>
      </c>
      <c r="B5723" s="186" t="s">
        <v>6387</v>
      </c>
      <c r="C5723" s="187" t="s">
        <v>44</v>
      </c>
      <c r="D5723" s="218">
        <v>5.91</v>
      </c>
    </row>
    <row r="5724" spans="1:4" ht="14.25">
      <c r="A5724" s="199">
        <v>89402</v>
      </c>
      <c r="B5724" s="186" t="s">
        <v>6385</v>
      </c>
      <c r="C5724" s="187" t="s">
        <v>44</v>
      </c>
      <c r="D5724" s="218">
        <v>13.02</v>
      </c>
    </row>
    <row r="5725" spans="1:4" ht="14.25">
      <c r="A5725" s="199">
        <v>89356</v>
      </c>
      <c r="B5725" s="186" t="s">
        <v>6382</v>
      </c>
      <c r="C5725" s="187" t="s">
        <v>44</v>
      </c>
      <c r="D5725" s="218">
        <v>24.32</v>
      </c>
    </row>
    <row r="5726" spans="1:4" ht="14.25">
      <c r="A5726" s="199">
        <v>89447</v>
      </c>
      <c r="B5726" s="186" t="s">
        <v>6388</v>
      </c>
      <c r="C5726" s="187" t="s">
        <v>44</v>
      </c>
      <c r="D5726" s="218">
        <v>11.81</v>
      </c>
    </row>
    <row r="5727" spans="1:4" ht="14.25">
      <c r="A5727" s="199">
        <v>89403</v>
      </c>
      <c r="B5727" s="186" t="s">
        <v>6386</v>
      </c>
      <c r="C5727" s="187" t="s">
        <v>44</v>
      </c>
      <c r="D5727" s="218">
        <v>20.27</v>
      </c>
    </row>
    <row r="5728" spans="1:4" ht="14.25">
      <c r="A5728" s="199">
        <v>89357</v>
      </c>
      <c r="B5728" s="186" t="s">
        <v>6383</v>
      </c>
      <c r="C5728" s="187" t="s">
        <v>44</v>
      </c>
      <c r="D5728" s="218">
        <v>33.75</v>
      </c>
    </row>
    <row r="5729" spans="1:4" ht="14.25">
      <c r="A5729" s="199">
        <v>89448</v>
      </c>
      <c r="B5729" s="186" t="s">
        <v>6389</v>
      </c>
      <c r="C5729" s="187" t="s">
        <v>44</v>
      </c>
      <c r="D5729" s="218">
        <v>18.13</v>
      </c>
    </row>
    <row r="5730" spans="1:4" ht="14.25">
      <c r="A5730" s="199">
        <v>103978</v>
      </c>
      <c r="B5730" s="186" t="s">
        <v>6402</v>
      </c>
      <c r="C5730" s="187" t="s">
        <v>44</v>
      </c>
      <c r="D5730" s="218">
        <v>28.06</v>
      </c>
    </row>
    <row r="5731" spans="1:4" ht="14.25">
      <c r="A5731" s="199">
        <v>89449</v>
      </c>
      <c r="B5731" s="186" t="s">
        <v>6390</v>
      </c>
      <c r="C5731" s="187" t="s">
        <v>44</v>
      </c>
      <c r="D5731" s="218">
        <v>20.059999999999999</v>
      </c>
    </row>
    <row r="5732" spans="1:4" ht="14.25">
      <c r="A5732" s="199">
        <v>103979</v>
      </c>
      <c r="B5732" s="186" t="s">
        <v>6403</v>
      </c>
      <c r="C5732" s="187" t="s">
        <v>44</v>
      </c>
      <c r="D5732" s="218">
        <v>31.89</v>
      </c>
    </row>
    <row r="5733" spans="1:4" ht="14.25">
      <c r="A5733" s="199">
        <v>89450</v>
      </c>
      <c r="B5733" s="186" t="s">
        <v>6391</v>
      </c>
      <c r="C5733" s="187" t="s">
        <v>44</v>
      </c>
      <c r="D5733" s="218">
        <v>32.18</v>
      </c>
    </row>
    <row r="5734" spans="1:4" ht="14.25">
      <c r="A5734" s="199">
        <v>89451</v>
      </c>
      <c r="B5734" s="186" t="s">
        <v>6392</v>
      </c>
      <c r="C5734" s="187" t="s">
        <v>44</v>
      </c>
      <c r="D5734" s="218">
        <v>52.48</v>
      </c>
    </row>
    <row r="5735" spans="1:4" ht="14.25">
      <c r="A5735" s="199">
        <v>89452</v>
      </c>
      <c r="B5735" s="186" t="s">
        <v>6393</v>
      </c>
      <c r="C5735" s="187" t="s">
        <v>44</v>
      </c>
      <c r="D5735" s="218">
        <v>72.33</v>
      </c>
    </row>
    <row r="5736" spans="1:4" ht="14.25">
      <c r="A5736" s="199">
        <v>89394</v>
      </c>
      <c r="B5736" s="186" t="s">
        <v>8114</v>
      </c>
      <c r="C5736" s="187" t="s">
        <v>73</v>
      </c>
      <c r="D5736" s="218">
        <v>19.86</v>
      </c>
    </row>
    <row r="5737" spans="1:4" ht="14.25">
      <c r="A5737" s="199">
        <v>89396</v>
      </c>
      <c r="B5737" s="186" t="s">
        <v>8115</v>
      </c>
      <c r="C5737" s="187" t="s">
        <v>73</v>
      </c>
      <c r="D5737" s="218">
        <v>21.78</v>
      </c>
    </row>
    <row r="5738" spans="1:4" ht="14.25">
      <c r="A5738" s="199">
        <v>90374</v>
      </c>
      <c r="B5738" s="186" t="s">
        <v>8116</v>
      </c>
      <c r="C5738" s="187" t="s">
        <v>73</v>
      </c>
      <c r="D5738" s="218">
        <v>23.62</v>
      </c>
    </row>
    <row r="5739" spans="1:4" ht="14.25">
      <c r="A5739" s="199">
        <v>89444</v>
      </c>
      <c r="B5739" s="186" t="s">
        <v>8117</v>
      </c>
      <c r="C5739" s="187" t="s">
        <v>73</v>
      </c>
      <c r="D5739" s="218">
        <v>25.88</v>
      </c>
    </row>
    <row r="5740" spans="1:4" ht="14.25">
      <c r="A5740" s="199">
        <v>89399</v>
      </c>
      <c r="B5740" s="186" t="s">
        <v>8118</v>
      </c>
      <c r="C5740" s="187" t="s">
        <v>73</v>
      </c>
      <c r="D5740" s="218">
        <v>26.51</v>
      </c>
    </row>
    <row r="5741" spans="1:4" ht="14.25">
      <c r="A5741" s="199">
        <v>89442</v>
      </c>
      <c r="B5741" s="186" t="s">
        <v>4541</v>
      </c>
      <c r="C5741" s="187" t="s">
        <v>73</v>
      </c>
      <c r="D5741" s="218">
        <v>14.49</v>
      </c>
    </row>
    <row r="5742" spans="1:4" ht="14.25">
      <c r="A5742" s="199">
        <v>89397</v>
      </c>
      <c r="B5742" s="186" t="s">
        <v>4513</v>
      </c>
      <c r="C5742" s="187" t="s">
        <v>73</v>
      </c>
      <c r="D5742" s="218">
        <v>15.5</v>
      </c>
    </row>
    <row r="5743" spans="1:4" ht="14.25">
      <c r="A5743" s="199">
        <v>89622</v>
      </c>
      <c r="B5743" s="186" t="s">
        <v>4636</v>
      </c>
      <c r="C5743" s="187" t="s">
        <v>73</v>
      </c>
      <c r="D5743" s="218">
        <v>14.99</v>
      </c>
    </row>
    <row r="5744" spans="1:4" ht="14.25">
      <c r="A5744" s="199">
        <v>89445</v>
      </c>
      <c r="B5744" s="186" t="s">
        <v>4543</v>
      </c>
      <c r="C5744" s="187" t="s">
        <v>73</v>
      </c>
      <c r="D5744" s="218">
        <v>19.82</v>
      </c>
    </row>
    <row r="5745" spans="1:4" ht="14.25">
      <c r="A5745" s="199">
        <v>89400</v>
      </c>
      <c r="B5745" s="186" t="s">
        <v>4515</v>
      </c>
      <c r="C5745" s="187" t="s">
        <v>73</v>
      </c>
      <c r="D5745" s="218">
        <v>21.03</v>
      </c>
    </row>
    <row r="5746" spans="1:4" ht="14.25">
      <c r="A5746" s="199">
        <v>89624</v>
      </c>
      <c r="B5746" s="186" t="s">
        <v>4638</v>
      </c>
      <c r="C5746" s="187" t="s">
        <v>73</v>
      </c>
      <c r="D5746" s="218">
        <v>19.059999999999999</v>
      </c>
    </row>
    <row r="5747" spans="1:4" ht="14.25">
      <c r="A5747" s="199">
        <v>104012</v>
      </c>
      <c r="B5747" s="186" t="s">
        <v>5233</v>
      </c>
      <c r="C5747" s="187" t="s">
        <v>73</v>
      </c>
      <c r="D5747" s="218">
        <v>24.63</v>
      </c>
    </row>
    <row r="5748" spans="1:4" ht="14.25">
      <c r="A5748" s="199">
        <v>89627</v>
      </c>
      <c r="B5748" s="186" t="s">
        <v>4641</v>
      </c>
      <c r="C5748" s="187" t="s">
        <v>73</v>
      </c>
      <c r="D5748" s="218">
        <v>21.41</v>
      </c>
    </row>
    <row r="5749" spans="1:4" ht="14.25">
      <c r="A5749" s="199">
        <v>104006</v>
      </c>
      <c r="B5749" s="186" t="s">
        <v>5228</v>
      </c>
      <c r="C5749" s="187" t="s">
        <v>73</v>
      </c>
      <c r="D5749" s="218">
        <v>26.54</v>
      </c>
    </row>
    <row r="5750" spans="1:4" ht="14.25">
      <c r="A5750" s="199">
        <v>89626</v>
      </c>
      <c r="B5750" s="186" t="s">
        <v>4640</v>
      </c>
      <c r="C5750" s="187" t="s">
        <v>73</v>
      </c>
      <c r="D5750" s="218">
        <v>32.17</v>
      </c>
    </row>
    <row r="5751" spans="1:4" ht="14.25">
      <c r="A5751" s="199">
        <v>104005</v>
      </c>
      <c r="B5751" s="186" t="s">
        <v>5227</v>
      </c>
      <c r="C5751" s="187" t="s">
        <v>73</v>
      </c>
      <c r="D5751" s="218">
        <v>38.659999999999997</v>
      </c>
    </row>
    <row r="5752" spans="1:4" ht="14.25">
      <c r="A5752" s="199">
        <v>89439</v>
      </c>
      <c r="B5752" s="186" t="s">
        <v>8119</v>
      </c>
      <c r="C5752" s="187" t="s">
        <v>73</v>
      </c>
      <c r="D5752" s="218">
        <v>12.11</v>
      </c>
    </row>
    <row r="5753" spans="1:4" ht="14.25">
      <c r="A5753" s="199">
        <v>89421</v>
      </c>
      <c r="B5753" s="186" t="s">
        <v>4531</v>
      </c>
      <c r="C5753" s="187" t="s">
        <v>73</v>
      </c>
      <c r="D5753" s="218">
        <v>12.34</v>
      </c>
    </row>
    <row r="5754" spans="1:4" ht="14.25">
      <c r="A5754" s="199">
        <v>89375</v>
      </c>
      <c r="B5754" s="186" t="s">
        <v>4504</v>
      </c>
      <c r="C5754" s="187" t="s">
        <v>73</v>
      </c>
      <c r="D5754" s="218">
        <v>12.82</v>
      </c>
    </row>
    <row r="5755" spans="1:4" ht="14.25">
      <c r="A5755" s="199">
        <v>89536</v>
      </c>
      <c r="B5755" s="186" t="s">
        <v>4585</v>
      </c>
      <c r="C5755" s="187" t="s">
        <v>73</v>
      </c>
      <c r="D5755" s="218">
        <v>12.63</v>
      </c>
    </row>
    <row r="5756" spans="1:4" ht="14.25">
      <c r="A5756" s="199">
        <v>89428</v>
      </c>
      <c r="B5756" s="186" t="s">
        <v>4535</v>
      </c>
      <c r="C5756" s="187" t="s">
        <v>73</v>
      </c>
      <c r="D5756" s="218">
        <v>14.87</v>
      </c>
    </row>
    <row r="5757" spans="1:4" ht="14.25">
      <c r="A5757" s="199">
        <v>89382</v>
      </c>
      <c r="B5757" s="186" t="s">
        <v>4508</v>
      </c>
      <c r="C5757" s="187" t="s">
        <v>73</v>
      </c>
      <c r="D5757" s="218">
        <v>15.42</v>
      </c>
    </row>
    <row r="5758" spans="1:4" ht="14.25">
      <c r="A5758" s="199">
        <v>89552</v>
      </c>
      <c r="B5758" s="186" t="s">
        <v>4595</v>
      </c>
      <c r="C5758" s="187" t="s">
        <v>73</v>
      </c>
      <c r="D5758" s="218">
        <v>19.77</v>
      </c>
    </row>
    <row r="5759" spans="1:4" ht="14.25">
      <c r="A5759" s="199">
        <v>89435</v>
      </c>
      <c r="B5759" s="186" t="s">
        <v>4538</v>
      </c>
      <c r="C5759" s="187" t="s">
        <v>73</v>
      </c>
      <c r="D5759" s="218">
        <v>22.39</v>
      </c>
    </row>
    <row r="5760" spans="1:4" ht="14.25">
      <c r="A5760" s="199">
        <v>89390</v>
      </c>
      <c r="B5760" s="186" t="s">
        <v>4510</v>
      </c>
      <c r="C5760" s="187" t="s">
        <v>73</v>
      </c>
      <c r="D5760" s="218">
        <v>23.04</v>
      </c>
    </row>
    <row r="5761" spans="1:4" ht="14.25">
      <c r="A5761" s="199">
        <v>89568</v>
      </c>
      <c r="B5761" s="186" t="s">
        <v>4607</v>
      </c>
      <c r="C5761" s="187" t="s">
        <v>73</v>
      </c>
      <c r="D5761" s="218">
        <v>34.869999999999997</v>
      </c>
    </row>
    <row r="5762" spans="1:4" ht="14.25">
      <c r="A5762" s="199">
        <v>103990</v>
      </c>
      <c r="B5762" s="186" t="s">
        <v>5214</v>
      </c>
      <c r="C5762" s="187" t="s">
        <v>73</v>
      </c>
      <c r="D5762" s="218">
        <v>37.9</v>
      </c>
    </row>
    <row r="5763" spans="1:4" ht="14.25">
      <c r="A5763" s="199">
        <v>89594</v>
      </c>
      <c r="B5763" s="186" t="s">
        <v>4623</v>
      </c>
      <c r="C5763" s="187" t="s">
        <v>73</v>
      </c>
      <c r="D5763" s="218">
        <v>38.65</v>
      </c>
    </row>
    <row r="5764" spans="1:4" ht="14.25">
      <c r="A5764" s="199">
        <v>103997</v>
      </c>
      <c r="B5764" s="186" t="s">
        <v>5221</v>
      </c>
      <c r="C5764" s="187" t="s">
        <v>73</v>
      </c>
      <c r="D5764" s="218">
        <v>42.18</v>
      </c>
    </row>
    <row r="5765" spans="1:4" ht="14.25">
      <c r="A5765" s="199">
        <v>89609</v>
      </c>
      <c r="B5765" s="186" t="s">
        <v>4628</v>
      </c>
      <c r="C5765" s="187" t="s">
        <v>73</v>
      </c>
      <c r="D5765" s="218">
        <v>90.56</v>
      </c>
    </row>
    <row r="5766" spans="1:4" ht="14.25">
      <c r="A5766" s="199">
        <v>89612</v>
      </c>
      <c r="B5766" s="186" t="s">
        <v>4630</v>
      </c>
      <c r="C5766" s="187" t="s">
        <v>73</v>
      </c>
      <c r="D5766" s="218">
        <v>178.07</v>
      </c>
    </row>
    <row r="5767" spans="1:4" ht="14.25">
      <c r="A5767" s="199">
        <v>89615</v>
      </c>
      <c r="B5767" s="186" t="s">
        <v>4633</v>
      </c>
      <c r="C5767" s="187" t="s">
        <v>73</v>
      </c>
      <c r="D5767" s="218">
        <v>210.34</v>
      </c>
    </row>
    <row r="5768" spans="1:4" ht="14.25">
      <c r="A5768" s="199">
        <v>89747</v>
      </c>
      <c r="B5768" s="186" t="s">
        <v>8120</v>
      </c>
      <c r="C5768" s="187" t="s">
        <v>73</v>
      </c>
      <c r="D5768" s="218">
        <v>31.51</v>
      </c>
    </row>
    <row r="5769" spans="1:4" ht="14.25">
      <c r="A5769" s="199">
        <v>89656</v>
      </c>
      <c r="B5769" s="186" t="s">
        <v>8121</v>
      </c>
      <c r="C5769" s="187" t="s">
        <v>73</v>
      </c>
      <c r="D5769" s="218">
        <v>23.86</v>
      </c>
    </row>
    <row r="5770" spans="1:4" ht="14.25">
      <c r="A5770" s="199">
        <v>89663</v>
      </c>
      <c r="B5770" s="186" t="s">
        <v>8122</v>
      </c>
      <c r="C5770" s="187" t="s">
        <v>73</v>
      </c>
      <c r="D5770" s="218">
        <v>32.01</v>
      </c>
    </row>
    <row r="5771" spans="1:4" ht="14.25">
      <c r="A5771" s="199">
        <v>89759</v>
      </c>
      <c r="B5771" s="186" t="s">
        <v>4703</v>
      </c>
      <c r="C5771" s="187" t="s">
        <v>73</v>
      </c>
      <c r="D5771" s="218">
        <v>12.46</v>
      </c>
    </row>
    <row r="5772" spans="1:4" ht="14.25">
      <c r="A5772" s="199">
        <v>89832</v>
      </c>
      <c r="B5772" s="186" t="s">
        <v>4747</v>
      </c>
      <c r="C5772" s="187" t="s">
        <v>73</v>
      </c>
      <c r="D5772" s="218">
        <v>44.12</v>
      </c>
    </row>
    <row r="5773" spans="1:4" ht="14.25">
      <c r="A5773" s="199">
        <v>89666</v>
      </c>
      <c r="B5773" s="186" t="s">
        <v>8123</v>
      </c>
      <c r="C5773" s="187" t="s">
        <v>73</v>
      </c>
      <c r="D5773" s="218">
        <v>7.97</v>
      </c>
    </row>
    <row r="5774" spans="1:4" ht="14.25">
      <c r="A5774" s="199">
        <v>89678</v>
      </c>
      <c r="B5774" s="186" t="s">
        <v>8124</v>
      </c>
      <c r="C5774" s="187" t="s">
        <v>73</v>
      </c>
      <c r="D5774" s="218">
        <v>13</v>
      </c>
    </row>
    <row r="5775" spans="1:4" ht="14.25">
      <c r="A5775" s="199">
        <v>89764</v>
      </c>
      <c r="B5775" s="186" t="s">
        <v>4707</v>
      </c>
      <c r="C5775" s="187" t="s">
        <v>73</v>
      </c>
      <c r="D5775" s="218">
        <v>39.6</v>
      </c>
    </row>
    <row r="5776" spans="1:4" ht="14.25">
      <c r="A5776" s="199">
        <v>89689</v>
      </c>
      <c r="B5776" s="186" t="s">
        <v>8125</v>
      </c>
      <c r="C5776" s="187" t="s">
        <v>73</v>
      </c>
      <c r="D5776" s="218">
        <v>40.229999999999997</v>
      </c>
    </row>
    <row r="5777" spans="1:4" ht="14.25">
      <c r="A5777" s="199">
        <v>89655</v>
      </c>
      <c r="B5777" s="186" t="s">
        <v>8126</v>
      </c>
      <c r="C5777" s="187" t="s">
        <v>73</v>
      </c>
      <c r="D5777" s="218">
        <v>25.6</v>
      </c>
    </row>
    <row r="5778" spans="1:4" ht="14.25">
      <c r="A5778" s="199">
        <v>89662</v>
      </c>
      <c r="B5778" s="186" t="s">
        <v>8127</v>
      </c>
      <c r="C5778" s="187" t="s">
        <v>73</v>
      </c>
      <c r="D5778" s="218">
        <v>33.15</v>
      </c>
    </row>
    <row r="5779" spans="1:4" ht="14.25">
      <c r="A5779" s="199">
        <v>89758</v>
      </c>
      <c r="B5779" s="186" t="s">
        <v>8128</v>
      </c>
      <c r="C5779" s="187" t="s">
        <v>73</v>
      </c>
      <c r="D5779" s="218">
        <v>39.31</v>
      </c>
    </row>
    <row r="5780" spans="1:4" ht="14.25">
      <c r="A5780" s="199">
        <v>89676</v>
      </c>
      <c r="B5780" s="186" t="s">
        <v>8129</v>
      </c>
      <c r="C5780" s="187" t="s">
        <v>73</v>
      </c>
      <c r="D5780" s="218">
        <v>39.36</v>
      </c>
    </row>
    <row r="5781" spans="1:4" ht="14.25">
      <c r="A5781" s="199">
        <v>89818</v>
      </c>
      <c r="B5781" s="186" t="s">
        <v>8130</v>
      </c>
      <c r="C5781" s="187" t="s">
        <v>73</v>
      </c>
      <c r="D5781" s="218">
        <v>56.89</v>
      </c>
    </row>
    <row r="5782" spans="1:4" ht="14.25">
      <c r="A5782" s="199">
        <v>89763</v>
      </c>
      <c r="B5782" s="186" t="s">
        <v>8131</v>
      </c>
      <c r="C5782" s="187" t="s">
        <v>73</v>
      </c>
      <c r="D5782" s="218">
        <v>59.49</v>
      </c>
    </row>
    <row r="5783" spans="1:4" ht="14.25">
      <c r="A5783" s="199">
        <v>89686</v>
      </c>
      <c r="B5783" s="186" t="s">
        <v>8132</v>
      </c>
      <c r="C5783" s="187" t="s">
        <v>73</v>
      </c>
      <c r="D5783" s="218">
        <v>60.16</v>
      </c>
    </row>
    <row r="5784" spans="1:4" ht="14.25">
      <c r="A5784" s="199">
        <v>104029</v>
      </c>
      <c r="B5784" s="186" t="s">
        <v>5246</v>
      </c>
      <c r="C5784" s="187" t="s">
        <v>73</v>
      </c>
      <c r="D5784" s="218">
        <v>71.569999999999993</v>
      </c>
    </row>
    <row r="5785" spans="1:4" ht="14.25">
      <c r="A5785" s="199">
        <v>89831</v>
      </c>
      <c r="B5785" s="186" t="s">
        <v>8133</v>
      </c>
      <c r="C5785" s="187" t="s">
        <v>73</v>
      </c>
      <c r="D5785" s="218">
        <v>68.72</v>
      </c>
    </row>
    <row r="5786" spans="1:4" ht="14.25">
      <c r="A5786" s="199">
        <v>89668</v>
      </c>
      <c r="B5786" s="186" t="s">
        <v>4661</v>
      </c>
      <c r="C5786" s="187" t="s">
        <v>73</v>
      </c>
      <c r="D5786" s="218">
        <v>31.25</v>
      </c>
    </row>
    <row r="5787" spans="1:4" ht="14.25">
      <c r="A5787" s="199">
        <v>89639</v>
      </c>
      <c r="B5787" s="186" t="s">
        <v>4649</v>
      </c>
      <c r="C5787" s="187" t="s">
        <v>73</v>
      </c>
      <c r="D5787" s="218">
        <v>12.98</v>
      </c>
    </row>
    <row r="5788" spans="1:4" ht="14.25">
      <c r="A5788" s="199">
        <v>89721</v>
      </c>
      <c r="B5788" s="186" t="s">
        <v>4683</v>
      </c>
      <c r="C5788" s="187" t="s">
        <v>73</v>
      </c>
      <c r="D5788" s="218">
        <v>16.98</v>
      </c>
    </row>
    <row r="5789" spans="1:4" ht="14.25">
      <c r="A5789" s="199">
        <v>89643</v>
      </c>
      <c r="B5789" s="186" t="s">
        <v>4653</v>
      </c>
      <c r="C5789" s="187" t="s">
        <v>73</v>
      </c>
      <c r="D5789" s="218">
        <v>17.73</v>
      </c>
    </row>
    <row r="5790" spans="1:4" ht="14.25">
      <c r="A5790" s="199">
        <v>89727</v>
      </c>
      <c r="B5790" s="186" t="s">
        <v>8134</v>
      </c>
      <c r="C5790" s="187" t="s">
        <v>73</v>
      </c>
      <c r="D5790" s="218">
        <v>25.88</v>
      </c>
    </row>
    <row r="5791" spans="1:4" ht="14.25">
      <c r="A5791" s="199">
        <v>89648</v>
      </c>
      <c r="B5791" s="186" t="s">
        <v>8135</v>
      </c>
      <c r="C5791" s="187" t="s">
        <v>73</v>
      </c>
      <c r="D5791" s="218">
        <v>26.75</v>
      </c>
    </row>
    <row r="5792" spans="1:4" ht="14.25">
      <c r="A5792" s="199">
        <v>89749</v>
      </c>
      <c r="B5792" s="186" t="s">
        <v>8136</v>
      </c>
      <c r="C5792" s="187" t="s">
        <v>73</v>
      </c>
      <c r="D5792" s="218">
        <v>17.87</v>
      </c>
    </row>
    <row r="5793" spans="1:4" ht="14.25">
      <c r="A5793" s="199">
        <v>89657</v>
      </c>
      <c r="B5793" s="186" t="s">
        <v>8137</v>
      </c>
      <c r="C5793" s="187" t="s">
        <v>73</v>
      </c>
      <c r="D5793" s="218">
        <v>14.83</v>
      </c>
    </row>
    <row r="5794" spans="1:4" ht="14.25">
      <c r="A5794" s="199">
        <v>89664</v>
      </c>
      <c r="B5794" s="186" t="s">
        <v>8138</v>
      </c>
      <c r="C5794" s="187" t="s">
        <v>73</v>
      </c>
      <c r="D5794" s="218">
        <v>18.37</v>
      </c>
    </row>
    <row r="5795" spans="1:4" ht="14.25">
      <c r="A5795" s="199">
        <v>89638</v>
      </c>
      <c r="B5795" s="186" t="s">
        <v>4648</v>
      </c>
      <c r="C5795" s="187" t="s">
        <v>73</v>
      </c>
      <c r="D5795" s="218">
        <v>12.3</v>
      </c>
    </row>
    <row r="5796" spans="1:4" ht="14.25">
      <c r="A5796" s="199">
        <v>89720</v>
      </c>
      <c r="B5796" s="186" t="s">
        <v>8139</v>
      </c>
      <c r="C5796" s="187" t="s">
        <v>73</v>
      </c>
      <c r="D5796" s="218">
        <v>15.63</v>
      </c>
    </row>
    <row r="5797" spans="1:4" ht="14.25">
      <c r="A5797" s="199">
        <v>89642</v>
      </c>
      <c r="B5797" s="186" t="s">
        <v>4652</v>
      </c>
      <c r="C5797" s="187" t="s">
        <v>73</v>
      </c>
      <c r="D5797" s="218">
        <v>16.38</v>
      </c>
    </row>
    <row r="5798" spans="1:4" ht="14.25">
      <c r="A5798" s="199">
        <v>89725</v>
      </c>
      <c r="B5798" s="186" t="s">
        <v>8140</v>
      </c>
      <c r="C5798" s="187" t="s">
        <v>73</v>
      </c>
      <c r="D5798" s="218">
        <v>20.58</v>
      </c>
    </row>
    <row r="5799" spans="1:4" ht="14.25">
      <c r="A5799" s="199">
        <v>89647</v>
      </c>
      <c r="B5799" s="186" t="s">
        <v>8141</v>
      </c>
      <c r="C5799" s="187" t="s">
        <v>73</v>
      </c>
      <c r="D5799" s="218">
        <v>21.45</v>
      </c>
    </row>
    <row r="5800" spans="1:4" ht="14.25">
      <c r="A5800" s="199">
        <v>89780</v>
      </c>
      <c r="B5800" s="186" t="s">
        <v>4716</v>
      </c>
      <c r="C5800" s="187" t="s">
        <v>73</v>
      </c>
      <c r="D5800" s="218">
        <v>25.75</v>
      </c>
    </row>
    <row r="5801" spans="1:4" ht="14.25">
      <c r="A5801" s="199">
        <v>89734</v>
      </c>
      <c r="B5801" s="186" t="s">
        <v>8142</v>
      </c>
      <c r="C5801" s="187" t="s">
        <v>73</v>
      </c>
      <c r="D5801" s="218">
        <v>29.8</v>
      </c>
    </row>
    <row r="5802" spans="1:4" ht="14.25">
      <c r="A5802" s="199">
        <v>89650</v>
      </c>
      <c r="B5802" s="186" t="s">
        <v>8143</v>
      </c>
      <c r="C5802" s="187" t="s">
        <v>73</v>
      </c>
      <c r="D5802" s="218">
        <v>30.83</v>
      </c>
    </row>
    <row r="5803" spans="1:4" ht="14.25">
      <c r="A5803" s="199">
        <v>89787</v>
      </c>
      <c r="B5803" s="186" t="s">
        <v>8144</v>
      </c>
      <c r="C5803" s="187" t="s">
        <v>73</v>
      </c>
      <c r="D5803" s="218">
        <v>38.47</v>
      </c>
    </row>
    <row r="5804" spans="1:4" ht="14.25">
      <c r="A5804" s="199">
        <v>104024</v>
      </c>
      <c r="B5804" s="186" t="s">
        <v>5242</v>
      </c>
      <c r="C5804" s="187" t="s">
        <v>73</v>
      </c>
      <c r="D5804" s="218">
        <v>43.01</v>
      </c>
    </row>
    <row r="5805" spans="1:4" ht="14.25">
      <c r="A5805" s="199">
        <v>89789</v>
      </c>
      <c r="B5805" s="186" t="s">
        <v>8145</v>
      </c>
      <c r="C5805" s="187" t="s">
        <v>73</v>
      </c>
      <c r="D5805" s="218">
        <v>71.510000000000005</v>
      </c>
    </row>
    <row r="5806" spans="1:4" ht="14.25">
      <c r="A5806" s="199">
        <v>89791</v>
      </c>
      <c r="B5806" s="186" t="s">
        <v>8146</v>
      </c>
      <c r="C5806" s="187" t="s">
        <v>73</v>
      </c>
      <c r="D5806" s="218">
        <v>162.28</v>
      </c>
    </row>
    <row r="5807" spans="1:4" ht="14.25">
      <c r="A5807" s="199">
        <v>89793</v>
      </c>
      <c r="B5807" s="186" t="s">
        <v>8147</v>
      </c>
      <c r="C5807" s="187" t="s">
        <v>73</v>
      </c>
      <c r="D5807" s="218">
        <v>234.6</v>
      </c>
    </row>
    <row r="5808" spans="1:4" ht="14.25">
      <c r="A5808" s="199">
        <v>89637</v>
      </c>
      <c r="B5808" s="186" t="s">
        <v>4647</v>
      </c>
      <c r="C5808" s="187" t="s">
        <v>73</v>
      </c>
      <c r="D5808" s="218">
        <v>11.33</v>
      </c>
    </row>
    <row r="5809" spans="1:4" ht="14.25">
      <c r="A5809" s="199">
        <v>89719</v>
      </c>
      <c r="B5809" s="186" t="s">
        <v>8148</v>
      </c>
      <c r="C5809" s="187" t="s">
        <v>73</v>
      </c>
      <c r="D5809" s="218">
        <v>13.93</v>
      </c>
    </row>
    <row r="5810" spans="1:4" ht="14.25">
      <c r="A5810" s="199">
        <v>89641</v>
      </c>
      <c r="B5810" s="186" t="s">
        <v>4651</v>
      </c>
      <c r="C5810" s="187" t="s">
        <v>73</v>
      </c>
      <c r="D5810" s="218">
        <v>14.68</v>
      </c>
    </row>
    <row r="5811" spans="1:4" ht="14.25">
      <c r="A5811" s="199">
        <v>89723</v>
      </c>
      <c r="B5811" s="186" t="s">
        <v>8149</v>
      </c>
      <c r="C5811" s="187" t="s">
        <v>73</v>
      </c>
      <c r="D5811" s="218">
        <v>21.28</v>
      </c>
    </row>
    <row r="5812" spans="1:4" ht="14.25">
      <c r="A5812" s="199">
        <v>89646</v>
      </c>
      <c r="B5812" s="186" t="s">
        <v>4656</v>
      </c>
      <c r="C5812" s="187" t="s">
        <v>73</v>
      </c>
      <c r="D5812" s="218">
        <v>22.15</v>
      </c>
    </row>
    <row r="5813" spans="1:4" ht="14.25">
      <c r="A5813" s="199">
        <v>89777</v>
      </c>
      <c r="B5813" s="186" t="s">
        <v>8150</v>
      </c>
      <c r="C5813" s="187" t="s">
        <v>73</v>
      </c>
      <c r="D5813" s="218">
        <v>27.49</v>
      </c>
    </row>
    <row r="5814" spans="1:4" ht="14.25">
      <c r="A5814" s="199">
        <v>89729</v>
      </c>
      <c r="B5814" s="186" t="s">
        <v>8151</v>
      </c>
      <c r="C5814" s="187" t="s">
        <v>73</v>
      </c>
      <c r="D5814" s="218">
        <v>31.54</v>
      </c>
    </row>
    <row r="5815" spans="1:4" ht="14.25">
      <c r="A5815" s="199">
        <v>89649</v>
      </c>
      <c r="B5815" s="186" t="s">
        <v>8152</v>
      </c>
      <c r="C5815" s="187" t="s">
        <v>73</v>
      </c>
      <c r="D5815" s="218">
        <v>32.57</v>
      </c>
    </row>
    <row r="5816" spans="1:4" ht="14.25">
      <c r="A5816" s="199">
        <v>89781</v>
      </c>
      <c r="B5816" s="186" t="s">
        <v>8153</v>
      </c>
      <c r="C5816" s="187" t="s">
        <v>73</v>
      </c>
      <c r="D5816" s="218">
        <v>38.9</v>
      </c>
    </row>
    <row r="5817" spans="1:4" ht="14.25">
      <c r="A5817" s="199">
        <v>104023</v>
      </c>
      <c r="B5817" s="186" t="s">
        <v>5241</v>
      </c>
      <c r="C5817" s="187" t="s">
        <v>73</v>
      </c>
      <c r="D5817" s="218">
        <v>43.44</v>
      </c>
    </row>
    <row r="5818" spans="1:4" ht="14.25">
      <c r="A5818" s="199">
        <v>89788</v>
      </c>
      <c r="B5818" s="186" t="s">
        <v>8154</v>
      </c>
      <c r="C5818" s="187" t="s">
        <v>73</v>
      </c>
      <c r="D5818" s="218">
        <v>84.2</v>
      </c>
    </row>
    <row r="5819" spans="1:4" ht="14.25">
      <c r="A5819" s="199">
        <v>89790</v>
      </c>
      <c r="B5819" s="186" t="s">
        <v>8155</v>
      </c>
      <c r="C5819" s="187" t="s">
        <v>73</v>
      </c>
      <c r="D5819" s="218">
        <v>168.02</v>
      </c>
    </row>
    <row r="5820" spans="1:4" ht="14.25">
      <c r="A5820" s="199">
        <v>89792</v>
      </c>
      <c r="B5820" s="186" t="s">
        <v>8156</v>
      </c>
      <c r="C5820" s="187" t="s">
        <v>73</v>
      </c>
      <c r="D5820" s="218">
        <v>198.87</v>
      </c>
    </row>
    <row r="5821" spans="1:4" ht="14.25">
      <c r="A5821" s="199">
        <v>89640</v>
      </c>
      <c r="B5821" s="186" t="s">
        <v>4650</v>
      </c>
      <c r="C5821" s="187" t="s">
        <v>73</v>
      </c>
      <c r="D5821" s="218">
        <v>20.329999999999998</v>
      </c>
    </row>
    <row r="5822" spans="1:4" ht="14.25">
      <c r="A5822" s="199">
        <v>89644</v>
      </c>
      <c r="B5822" s="186" t="s">
        <v>4654</v>
      </c>
      <c r="C5822" s="187" t="s">
        <v>73</v>
      </c>
      <c r="D5822" s="218">
        <v>24.83</v>
      </c>
    </row>
    <row r="5823" spans="1:4" ht="14.25">
      <c r="A5823" s="199">
        <v>89645</v>
      </c>
      <c r="B5823" s="186" t="s">
        <v>4655</v>
      </c>
      <c r="C5823" s="187" t="s">
        <v>73</v>
      </c>
      <c r="D5823" s="218">
        <v>34.67</v>
      </c>
    </row>
    <row r="5824" spans="1:4" ht="14.25">
      <c r="A5824" s="199">
        <v>89652</v>
      </c>
      <c r="B5824" s="186" t="s">
        <v>8157</v>
      </c>
      <c r="C5824" s="187" t="s">
        <v>73</v>
      </c>
      <c r="D5824" s="218">
        <v>13.1</v>
      </c>
    </row>
    <row r="5825" spans="1:4" ht="14.25">
      <c r="A5825" s="199">
        <v>89738</v>
      </c>
      <c r="B5825" s="186" t="s">
        <v>8158</v>
      </c>
      <c r="C5825" s="187" t="s">
        <v>73</v>
      </c>
      <c r="D5825" s="218">
        <v>17.940000000000001</v>
      </c>
    </row>
    <row r="5826" spans="1:4" ht="14.25">
      <c r="A5826" s="199">
        <v>89659</v>
      </c>
      <c r="B5826" s="186" t="s">
        <v>8159</v>
      </c>
      <c r="C5826" s="187" t="s">
        <v>73</v>
      </c>
      <c r="D5826" s="218">
        <v>18.440000000000001</v>
      </c>
    </row>
    <row r="5827" spans="1:4" ht="14.25">
      <c r="A5827" s="199">
        <v>89756</v>
      </c>
      <c r="B5827" s="186" t="s">
        <v>8160</v>
      </c>
      <c r="C5827" s="187" t="s">
        <v>73</v>
      </c>
      <c r="D5827" s="218">
        <v>24.83</v>
      </c>
    </row>
    <row r="5828" spans="1:4" ht="14.25">
      <c r="A5828" s="199">
        <v>89672</v>
      </c>
      <c r="B5828" s="186" t="s">
        <v>8161</v>
      </c>
      <c r="C5828" s="187" t="s">
        <v>73</v>
      </c>
      <c r="D5828" s="218">
        <v>25.42</v>
      </c>
    </row>
    <row r="5829" spans="1:4" ht="14.25">
      <c r="A5829" s="199">
        <v>89815</v>
      </c>
      <c r="B5829" s="186" t="s">
        <v>8162</v>
      </c>
      <c r="C5829" s="187" t="s">
        <v>73</v>
      </c>
      <c r="D5829" s="218">
        <v>30.46</v>
      </c>
    </row>
    <row r="5830" spans="1:4" ht="14.25">
      <c r="A5830" s="199">
        <v>89761</v>
      </c>
      <c r="B5830" s="186" t="s">
        <v>4705</v>
      </c>
      <c r="C5830" s="187" t="s">
        <v>73</v>
      </c>
      <c r="D5830" s="218">
        <v>33.15</v>
      </c>
    </row>
    <row r="5831" spans="1:4" ht="14.25">
      <c r="A5831" s="199">
        <v>89682</v>
      </c>
      <c r="B5831" s="186" t="s">
        <v>8163</v>
      </c>
      <c r="C5831" s="187" t="s">
        <v>73</v>
      </c>
      <c r="D5831" s="218">
        <v>33.82</v>
      </c>
    </row>
    <row r="5832" spans="1:4" ht="14.25">
      <c r="A5832" s="199">
        <v>89824</v>
      </c>
      <c r="B5832" s="186" t="s">
        <v>8164</v>
      </c>
      <c r="C5832" s="187" t="s">
        <v>73</v>
      </c>
      <c r="D5832" s="218">
        <v>41.38</v>
      </c>
    </row>
    <row r="5833" spans="1:4" ht="14.25">
      <c r="A5833" s="199">
        <v>104026</v>
      </c>
      <c r="B5833" s="186" t="s">
        <v>5244</v>
      </c>
      <c r="C5833" s="187" t="s">
        <v>73</v>
      </c>
      <c r="D5833" s="218">
        <v>44.4</v>
      </c>
    </row>
    <row r="5834" spans="1:4" ht="14.25">
      <c r="A5834" s="199">
        <v>89740</v>
      </c>
      <c r="B5834" s="186" t="s">
        <v>8165</v>
      </c>
      <c r="C5834" s="187" t="s">
        <v>73</v>
      </c>
      <c r="D5834" s="218">
        <v>9.94</v>
      </c>
    </row>
    <row r="5835" spans="1:4" ht="14.25">
      <c r="A5835" s="199">
        <v>89836</v>
      </c>
      <c r="B5835" s="186" t="s">
        <v>8166</v>
      </c>
      <c r="C5835" s="187" t="s">
        <v>73</v>
      </c>
      <c r="D5835" s="218">
        <v>211.76</v>
      </c>
    </row>
    <row r="5836" spans="1:4" ht="14.25">
      <c r="A5836" s="199">
        <v>89653</v>
      </c>
      <c r="B5836" s="186" t="s">
        <v>4658</v>
      </c>
      <c r="C5836" s="187" t="s">
        <v>73</v>
      </c>
      <c r="D5836" s="218">
        <v>18.57</v>
      </c>
    </row>
    <row r="5837" spans="1:4" ht="14.25">
      <c r="A5837" s="199">
        <v>89660</v>
      </c>
      <c r="B5837" s="186" t="s">
        <v>4659</v>
      </c>
      <c r="C5837" s="187" t="s">
        <v>73</v>
      </c>
      <c r="D5837" s="218">
        <v>10.45</v>
      </c>
    </row>
    <row r="5838" spans="1:4" ht="14.25">
      <c r="A5838" s="199">
        <v>104028</v>
      </c>
      <c r="B5838" s="186" t="s">
        <v>5245</v>
      </c>
      <c r="C5838" s="187" t="s">
        <v>73</v>
      </c>
      <c r="D5838" s="218">
        <v>137.54</v>
      </c>
    </row>
    <row r="5839" spans="1:4" ht="14.25">
      <c r="A5839" s="199">
        <v>89826</v>
      </c>
      <c r="B5839" s="186" t="s">
        <v>8167</v>
      </c>
      <c r="C5839" s="187" t="s">
        <v>73</v>
      </c>
      <c r="D5839" s="218">
        <v>134.69</v>
      </c>
    </row>
    <row r="5840" spans="1:4" ht="14.25">
      <c r="A5840" s="199">
        <v>89651</v>
      </c>
      <c r="B5840" s="186" t="s">
        <v>4657</v>
      </c>
      <c r="C5840" s="187" t="s">
        <v>73</v>
      </c>
      <c r="D5840" s="218">
        <v>7.7</v>
      </c>
    </row>
    <row r="5841" spans="1:4" ht="14.25">
      <c r="A5841" s="199">
        <v>89736</v>
      </c>
      <c r="B5841" s="186" t="s">
        <v>8168</v>
      </c>
      <c r="C5841" s="187" t="s">
        <v>73</v>
      </c>
      <c r="D5841" s="218">
        <v>9.7899999999999991</v>
      </c>
    </row>
    <row r="5842" spans="1:4" ht="14.25">
      <c r="A5842" s="199">
        <v>89658</v>
      </c>
      <c r="B5842" s="186" t="s">
        <v>8169</v>
      </c>
      <c r="C5842" s="187" t="s">
        <v>73</v>
      </c>
      <c r="D5842" s="218">
        <v>10.29</v>
      </c>
    </row>
    <row r="5843" spans="1:4" ht="14.25">
      <c r="A5843" s="199">
        <v>89755</v>
      </c>
      <c r="B5843" s="186" t="s">
        <v>8170</v>
      </c>
      <c r="C5843" s="187" t="s">
        <v>73</v>
      </c>
      <c r="D5843" s="218">
        <v>14.69</v>
      </c>
    </row>
    <row r="5844" spans="1:4" ht="14.25">
      <c r="A5844" s="199">
        <v>89670</v>
      </c>
      <c r="B5844" s="186" t="s">
        <v>8171</v>
      </c>
      <c r="C5844" s="187" t="s">
        <v>73</v>
      </c>
      <c r="D5844" s="218">
        <v>15.28</v>
      </c>
    </row>
    <row r="5845" spans="1:4" ht="14.25">
      <c r="A5845" s="199">
        <v>89794</v>
      </c>
      <c r="B5845" s="186" t="s">
        <v>8172</v>
      </c>
      <c r="C5845" s="187" t="s">
        <v>73</v>
      </c>
      <c r="D5845" s="218">
        <v>20.89</v>
      </c>
    </row>
    <row r="5846" spans="1:4" ht="14.25">
      <c r="A5846" s="199">
        <v>89760</v>
      </c>
      <c r="B5846" s="186" t="s">
        <v>4704</v>
      </c>
      <c r="C5846" s="187" t="s">
        <v>73</v>
      </c>
      <c r="D5846" s="218">
        <v>23.58</v>
      </c>
    </row>
    <row r="5847" spans="1:4" ht="14.25">
      <c r="A5847" s="199">
        <v>89680</v>
      </c>
      <c r="B5847" s="186" t="s">
        <v>8173</v>
      </c>
      <c r="C5847" s="187" t="s">
        <v>73</v>
      </c>
      <c r="D5847" s="218">
        <v>24.25</v>
      </c>
    </row>
    <row r="5848" spans="1:4" ht="14.25">
      <c r="A5848" s="199">
        <v>89822</v>
      </c>
      <c r="B5848" s="186" t="s">
        <v>8174</v>
      </c>
      <c r="C5848" s="187" t="s">
        <v>73</v>
      </c>
      <c r="D5848" s="218">
        <v>27.31</v>
      </c>
    </row>
    <row r="5849" spans="1:4" ht="14.25">
      <c r="A5849" s="199">
        <v>104025</v>
      </c>
      <c r="B5849" s="186" t="s">
        <v>5243</v>
      </c>
      <c r="C5849" s="187" t="s">
        <v>73</v>
      </c>
      <c r="D5849" s="218">
        <v>30.33</v>
      </c>
    </row>
    <row r="5850" spans="1:4" ht="14.25">
      <c r="A5850" s="199">
        <v>89835</v>
      </c>
      <c r="B5850" s="186" t="s">
        <v>8175</v>
      </c>
      <c r="C5850" s="187" t="s">
        <v>73</v>
      </c>
      <c r="D5850" s="218">
        <v>46.95</v>
      </c>
    </row>
    <row r="5851" spans="1:4" ht="14.25">
      <c r="A5851" s="199">
        <v>89838</v>
      </c>
      <c r="B5851" s="186" t="s">
        <v>8176</v>
      </c>
      <c r="C5851" s="187" t="s">
        <v>73</v>
      </c>
      <c r="D5851" s="218">
        <v>162.69999999999999</v>
      </c>
    </row>
    <row r="5852" spans="1:4" ht="14.25">
      <c r="A5852" s="199">
        <v>89840</v>
      </c>
      <c r="B5852" s="186" t="s">
        <v>8177</v>
      </c>
      <c r="C5852" s="187" t="s">
        <v>73</v>
      </c>
      <c r="D5852" s="218">
        <v>191.99</v>
      </c>
    </row>
    <row r="5853" spans="1:4" ht="14.25">
      <c r="A5853" s="199">
        <v>104015</v>
      </c>
      <c r="B5853" s="186" t="s">
        <v>5235</v>
      </c>
      <c r="C5853" s="187" t="s">
        <v>73</v>
      </c>
      <c r="D5853" s="218">
        <v>17.62</v>
      </c>
    </row>
    <row r="5854" spans="1:4" ht="14.25">
      <c r="A5854" s="199">
        <v>104018</v>
      </c>
      <c r="B5854" s="186" t="s">
        <v>5238</v>
      </c>
      <c r="C5854" s="187" t="s">
        <v>73</v>
      </c>
      <c r="D5854" s="218">
        <v>22.66</v>
      </c>
    </row>
    <row r="5855" spans="1:4" ht="14.25">
      <c r="A5855" s="199">
        <v>104016</v>
      </c>
      <c r="B5855" s="186" t="s">
        <v>5236</v>
      </c>
      <c r="C5855" s="187" t="s">
        <v>73</v>
      </c>
      <c r="D5855" s="218">
        <v>23.74</v>
      </c>
    </row>
    <row r="5856" spans="1:4" ht="14.25">
      <c r="A5856" s="199">
        <v>104019</v>
      </c>
      <c r="B5856" s="186" t="s">
        <v>5239</v>
      </c>
      <c r="C5856" s="187" t="s">
        <v>73</v>
      </c>
      <c r="D5856" s="218">
        <v>47.01</v>
      </c>
    </row>
    <row r="5857" spans="1:4" ht="14.25">
      <c r="A5857" s="199">
        <v>104017</v>
      </c>
      <c r="B5857" s="186" t="s">
        <v>5237</v>
      </c>
      <c r="C5857" s="187" t="s">
        <v>73</v>
      </c>
      <c r="D5857" s="218">
        <v>48.27</v>
      </c>
    </row>
    <row r="5858" spans="1:4" ht="14.25">
      <c r="A5858" s="199">
        <v>104020</v>
      </c>
      <c r="B5858" s="186" t="s">
        <v>5240</v>
      </c>
      <c r="C5858" s="187" t="s">
        <v>73</v>
      </c>
      <c r="D5858" s="218">
        <v>59.54</v>
      </c>
    </row>
    <row r="5859" spans="1:4" ht="14.25">
      <c r="A5859" s="199">
        <v>104030</v>
      </c>
      <c r="B5859" s="186" t="s">
        <v>5247</v>
      </c>
      <c r="C5859" s="187" t="s">
        <v>73</v>
      </c>
      <c r="D5859" s="218">
        <v>65.25</v>
      </c>
    </row>
    <row r="5860" spans="1:4" ht="14.25">
      <c r="A5860" s="199">
        <v>89694</v>
      </c>
      <c r="B5860" s="186" t="s">
        <v>8178</v>
      </c>
      <c r="C5860" s="187" t="s">
        <v>73</v>
      </c>
      <c r="D5860" s="218">
        <v>21.56</v>
      </c>
    </row>
    <row r="5861" spans="1:4" ht="14.25">
      <c r="A5861" s="199">
        <v>89700</v>
      </c>
      <c r="B5861" s="186" t="s">
        <v>8179</v>
      </c>
      <c r="C5861" s="187" t="s">
        <v>73</v>
      </c>
      <c r="D5861" s="218">
        <v>24.68</v>
      </c>
    </row>
    <row r="5862" spans="1:4" ht="14.25">
      <c r="A5862" s="199">
        <v>89703</v>
      </c>
      <c r="B5862" s="186" t="s">
        <v>4681</v>
      </c>
      <c r="C5862" s="187" t="s">
        <v>73</v>
      </c>
      <c r="D5862" s="218">
        <v>51.04</v>
      </c>
    </row>
    <row r="5863" spans="1:4" ht="14.25">
      <c r="A5863" s="199">
        <v>89691</v>
      </c>
      <c r="B5863" s="186" t="s">
        <v>4673</v>
      </c>
      <c r="C5863" s="187" t="s">
        <v>73</v>
      </c>
      <c r="D5863" s="218">
        <v>14.62</v>
      </c>
    </row>
    <row r="5864" spans="1:4" ht="14.25">
      <c r="A5864" s="199">
        <v>89765</v>
      </c>
      <c r="B5864" s="186" t="s">
        <v>4708</v>
      </c>
      <c r="C5864" s="187" t="s">
        <v>73</v>
      </c>
      <c r="D5864" s="218">
        <v>18.149999999999999</v>
      </c>
    </row>
    <row r="5865" spans="1:4" ht="14.25">
      <c r="A5865" s="199">
        <v>89697</v>
      </c>
      <c r="B5865" s="186" t="s">
        <v>4677</v>
      </c>
      <c r="C5865" s="187" t="s">
        <v>73</v>
      </c>
      <c r="D5865" s="218">
        <v>19.14</v>
      </c>
    </row>
    <row r="5866" spans="1:4" ht="14.25">
      <c r="A5866" s="199">
        <v>89844</v>
      </c>
      <c r="B5866" s="186" t="s">
        <v>8180</v>
      </c>
      <c r="C5866" s="187" t="s">
        <v>73</v>
      </c>
      <c r="D5866" s="218">
        <v>67.540000000000006</v>
      </c>
    </row>
    <row r="5867" spans="1:4" ht="14.25">
      <c r="A5867" s="199">
        <v>104022</v>
      </c>
      <c r="B5867" s="186" t="s">
        <v>8181</v>
      </c>
      <c r="C5867" s="187" t="s">
        <v>73</v>
      </c>
      <c r="D5867" s="218">
        <v>73.599999999999994</v>
      </c>
    </row>
    <row r="5868" spans="1:4" ht="14.25">
      <c r="A5868" s="199">
        <v>89633</v>
      </c>
      <c r="B5868" s="186" t="s">
        <v>4400</v>
      </c>
      <c r="C5868" s="187" t="s">
        <v>44</v>
      </c>
      <c r="D5868" s="218">
        <v>27.1</v>
      </c>
    </row>
    <row r="5869" spans="1:4" ht="14.25">
      <c r="A5869" s="199">
        <v>89716</v>
      </c>
      <c r="B5869" s="186" t="s">
        <v>4407</v>
      </c>
      <c r="C5869" s="187" t="s">
        <v>44</v>
      </c>
      <c r="D5869" s="218">
        <v>28.44</v>
      </c>
    </row>
    <row r="5870" spans="1:4" ht="14.25">
      <c r="A5870" s="199">
        <v>89634</v>
      </c>
      <c r="B5870" s="186" t="s">
        <v>4401</v>
      </c>
      <c r="C5870" s="187" t="s">
        <v>44</v>
      </c>
      <c r="D5870" s="218">
        <v>38.69</v>
      </c>
    </row>
    <row r="5871" spans="1:4" ht="14.25">
      <c r="A5871" s="199">
        <v>89717</v>
      </c>
      <c r="B5871" s="186" t="s">
        <v>4408</v>
      </c>
      <c r="C5871" s="187" t="s">
        <v>44</v>
      </c>
      <c r="D5871" s="218">
        <v>45.01</v>
      </c>
    </row>
    <row r="5872" spans="1:4" ht="14.25">
      <c r="A5872" s="199">
        <v>89635</v>
      </c>
      <c r="B5872" s="186" t="s">
        <v>4402</v>
      </c>
      <c r="C5872" s="187" t="s">
        <v>44</v>
      </c>
      <c r="D5872" s="218">
        <v>57.09</v>
      </c>
    </row>
    <row r="5873" spans="1:4" ht="14.25">
      <c r="A5873" s="199">
        <v>89770</v>
      </c>
      <c r="B5873" s="186" t="s">
        <v>8182</v>
      </c>
      <c r="C5873" s="187" t="s">
        <v>44</v>
      </c>
      <c r="D5873" s="218">
        <v>48.74</v>
      </c>
    </row>
    <row r="5874" spans="1:4" ht="14.25">
      <c r="A5874" s="199">
        <v>89718</v>
      </c>
      <c r="B5874" s="186" t="s">
        <v>8183</v>
      </c>
      <c r="C5874" s="187" t="s">
        <v>44</v>
      </c>
      <c r="D5874" s="218">
        <v>57.69</v>
      </c>
    </row>
    <row r="5875" spans="1:4" ht="14.25">
      <c r="A5875" s="199">
        <v>89636</v>
      </c>
      <c r="B5875" s="186" t="s">
        <v>8184</v>
      </c>
      <c r="C5875" s="187" t="s">
        <v>44</v>
      </c>
      <c r="D5875" s="218">
        <v>71.91</v>
      </c>
    </row>
    <row r="5876" spans="1:4" ht="14.25">
      <c r="A5876" s="199">
        <v>89771</v>
      </c>
      <c r="B5876" s="186" t="s">
        <v>8185</v>
      </c>
      <c r="C5876" s="187" t="s">
        <v>44</v>
      </c>
      <c r="D5876" s="218">
        <v>65.06</v>
      </c>
    </row>
    <row r="5877" spans="1:4" ht="14.25">
      <c r="A5877" s="199">
        <v>104021</v>
      </c>
      <c r="B5877" s="186" t="s">
        <v>4475</v>
      </c>
      <c r="C5877" s="187" t="s">
        <v>44</v>
      </c>
      <c r="D5877" s="218">
        <v>75.319999999999993</v>
      </c>
    </row>
    <row r="5878" spans="1:4" ht="14.25">
      <c r="A5878" s="199">
        <v>89772</v>
      </c>
      <c r="B5878" s="186" t="s">
        <v>8186</v>
      </c>
      <c r="C5878" s="187" t="s">
        <v>44</v>
      </c>
      <c r="D5878" s="218">
        <v>94.92</v>
      </c>
    </row>
    <row r="5879" spans="1:4" ht="14.25">
      <c r="A5879" s="199">
        <v>89773</v>
      </c>
      <c r="B5879" s="186" t="s">
        <v>8187</v>
      </c>
      <c r="C5879" s="187" t="s">
        <v>44</v>
      </c>
      <c r="D5879" s="218">
        <v>152.94999999999999</v>
      </c>
    </row>
    <row r="5880" spans="1:4" ht="14.25">
      <c r="A5880" s="199">
        <v>89775</v>
      </c>
      <c r="B5880" s="186" t="s">
        <v>8188</v>
      </c>
      <c r="C5880" s="187" t="s">
        <v>44</v>
      </c>
      <c r="D5880" s="218">
        <v>239.16</v>
      </c>
    </row>
    <row r="5881" spans="1:4" ht="14.25">
      <c r="A5881" s="199">
        <v>89767</v>
      </c>
      <c r="B5881" s="186" t="s">
        <v>4709</v>
      </c>
      <c r="C5881" s="187" t="s">
        <v>73</v>
      </c>
      <c r="D5881" s="218">
        <v>22.69</v>
      </c>
    </row>
    <row r="5882" spans="1:4" ht="14.25">
      <c r="A5882" s="199">
        <v>89695</v>
      </c>
      <c r="B5882" s="186" t="s">
        <v>8189</v>
      </c>
      <c r="C5882" s="187" t="s">
        <v>73</v>
      </c>
      <c r="D5882" s="218">
        <v>18.36</v>
      </c>
    </row>
    <row r="5883" spans="1:4" ht="14.25">
      <c r="A5883" s="199">
        <v>89702</v>
      </c>
      <c r="B5883" s="186" t="s">
        <v>8190</v>
      </c>
      <c r="C5883" s="187" t="s">
        <v>73</v>
      </c>
      <c r="D5883" s="218">
        <v>23.68</v>
      </c>
    </row>
    <row r="5884" spans="1:4" ht="14.25">
      <c r="A5884" s="199">
        <v>89768</v>
      </c>
      <c r="B5884" s="186" t="s">
        <v>4710</v>
      </c>
      <c r="C5884" s="187" t="s">
        <v>73</v>
      </c>
      <c r="D5884" s="218">
        <v>26.41</v>
      </c>
    </row>
    <row r="5885" spans="1:4" ht="14.25">
      <c r="A5885" s="199">
        <v>89842</v>
      </c>
      <c r="B5885" s="186" t="s">
        <v>8191</v>
      </c>
      <c r="C5885" s="187" t="s">
        <v>73</v>
      </c>
      <c r="D5885" s="218">
        <v>53.63</v>
      </c>
    </row>
    <row r="5886" spans="1:4" ht="14.25">
      <c r="A5886" s="199">
        <v>89845</v>
      </c>
      <c r="B5886" s="186" t="s">
        <v>8192</v>
      </c>
      <c r="C5886" s="187" t="s">
        <v>73</v>
      </c>
      <c r="D5886" s="218">
        <v>105.87</v>
      </c>
    </row>
    <row r="5887" spans="1:4" ht="14.25">
      <c r="A5887" s="199">
        <v>89846</v>
      </c>
      <c r="B5887" s="186" t="s">
        <v>8193</v>
      </c>
      <c r="C5887" s="187" t="s">
        <v>73</v>
      </c>
      <c r="D5887" s="218">
        <v>226.21</v>
      </c>
    </row>
    <row r="5888" spans="1:4" ht="14.25">
      <c r="A5888" s="199">
        <v>89847</v>
      </c>
      <c r="B5888" s="186" t="s">
        <v>8194</v>
      </c>
      <c r="C5888" s="187" t="s">
        <v>73</v>
      </c>
      <c r="D5888" s="218">
        <v>270.45</v>
      </c>
    </row>
    <row r="5889" spans="1:4" ht="14.25">
      <c r="A5889" s="199">
        <v>89705</v>
      </c>
      <c r="B5889" s="186" t="s">
        <v>8195</v>
      </c>
      <c r="C5889" s="187" t="s">
        <v>73</v>
      </c>
      <c r="D5889" s="218">
        <v>27.57</v>
      </c>
    </row>
    <row r="5890" spans="1:4" ht="14.25">
      <c r="A5890" s="199">
        <v>89769</v>
      </c>
      <c r="B5890" s="186" t="s">
        <v>4711</v>
      </c>
      <c r="C5890" s="187" t="s">
        <v>73</v>
      </c>
      <c r="D5890" s="218">
        <v>59</v>
      </c>
    </row>
    <row r="5891" spans="1:4" ht="14.25">
      <c r="A5891" s="199">
        <v>89706</v>
      </c>
      <c r="B5891" s="186" t="s">
        <v>8196</v>
      </c>
      <c r="C5891" s="187" t="s">
        <v>73</v>
      </c>
      <c r="D5891" s="218">
        <v>60.37</v>
      </c>
    </row>
    <row r="5892" spans="1:4" ht="14.25">
      <c r="A5892" s="199">
        <v>89741</v>
      </c>
      <c r="B5892" s="186" t="s">
        <v>8197</v>
      </c>
      <c r="C5892" s="187" t="s">
        <v>73</v>
      </c>
      <c r="D5892" s="218">
        <v>24.63</v>
      </c>
    </row>
    <row r="5893" spans="1:4" ht="14.25">
      <c r="A5893" s="199">
        <v>89757</v>
      </c>
      <c r="B5893" s="186" t="s">
        <v>8198</v>
      </c>
      <c r="C5893" s="187" t="s">
        <v>73</v>
      </c>
      <c r="D5893" s="218">
        <v>32.159999999999997</v>
      </c>
    </row>
    <row r="5894" spans="1:4" ht="14.25">
      <c r="A5894" s="199">
        <v>104027</v>
      </c>
      <c r="B5894" s="186" t="s">
        <v>8199</v>
      </c>
      <c r="C5894" s="187" t="s">
        <v>73</v>
      </c>
      <c r="D5894" s="218">
        <v>67.34</v>
      </c>
    </row>
    <row r="5895" spans="1:4" ht="14.25">
      <c r="A5895" s="199">
        <v>89837</v>
      </c>
      <c r="B5895" s="186" t="s">
        <v>8200</v>
      </c>
      <c r="C5895" s="187" t="s">
        <v>73</v>
      </c>
      <c r="D5895" s="218">
        <v>142.06</v>
      </c>
    </row>
    <row r="5896" spans="1:4" ht="14.25">
      <c r="A5896" s="199">
        <v>89839</v>
      </c>
      <c r="B5896" s="186" t="s">
        <v>8201</v>
      </c>
      <c r="C5896" s="187" t="s">
        <v>73</v>
      </c>
      <c r="D5896" s="218">
        <v>184.48</v>
      </c>
    </row>
    <row r="5897" spans="1:4" ht="14.25">
      <c r="A5897" s="199">
        <v>89841</v>
      </c>
      <c r="B5897" s="186" t="s">
        <v>8202</v>
      </c>
      <c r="C5897" s="187" t="s">
        <v>73</v>
      </c>
      <c r="D5897" s="218">
        <v>280.31</v>
      </c>
    </row>
    <row r="5898" spans="1:4" ht="14.25">
      <c r="A5898" s="199">
        <v>89654</v>
      </c>
      <c r="B5898" s="186" t="s">
        <v>8203</v>
      </c>
      <c r="C5898" s="187" t="s">
        <v>73</v>
      </c>
      <c r="D5898" s="218">
        <v>21.5</v>
      </c>
    </row>
    <row r="5899" spans="1:4" ht="14.25">
      <c r="A5899" s="199">
        <v>89661</v>
      </c>
      <c r="B5899" s="186" t="s">
        <v>8204</v>
      </c>
      <c r="C5899" s="187" t="s">
        <v>73</v>
      </c>
      <c r="D5899" s="218">
        <v>25.13</v>
      </c>
    </row>
    <row r="5900" spans="1:4" ht="14.25">
      <c r="A5900" s="199">
        <v>89674</v>
      </c>
      <c r="B5900" s="186" t="s">
        <v>8205</v>
      </c>
      <c r="C5900" s="187" t="s">
        <v>73</v>
      </c>
      <c r="D5900" s="218">
        <v>32.75</v>
      </c>
    </row>
    <row r="5901" spans="1:4" ht="14.25">
      <c r="A5901" s="199">
        <v>89816</v>
      </c>
      <c r="B5901" s="186" t="s">
        <v>8206</v>
      </c>
      <c r="C5901" s="187" t="s">
        <v>73</v>
      </c>
      <c r="D5901" s="218">
        <v>44.16</v>
      </c>
    </row>
    <row r="5902" spans="1:4" ht="14.25">
      <c r="A5902" s="199">
        <v>89762</v>
      </c>
      <c r="B5902" s="186" t="s">
        <v>4706</v>
      </c>
      <c r="C5902" s="187" t="s">
        <v>73</v>
      </c>
      <c r="D5902" s="218">
        <v>46.85</v>
      </c>
    </row>
    <row r="5903" spans="1:4" ht="14.25">
      <c r="A5903" s="199">
        <v>89684</v>
      </c>
      <c r="B5903" s="186" t="s">
        <v>8207</v>
      </c>
      <c r="C5903" s="187" t="s">
        <v>73</v>
      </c>
      <c r="D5903" s="218">
        <v>47.52</v>
      </c>
    </row>
    <row r="5904" spans="1:4" ht="14.25">
      <c r="A5904" s="199">
        <v>89828</v>
      </c>
      <c r="B5904" s="186" t="s">
        <v>8208</v>
      </c>
      <c r="C5904" s="187" t="s">
        <v>73</v>
      </c>
      <c r="D5904" s="218">
        <v>64.319999999999993</v>
      </c>
    </row>
    <row r="5905" spans="1:4" ht="14.25">
      <c r="A5905" s="199">
        <v>89546</v>
      </c>
      <c r="B5905" s="186" t="s">
        <v>4590</v>
      </c>
      <c r="C5905" s="187" t="s">
        <v>73</v>
      </c>
      <c r="D5905" s="218">
        <v>11.87</v>
      </c>
    </row>
    <row r="5906" spans="1:4" ht="14.25">
      <c r="A5906" s="199">
        <v>89482</v>
      </c>
      <c r="B5906" s="186" t="s">
        <v>5385</v>
      </c>
      <c r="C5906" s="187" t="s">
        <v>73</v>
      </c>
      <c r="D5906" s="218">
        <v>42.39</v>
      </c>
    </row>
    <row r="5907" spans="1:4" ht="14.25">
      <c r="A5907" s="199">
        <v>89491</v>
      </c>
      <c r="B5907" s="186" t="s">
        <v>5386</v>
      </c>
      <c r="C5907" s="187" t="s">
        <v>73</v>
      </c>
      <c r="D5907" s="218">
        <v>107.56</v>
      </c>
    </row>
    <row r="5908" spans="1:4" ht="14.25">
      <c r="A5908" s="199">
        <v>104178</v>
      </c>
      <c r="B5908" s="186" t="s">
        <v>5260</v>
      </c>
      <c r="C5908" s="187" t="s">
        <v>73</v>
      </c>
      <c r="D5908" s="218">
        <v>23.23</v>
      </c>
    </row>
    <row r="5909" spans="1:4" ht="14.25">
      <c r="A5909" s="199">
        <v>104179</v>
      </c>
      <c r="B5909" s="186" t="s">
        <v>5261</v>
      </c>
      <c r="C5909" s="187" t="s">
        <v>73</v>
      </c>
      <c r="D5909" s="218">
        <v>90.34</v>
      </c>
    </row>
    <row r="5910" spans="1:4" ht="14.25">
      <c r="A5910" s="199">
        <v>89587</v>
      </c>
      <c r="B5910" s="186" t="s">
        <v>4619</v>
      </c>
      <c r="C5910" s="187" t="s">
        <v>73</v>
      </c>
      <c r="D5910" s="218">
        <v>52.69</v>
      </c>
    </row>
    <row r="5911" spans="1:4" ht="14.25">
      <c r="A5911" s="199">
        <v>89535</v>
      </c>
      <c r="B5911" s="186" t="s">
        <v>4584</v>
      </c>
      <c r="C5911" s="187" t="s">
        <v>73</v>
      </c>
      <c r="D5911" s="218">
        <v>45.44</v>
      </c>
    </row>
    <row r="5912" spans="1:4" ht="14.25">
      <c r="A5912" s="199">
        <v>89592</v>
      </c>
      <c r="B5912" s="186" t="s">
        <v>4622</v>
      </c>
      <c r="C5912" s="187" t="s">
        <v>73</v>
      </c>
      <c r="D5912" s="218">
        <v>169.54</v>
      </c>
    </row>
    <row r="5913" spans="1:4" ht="14.25">
      <c r="A5913" s="199">
        <v>104169</v>
      </c>
      <c r="B5913" s="186" t="s">
        <v>5251</v>
      </c>
      <c r="C5913" s="187" t="s">
        <v>73</v>
      </c>
      <c r="D5913" s="218">
        <v>158.9</v>
      </c>
    </row>
    <row r="5914" spans="1:4" ht="14.25">
      <c r="A5914" s="199">
        <v>89583</v>
      </c>
      <c r="B5914" s="186" t="s">
        <v>4616</v>
      </c>
      <c r="C5914" s="187" t="s">
        <v>73</v>
      </c>
      <c r="D5914" s="218">
        <v>45.87</v>
      </c>
    </row>
    <row r="5915" spans="1:4" ht="14.25">
      <c r="A5915" s="199">
        <v>89526</v>
      </c>
      <c r="B5915" s="186" t="s">
        <v>4577</v>
      </c>
      <c r="C5915" s="187" t="s">
        <v>73</v>
      </c>
      <c r="D5915" s="218">
        <v>41.85</v>
      </c>
    </row>
    <row r="5916" spans="1:4" ht="14.25">
      <c r="A5916" s="199">
        <v>95695</v>
      </c>
      <c r="B5916" s="186" t="s">
        <v>4988</v>
      </c>
      <c r="C5916" s="187" t="s">
        <v>73</v>
      </c>
      <c r="D5916" s="218">
        <v>64.87</v>
      </c>
    </row>
    <row r="5917" spans="1:4" ht="14.25">
      <c r="A5917" s="199">
        <v>95694</v>
      </c>
      <c r="B5917" s="186" t="s">
        <v>4987</v>
      </c>
      <c r="C5917" s="187" t="s">
        <v>73</v>
      </c>
      <c r="D5917" s="218">
        <v>57.62</v>
      </c>
    </row>
    <row r="5918" spans="1:4" ht="14.25">
      <c r="A5918" s="199">
        <v>89585</v>
      </c>
      <c r="B5918" s="186" t="s">
        <v>4618</v>
      </c>
      <c r="C5918" s="187" t="s">
        <v>73</v>
      </c>
      <c r="D5918" s="218">
        <v>47.65</v>
      </c>
    </row>
    <row r="5919" spans="1:4" ht="14.25">
      <c r="A5919" s="199">
        <v>89531</v>
      </c>
      <c r="B5919" s="186" t="s">
        <v>4582</v>
      </c>
      <c r="C5919" s="187" t="s">
        <v>73</v>
      </c>
      <c r="D5919" s="218">
        <v>40.4</v>
      </c>
    </row>
    <row r="5920" spans="1:4" ht="14.25">
      <c r="A5920" s="199">
        <v>89591</v>
      </c>
      <c r="B5920" s="186" t="s">
        <v>4621</v>
      </c>
      <c r="C5920" s="187" t="s">
        <v>73</v>
      </c>
      <c r="D5920" s="218">
        <v>137.97</v>
      </c>
    </row>
    <row r="5921" spans="1:4" ht="14.25">
      <c r="A5921" s="199">
        <v>104168</v>
      </c>
      <c r="B5921" s="186" t="s">
        <v>5250</v>
      </c>
      <c r="C5921" s="187" t="s">
        <v>73</v>
      </c>
      <c r="D5921" s="218">
        <v>127.33</v>
      </c>
    </row>
    <row r="5922" spans="1:4" ht="14.25">
      <c r="A5922" s="199">
        <v>89516</v>
      </c>
      <c r="B5922" s="186" t="s">
        <v>4567</v>
      </c>
      <c r="C5922" s="187" t="s">
        <v>73</v>
      </c>
      <c r="D5922" s="218">
        <v>9.0399999999999991</v>
      </c>
    </row>
    <row r="5923" spans="1:4" ht="14.25">
      <c r="A5923" s="199">
        <v>89520</v>
      </c>
      <c r="B5923" s="186" t="s">
        <v>4571</v>
      </c>
      <c r="C5923" s="187" t="s">
        <v>73</v>
      </c>
      <c r="D5923" s="218">
        <v>16.68</v>
      </c>
    </row>
    <row r="5924" spans="1:4" ht="14.25">
      <c r="A5924" s="199">
        <v>89582</v>
      </c>
      <c r="B5924" s="186" t="s">
        <v>4615</v>
      </c>
      <c r="C5924" s="187" t="s">
        <v>73</v>
      </c>
      <c r="D5924" s="218">
        <v>36.229999999999997</v>
      </c>
    </row>
    <row r="5925" spans="1:4" ht="14.25">
      <c r="A5925" s="199">
        <v>89524</v>
      </c>
      <c r="B5925" s="186" t="s">
        <v>4575</v>
      </c>
      <c r="C5925" s="187" t="s">
        <v>73</v>
      </c>
      <c r="D5925" s="218">
        <v>32.21</v>
      </c>
    </row>
    <row r="5926" spans="1:4" ht="14.25">
      <c r="A5926" s="199">
        <v>89584</v>
      </c>
      <c r="B5926" s="186" t="s">
        <v>4617</v>
      </c>
      <c r="C5926" s="187" t="s">
        <v>73</v>
      </c>
      <c r="D5926" s="218">
        <v>46.48</v>
      </c>
    </row>
    <row r="5927" spans="1:4" ht="14.25">
      <c r="A5927" s="199">
        <v>89529</v>
      </c>
      <c r="B5927" s="186" t="s">
        <v>4580</v>
      </c>
      <c r="C5927" s="187" t="s">
        <v>73</v>
      </c>
      <c r="D5927" s="218">
        <v>39.229999999999997</v>
      </c>
    </row>
    <row r="5928" spans="1:4" ht="14.25">
      <c r="A5928" s="199">
        <v>89590</v>
      </c>
      <c r="B5928" s="186" t="s">
        <v>4620</v>
      </c>
      <c r="C5928" s="187" t="s">
        <v>73</v>
      </c>
      <c r="D5928" s="218">
        <v>141.56</v>
      </c>
    </row>
    <row r="5929" spans="1:4" ht="14.25">
      <c r="A5929" s="199">
        <v>104167</v>
      </c>
      <c r="B5929" s="186" t="s">
        <v>5249</v>
      </c>
      <c r="C5929" s="187" t="s">
        <v>73</v>
      </c>
      <c r="D5929" s="218">
        <v>130.91999999999999</v>
      </c>
    </row>
    <row r="5930" spans="1:4" ht="14.25">
      <c r="A5930" s="199">
        <v>89514</v>
      </c>
      <c r="B5930" s="186" t="s">
        <v>4565</v>
      </c>
      <c r="C5930" s="187" t="s">
        <v>73</v>
      </c>
      <c r="D5930" s="218">
        <v>8.94</v>
      </c>
    </row>
    <row r="5931" spans="1:4" ht="14.25">
      <c r="A5931" s="199">
        <v>89518</v>
      </c>
      <c r="B5931" s="186" t="s">
        <v>4569</v>
      </c>
      <c r="C5931" s="187" t="s">
        <v>73</v>
      </c>
      <c r="D5931" s="218">
        <v>15.86</v>
      </c>
    </row>
    <row r="5932" spans="1:4" ht="14.25">
      <c r="A5932" s="199">
        <v>89581</v>
      </c>
      <c r="B5932" s="186" t="s">
        <v>4614</v>
      </c>
      <c r="C5932" s="187" t="s">
        <v>73</v>
      </c>
      <c r="D5932" s="218">
        <v>35.71</v>
      </c>
    </row>
    <row r="5933" spans="1:4" ht="14.25">
      <c r="A5933" s="199">
        <v>89522</v>
      </c>
      <c r="B5933" s="186" t="s">
        <v>4573</v>
      </c>
      <c r="C5933" s="187" t="s">
        <v>73</v>
      </c>
      <c r="D5933" s="218">
        <v>31.69</v>
      </c>
    </row>
    <row r="5934" spans="1:4" ht="14.25">
      <c r="A5934" s="199">
        <v>89574</v>
      </c>
      <c r="B5934" s="186" t="s">
        <v>4611</v>
      </c>
      <c r="C5934" s="187" t="s">
        <v>73</v>
      </c>
      <c r="D5934" s="218">
        <v>168.29</v>
      </c>
    </row>
    <row r="5935" spans="1:4" ht="14.25">
      <c r="A5935" s="199">
        <v>89690</v>
      </c>
      <c r="B5935" s="186" t="s">
        <v>4672</v>
      </c>
      <c r="C5935" s="187" t="s">
        <v>73</v>
      </c>
      <c r="D5935" s="218">
        <v>96.15</v>
      </c>
    </row>
    <row r="5936" spans="1:4" ht="14.25">
      <c r="A5936" s="199">
        <v>89567</v>
      </c>
      <c r="B5936" s="186" t="s">
        <v>4606</v>
      </c>
      <c r="C5936" s="187" t="s">
        <v>73</v>
      </c>
      <c r="D5936" s="218">
        <v>86.46</v>
      </c>
    </row>
    <row r="5937" spans="1:4" ht="14.25">
      <c r="A5937" s="199">
        <v>89692</v>
      </c>
      <c r="B5937" s="186" t="s">
        <v>4674</v>
      </c>
      <c r="C5937" s="187" t="s">
        <v>73</v>
      </c>
      <c r="D5937" s="218">
        <v>109.84</v>
      </c>
    </row>
    <row r="5938" spans="1:4" ht="14.25">
      <c r="A5938" s="199">
        <v>89569</v>
      </c>
      <c r="B5938" s="186" t="s">
        <v>4608</v>
      </c>
      <c r="C5938" s="187" t="s">
        <v>73</v>
      </c>
      <c r="D5938" s="218">
        <v>101.6</v>
      </c>
    </row>
    <row r="5939" spans="1:4" ht="14.25">
      <c r="A5939" s="199">
        <v>89699</v>
      </c>
      <c r="B5939" s="186" t="s">
        <v>4679</v>
      </c>
      <c r="C5939" s="187" t="s">
        <v>73</v>
      </c>
      <c r="D5939" s="218">
        <v>215.17</v>
      </c>
    </row>
    <row r="5940" spans="1:4" ht="14.25">
      <c r="A5940" s="199">
        <v>104174</v>
      </c>
      <c r="B5940" s="186" t="s">
        <v>5256</v>
      </c>
      <c r="C5940" s="187" t="s">
        <v>73</v>
      </c>
      <c r="D5940" s="218">
        <v>203.96</v>
      </c>
    </row>
    <row r="5941" spans="1:4" ht="14.25">
      <c r="A5941" s="199">
        <v>89698</v>
      </c>
      <c r="B5941" s="186" t="s">
        <v>4678</v>
      </c>
      <c r="C5941" s="187" t="s">
        <v>73</v>
      </c>
      <c r="D5941" s="218">
        <v>285.32</v>
      </c>
    </row>
    <row r="5942" spans="1:4" ht="14.25">
      <c r="A5942" s="199">
        <v>104176</v>
      </c>
      <c r="B5942" s="186" t="s">
        <v>5258</v>
      </c>
      <c r="C5942" s="187" t="s">
        <v>73</v>
      </c>
      <c r="D5942" s="218">
        <v>271.12</v>
      </c>
    </row>
    <row r="5943" spans="1:4" ht="14.25">
      <c r="A5943" s="199">
        <v>89561</v>
      </c>
      <c r="B5943" s="186" t="s">
        <v>4601</v>
      </c>
      <c r="C5943" s="187" t="s">
        <v>73</v>
      </c>
      <c r="D5943" s="218">
        <v>16.100000000000001</v>
      </c>
    </row>
    <row r="5944" spans="1:4" ht="14.25">
      <c r="A5944" s="199">
        <v>89563</v>
      </c>
      <c r="B5944" s="186" t="s">
        <v>4603</v>
      </c>
      <c r="C5944" s="187" t="s">
        <v>73</v>
      </c>
      <c r="D5944" s="218">
        <v>37.049999999999997</v>
      </c>
    </row>
    <row r="5945" spans="1:4" ht="14.25">
      <c r="A5945" s="199">
        <v>89685</v>
      </c>
      <c r="B5945" s="186" t="s">
        <v>4670</v>
      </c>
      <c r="C5945" s="187" t="s">
        <v>73</v>
      </c>
      <c r="D5945" s="218">
        <v>65.489999999999995</v>
      </c>
    </row>
    <row r="5946" spans="1:4" ht="14.25">
      <c r="A5946" s="199">
        <v>89565</v>
      </c>
      <c r="B5946" s="186" t="s">
        <v>4604</v>
      </c>
      <c r="C5946" s="187" t="s">
        <v>73</v>
      </c>
      <c r="D5946" s="218">
        <v>60.14</v>
      </c>
    </row>
    <row r="5947" spans="1:4" ht="14.25">
      <c r="A5947" s="199">
        <v>89671</v>
      </c>
      <c r="B5947" s="186" t="s">
        <v>4663</v>
      </c>
      <c r="C5947" s="187" t="s">
        <v>73</v>
      </c>
      <c r="D5947" s="218">
        <v>47.74</v>
      </c>
    </row>
    <row r="5948" spans="1:4" ht="14.25">
      <c r="A5948" s="199">
        <v>89556</v>
      </c>
      <c r="B5948" s="186" t="s">
        <v>4597</v>
      </c>
      <c r="C5948" s="187" t="s">
        <v>73</v>
      </c>
      <c r="D5948" s="218">
        <v>42.9</v>
      </c>
    </row>
    <row r="5949" spans="1:4" ht="14.25">
      <c r="A5949" s="199">
        <v>89679</v>
      </c>
      <c r="B5949" s="186" t="s">
        <v>4667</v>
      </c>
      <c r="C5949" s="187" t="s">
        <v>73</v>
      </c>
      <c r="D5949" s="218">
        <v>131.09</v>
      </c>
    </row>
    <row r="5950" spans="1:4" ht="14.25">
      <c r="A5950" s="199">
        <v>104171</v>
      </c>
      <c r="B5950" s="186" t="s">
        <v>5253</v>
      </c>
      <c r="C5950" s="187" t="s">
        <v>73</v>
      </c>
      <c r="D5950" s="218">
        <v>104.96</v>
      </c>
    </row>
    <row r="5951" spans="1:4" ht="14.25">
      <c r="A5951" s="199">
        <v>89600</v>
      </c>
      <c r="B5951" s="186" t="s">
        <v>4626</v>
      </c>
      <c r="C5951" s="187" t="s">
        <v>73</v>
      </c>
      <c r="D5951" s="218">
        <v>26.98</v>
      </c>
    </row>
    <row r="5952" spans="1:4" ht="14.25">
      <c r="A5952" s="199">
        <v>89548</v>
      </c>
      <c r="B5952" s="186" t="s">
        <v>4592</v>
      </c>
      <c r="C5952" s="187" t="s">
        <v>73</v>
      </c>
      <c r="D5952" s="218">
        <v>24.31</v>
      </c>
    </row>
    <row r="5953" spans="1:4" ht="14.25">
      <c r="A5953" s="199">
        <v>89669</v>
      </c>
      <c r="B5953" s="186" t="s">
        <v>4662</v>
      </c>
      <c r="C5953" s="187" t="s">
        <v>73</v>
      </c>
      <c r="D5953" s="218">
        <v>35.29</v>
      </c>
    </row>
    <row r="5954" spans="1:4" ht="14.25">
      <c r="A5954" s="199">
        <v>89554</v>
      </c>
      <c r="B5954" s="186" t="s">
        <v>4596</v>
      </c>
      <c r="C5954" s="187" t="s">
        <v>73</v>
      </c>
      <c r="D5954" s="218">
        <v>30.41</v>
      </c>
    </row>
    <row r="5955" spans="1:4" ht="14.25">
      <c r="A5955" s="199">
        <v>89677</v>
      </c>
      <c r="B5955" s="186" t="s">
        <v>4666</v>
      </c>
      <c r="C5955" s="187" t="s">
        <v>73</v>
      </c>
      <c r="D5955" s="218">
        <v>82.15</v>
      </c>
    </row>
    <row r="5956" spans="1:4" ht="14.25">
      <c r="A5956" s="199">
        <v>104170</v>
      </c>
      <c r="B5956" s="186" t="s">
        <v>5252</v>
      </c>
      <c r="C5956" s="187" t="s">
        <v>73</v>
      </c>
      <c r="D5956" s="218">
        <v>74.81</v>
      </c>
    </row>
    <row r="5957" spans="1:4" ht="14.25">
      <c r="A5957" s="199">
        <v>89544</v>
      </c>
      <c r="B5957" s="186" t="s">
        <v>4588</v>
      </c>
      <c r="C5957" s="187" t="s">
        <v>73</v>
      </c>
      <c r="D5957" s="218">
        <v>9.2899999999999991</v>
      </c>
    </row>
    <row r="5958" spans="1:4" ht="14.25">
      <c r="A5958" s="199">
        <v>89545</v>
      </c>
      <c r="B5958" s="186" t="s">
        <v>4589</v>
      </c>
      <c r="C5958" s="187" t="s">
        <v>73</v>
      </c>
      <c r="D5958" s="218">
        <v>18.100000000000001</v>
      </c>
    </row>
    <row r="5959" spans="1:4" ht="14.25">
      <c r="A5959" s="199">
        <v>89599</v>
      </c>
      <c r="B5959" s="186" t="s">
        <v>4625</v>
      </c>
      <c r="C5959" s="187" t="s">
        <v>73</v>
      </c>
      <c r="D5959" s="218">
        <v>26.72</v>
      </c>
    </row>
    <row r="5960" spans="1:4" ht="14.25">
      <c r="A5960" s="199">
        <v>89547</v>
      </c>
      <c r="B5960" s="186" t="s">
        <v>4591</v>
      </c>
      <c r="C5960" s="187" t="s">
        <v>73</v>
      </c>
      <c r="D5960" s="218">
        <v>24.03</v>
      </c>
    </row>
    <row r="5961" spans="1:4" ht="14.25">
      <c r="A5961" s="199">
        <v>89495</v>
      </c>
      <c r="B5961" s="186" t="s">
        <v>5387</v>
      </c>
      <c r="C5961" s="187" t="s">
        <v>73</v>
      </c>
      <c r="D5961" s="218">
        <v>19.46</v>
      </c>
    </row>
    <row r="5962" spans="1:4" ht="14.25">
      <c r="A5962" s="199">
        <v>89673</v>
      </c>
      <c r="B5962" s="186" t="s">
        <v>4664</v>
      </c>
      <c r="C5962" s="187" t="s">
        <v>73</v>
      </c>
      <c r="D5962" s="218">
        <v>37.700000000000003</v>
      </c>
    </row>
    <row r="5963" spans="1:4" ht="14.25">
      <c r="A5963" s="199">
        <v>89557</v>
      </c>
      <c r="B5963" s="186" t="s">
        <v>4598</v>
      </c>
      <c r="C5963" s="187" t="s">
        <v>73</v>
      </c>
      <c r="D5963" s="218">
        <v>33.94</v>
      </c>
    </row>
    <row r="5964" spans="1:4" ht="14.25">
      <c r="A5964" s="199">
        <v>89681</v>
      </c>
      <c r="B5964" s="186" t="s">
        <v>4668</v>
      </c>
      <c r="C5964" s="187" t="s">
        <v>73</v>
      </c>
      <c r="D5964" s="218">
        <v>95.8</v>
      </c>
    </row>
    <row r="5965" spans="1:4" ht="14.25">
      <c r="A5965" s="199">
        <v>104173</v>
      </c>
      <c r="B5965" s="186" t="s">
        <v>5255</v>
      </c>
      <c r="C5965" s="187" t="s">
        <v>73</v>
      </c>
      <c r="D5965" s="218">
        <v>90.95</v>
      </c>
    </row>
    <row r="5966" spans="1:4" ht="14.25">
      <c r="A5966" s="199">
        <v>89549</v>
      </c>
      <c r="B5966" s="186" t="s">
        <v>4593</v>
      </c>
      <c r="C5966" s="187" t="s">
        <v>73</v>
      </c>
      <c r="D5966" s="218">
        <v>20.09</v>
      </c>
    </row>
    <row r="5967" spans="1:4" ht="14.25">
      <c r="A5967" s="199">
        <v>89578</v>
      </c>
      <c r="B5967" s="186" t="s">
        <v>4398</v>
      </c>
      <c r="C5967" s="187" t="s">
        <v>44</v>
      </c>
      <c r="D5967" s="218">
        <v>37.200000000000003</v>
      </c>
    </row>
    <row r="5968" spans="1:4" ht="14.25">
      <c r="A5968" s="199">
        <v>89512</v>
      </c>
      <c r="B5968" s="186" t="s">
        <v>4396</v>
      </c>
      <c r="C5968" s="187" t="s">
        <v>44</v>
      </c>
      <c r="D5968" s="218">
        <v>53.6</v>
      </c>
    </row>
    <row r="5969" spans="1:4" ht="14.25">
      <c r="A5969" s="199">
        <v>89580</v>
      </c>
      <c r="B5969" s="186" t="s">
        <v>4399</v>
      </c>
      <c r="C5969" s="187" t="s">
        <v>44</v>
      </c>
      <c r="D5969" s="218">
        <v>77.069999999999993</v>
      </c>
    </row>
    <row r="5970" spans="1:4" ht="14.25">
      <c r="A5970" s="199">
        <v>104166</v>
      </c>
      <c r="B5970" s="186" t="s">
        <v>4476</v>
      </c>
      <c r="C5970" s="187" t="s">
        <v>44</v>
      </c>
      <c r="D5970" s="218">
        <v>83.09</v>
      </c>
    </row>
    <row r="5971" spans="1:4" ht="14.25">
      <c r="A5971" s="199">
        <v>89508</v>
      </c>
      <c r="B5971" s="186" t="s">
        <v>4393</v>
      </c>
      <c r="C5971" s="187" t="s">
        <v>44</v>
      </c>
      <c r="D5971" s="218">
        <v>18.260000000000002</v>
      </c>
    </row>
    <row r="5972" spans="1:4" ht="14.25">
      <c r="A5972" s="199">
        <v>89509</v>
      </c>
      <c r="B5972" s="186" t="s">
        <v>4394</v>
      </c>
      <c r="C5972" s="187" t="s">
        <v>44</v>
      </c>
      <c r="D5972" s="218">
        <v>24.77</v>
      </c>
    </row>
    <row r="5973" spans="1:4" ht="14.25">
      <c r="A5973" s="199">
        <v>89576</v>
      </c>
      <c r="B5973" s="186" t="s">
        <v>4397</v>
      </c>
      <c r="C5973" s="187" t="s">
        <v>44</v>
      </c>
      <c r="D5973" s="218">
        <v>30.06</v>
      </c>
    </row>
    <row r="5974" spans="1:4" ht="14.25">
      <c r="A5974" s="199">
        <v>89511</v>
      </c>
      <c r="B5974" s="186" t="s">
        <v>4395</v>
      </c>
      <c r="C5974" s="187" t="s">
        <v>44</v>
      </c>
      <c r="D5974" s="218">
        <v>42.41</v>
      </c>
    </row>
    <row r="5975" spans="1:4" ht="14.25">
      <c r="A5975" s="199">
        <v>89675</v>
      </c>
      <c r="B5975" s="186" t="s">
        <v>4665</v>
      </c>
      <c r="C5975" s="187" t="s">
        <v>73</v>
      </c>
      <c r="D5975" s="218">
        <v>77.58</v>
      </c>
    </row>
    <row r="5976" spans="1:4" ht="14.25">
      <c r="A5976" s="199">
        <v>89559</v>
      </c>
      <c r="B5976" s="186" t="s">
        <v>4600</v>
      </c>
      <c r="C5976" s="187" t="s">
        <v>73</v>
      </c>
      <c r="D5976" s="218">
        <v>72.739999999999995</v>
      </c>
    </row>
    <row r="5977" spans="1:4" ht="14.25">
      <c r="A5977" s="199">
        <v>104172</v>
      </c>
      <c r="B5977" s="186" t="s">
        <v>5254</v>
      </c>
      <c r="C5977" s="187" t="s">
        <v>73</v>
      </c>
      <c r="D5977" s="218">
        <v>301.06</v>
      </c>
    </row>
    <row r="5978" spans="1:4" ht="14.25">
      <c r="A5978" s="199">
        <v>89683</v>
      </c>
      <c r="B5978" s="186" t="s">
        <v>4669</v>
      </c>
      <c r="C5978" s="187" t="s">
        <v>73</v>
      </c>
      <c r="D5978" s="218">
        <v>308.14999999999998</v>
      </c>
    </row>
    <row r="5979" spans="1:4" ht="14.25">
      <c r="A5979" s="199">
        <v>89667</v>
      </c>
      <c r="B5979" s="186" t="s">
        <v>4660</v>
      </c>
      <c r="C5979" s="187" t="s">
        <v>73</v>
      </c>
      <c r="D5979" s="218">
        <v>47.17</v>
      </c>
    </row>
    <row r="5980" spans="1:4" ht="14.25">
      <c r="A5980" s="199">
        <v>89550</v>
      </c>
      <c r="B5980" s="186" t="s">
        <v>4594</v>
      </c>
      <c r="C5980" s="187" t="s">
        <v>73</v>
      </c>
      <c r="D5980" s="218">
        <v>44.5</v>
      </c>
    </row>
    <row r="5981" spans="1:4" ht="14.25">
      <c r="A5981" s="199">
        <v>89693</v>
      </c>
      <c r="B5981" s="186" t="s">
        <v>4675</v>
      </c>
      <c r="C5981" s="187" t="s">
        <v>73</v>
      </c>
      <c r="D5981" s="218">
        <v>84.23</v>
      </c>
    </row>
    <row r="5982" spans="1:4" ht="14.25">
      <c r="A5982" s="199">
        <v>89571</v>
      </c>
      <c r="B5982" s="186" t="s">
        <v>4609</v>
      </c>
      <c r="C5982" s="187" t="s">
        <v>73</v>
      </c>
      <c r="D5982" s="218">
        <v>74.540000000000006</v>
      </c>
    </row>
    <row r="5983" spans="1:4" ht="14.25">
      <c r="A5983" s="199">
        <v>89696</v>
      </c>
      <c r="B5983" s="186" t="s">
        <v>4676</v>
      </c>
      <c r="C5983" s="187" t="s">
        <v>73</v>
      </c>
      <c r="D5983" s="218">
        <v>90.54</v>
      </c>
    </row>
    <row r="5984" spans="1:4" ht="14.25">
      <c r="A5984" s="199">
        <v>89573</v>
      </c>
      <c r="B5984" s="186" t="s">
        <v>4610</v>
      </c>
      <c r="C5984" s="187" t="s">
        <v>73</v>
      </c>
      <c r="D5984" s="218">
        <v>82.3</v>
      </c>
    </row>
    <row r="5985" spans="1:4" ht="14.25">
      <c r="A5985" s="199">
        <v>89704</v>
      </c>
      <c r="B5985" s="186" t="s">
        <v>4682</v>
      </c>
      <c r="C5985" s="187" t="s">
        <v>73</v>
      </c>
      <c r="D5985" s="218">
        <v>161.21</v>
      </c>
    </row>
    <row r="5986" spans="1:4" ht="14.25">
      <c r="A5986" s="199">
        <v>104175</v>
      </c>
      <c r="B5986" s="186" t="s">
        <v>5257</v>
      </c>
      <c r="C5986" s="187" t="s">
        <v>73</v>
      </c>
      <c r="D5986" s="218">
        <v>150</v>
      </c>
    </row>
    <row r="5987" spans="1:4" ht="14.25">
      <c r="A5987" s="199">
        <v>89701</v>
      </c>
      <c r="B5987" s="186" t="s">
        <v>4680</v>
      </c>
      <c r="C5987" s="187" t="s">
        <v>73</v>
      </c>
      <c r="D5987" s="218">
        <v>208.78</v>
      </c>
    </row>
    <row r="5988" spans="1:4" ht="14.25">
      <c r="A5988" s="199">
        <v>104177</v>
      </c>
      <c r="B5988" s="186" t="s">
        <v>5259</v>
      </c>
      <c r="C5988" s="187" t="s">
        <v>73</v>
      </c>
      <c r="D5988" s="218">
        <v>194.58</v>
      </c>
    </row>
    <row r="5989" spans="1:4" ht="14.25">
      <c r="A5989" s="199">
        <v>89566</v>
      </c>
      <c r="B5989" s="186" t="s">
        <v>4605</v>
      </c>
      <c r="C5989" s="187" t="s">
        <v>73</v>
      </c>
      <c r="D5989" s="218">
        <v>50.68</v>
      </c>
    </row>
    <row r="5990" spans="1:4" ht="14.25">
      <c r="A5990" s="199">
        <v>89687</v>
      </c>
      <c r="B5990" s="186" t="s">
        <v>4671</v>
      </c>
      <c r="C5990" s="187" t="s">
        <v>73</v>
      </c>
      <c r="D5990" s="218">
        <v>56.03</v>
      </c>
    </row>
    <row r="5991" spans="1:4" ht="14.25">
      <c r="A5991" s="199">
        <v>102450</v>
      </c>
      <c r="B5991" s="186" t="s">
        <v>23360</v>
      </c>
      <c r="C5991" s="187" t="s">
        <v>74</v>
      </c>
      <c r="D5991" s="218">
        <v>0</v>
      </c>
    </row>
    <row r="5992" spans="1:4" ht="14.25">
      <c r="A5992" s="199">
        <v>102250</v>
      </c>
      <c r="B5992" s="186" t="s">
        <v>23361</v>
      </c>
      <c r="C5992" s="187" t="s">
        <v>74</v>
      </c>
      <c r="D5992" s="218">
        <v>0</v>
      </c>
    </row>
    <row r="5993" spans="1:4" ht="14.25">
      <c r="A5993" s="199">
        <v>102240</v>
      </c>
      <c r="B5993" s="186" t="s">
        <v>23362</v>
      </c>
      <c r="C5993" s="187" t="s">
        <v>74</v>
      </c>
      <c r="D5993" s="218">
        <v>0</v>
      </c>
    </row>
    <row r="5994" spans="1:4" ht="14.25">
      <c r="A5994" s="199">
        <v>102449</v>
      </c>
      <c r="B5994" s="186" t="s">
        <v>23363</v>
      </c>
      <c r="C5994" s="187" t="s">
        <v>74</v>
      </c>
      <c r="D5994" s="218">
        <v>0</v>
      </c>
    </row>
    <row r="5995" spans="1:4" ht="14.25">
      <c r="A5995" s="199">
        <v>102249</v>
      </c>
      <c r="B5995" s="186" t="s">
        <v>23364</v>
      </c>
      <c r="C5995" s="187" t="s">
        <v>74</v>
      </c>
      <c r="D5995" s="218">
        <v>0</v>
      </c>
    </row>
    <row r="5996" spans="1:4" ht="14.25">
      <c r="A5996" s="199">
        <v>102238</v>
      </c>
      <c r="B5996" s="186" t="s">
        <v>23365</v>
      </c>
      <c r="C5996" s="187" t="s">
        <v>74</v>
      </c>
      <c r="D5996" s="218">
        <v>0</v>
      </c>
    </row>
    <row r="5997" spans="1:4" ht="14.25">
      <c r="A5997" s="199">
        <v>102448</v>
      </c>
      <c r="B5997" s="186" t="s">
        <v>23366</v>
      </c>
      <c r="C5997" s="187" t="s">
        <v>74</v>
      </c>
      <c r="D5997" s="218">
        <v>0</v>
      </c>
    </row>
    <row r="5998" spans="1:4" ht="14.25">
      <c r="A5998" s="199">
        <v>102248</v>
      </c>
      <c r="B5998" s="186" t="s">
        <v>23367</v>
      </c>
      <c r="C5998" s="187" t="s">
        <v>74</v>
      </c>
      <c r="D5998" s="218">
        <v>0</v>
      </c>
    </row>
    <row r="5999" spans="1:4" ht="14.25">
      <c r="A5999" s="199">
        <v>102253</v>
      </c>
      <c r="B5999" s="186" t="s">
        <v>23368</v>
      </c>
      <c r="C5999" s="187" t="s">
        <v>74</v>
      </c>
      <c r="D5999" s="218">
        <v>718.48</v>
      </c>
    </row>
    <row r="6000" spans="1:4" ht="14.25">
      <c r="A6000" s="199">
        <v>102254</v>
      </c>
      <c r="B6000" s="186" t="s">
        <v>23369</v>
      </c>
      <c r="C6000" s="187" t="s">
        <v>74</v>
      </c>
      <c r="D6000" s="218">
        <v>680.93</v>
      </c>
    </row>
    <row r="6001" spans="1:4" ht="14.25">
      <c r="A6001" s="199">
        <v>102257</v>
      </c>
      <c r="B6001" s="186" t="s">
        <v>23370</v>
      </c>
      <c r="C6001" s="187" t="s">
        <v>74</v>
      </c>
      <c r="D6001" s="218">
        <v>399.72</v>
      </c>
    </row>
    <row r="6002" spans="1:4" ht="14.25">
      <c r="A6002" s="199">
        <v>102239</v>
      </c>
      <c r="B6002" s="186" t="s">
        <v>23371</v>
      </c>
      <c r="C6002" s="187" t="s">
        <v>74</v>
      </c>
      <c r="D6002" s="218">
        <v>0</v>
      </c>
    </row>
    <row r="6003" spans="1:4" ht="14.25">
      <c r="A6003" s="199">
        <v>102236</v>
      </c>
      <c r="B6003" s="186" t="s">
        <v>23372</v>
      </c>
      <c r="C6003" s="187" t="s">
        <v>74</v>
      </c>
      <c r="D6003" s="218">
        <v>0</v>
      </c>
    </row>
    <row r="6004" spans="1:4" ht="14.25">
      <c r="A6004" s="199">
        <v>102235</v>
      </c>
      <c r="B6004" s="186" t="s">
        <v>23373</v>
      </c>
      <c r="C6004" s="187" t="s">
        <v>74</v>
      </c>
      <c r="D6004" s="218">
        <v>294.42</v>
      </c>
    </row>
    <row r="6005" spans="1:4" ht="14.25">
      <c r="A6005" s="199">
        <v>106164</v>
      </c>
      <c r="B6005" s="186" t="s">
        <v>23374</v>
      </c>
      <c r="C6005" s="187" t="s">
        <v>74</v>
      </c>
      <c r="D6005" s="218">
        <v>0</v>
      </c>
    </row>
    <row r="6006" spans="1:4" ht="14.25">
      <c r="A6006" s="199">
        <v>102260</v>
      </c>
      <c r="B6006" s="186" t="s">
        <v>23375</v>
      </c>
      <c r="C6006" s="187" t="s">
        <v>74</v>
      </c>
      <c r="D6006" s="218">
        <v>0</v>
      </c>
    </row>
    <row r="6007" spans="1:4" ht="14.25">
      <c r="A6007" s="199">
        <v>102259</v>
      </c>
      <c r="B6007" s="186" t="s">
        <v>23376</v>
      </c>
      <c r="C6007" s="187" t="s">
        <v>74</v>
      </c>
      <c r="D6007" s="218">
        <v>0</v>
      </c>
    </row>
    <row r="6008" spans="1:4" ht="14.25">
      <c r="A6008" s="199">
        <v>102262</v>
      </c>
      <c r="B6008" s="186" t="s">
        <v>23377</v>
      </c>
      <c r="C6008" s="187" t="s">
        <v>73</v>
      </c>
      <c r="D6008" s="218">
        <v>0</v>
      </c>
    </row>
    <row r="6009" spans="1:4" ht="14.25">
      <c r="A6009" s="199">
        <v>102242</v>
      </c>
      <c r="B6009" s="186" t="s">
        <v>23378</v>
      </c>
      <c r="C6009" s="187" t="s">
        <v>74</v>
      </c>
      <c r="D6009" s="218">
        <v>0</v>
      </c>
    </row>
    <row r="6010" spans="1:4" ht="14.25">
      <c r="A6010" s="199">
        <v>106165</v>
      </c>
      <c r="B6010" s="186" t="s">
        <v>23379</v>
      </c>
      <c r="C6010" s="187" t="s">
        <v>73</v>
      </c>
      <c r="D6010" s="218">
        <v>0</v>
      </c>
    </row>
    <row r="6011" spans="1:4" ht="14.25">
      <c r="A6011" s="199">
        <v>102246</v>
      </c>
      <c r="B6011" s="186" t="s">
        <v>23380</v>
      </c>
      <c r="C6011" s="187" t="s">
        <v>74</v>
      </c>
      <c r="D6011" s="218">
        <v>0</v>
      </c>
    </row>
    <row r="6012" spans="1:4" ht="14.25">
      <c r="A6012" s="199">
        <v>102252</v>
      </c>
      <c r="B6012" s="186" t="s">
        <v>23381</v>
      </c>
      <c r="C6012" s="187" t="s">
        <v>74</v>
      </c>
      <c r="D6012" s="218">
        <v>0</v>
      </c>
    </row>
    <row r="6013" spans="1:4" ht="14.25">
      <c r="A6013" s="199">
        <v>101912</v>
      </c>
      <c r="B6013" s="186" t="s">
        <v>1128</v>
      </c>
      <c r="C6013" s="187" t="s">
        <v>73</v>
      </c>
      <c r="D6013" s="218">
        <v>1771.15</v>
      </c>
    </row>
    <row r="6014" spans="1:4" ht="14.25">
      <c r="A6014" s="199">
        <v>96765</v>
      </c>
      <c r="B6014" s="186" t="s">
        <v>1127</v>
      </c>
      <c r="C6014" s="187" t="s">
        <v>73</v>
      </c>
      <c r="D6014" s="218">
        <v>1350.57</v>
      </c>
    </row>
    <row r="6015" spans="1:4" ht="14.25">
      <c r="A6015" s="199">
        <v>97430</v>
      </c>
      <c r="B6015" s="186" t="s">
        <v>1343</v>
      </c>
      <c r="C6015" s="187" t="s">
        <v>73</v>
      </c>
      <c r="D6015" s="218">
        <v>38.729999999999997</v>
      </c>
    </row>
    <row r="6016" spans="1:4" ht="14.25">
      <c r="A6016" s="199">
        <v>97431</v>
      </c>
      <c r="B6016" s="186" t="s">
        <v>1344</v>
      </c>
      <c r="C6016" s="187" t="s">
        <v>73</v>
      </c>
      <c r="D6016" s="218">
        <v>43.31</v>
      </c>
    </row>
    <row r="6017" spans="1:4" ht="14.25">
      <c r="A6017" s="199">
        <v>97432</v>
      </c>
      <c r="B6017" s="186" t="s">
        <v>1345</v>
      </c>
      <c r="C6017" s="187" t="s">
        <v>73</v>
      </c>
      <c r="D6017" s="218">
        <v>48.88</v>
      </c>
    </row>
    <row r="6018" spans="1:4" ht="14.25">
      <c r="A6018" s="199">
        <v>101913</v>
      </c>
      <c r="B6018" s="186" t="s">
        <v>1129</v>
      </c>
      <c r="C6018" s="187" t="s">
        <v>73</v>
      </c>
      <c r="D6018" s="218">
        <v>334</v>
      </c>
    </row>
    <row r="6019" spans="1:4" ht="14.25">
      <c r="A6019" s="199">
        <v>101914</v>
      </c>
      <c r="B6019" s="186" t="s">
        <v>1130</v>
      </c>
      <c r="C6019" s="187" t="s">
        <v>73</v>
      </c>
      <c r="D6019" s="218">
        <v>425.91</v>
      </c>
    </row>
    <row r="6020" spans="1:4" ht="14.25">
      <c r="A6020" s="199">
        <v>101915</v>
      </c>
      <c r="B6020" s="186" t="s">
        <v>1131</v>
      </c>
      <c r="C6020" s="187" t="s">
        <v>73</v>
      </c>
      <c r="D6020" s="218">
        <v>368.68</v>
      </c>
    </row>
    <row r="6021" spans="1:4" ht="14.25">
      <c r="A6021" s="199">
        <v>97433</v>
      </c>
      <c r="B6021" s="186" t="s">
        <v>1346</v>
      </c>
      <c r="C6021" s="187" t="s">
        <v>73</v>
      </c>
      <c r="D6021" s="218">
        <v>86.39</v>
      </c>
    </row>
    <row r="6022" spans="1:4" ht="14.25">
      <c r="A6022" s="199">
        <v>97435</v>
      </c>
      <c r="B6022" s="186" t="s">
        <v>1348</v>
      </c>
      <c r="C6022" s="187" t="s">
        <v>73</v>
      </c>
      <c r="D6022" s="218">
        <v>100.98</v>
      </c>
    </row>
    <row r="6023" spans="1:4" ht="14.25">
      <c r="A6023" s="199">
        <v>97437</v>
      </c>
      <c r="B6023" s="186" t="s">
        <v>5090</v>
      </c>
      <c r="C6023" s="187" t="s">
        <v>73</v>
      </c>
      <c r="D6023" s="218">
        <v>115.55</v>
      </c>
    </row>
    <row r="6024" spans="1:4" ht="14.25">
      <c r="A6024" s="199">
        <v>97546</v>
      </c>
      <c r="B6024" s="186" t="s">
        <v>1428</v>
      </c>
      <c r="C6024" s="187" t="s">
        <v>73</v>
      </c>
      <c r="D6024" s="218">
        <v>35.14</v>
      </c>
    </row>
    <row r="6025" spans="1:4" ht="14.25">
      <c r="A6025" s="199">
        <v>97548</v>
      </c>
      <c r="B6025" s="186" t="s">
        <v>1430</v>
      </c>
      <c r="C6025" s="187" t="s">
        <v>73</v>
      </c>
      <c r="D6025" s="218">
        <v>52.02</v>
      </c>
    </row>
    <row r="6026" spans="1:4" ht="14.25">
      <c r="A6026" s="199">
        <v>97550</v>
      </c>
      <c r="B6026" s="186" t="s">
        <v>1432</v>
      </c>
      <c r="C6026" s="187" t="s">
        <v>73</v>
      </c>
      <c r="D6026" s="218">
        <v>86.23</v>
      </c>
    </row>
    <row r="6027" spans="1:4" ht="14.25">
      <c r="A6027" s="199">
        <v>97479</v>
      </c>
      <c r="B6027" s="186" t="s">
        <v>1377</v>
      </c>
      <c r="C6027" s="187" t="s">
        <v>73</v>
      </c>
      <c r="D6027" s="218">
        <v>58.56</v>
      </c>
    </row>
    <row r="6028" spans="1:4" ht="14.25">
      <c r="A6028" s="199">
        <v>97517</v>
      </c>
      <c r="B6028" s="186" t="s">
        <v>1405</v>
      </c>
      <c r="C6028" s="187" t="s">
        <v>73</v>
      </c>
      <c r="D6028" s="218">
        <v>54.5</v>
      </c>
    </row>
    <row r="6029" spans="1:4" ht="14.25">
      <c r="A6029" s="199">
        <v>97481</v>
      </c>
      <c r="B6029" s="186" t="s">
        <v>1379</v>
      </c>
      <c r="C6029" s="187" t="s">
        <v>73</v>
      </c>
      <c r="D6029" s="218">
        <v>84.84</v>
      </c>
    </row>
    <row r="6030" spans="1:4" ht="14.25">
      <c r="A6030" s="199">
        <v>97519</v>
      </c>
      <c r="B6030" s="186" t="s">
        <v>1407</v>
      </c>
      <c r="C6030" s="187" t="s">
        <v>73</v>
      </c>
      <c r="D6030" s="218">
        <v>77.67</v>
      </c>
    </row>
    <row r="6031" spans="1:4" ht="14.25">
      <c r="A6031" s="199">
        <v>97483</v>
      </c>
      <c r="B6031" s="186" t="s">
        <v>1381</v>
      </c>
      <c r="C6031" s="187" t="s">
        <v>73</v>
      </c>
      <c r="D6031" s="218">
        <v>118.73</v>
      </c>
    </row>
    <row r="6032" spans="1:4" ht="14.25">
      <c r="A6032" s="199">
        <v>97521</v>
      </c>
      <c r="B6032" s="186" t="s">
        <v>1409</v>
      </c>
      <c r="C6032" s="187" t="s">
        <v>73</v>
      </c>
      <c r="D6032" s="218">
        <v>108.05</v>
      </c>
    </row>
    <row r="6033" spans="1:4" ht="14.25">
      <c r="A6033" s="199">
        <v>97452</v>
      </c>
      <c r="B6033" s="186" t="s">
        <v>1359</v>
      </c>
      <c r="C6033" s="187" t="s">
        <v>73</v>
      </c>
      <c r="D6033" s="218">
        <v>188.97</v>
      </c>
    </row>
    <row r="6034" spans="1:4" ht="14.25">
      <c r="A6034" s="199">
        <v>97485</v>
      </c>
      <c r="B6034" s="186" t="s">
        <v>1383</v>
      </c>
      <c r="C6034" s="187" t="s">
        <v>73</v>
      </c>
      <c r="D6034" s="218">
        <v>163.77000000000001</v>
      </c>
    </row>
    <row r="6035" spans="1:4" ht="14.25">
      <c r="A6035" s="199">
        <v>97523</v>
      </c>
      <c r="B6035" s="186" t="s">
        <v>1411</v>
      </c>
      <c r="C6035" s="187" t="s">
        <v>73</v>
      </c>
      <c r="D6035" s="218">
        <v>148.69999999999999</v>
      </c>
    </row>
    <row r="6036" spans="1:4" ht="14.25">
      <c r="A6036" s="199">
        <v>97454</v>
      </c>
      <c r="B6036" s="186" t="s">
        <v>1361</v>
      </c>
      <c r="C6036" s="187" t="s">
        <v>73</v>
      </c>
      <c r="D6036" s="218">
        <v>322.49</v>
      </c>
    </row>
    <row r="6037" spans="1:4" ht="14.25">
      <c r="A6037" s="199">
        <v>97487</v>
      </c>
      <c r="B6037" s="186" t="s">
        <v>1385</v>
      </c>
      <c r="C6037" s="187" t="s">
        <v>73</v>
      </c>
      <c r="D6037" s="218">
        <v>301.58999999999997</v>
      </c>
    </row>
    <row r="6038" spans="1:4" ht="14.25">
      <c r="A6038" s="199">
        <v>97525</v>
      </c>
      <c r="B6038" s="186" t="s">
        <v>1413</v>
      </c>
      <c r="C6038" s="187" t="s">
        <v>73</v>
      </c>
      <c r="D6038" s="218">
        <v>279.83</v>
      </c>
    </row>
    <row r="6039" spans="1:4" ht="14.25">
      <c r="A6039" s="199">
        <v>97456</v>
      </c>
      <c r="B6039" s="186" t="s">
        <v>1363</v>
      </c>
      <c r="C6039" s="187" t="s">
        <v>73</v>
      </c>
      <c r="D6039" s="218">
        <v>730.58</v>
      </c>
    </row>
    <row r="6040" spans="1:4" ht="14.25">
      <c r="A6040" s="199">
        <v>97489</v>
      </c>
      <c r="B6040" s="186" t="s">
        <v>1387</v>
      </c>
      <c r="C6040" s="187" t="s">
        <v>73</v>
      </c>
      <c r="D6040" s="218">
        <v>713.92</v>
      </c>
    </row>
    <row r="6041" spans="1:4" ht="14.25">
      <c r="A6041" s="199">
        <v>97527</v>
      </c>
      <c r="B6041" s="186" t="s">
        <v>1415</v>
      </c>
      <c r="C6041" s="187" t="s">
        <v>73</v>
      </c>
      <c r="D6041" s="218">
        <v>685.53</v>
      </c>
    </row>
    <row r="6042" spans="1:4" ht="14.25">
      <c r="A6042" s="199">
        <v>97434</v>
      </c>
      <c r="B6042" s="186" t="s">
        <v>1347</v>
      </c>
      <c r="C6042" s="187" t="s">
        <v>73</v>
      </c>
      <c r="D6042" s="218">
        <v>87.93</v>
      </c>
    </row>
    <row r="6043" spans="1:4" ht="14.25">
      <c r="A6043" s="199">
        <v>97436</v>
      </c>
      <c r="B6043" s="186" t="s">
        <v>1349</v>
      </c>
      <c r="C6043" s="187" t="s">
        <v>73</v>
      </c>
      <c r="D6043" s="218">
        <v>103.96</v>
      </c>
    </row>
    <row r="6044" spans="1:4" ht="14.25">
      <c r="A6044" s="199">
        <v>97438</v>
      </c>
      <c r="B6044" s="186" t="s">
        <v>1350</v>
      </c>
      <c r="C6044" s="187" t="s">
        <v>73</v>
      </c>
      <c r="D6044" s="218">
        <v>118.74</v>
      </c>
    </row>
    <row r="6045" spans="1:4" ht="14.25">
      <c r="A6045" s="199">
        <v>97547</v>
      </c>
      <c r="B6045" s="186" t="s">
        <v>1429</v>
      </c>
      <c r="C6045" s="187" t="s">
        <v>73</v>
      </c>
      <c r="D6045" s="218">
        <v>35.14</v>
      </c>
    </row>
    <row r="6046" spans="1:4" ht="14.25">
      <c r="A6046" s="199">
        <v>97549</v>
      </c>
      <c r="B6046" s="186" t="s">
        <v>1431</v>
      </c>
      <c r="C6046" s="187" t="s">
        <v>73</v>
      </c>
      <c r="D6046" s="218">
        <v>52.02</v>
      </c>
    </row>
    <row r="6047" spans="1:4" ht="14.25">
      <c r="A6047" s="199">
        <v>97551</v>
      </c>
      <c r="B6047" s="186" t="s">
        <v>1433</v>
      </c>
      <c r="C6047" s="187" t="s">
        <v>73</v>
      </c>
      <c r="D6047" s="218">
        <v>86.23</v>
      </c>
    </row>
    <row r="6048" spans="1:4" ht="14.25">
      <c r="A6048" s="199">
        <v>97480</v>
      </c>
      <c r="B6048" s="186" t="s">
        <v>1378</v>
      </c>
      <c r="C6048" s="187" t="s">
        <v>73</v>
      </c>
      <c r="D6048" s="218">
        <v>58.56</v>
      </c>
    </row>
    <row r="6049" spans="1:4" ht="14.25">
      <c r="A6049" s="199">
        <v>97518</v>
      </c>
      <c r="B6049" s="186" t="s">
        <v>1406</v>
      </c>
      <c r="C6049" s="187" t="s">
        <v>73</v>
      </c>
      <c r="D6049" s="218">
        <v>54.5</v>
      </c>
    </row>
    <row r="6050" spans="1:4" ht="14.25">
      <c r="A6050" s="199">
        <v>97482</v>
      </c>
      <c r="B6050" s="186" t="s">
        <v>1380</v>
      </c>
      <c r="C6050" s="187" t="s">
        <v>73</v>
      </c>
      <c r="D6050" s="218">
        <v>84.84</v>
      </c>
    </row>
    <row r="6051" spans="1:4" ht="14.25">
      <c r="A6051" s="199">
        <v>97520</v>
      </c>
      <c r="B6051" s="186" t="s">
        <v>1408</v>
      </c>
      <c r="C6051" s="187" t="s">
        <v>73</v>
      </c>
      <c r="D6051" s="218">
        <v>77.67</v>
      </c>
    </row>
    <row r="6052" spans="1:4" ht="14.25">
      <c r="A6052" s="199">
        <v>97484</v>
      </c>
      <c r="B6052" s="186" t="s">
        <v>1382</v>
      </c>
      <c r="C6052" s="187" t="s">
        <v>73</v>
      </c>
      <c r="D6052" s="218">
        <v>118.73</v>
      </c>
    </row>
    <row r="6053" spans="1:4" ht="14.25">
      <c r="A6053" s="199">
        <v>97522</v>
      </c>
      <c r="B6053" s="186" t="s">
        <v>1410</v>
      </c>
      <c r="C6053" s="187" t="s">
        <v>73</v>
      </c>
      <c r="D6053" s="218">
        <v>108.05</v>
      </c>
    </row>
    <row r="6054" spans="1:4" ht="14.25">
      <c r="A6054" s="199">
        <v>97453</v>
      </c>
      <c r="B6054" s="186" t="s">
        <v>1360</v>
      </c>
      <c r="C6054" s="187" t="s">
        <v>73</v>
      </c>
      <c r="D6054" s="218">
        <v>200.61</v>
      </c>
    </row>
    <row r="6055" spans="1:4" ht="14.25">
      <c r="A6055" s="199">
        <v>97486</v>
      </c>
      <c r="B6055" s="186" t="s">
        <v>1384</v>
      </c>
      <c r="C6055" s="187" t="s">
        <v>73</v>
      </c>
      <c r="D6055" s="218">
        <v>175.41</v>
      </c>
    </row>
    <row r="6056" spans="1:4" ht="14.25">
      <c r="A6056" s="199">
        <v>97524</v>
      </c>
      <c r="B6056" s="186" t="s">
        <v>1412</v>
      </c>
      <c r="C6056" s="187" t="s">
        <v>73</v>
      </c>
      <c r="D6056" s="218">
        <v>160.34</v>
      </c>
    </row>
    <row r="6057" spans="1:4" ht="14.25">
      <c r="A6057" s="199">
        <v>97455</v>
      </c>
      <c r="B6057" s="186" t="s">
        <v>1362</v>
      </c>
      <c r="C6057" s="187" t="s">
        <v>73</v>
      </c>
      <c r="D6057" s="218">
        <v>341.11</v>
      </c>
    </row>
    <row r="6058" spans="1:4" ht="14.25">
      <c r="A6058" s="199">
        <v>97488</v>
      </c>
      <c r="B6058" s="186" t="s">
        <v>1386</v>
      </c>
      <c r="C6058" s="187" t="s">
        <v>73</v>
      </c>
      <c r="D6058" s="218">
        <v>320.20999999999998</v>
      </c>
    </row>
    <row r="6059" spans="1:4" ht="14.25">
      <c r="A6059" s="199">
        <v>97526</v>
      </c>
      <c r="B6059" s="186" t="s">
        <v>1414</v>
      </c>
      <c r="C6059" s="187" t="s">
        <v>73</v>
      </c>
      <c r="D6059" s="218">
        <v>298.45</v>
      </c>
    </row>
    <row r="6060" spans="1:4" ht="14.25">
      <c r="A6060" s="199">
        <v>97457</v>
      </c>
      <c r="B6060" s="186" t="s">
        <v>1364</v>
      </c>
      <c r="C6060" s="187" t="s">
        <v>73</v>
      </c>
      <c r="D6060" s="218">
        <v>647.04</v>
      </c>
    </row>
    <row r="6061" spans="1:4" ht="14.25">
      <c r="A6061" s="199">
        <v>97490</v>
      </c>
      <c r="B6061" s="186" t="s">
        <v>1388</v>
      </c>
      <c r="C6061" s="187" t="s">
        <v>73</v>
      </c>
      <c r="D6061" s="218">
        <v>630.38</v>
      </c>
    </row>
    <row r="6062" spans="1:4" ht="14.25">
      <c r="A6062" s="199">
        <v>97528</v>
      </c>
      <c r="B6062" s="186" t="s">
        <v>1416</v>
      </c>
      <c r="C6062" s="187" t="s">
        <v>73</v>
      </c>
      <c r="D6062" s="218">
        <v>601.99</v>
      </c>
    </row>
    <row r="6063" spans="1:4" ht="14.25">
      <c r="A6063" s="199">
        <v>101906</v>
      </c>
      <c r="B6063" s="186" t="s">
        <v>4349</v>
      </c>
      <c r="C6063" s="187" t="s">
        <v>73</v>
      </c>
      <c r="D6063" s="218">
        <v>503.74</v>
      </c>
    </row>
    <row r="6064" spans="1:4" ht="14.25">
      <c r="A6064" s="199">
        <v>101907</v>
      </c>
      <c r="B6064" s="186" t="s">
        <v>4350</v>
      </c>
      <c r="C6064" s="187" t="s">
        <v>73</v>
      </c>
      <c r="D6064" s="218">
        <v>543.66999999999996</v>
      </c>
    </row>
    <row r="6065" spans="1:4" ht="14.25">
      <c r="A6065" s="199">
        <v>101911</v>
      </c>
      <c r="B6065" s="186" t="s">
        <v>4354</v>
      </c>
      <c r="C6065" s="187" t="s">
        <v>73</v>
      </c>
      <c r="D6065" s="218">
        <v>264.2</v>
      </c>
    </row>
    <row r="6066" spans="1:4" ht="14.25">
      <c r="A6066" s="199">
        <v>101908</v>
      </c>
      <c r="B6066" s="186" t="s">
        <v>4351</v>
      </c>
      <c r="C6066" s="187" t="s">
        <v>73</v>
      </c>
      <c r="D6066" s="218">
        <v>171.05</v>
      </c>
    </row>
    <row r="6067" spans="1:4" ht="14.25">
      <c r="A6067" s="199">
        <v>101909</v>
      </c>
      <c r="B6067" s="186" t="s">
        <v>4352</v>
      </c>
      <c r="C6067" s="187" t="s">
        <v>73</v>
      </c>
      <c r="D6067" s="218">
        <v>197.67</v>
      </c>
    </row>
    <row r="6068" spans="1:4" ht="14.25">
      <c r="A6068" s="199">
        <v>101910</v>
      </c>
      <c r="B6068" s="186" t="s">
        <v>4353</v>
      </c>
      <c r="C6068" s="187" t="s">
        <v>73</v>
      </c>
      <c r="D6068" s="218">
        <v>230.93</v>
      </c>
    </row>
    <row r="6069" spans="1:4" ht="14.25">
      <c r="A6069" s="199">
        <v>101905</v>
      </c>
      <c r="B6069" s="186" t="s">
        <v>4348</v>
      </c>
      <c r="C6069" s="187" t="s">
        <v>73</v>
      </c>
      <c r="D6069" s="218">
        <v>176.04</v>
      </c>
    </row>
    <row r="6070" spans="1:4" ht="14.25">
      <c r="A6070" s="199">
        <v>101916</v>
      </c>
      <c r="B6070" s="186" t="s">
        <v>1132</v>
      </c>
      <c r="C6070" s="187" t="s">
        <v>73</v>
      </c>
      <c r="D6070" s="218">
        <v>3468.04</v>
      </c>
    </row>
    <row r="6071" spans="1:4" ht="14.25">
      <c r="A6071" s="199">
        <v>101936</v>
      </c>
      <c r="B6071" s="186" t="s">
        <v>4391</v>
      </c>
      <c r="C6071" s="187" t="s">
        <v>73</v>
      </c>
      <c r="D6071" s="218">
        <v>9775.02</v>
      </c>
    </row>
    <row r="6072" spans="1:4" ht="14.25">
      <c r="A6072" s="199">
        <v>101937</v>
      </c>
      <c r="B6072" s="186" t="s">
        <v>4392</v>
      </c>
      <c r="C6072" s="187" t="s">
        <v>73</v>
      </c>
      <c r="D6072" s="218">
        <v>17304.32</v>
      </c>
    </row>
    <row r="6073" spans="1:4" ht="14.25">
      <c r="A6073" s="199">
        <v>92698</v>
      </c>
      <c r="B6073" s="186" t="s">
        <v>1276</v>
      </c>
      <c r="C6073" s="187" t="s">
        <v>73</v>
      </c>
      <c r="D6073" s="218">
        <v>21.53</v>
      </c>
    </row>
    <row r="6074" spans="1:4" ht="14.25">
      <c r="A6074" s="199">
        <v>92700</v>
      </c>
      <c r="B6074" s="186" t="s">
        <v>1278</v>
      </c>
      <c r="C6074" s="187" t="s">
        <v>73</v>
      </c>
      <c r="D6074" s="218">
        <v>35.090000000000003</v>
      </c>
    </row>
    <row r="6075" spans="1:4" ht="14.25">
      <c r="A6075" s="199">
        <v>92702</v>
      </c>
      <c r="B6075" s="186" t="s">
        <v>1280</v>
      </c>
      <c r="C6075" s="187" t="s">
        <v>73</v>
      </c>
      <c r="D6075" s="218">
        <v>54.84</v>
      </c>
    </row>
    <row r="6076" spans="1:4" ht="14.25">
      <c r="A6076" s="199">
        <v>92669</v>
      </c>
      <c r="B6076" s="186" t="s">
        <v>1252</v>
      </c>
      <c r="C6076" s="187" t="s">
        <v>73</v>
      </c>
      <c r="D6076" s="218">
        <v>41.08</v>
      </c>
    </row>
    <row r="6077" spans="1:4" ht="14.25">
      <c r="A6077" s="199">
        <v>92671</v>
      </c>
      <c r="B6077" s="186" t="s">
        <v>1254</v>
      </c>
      <c r="C6077" s="187" t="s">
        <v>73</v>
      </c>
      <c r="D6077" s="218">
        <v>53.77</v>
      </c>
    </row>
    <row r="6078" spans="1:4" ht="14.25">
      <c r="A6078" s="199">
        <v>92673</v>
      </c>
      <c r="B6078" s="186" t="s">
        <v>1256</v>
      </c>
      <c r="C6078" s="187" t="s">
        <v>73</v>
      </c>
      <c r="D6078" s="218">
        <v>61.81</v>
      </c>
    </row>
    <row r="6079" spans="1:4" ht="14.25">
      <c r="A6079" s="199">
        <v>92675</v>
      </c>
      <c r="B6079" s="186" t="s">
        <v>1258</v>
      </c>
      <c r="C6079" s="187" t="s">
        <v>73</v>
      </c>
      <c r="D6079" s="218">
        <v>80.17</v>
      </c>
    </row>
    <row r="6080" spans="1:4" ht="14.25">
      <c r="A6080" s="199">
        <v>92677</v>
      </c>
      <c r="B6080" s="186" t="s">
        <v>1260</v>
      </c>
      <c r="C6080" s="187" t="s">
        <v>73</v>
      </c>
      <c r="D6080" s="218">
        <v>131.74</v>
      </c>
    </row>
    <row r="6081" spans="1:4" ht="14.25">
      <c r="A6081" s="199">
        <v>92635</v>
      </c>
      <c r="B6081" s="186" t="s">
        <v>1232</v>
      </c>
      <c r="C6081" s="187" t="s">
        <v>73</v>
      </c>
      <c r="D6081" s="218">
        <v>210.91</v>
      </c>
    </row>
    <row r="6082" spans="1:4" ht="14.25">
      <c r="A6082" s="199">
        <v>92679</v>
      </c>
      <c r="B6082" s="186" t="s">
        <v>1262</v>
      </c>
      <c r="C6082" s="187" t="s">
        <v>73</v>
      </c>
      <c r="D6082" s="218">
        <v>181.23</v>
      </c>
    </row>
    <row r="6083" spans="1:4" ht="14.25">
      <c r="A6083" s="199">
        <v>92381</v>
      </c>
      <c r="B6083" s="186" t="s">
        <v>1222</v>
      </c>
      <c r="C6083" s="187" t="s">
        <v>73</v>
      </c>
      <c r="D6083" s="218">
        <v>55.4</v>
      </c>
    </row>
    <row r="6084" spans="1:4" ht="14.25">
      <c r="A6084" s="199">
        <v>92383</v>
      </c>
      <c r="B6084" s="186" t="s">
        <v>1224</v>
      </c>
      <c r="C6084" s="187" t="s">
        <v>73</v>
      </c>
      <c r="D6084" s="218">
        <v>70</v>
      </c>
    </row>
    <row r="6085" spans="1:4" ht="14.25">
      <c r="A6085" s="199">
        <v>92385</v>
      </c>
      <c r="B6085" s="186" t="s">
        <v>1226</v>
      </c>
      <c r="C6085" s="187" t="s">
        <v>73</v>
      </c>
      <c r="D6085" s="218">
        <v>80.3</v>
      </c>
    </row>
    <row r="6086" spans="1:4" ht="14.25">
      <c r="A6086" s="199">
        <v>92350</v>
      </c>
      <c r="B6086" s="186" t="s">
        <v>1201</v>
      </c>
      <c r="C6086" s="187" t="s">
        <v>73</v>
      </c>
      <c r="D6086" s="218">
        <v>101.54</v>
      </c>
    </row>
    <row r="6087" spans="1:4" ht="14.25">
      <c r="A6087" s="199">
        <v>92387</v>
      </c>
      <c r="B6087" s="186" t="s">
        <v>1228</v>
      </c>
      <c r="C6087" s="187" t="s">
        <v>73</v>
      </c>
      <c r="D6087" s="218">
        <v>101.45</v>
      </c>
    </row>
    <row r="6088" spans="1:4" ht="14.25">
      <c r="A6088" s="199">
        <v>92352</v>
      </c>
      <c r="B6088" s="186" t="s">
        <v>1203</v>
      </c>
      <c r="C6088" s="187" t="s">
        <v>73</v>
      </c>
      <c r="D6088" s="218">
        <v>154.62</v>
      </c>
    </row>
    <row r="6089" spans="1:4" ht="14.25">
      <c r="A6089" s="199">
        <v>92389</v>
      </c>
      <c r="B6089" s="186" t="s">
        <v>1230</v>
      </c>
      <c r="C6089" s="187" t="s">
        <v>73</v>
      </c>
      <c r="D6089" s="218">
        <v>157.24</v>
      </c>
    </row>
    <row r="6090" spans="1:4" ht="14.25">
      <c r="A6090" s="199">
        <v>92354</v>
      </c>
      <c r="B6090" s="186" t="s">
        <v>1205</v>
      </c>
      <c r="C6090" s="187" t="s">
        <v>73</v>
      </c>
      <c r="D6090" s="218">
        <v>205.62</v>
      </c>
    </row>
    <row r="6091" spans="1:4" ht="14.25">
      <c r="A6091" s="199">
        <v>92699</v>
      </c>
      <c r="B6091" s="186" t="s">
        <v>1277</v>
      </c>
      <c r="C6091" s="187" t="s">
        <v>73</v>
      </c>
      <c r="D6091" s="218">
        <v>20.2</v>
      </c>
    </row>
    <row r="6092" spans="1:4" ht="14.25">
      <c r="A6092" s="199">
        <v>92701</v>
      </c>
      <c r="B6092" s="186" t="s">
        <v>1279</v>
      </c>
      <c r="C6092" s="187" t="s">
        <v>73</v>
      </c>
      <c r="D6092" s="218">
        <v>33.1</v>
      </c>
    </row>
    <row r="6093" spans="1:4" ht="14.25">
      <c r="A6093" s="199">
        <v>92703</v>
      </c>
      <c r="B6093" s="186" t="s">
        <v>1281</v>
      </c>
      <c r="C6093" s="187" t="s">
        <v>73</v>
      </c>
      <c r="D6093" s="218">
        <v>52.39</v>
      </c>
    </row>
    <row r="6094" spans="1:4" ht="14.25">
      <c r="A6094" s="199">
        <v>92670</v>
      </c>
      <c r="B6094" s="186" t="s">
        <v>1253</v>
      </c>
      <c r="C6094" s="187" t="s">
        <v>73</v>
      </c>
      <c r="D6094" s="218">
        <v>38.630000000000003</v>
      </c>
    </row>
    <row r="6095" spans="1:4" ht="14.25">
      <c r="A6095" s="199">
        <v>92672</v>
      </c>
      <c r="B6095" s="186" t="s">
        <v>1255</v>
      </c>
      <c r="C6095" s="187" t="s">
        <v>73</v>
      </c>
      <c r="D6095" s="218">
        <v>48.89</v>
      </c>
    </row>
    <row r="6096" spans="1:4" ht="14.25">
      <c r="A6096" s="199">
        <v>92674</v>
      </c>
      <c r="B6096" s="186" t="s">
        <v>1257</v>
      </c>
      <c r="C6096" s="187" t="s">
        <v>73</v>
      </c>
      <c r="D6096" s="218">
        <v>58.45</v>
      </c>
    </row>
    <row r="6097" spans="1:4" ht="14.25">
      <c r="A6097" s="199">
        <v>92676</v>
      </c>
      <c r="B6097" s="186" t="s">
        <v>1259</v>
      </c>
      <c r="C6097" s="187" t="s">
        <v>73</v>
      </c>
      <c r="D6097" s="218">
        <v>77.89</v>
      </c>
    </row>
    <row r="6098" spans="1:4" ht="14.25">
      <c r="A6098" s="199">
        <v>92678</v>
      </c>
      <c r="B6098" s="186" t="s">
        <v>1261</v>
      </c>
      <c r="C6098" s="187" t="s">
        <v>73</v>
      </c>
      <c r="D6098" s="218">
        <v>121.69</v>
      </c>
    </row>
    <row r="6099" spans="1:4" ht="14.25">
      <c r="A6099" s="199">
        <v>92636</v>
      </c>
      <c r="B6099" s="186" t="s">
        <v>1233</v>
      </c>
      <c r="C6099" s="187" t="s">
        <v>73</v>
      </c>
      <c r="D6099" s="218">
        <v>191.54</v>
      </c>
    </row>
    <row r="6100" spans="1:4" ht="14.25">
      <c r="A6100" s="199">
        <v>92680</v>
      </c>
      <c r="B6100" s="186" t="s">
        <v>1263</v>
      </c>
      <c r="C6100" s="187" t="s">
        <v>73</v>
      </c>
      <c r="D6100" s="218">
        <v>161.86000000000001</v>
      </c>
    </row>
    <row r="6101" spans="1:4" ht="14.25">
      <c r="A6101" s="199">
        <v>92382</v>
      </c>
      <c r="B6101" s="186" t="s">
        <v>1223</v>
      </c>
      <c r="C6101" s="187" t="s">
        <v>73</v>
      </c>
      <c r="D6101" s="218">
        <v>52.95</v>
      </c>
    </row>
    <row r="6102" spans="1:4" ht="14.25">
      <c r="A6102" s="199">
        <v>92384</v>
      </c>
      <c r="B6102" s="186" t="s">
        <v>1225</v>
      </c>
      <c r="C6102" s="187" t="s">
        <v>73</v>
      </c>
      <c r="D6102" s="218">
        <v>65.12</v>
      </c>
    </row>
    <row r="6103" spans="1:4" ht="14.25">
      <c r="A6103" s="199">
        <v>92386</v>
      </c>
      <c r="B6103" s="186" t="s">
        <v>1227</v>
      </c>
      <c r="C6103" s="187" t="s">
        <v>73</v>
      </c>
      <c r="D6103" s="218">
        <v>76.94</v>
      </c>
    </row>
    <row r="6104" spans="1:4" ht="14.25">
      <c r="A6104" s="199">
        <v>92351</v>
      </c>
      <c r="B6104" s="186" t="s">
        <v>1202</v>
      </c>
      <c r="C6104" s="187" t="s">
        <v>73</v>
      </c>
      <c r="D6104" s="218">
        <v>99.26</v>
      </c>
    </row>
    <row r="6105" spans="1:4" ht="14.25">
      <c r="A6105" s="199">
        <v>92388</v>
      </c>
      <c r="B6105" s="186" t="s">
        <v>1229</v>
      </c>
      <c r="C6105" s="187" t="s">
        <v>73</v>
      </c>
      <c r="D6105" s="218">
        <v>99.17</v>
      </c>
    </row>
    <row r="6106" spans="1:4" ht="14.25">
      <c r="A6106" s="199">
        <v>92353</v>
      </c>
      <c r="B6106" s="186" t="s">
        <v>1204</v>
      </c>
      <c r="C6106" s="187" t="s">
        <v>73</v>
      </c>
      <c r="D6106" s="218">
        <v>144.57</v>
      </c>
    </row>
    <row r="6107" spans="1:4" ht="14.25">
      <c r="A6107" s="199">
        <v>92390</v>
      </c>
      <c r="B6107" s="186" t="s">
        <v>1231</v>
      </c>
      <c r="C6107" s="187" t="s">
        <v>73</v>
      </c>
      <c r="D6107" s="218">
        <v>147.19</v>
      </c>
    </row>
    <row r="6108" spans="1:4" ht="14.25">
      <c r="A6108" s="199">
        <v>92355</v>
      </c>
      <c r="B6108" s="186" t="s">
        <v>1206</v>
      </c>
      <c r="C6108" s="187" t="s">
        <v>73</v>
      </c>
      <c r="D6108" s="218">
        <v>186.25</v>
      </c>
    </row>
    <row r="6109" spans="1:4" ht="14.25">
      <c r="A6109" s="199">
        <v>101925</v>
      </c>
      <c r="B6109" s="186" t="s">
        <v>1184</v>
      </c>
      <c r="C6109" s="187" t="s">
        <v>73</v>
      </c>
      <c r="D6109" s="218">
        <v>308.07</v>
      </c>
    </row>
    <row r="6110" spans="1:4" ht="14.25">
      <c r="A6110" s="199">
        <v>101934</v>
      </c>
      <c r="B6110" s="186" t="s">
        <v>1193</v>
      </c>
      <c r="C6110" s="187" t="s">
        <v>73</v>
      </c>
      <c r="D6110" s="218">
        <v>316.82</v>
      </c>
    </row>
    <row r="6111" spans="1:4" ht="14.25">
      <c r="A6111" s="199">
        <v>97541</v>
      </c>
      <c r="B6111" s="186" t="s">
        <v>1425</v>
      </c>
      <c r="C6111" s="187" t="s">
        <v>73</v>
      </c>
      <c r="D6111" s="218">
        <v>28.85</v>
      </c>
    </row>
    <row r="6112" spans="1:4" ht="14.25">
      <c r="A6112" s="199">
        <v>97462</v>
      </c>
      <c r="B6112" s="186" t="s">
        <v>8209</v>
      </c>
      <c r="C6112" s="187" t="s">
        <v>73</v>
      </c>
      <c r="D6112" s="218">
        <v>30.5</v>
      </c>
    </row>
    <row r="6113" spans="1:4" ht="14.25">
      <c r="A6113" s="199">
        <v>97544</v>
      </c>
      <c r="B6113" s="186" t="s">
        <v>1427</v>
      </c>
      <c r="C6113" s="187" t="s">
        <v>73</v>
      </c>
      <c r="D6113" s="218">
        <v>48.93</v>
      </c>
    </row>
    <row r="6114" spans="1:4" ht="14.25">
      <c r="A6114" s="199">
        <v>97500</v>
      </c>
      <c r="B6114" s="186" t="s">
        <v>1396</v>
      </c>
      <c r="C6114" s="187" t="s">
        <v>73</v>
      </c>
      <c r="D6114" s="218">
        <v>27.8</v>
      </c>
    </row>
    <row r="6115" spans="1:4" ht="14.25">
      <c r="A6115" s="199">
        <v>97465</v>
      </c>
      <c r="B6115" s="186" t="s">
        <v>8210</v>
      </c>
      <c r="C6115" s="187" t="s">
        <v>73</v>
      </c>
      <c r="D6115" s="218">
        <v>62.6</v>
      </c>
    </row>
    <row r="6116" spans="1:4" ht="14.25">
      <c r="A6116" s="199">
        <v>97503</v>
      </c>
      <c r="B6116" s="186" t="s">
        <v>8211</v>
      </c>
      <c r="C6116" s="187" t="s">
        <v>73</v>
      </c>
      <c r="D6116" s="218">
        <v>57.82</v>
      </c>
    </row>
    <row r="6117" spans="1:4" ht="14.25">
      <c r="A6117" s="199">
        <v>97468</v>
      </c>
      <c r="B6117" s="186" t="s">
        <v>8212</v>
      </c>
      <c r="C6117" s="187" t="s">
        <v>73</v>
      </c>
      <c r="D6117" s="218">
        <v>79.510000000000005</v>
      </c>
    </row>
    <row r="6118" spans="1:4" ht="14.25">
      <c r="A6118" s="199">
        <v>97506</v>
      </c>
      <c r="B6118" s="186" t="s">
        <v>8213</v>
      </c>
      <c r="C6118" s="187" t="s">
        <v>73</v>
      </c>
      <c r="D6118" s="218">
        <v>72.41</v>
      </c>
    </row>
    <row r="6119" spans="1:4" ht="14.25">
      <c r="A6119" s="199">
        <v>97444</v>
      </c>
      <c r="B6119" s="186" t="s">
        <v>8214</v>
      </c>
      <c r="C6119" s="187" t="s">
        <v>73</v>
      </c>
      <c r="D6119" s="218">
        <v>135.57</v>
      </c>
    </row>
    <row r="6120" spans="1:4" ht="14.25">
      <c r="A6120" s="199">
        <v>97471</v>
      </c>
      <c r="B6120" s="186" t="s">
        <v>1372</v>
      </c>
      <c r="C6120" s="187" t="s">
        <v>73</v>
      </c>
      <c r="D6120" s="218">
        <v>118.75</v>
      </c>
    </row>
    <row r="6121" spans="1:4" ht="14.25">
      <c r="A6121" s="199">
        <v>97509</v>
      </c>
      <c r="B6121" s="186" t="s">
        <v>1400</v>
      </c>
      <c r="C6121" s="187" t="s">
        <v>73</v>
      </c>
      <c r="D6121" s="218">
        <v>108.71</v>
      </c>
    </row>
    <row r="6122" spans="1:4" ht="14.25">
      <c r="A6122" s="199">
        <v>97447</v>
      </c>
      <c r="B6122" s="186" t="s">
        <v>1356</v>
      </c>
      <c r="C6122" s="187" t="s">
        <v>73</v>
      </c>
      <c r="D6122" s="218">
        <v>235.2</v>
      </c>
    </row>
    <row r="6123" spans="1:4" ht="14.25">
      <c r="A6123" s="199">
        <v>97475</v>
      </c>
      <c r="B6123" s="186" t="s">
        <v>1374</v>
      </c>
      <c r="C6123" s="187" t="s">
        <v>73</v>
      </c>
      <c r="D6123" s="218">
        <v>221.24</v>
      </c>
    </row>
    <row r="6124" spans="1:4" ht="14.25">
      <c r="A6124" s="199">
        <v>97512</v>
      </c>
      <c r="B6124" s="186" t="s">
        <v>1402</v>
      </c>
      <c r="C6124" s="187" t="s">
        <v>73</v>
      </c>
      <c r="D6124" s="218">
        <v>206.8</v>
      </c>
    </row>
    <row r="6125" spans="1:4" ht="14.25">
      <c r="A6125" s="199">
        <v>97450</v>
      </c>
      <c r="B6125" s="186" t="s">
        <v>1358</v>
      </c>
      <c r="C6125" s="187" t="s">
        <v>73</v>
      </c>
      <c r="D6125" s="218">
        <v>306.45999999999998</v>
      </c>
    </row>
    <row r="6126" spans="1:4" ht="14.25">
      <c r="A6126" s="199">
        <v>97478</v>
      </c>
      <c r="B6126" s="186" t="s">
        <v>1376</v>
      </c>
      <c r="C6126" s="187" t="s">
        <v>73</v>
      </c>
      <c r="D6126" s="218">
        <v>295.38</v>
      </c>
    </row>
    <row r="6127" spans="1:4" ht="14.25">
      <c r="A6127" s="199">
        <v>97515</v>
      </c>
      <c r="B6127" s="186" t="s">
        <v>1404</v>
      </c>
      <c r="C6127" s="187" t="s">
        <v>73</v>
      </c>
      <c r="D6127" s="218">
        <v>276.39999999999998</v>
      </c>
    </row>
    <row r="6128" spans="1:4" ht="14.25">
      <c r="A6128" s="199">
        <v>92928</v>
      </c>
      <c r="B6128" s="186" t="s">
        <v>1316</v>
      </c>
      <c r="C6128" s="187" t="s">
        <v>73</v>
      </c>
      <c r="D6128" s="218">
        <v>54.21</v>
      </c>
    </row>
    <row r="6129" spans="1:4" ht="14.25">
      <c r="A6129" s="199">
        <v>92943</v>
      </c>
      <c r="B6129" s="186" t="s">
        <v>1331</v>
      </c>
      <c r="C6129" s="187" t="s">
        <v>73</v>
      </c>
      <c r="D6129" s="218">
        <v>41.86</v>
      </c>
    </row>
    <row r="6130" spans="1:4" ht="14.25">
      <c r="A6130" s="199">
        <v>92929</v>
      </c>
      <c r="B6130" s="186" t="s">
        <v>1317</v>
      </c>
      <c r="C6130" s="187" t="s">
        <v>73</v>
      </c>
      <c r="D6130" s="218">
        <v>54.21</v>
      </c>
    </row>
    <row r="6131" spans="1:4" ht="14.25">
      <c r="A6131" s="199">
        <v>92944</v>
      </c>
      <c r="B6131" s="186" t="s">
        <v>1332</v>
      </c>
      <c r="C6131" s="187" t="s">
        <v>73</v>
      </c>
      <c r="D6131" s="218">
        <v>41.86</v>
      </c>
    </row>
    <row r="6132" spans="1:4" ht="14.25">
      <c r="A6132" s="199">
        <v>92930</v>
      </c>
      <c r="B6132" s="186" t="s">
        <v>1318</v>
      </c>
      <c r="C6132" s="187" t="s">
        <v>73</v>
      </c>
      <c r="D6132" s="218">
        <v>54.21</v>
      </c>
    </row>
    <row r="6133" spans="1:4" ht="14.25">
      <c r="A6133" s="199">
        <v>92945</v>
      </c>
      <c r="B6133" s="186" t="s">
        <v>1333</v>
      </c>
      <c r="C6133" s="187" t="s">
        <v>73</v>
      </c>
      <c r="D6133" s="218">
        <v>41.86</v>
      </c>
    </row>
    <row r="6134" spans="1:4" ht="14.25">
      <c r="A6134" s="199">
        <v>92925</v>
      </c>
      <c r="B6134" s="186" t="s">
        <v>1313</v>
      </c>
      <c r="C6134" s="187" t="s">
        <v>73</v>
      </c>
      <c r="D6134" s="218">
        <v>47.42</v>
      </c>
    </row>
    <row r="6135" spans="1:4" ht="14.25">
      <c r="A6135" s="199">
        <v>92940</v>
      </c>
      <c r="B6135" s="186" t="s">
        <v>1328</v>
      </c>
      <c r="C6135" s="187" t="s">
        <v>73</v>
      </c>
      <c r="D6135" s="218">
        <v>36.58</v>
      </c>
    </row>
    <row r="6136" spans="1:4" ht="14.25">
      <c r="A6136" s="199">
        <v>92926</v>
      </c>
      <c r="B6136" s="186" t="s">
        <v>1314</v>
      </c>
      <c r="C6136" s="187" t="s">
        <v>73</v>
      </c>
      <c r="D6136" s="218">
        <v>47.4</v>
      </c>
    </row>
    <row r="6137" spans="1:4" ht="14.25">
      <c r="A6137" s="199">
        <v>92941</v>
      </c>
      <c r="B6137" s="186" t="s">
        <v>1329</v>
      </c>
      <c r="C6137" s="187" t="s">
        <v>73</v>
      </c>
      <c r="D6137" s="218">
        <v>36.56</v>
      </c>
    </row>
    <row r="6138" spans="1:4" ht="14.25">
      <c r="A6138" s="199">
        <v>92927</v>
      </c>
      <c r="B6138" s="186" t="s">
        <v>1315</v>
      </c>
      <c r="C6138" s="187" t="s">
        <v>73</v>
      </c>
      <c r="D6138" s="218">
        <v>47.4</v>
      </c>
    </row>
    <row r="6139" spans="1:4" ht="14.25">
      <c r="A6139" s="199">
        <v>92942</v>
      </c>
      <c r="B6139" s="186" t="s">
        <v>1330</v>
      </c>
      <c r="C6139" s="187" t="s">
        <v>73</v>
      </c>
      <c r="D6139" s="218">
        <v>36.56</v>
      </c>
    </row>
    <row r="6140" spans="1:4" ht="14.25">
      <c r="A6140" s="199">
        <v>92918</v>
      </c>
      <c r="B6140" s="186" t="s">
        <v>1311</v>
      </c>
      <c r="C6140" s="187" t="s">
        <v>73</v>
      </c>
      <c r="D6140" s="218">
        <v>38.270000000000003</v>
      </c>
    </row>
    <row r="6141" spans="1:4" ht="14.25">
      <c r="A6141" s="199">
        <v>92938</v>
      </c>
      <c r="B6141" s="186" t="s">
        <v>1326</v>
      </c>
      <c r="C6141" s="187" t="s">
        <v>73</v>
      </c>
      <c r="D6141" s="218">
        <v>28.74</v>
      </c>
    </row>
    <row r="6142" spans="1:4" ht="14.25">
      <c r="A6142" s="199">
        <v>92920</v>
      </c>
      <c r="B6142" s="186" t="s">
        <v>1312</v>
      </c>
      <c r="C6142" s="187" t="s">
        <v>73</v>
      </c>
      <c r="D6142" s="218">
        <v>38.53</v>
      </c>
    </row>
    <row r="6143" spans="1:4" ht="14.25">
      <c r="A6143" s="199">
        <v>92939</v>
      </c>
      <c r="B6143" s="186" t="s">
        <v>1327</v>
      </c>
      <c r="C6143" s="187" t="s">
        <v>73</v>
      </c>
      <c r="D6143" s="218">
        <v>29</v>
      </c>
    </row>
    <row r="6144" spans="1:4" ht="14.25">
      <c r="A6144" s="199">
        <v>92910</v>
      </c>
      <c r="B6144" s="186" t="s">
        <v>1306</v>
      </c>
      <c r="C6144" s="187" t="s">
        <v>73</v>
      </c>
      <c r="D6144" s="218">
        <v>104.56</v>
      </c>
    </row>
    <row r="6145" spans="1:4" ht="14.25">
      <c r="A6145" s="199">
        <v>92934</v>
      </c>
      <c r="B6145" s="186" t="s">
        <v>1322</v>
      </c>
      <c r="C6145" s="187" t="s">
        <v>73</v>
      </c>
      <c r="D6145" s="218">
        <v>106.27</v>
      </c>
    </row>
    <row r="6146" spans="1:4" ht="14.25">
      <c r="A6146" s="199">
        <v>92949</v>
      </c>
      <c r="B6146" s="186" t="s">
        <v>1337</v>
      </c>
      <c r="C6146" s="187" t="s">
        <v>73</v>
      </c>
      <c r="D6146" s="218">
        <v>89.24</v>
      </c>
    </row>
    <row r="6147" spans="1:4" ht="14.25">
      <c r="A6147" s="199">
        <v>92911</v>
      </c>
      <c r="B6147" s="186" t="s">
        <v>1307</v>
      </c>
      <c r="C6147" s="187" t="s">
        <v>73</v>
      </c>
      <c r="D6147" s="218">
        <v>104.56</v>
      </c>
    </row>
    <row r="6148" spans="1:4" ht="14.25">
      <c r="A6148" s="199">
        <v>92935</v>
      </c>
      <c r="B6148" s="186" t="s">
        <v>1323</v>
      </c>
      <c r="C6148" s="187" t="s">
        <v>73</v>
      </c>
      <c r="D6148" s="218">
        <v>106.27</v>
      </c>
    </row>
    <row r="6149" spans="1:4" ht="14.25">
      <c r="A6149" s="199">
        <v>92950</v>
      </c>
      <c r="B6149" s="186" t="s">
        <v>1338</v>
      </c>
      <c r="C6149" s="187" t="s">
        <v>73</v>
      </c>
      <c r="D6149" s="218">
        <v>89.24</v>
      </c>
    </row>
    <row r="6150" spans="1:4" ht="14.25">
      <c r="A6150" s="199">
        <v>92907</v>
      </c>
      <c r="B6150" s="186" t="s">
        <v>1303</v>
      </c>
      <c r="C6150" s="187" t="s">
        <v>73</v>
      </c>
      <c r="D6150" s="218">
        <v>72.150000000000006</v>
      </c>
    </row>
    <row r="6151" spans="1:4" ht="14.25">
      <c r="A6151" s="199">
        <v>92931</v>
      </c>
      <c r="B6151" s="186" t="s">
        <v>1319</v>
      </c>
      <c r="C6151" s="187" t="s">
        <v>73</v>
      </c>
      <c r="D6151" s="218">
        <v>72.099999999999994</v>
      </c>
    </row>
    <row r="6152" spans="1:4" ht="14.25">
      <c r="A6152" s="199">
        <v>92946</v>
      </c>
      <c r="B6152" s="186" t="s">
        <v>1334</v>
      </c>
      <c r="C6152" s="187" t="s">
        <v>73</v>
      </c>
      <c r="D6152" s="218">
        <v>57.89</v>
      </c>
    </row>
    <row r="6153" spans="1:4" ht="14.25">
      <c r="A6153" s="199">
        <v>92908</v>
      </c>
      <c r="B6153" s="186" t="s">
        <v>1304</v>
      </c>
      <c r="C6153" s="187" t="s">
        <v>73</v>
      </c>
      <c r="D6153" s="218">
        <v>72.150000000000006</v>
      </c>
    </row>
    <row r="6154" spans="1:4" ht="14.25">
      <c r="A6154" s="199">
        <v>92932</v>
      </c>
      <c r="B6154" s="186" t="s">
        <v>1320</v>
      </c>
      <c r="C6154" s="187" t="s">
        <v>73</v>
      </c>
      <c r="D6154" s="218">
        <v>72.099999999999994</v>
      </c>
    </row>
    <row r="6155" spans="1:4" ht="14.25">
      <c r="A6155" s="199">
        <v>92947</v>
      </c>
      <c r="B6155" s="186" t="s">
        <v>1335</v>
      </c>
      <c r="C6155" s="187" t="s">
        <v>73</v>
      </c>
      <c r="D6155" s="218">
        <v>57.89</v>
      </c>
    </row>
    <row r="6156" spans="1:4" ht="14.25">
      <c r="A6156" s="199">
        <v>92909</v>
      </c>
      <c r="B6156" s="186" t="s">
        <v>1305</v>
      </c>
      <c r="C6156" s="187" t="s">
        <v>73</v>
      </c>
      <c r="D6156" s="218">
        <v>72.150000000000006</v>
      </c>
    </row>
    <row r="6157" spans="1:4" ht="14.25">
      <c r="A6157" s="199">
        <v>92933</v>
      </c>
      <c r="B6157" s="186" t="s">
        <v>1321</v>
      </c>
      <c r="C6157" s="187" t="s">
        <v>73</v>
      </c>
      <c r="D6157" s="218">
        <v>72.099999999999994</v>
      </c>
    </row>
    <row r="6158" spans="1:4" ht="14.25">
      <c r="A6158" s="199">
        <v>92948</v>
      </c>
      <c r="B6158" s="186" t="s">
        <v>1336</v>
      </c>
      <c r="C6158" s="187" t="s">
        <v>73</v>
      </c>
      <c r="D6158" s="218">
        <v>57.89</v>
      </c>
    </row>
    <row r="6159" spans="1:4" ht="14.25">
      <c r="A6159" s="199">
        <v>92912</v>
      </c>
      <c r="B6159" s="186" t="s">
        <v>1308</v>
      </c>
      <c r="C6159" s="187" t="s">
        <v>73</v>
      </c>
      <c r="D6159" s="218">
        <v>140.36000000000001</v>
      </c>
    </row>
    <row r="6160" spans="1:4" ht="14.25">
      <c r="A6160" s="199">
        <v>92913</v>
      </c>
      <c r="B6160" s="186" t="s">
        <v>1309</v>
      </c>
      <c r="C6160" s="187" t="s">
        <v>73</v>
      </c>
      <c r="D6160" s="218">
        <v>143.33000000000001</v>
      </c>
    </row>
    <row r="6161" spans="1:4" ht="14.25">
      <c r="A6161" s="199">
        <v>92936</v>
      </c>
      <c r="B6161" s="186" t="s">
        <v>1324</v>
      </c>
      <c r="C6161" s="187" t="s">
        <v>73</v>
      </c>
      <c r="D6161" s="218">
        <v>146.85</v>
      </c>
    </row>
    <row r="6162" spans="1:4" ht="14.25">
      <c r="A6162" s="199">
        <v>92951</v>
      </c>
      <c r="B6162" s="186" t="s">
        <v>1339</v>
      </c>
      <c r="C6162" s="187" t="s">
        <v>73</v>
      </c>
      <c r="D6162" s="218">
        <v>127.04</v>
      </c>
    </row>
    <row r="6163" spans="1:4" ht="14.25">
      <c r="A6163" s="199">
        <v>92914</v>
      </c>
      <c r="B6163" s="186" t="s">
        <v>1310</v>
      </c>
      <c r="C6163" s="187" t="s">
        <v>73</v>
      </c>
      <c r="D6163" s="218">
        <v>143.33000000000001</v>
      </c>
    </row>
    <row r="6164" spans="1:4" ht="14.25">
      <c r="A6164" s="199">
        <v>92937</v>
      </c>
      <c r="B6164" s="186" t="s">
        <v>1325</v>
      </c>
      <c r="C6164" s="187" t="s">
        <v>73</v>
      </c>
      <c r="D6164" s="218">
        <v>146.85</v>
      </c>
    </row>
    <row r="6165" spans="1:4" ht="14.25">
      <c r="A6165" s="199">
        <v>92952</v>
      </c>
      <c r="B6165" s="186" t="s">
        <v>1340</v>
      </c>
      <c r="C6165" s="187" t="s">
        <v>73</v>
      </c>
      <c r="D6165" s="218">
        <v>127.04</v>
      </c>
    </row>
    <row r="6166" spans="1:4" ht="14.25">
      <c r="A6166" s="199">
        <v>92953</v>
      </c>
      <c r="B6166" s="186" t="s">
        <v>1341</v>
      </c>
      <c r="C6166" s="187" t="s">
        <v>73</v>
      </c>
      <c r="D6166" s="218">
        <v>24.84</v>
      </c>
    </row>
    <row r="6167" spans="1:4" ht="14.25">
      <c r="A6167" s="199">
        <v>101921</v>
      </c>
      <c r="B6167" s="186" t="s">
        <v>1180</v>
      </c>
      <c r="C6167" s="187" t="s">
        <v>73</v>
      </c>
      <c r="D6167" s="218">
        <v>223.38</v>
      </c>
    </row>
    <row r="6168" spans="1:4" ht="14.25">
      <c r="A6168" s="199">
        <v>101930</v>
      </c>
      <c r="B6168" s="186" t="s">
        <v>1189</v>
      </c>
      <c r="C6168" s="187" t="s">
        <v>73</v>
      </c>
      <c r="D6168" s="218">
        <v>229.22</v>
      </c>
    </row>
    <row r="6169" spans="1:4" ht="14.25">
      <c r="A6169" s="199">
        <v>101922</v>
      </c>
      <c r="B6169" s="186" t="s">
        <v>1181</v>
      </c>
      <c r="C6169" s="187" t="s">
        <v>73</v>
      </c>
      <c r="D6169" s="218">
        <v>223.38</v>
      </c>
    </row>
    <row r="6170" spans="1:4" ht="14.25">
      <c r="A6170" s="199">
        <v>101931</v>
      </c>
      <c r="B6170" s="186" t="s">
        <v>1190</v>
      </c>
      <c r="C6170" s="187" t="s">
        <v>73</v>
      </c>
      <c r="D6170" s="218">
        <v>229.22</v>
      </c>
    </row>
    <row r="6171" spans="1:4" ht="14.25">
      <c r="A6171" s="199">
        <v>101923</v>
      </c>
      <c r="B6171" s="186" t="s">
        <v>1182</v>
      </c>
      <c r="C6171" s="187" t="s">
        <v>73</v>
      </c>
      <c r="D6171" s="218">
        <v>223.38</v>
      </c>
    </row>
    <row r="6172" spans="1:4" ht="14.25">
      <c r="A6172" s="199">
        <v>101932</v>
      </c>
      <c r="B6172" s="186" t="s">
        <v>1191</v>
      </c>
      <c r="C6172" s="187" t="s">
        <v>73</v>
      </c>
      <c r="D6172" s="218">
        <v>229.22</v>
      </c>
    </row>
    <row r="6173" spans="1:4" ht="14.25">
      <c r="A6173" s="199">
        <v>97537</v>
      </c>
      <c r="B6173" s="186" t="s">
        <v>1423</v>
      </c>
      <c r="C6173" s="187" t="s">
        <v>73</v>
      </c>
      <c r="D6173" s="218">
        <v>25.19</v>
      </c>
    </row>
    <row r="6174" spans="1:4" ht="14.25">
      <c r="A6174" s="199">
        <v>97540</v>
      </c>
      <c r="B6174" s="186" t="s">
        <v>1424</v>
      </c>
      <c r="C6174" s="187" t="s">
        <v>73</v>
      </c>
      <c r="D6174" s="218">
        <v>33.81</v>
      </c>
    </row>
    <row r="6175" spans="1:4" ht="14.25">
      <c r="A6175" s="199">
        <v>97543</v>
      </c>
      <c r="B6175" s="186" t="s">
        <v>1426</v>
      </c>
      <c r="C6175" s="187" t="s">
        <v>73</v>
      </c>
      <c r="D6175" s="218">
        <v>54.91</v>
      </c>
    </row>
    <row r="6176" spans="1:4" ht="14.25">
      <c r="A6176" s="199">
        <v>97461</v>
      </c>
      <c r="B6176" s="186" t="s">
        <v>1368</v>
      </c>
      <c r="C6176" s="187" t="s">
        <v>73</v>
      </c>
      <c r="D6176" s="218">
        <v>36.479999999999997</v>
      </c>
    </row>
    <row r="6177" spans="1:4" ht="14.25">
      <c r="A6177" s="199">
        <v>97499</v>
      </c>
      <c r="B6177" s="186" t="s">
        <v>1395</v>
      </c>
      <c r="C6177" s="187" t="s">
        <v>73</v>
      </c>
      <c r="D6177" s="218">
        <v>33.78</v>
      </c>
    </row>
    <row r="6178" spans="1:4" ht="14.25">
      <c r="A6178" s="199">
        <v>97464</v>
      </c>
      <c r="B6178" s="186" t="s">
        <v>1369</v>
      </c>
      <c r="C6178" s="187" t="s">
        <v>73</v>
      </c>
      <c r="D6178" s="218">
        <v>52.53</v>
      </c>
    </row>
    <row r="6179" spans="1:4" ht="14.25">
      <c r="A6179" s="199">
        <v>97502</v>
      </c>
      <c r="B6179" s="186" t="s">
        <v>1397</v>
      </c>
      <c r="C6179" s="187" t="s">
        <v>73</v>
      </c>
      <c r="D6179" s="218">
        <v>47.49</v>
      </c>
    </row>
    <row r="6180" spans="1:4" ht="14.25">
      <c r="A6180" s="199">
        <v>97467</v>
      </c>
      <c r="B6180" s="186" t="s">
        <v>1370</v>
      </c>
      <c r="C6180" s="187" t="s">
        <v>73</v>
      </c>
      <c r="D6180" s="218">
        <v>66.61</v>
      </c>
    </row>
    <row r="6181" spans="1:4" ht="14.25">
      <c r="A6181" s="199">
        <v>97505</v>
      </c>
      <c r="B6181" s="186" t="s">
        <v>1398</v>
      </c>
      <c r="C6181" s="187" t="s">
        <v>73</v>
      </c>
      <c r="D6181" s="218">
        <v>59.51</v>
      </c>
    </row>
    <row r="6182" spans="1:4" ht="14.25">
      <c r="A6182" s="199">
        <v>97443</v>
      </c>
      <c r="B6182" s="186" t="s">
        <v>1354</v>
      </c>
      <c r="C6182" s="187" t="s">
        <v>73</v>
      </c>
      <c r="D6182" s="218">
        <v>115.18</v>
      </c>
    </row>
    <row r="6183" spans="1:4" ht="14.25">
      <c r="A6183" s="199">
        <v>97470</v>
      </c>
      <c r="B6183" s="186" t="s">
        <v>1371</v>
      </c>
      <c r="C6183" s="187" t="s">
        <v>73</v>
      </c>
      <c r="D6183" s="218">
        <v>98.36</v>
      </c>
    </row>
    <row r="6184" spans="1:4" ht="14.25">
      <c r="A6184" s="199">
        <v>97508</v>
      </c>
      <c r="B6184" s="186" t="s">
        <v>1399</v>
      </c>
      <c r="C6184" s="187" t="s">
        <v>73</v>
      </c>
      <c r="D6184" s="218">
        <v>88.32</v>
      </c>
    </row>
    <row r="6185" spans="1:4" ht="14.25">
      <c r="A6185" s="199">
        <v>97446</v>
      </c>
      <c r="B6185" s="186" t="s">
        <v>1355</v>
      </c>
      <c r="C6185" s="187" t="s">
        <v>73</v>
      </c>
      <c r="D6185" s="218">
        <v>235.2</v>
      </c>
    </row>
    <row r="6186" spans="1:4" ht="14.25">
      <c r="A6186" s="199">
        <v>97474</v>
      </c>
      <c r="B6186" s="186" t="s">
        <v>1373</v>
      </c>
      <c r="C6186" s="187" t="s">
        <v>73</v>
      </c>
      <c r="D6186" s="218">
        <v>180</v>
      </c>
    </row>
    <row r="6187" spans="1:4" ht="14.25">
      <c r="A6187" s="199">
        <v>97511</v>
      </c>
      <c r="B6187" s="186" t="s">
        <v>1401</v>
      </c>
      <c r="C6187" s="187" t="s">
        <v>73</v>
      </c>
      <c r="D6187" s="218">
        <v>165.56</v>
      </c>
    </row>
    <row r="6188" spans="1:4" ht="14.25">
      <c r="A6188" s="199">
        <v>97449</v>
      </c>
      <c r="B6188" s="186" t="s">
        <v>1357</v>
      </c>
      <c r="C6188" s="187" t="s">
        <v>73</v>
      </c>
      <c r="D6188" s="218">
        <v>250.91</v>
      </c>
    </row>
    <row r="6189" spans="1:4" ht="14.25">
      <c r="A6189" s="199">
        <v>97477</v>
      </c>
      <c r="B6189" s="186" t="s">
        <v>1375</v>
      </c>
      <c r="C6189" s="187" t="s">
        <v>73</v>
      </c>
      <c r="D6189" s="218">
        <v>239.83</v>
      </c>
    </row>
    <row r="6190" spans="1:4" ht="14.25">
      <c r="A6190" s="199">
        <v>97514</v>
      </c>
      <c r="B6190" s="186" t="s">
        <v>1403</v>
      </c>
      <c r="C6190" s="187" t="s">
        <v>73</v>
      </c>
      <c r="D6190" s="218">
        <v>220.85</v>
      </c>
    </row>
    <row r="6191" spans="1:4" ht="14.25">
      <c r="A6191" s="199">
        <v>101920</v>
      </c>
      <c r="B6191" s="186" t="s">
        <v>1179</v>
      </c>
      <c r="C6191" s="187" t="s">
        <v>73</v>
      </c>
      <c r="D6191" s="218">
        <v>195.83</v>
      </c>
    </row>
    <row r="6192" spans="1:4" ht="14.25">
      <c r="A6192" s="199">
        <v>101929</v>
      </c>
      <c r="B6192" s="186" t="s">
        <v>1188</v>
      </c>
      <c r="C6192" s="187" t="s">
        <v>73</v>
      </c>
      <c r="D6192" s="218">
        <v>201.67</v>
      </c>
    </row>
    <row r="6193" spans="1:4" ht="14.25">
      <c r="A6193" s="199">
        <v>92693</v>
      </c>
      <c r="B6193" s="186" t="s">
        <v>1271</v>
      </c>
      <c r="C6193" s="187" t="s">
        <v>73</v>
      </c>
      <c r="D6193" s="218">
        <v>14.98</v>
      </c>
    </row>
    <row r="6194" spans="1:4" ht="14.25">
      <c r="A6194" s="199">
        <v>92695</v>
      </c>
      <c r="B6194" s="186" t="s">
        <v>1273</v>
      </c>
      <c r="C6194" s="187" t="s">
        <v>73</v>
      </c>
      <c r="D6194" s="218">
        <v>23.51</v>
      </c>
    </row>
    <row r="6195" spans="1:4" ht="14.25">
      <c r="A6195" s="199">
        <v>92697</v>
      </c>
      <c r="B6195" s="186" t="s">
        <v>1275</v>
      </c>
      <c r="C6195" s="187" t="s">
        <v>73</v>
      </c>
      <c r="D6195" s="218">
        <v>38.020000000000003</v>
      </c>
    </row>
    <row r="6196" spans="1:4" ht="14.25">
      <c r="A6196" s="199">
        <v>92658</v>
      </c>
      <c r="B6196" s="186" t="s">
        <v>1241</v>
      </c>
      <c r="C6196" s="187" t="s">
        <v>73</v>
      </c>
      <c r="D6196" s="218">
        <v>28.9</v>
      </c>
    </row>
    <row r="6197" spans="1:4" ht="14.25">
      <c r="A6197" s="199">
        <v>92660</v>
      </c>
      <c r="B6197" s="186" t="s">
        <v>1243</v>
      </c>
      <c r="C6197" s="187" t="s">
        <v>73</v>
      </c>
      <c r="D6197" s="218">
        <v>35.200000000000003</v>
      </c>
    </row>
    <row r="6198" spans="1:4" ht="14.25">
      <c r="A6198" s="199">
        <v>92662</v>
      </c>
      <c r="B6198" s="186" t="s">
        <v>1245</v>
      </c>
      <c r="C6198" s="187" t="s">
        <v>73</v>
      </c>
      <c r="D6198" s="218">
        <v>40.43</v>
      </c>
    </row>
    <row r="6199" spans="1:4" ht="14.25">
      <c r="A6199" s="199">
        <v>92664</v>
      </c>
      <c r="B6199" s="186" t="s">
        <v>1247</v>
      </c>
      <c r="C6199" s="187" t="s">
        <v>73</v>
      </c>
      <c r="D6199" s="218">
        <v>54.01</v>
      </c>
    </row>
    <row r="6200" spans="1:4" ht="14.25">
      <c r="A6200" s="199">
        <v>92666</v>
      </c>
      <c r="B6200" s="186" t="s">
        <v>1249</v>
      </c>
      <c r="C6200" s="187" t="s">
        <v>73</v>
      </c>
      <c r="D6200" s="218">
        <v>84.9</v>
      </c>
    </row>
    <row r="6201" spans="1:4" ht="14.25">
      <c r="A6201" s="199">
        <v>92668</v>
      </c>
      <c r="B6201" s="186" t="s">
        <v>1251</v>
      </c>
      <c r="C6201" s="187" t="s">
        <v>73</v>
      </c>
      <c r="D6201" s="218">
        <v>119.47</v>
      </c>
    </row>
    <row r="6202" spans="1:4" ht="14.25">
      <c r="A6202" s="199">
        <v>92370</v>
      </c>
      <c r="B6202" s="186" t="s">
        <v>1211</v>
      </c>
      <c r="C6202" s="187" t="s">
        <v>73</v>
      </c>
      <c r="D6202" s="218">
        <v>38.43</v>
      </c>
    </row>
    <row r="6203" spans="1:4" ht="14.25">
      <c r="A6203" s="199">
        <v>92372</v>
      </c>
      <c r="B6203" s="186" t="s">
        <v>1213</v>
      </c>
      <c r="C6203" s="187" t="s">
        <v>73</v>
      </c>
      <c r="D6203" s="218">
        <v>46.04</v>
      </c>
    </row>
    <row r="6204" spans="1:4" ht="14.25">
      <c r="A6204" s="199">
        <v>92374</v>
      </c>
      <c r="B6204" s="186" t="s">
        <v>1215</v>
      </c>
      <c r="C6204" s="187" t="s">
        <v>73</v>
      </c>
      <c r="D6204" s="218">
        <v>52.78</v>
      </c>
    </row>
    <row r="6205" spans="1:4" ht="14.25">
      <c r="A6205" s="199">
        <v>92345</v>
      </c>
      <c r="B6205" s="186" t="s">
        <v>1196</v>
      </c>
      <c r="C6205" s="187" t="s">
        <v>73</v>
      </c>
      <c r="D6205" s="218">
        <v>68.27</v>
      </c>
    </row>
    <row r="6206" spans="1:4" ht="14.25">
      <c r="A6206" s="199">
        <v>92376</v>
      </c>
      <c r="B6206" s="186" t="s">
        <v>1217</v>
      </c>
      <c r="C6206" s="187" t="s">
        <v>73</v>
      </c>
      <c r="D6206" s="218">
        <v>68.22</v>
      </c>
    </row>
    <row r="6207" spans="1:4" ht="14.25">
      <c r="A6207" s="199">
        <v>92347</v>
      </c>
      <c r="B6207" s="186" t="s">
        <v>1198</v>
      </c>
      <c r="C6207" s="187" t="s">
        <v>73</v>
      </c>
      <c r="D6207" s="218">
        <v>100.22</v>
      </c>
    </row>
    <row r="6208" spans="1:4" ht="14.25">
      <c r="A6208" s="199">
        <v>92378</v>
      </c>
      <c r="B6208" s="186" t="s">
        <v>1219</v>
      </c>
      <c r="C6208" s="187" t="s">
        <v>73</v>
      </c>
      <c r="D6208" s="218">
        <v>101.93</v>
      </c>
    </row>
    <row r="6209" spans="1:4" ht="14.25">
      <c r="A6209" s="199">
        <v>92349</v>
      </c>
      <c r="B6209" s="186" t="s">
        <v>1200</v>
      </c>
      <c r="C6209" s="187" t="s">
        <v>73</v>
      </c>
      <c r="D6209" s="218">
        <v>135.76</v>
      </c>
    </row>
    <row r="6210" spans="1:4" ht="14.25">
      <c r="A6210" s="199">
        <v>92380</v>
      </c>
      <c r="B6210" s="186" t="s">
        <v>1221</v>
      </c>
      <c r="C6210" s="187" t="s">
        <v>73</v>
      </c>
      <c r="D6210" s="218">
        <v>139.28</v>
      </c>
    </row>
    <row r="6211" spans="1:4" ht="14.25">
      <c r="A6211" s="199">
        <v>101917</v>
      </c>
      <c r="B6211" s="186" t="s">
        <v>1133</v>
      </c>
      <c r="C6211" s="187" t="s">
        <v>73</v>
      </c>
      <c r="D6211" s="218">
        <v>155.93</v>
      </c>
    </row>
    <row r="6212" spans="1:4" ht="14.25">
      <c r="A6212" s="199">
        <v>101924</v>
      </c>
      <c r="B6212" s="186" t="s">
        <v>1183</v>
      </c>
      <c r="C6212" s="187" t="s">
        <v>73</v>
      </c>
      <c r="D6212" s="218">
        <v>184.31</v>
      </c>
    </row>
    <row r="6213" spans="1:4" ht="14.25">
      <c r="A6213" s="199">
        <v>101933</v>
      </c>
      <c r="B6213" s="186" t="s">
        <v>1192</v>
      </c>
      <c r="C6213" s="187" t="s">
        <v>73</v>
      </c>
      <c r="D6213" s="218">
        <v>190.15</v>
      </c>
    </row>
    <row r="6214" spans="1:4" ht="14.25">
      <c r="A6214" s="199">
        <v>92692</v>
      </c>
      <c r="B6214" s="186" t="s">
        <v>1270</v>
      </c>
      <c r="C6214" s="187" t="s">
        <v>73</v>
      </c>
      <c r="D6214" s="218">
        <v>14.57</v>
      </c>
    </row>
    <row r="6215" spans="1:4" ht="14.25">
      <c r="A6215" s="199">
        <v>92694</v>
      </c>
      <c r="B6215" s="186" t="s">
        <v>1272</v>
      </c>
      <c r="C6215" s="187" t="s">
        <v>73</v>
      </c>
      <c r="D6215" s="218">
        <v>23.1</v>
      </c>
    </row>
    <row r="6216" spans="1:4" ht="14.25">
      <c r="A6216" s="199">
        <v>92696</v>
      </c>
      <c r="B6216" s="186" t="s">
        <v>1274</v>
      </c>
      <c r="C6216" s="187" t="s">
        <v>73</v>
      </c>
      <c r="D6216" s="218">
        <v>36.17</v>
      </c>
    </row>
    <row r="6217" spans="1:4" ht="14.25">
      <c r="A6217" s="199">
        <v>92657</v>
      </c>
      <c r="B6217" s="186" t="s">
        <v>1240</v>
      </c>
      <c r="C6217" s="187" t="s">
        <v>73</v>
      </c>
      <c r="D6217" s="218">
        <v>27.05</v>
      </c>
    </row>
    <row r="6218" spans="1:4" ht="14.25">
      <c r="A6218" s="199">
        <v>92659</v>
      </c>
      <c r="B6218" s="186" t="s">
        <v>1242</v>
      </c>
      <c r="C6218" s="187" t="s">
        <v>73</v>
      </c>
      <c r="D6218" s="218">
        <v>33.479999999999997</v>
      </c>
    </row>
    <row r="6219" spans="1:4" ht="14.25">
      <c r="A6219" s="199">
        <v>92661</v>
      </c>
      <c r="B6219" s="186" t="s">
        <v>1244</v>
      </c>
      <c r="C6219" s="187" t="s">
        <v>73</v>
      </c>
      <c r="D6219" s="218">
        <v>40.1</v>
      </c>
    </row>
    <row r="6220" spans="1:4" ht="14.25">
      <c r="A6220" s="199">
        <v>92663</v>
      </c>
      <c r="B6220" s="186" t="s">
        <v>1246</v>
      </c>
      <c r="C6220" s="187" t="s">
        <v>73</v>
      </c>
      <c r="D6220" s="218">
        <v>54.04</v>
      </c>
    </row>
    <row r="6221" spans="1:4" ht="14.25">
      <c r="A6221" s="199">
        <v>92665</v>
      </c>
      <c r="B6221" s="186" t="s">
        <v>1248</v>
      </c>
      <c r="C6221" s="187" t="s">
        <v>73</v>
      </c>
      <c r="D6221" s="218">
        <v>74.63</v>
      </c>
    </row>
    <row r="6222" spans="1:4" ht="14.25">
      <c r="A6222" s="199">
        <v>92667</v>
      </c>
      <c r="B6222" s="186" t="s">
        <v>1250</v>
      </c>
      <c r="C6222" s="187" t="s">
        <v>73</v>
      </c>
      <c r="D6222" s="218">
        <v>110.33</v>
      </c>
    </row>
    <row r="6223" spans="1:4" ht="14.25">
      <c r="A6223" s="199">
        <v>92369</v>
      </c>
      <c r="B6223" s="186" t="s">
        <v>1210</v>
      </c>
      <c r="C6223" s="187" t="s">
        <v>73</v>
      </c>
      <c r="D6223" s="218">
        <v>36.58</v>
      </c>
    </row>
    <row r="6224" spans="1:4" ht="14.25">
      <c r="A6224" s="199">
        <v>92371</v>
      </c>
      <c r="B6224" s="186" t="s">
        <v>1212</v>
      </c>
      <c r="C6224" s="187" t="s">
        <v>73</v>
      </c>
      <c r="D6224" s="218">
        <v>44.32</v>
      </c>
    </row>
    <row r="6225" spans="1:4" ht="14.25">
      <c r="A6225" s="199">
        <v>92373</v>
      </c>
      <c r="B6225" s="186" t="s">
        <v>1214</v>
      </c>
      <c r="C6225" s="187" t="s">
        <v>73</v>
      </c>
      <c r="D6225" s="218">
        <v>52.45</v>
      </c>
    </row>
    <row r="6226" spans="1:4" ht="14.25">
      <c r="A6226" s="199">
        <v>92344</v>
      </c>
      <c r="B6226" s="186" t="s">
        <v>1195</v>
      </c>
      <c r="C6226" s="187" t="s">
        <v>73</v>
      </c>
      <c r="D6226" s="218">
        <v>68.3</v>
      </c>
    </row>
    <row r="6227" spans="1:4" ht="14.25">
      <c r="A6227" s="199">
        <v>92375</v>
      </c>
      <c r="B6227" s="186" t="s">
        <v>1216</v>
      </c>
      <c r="C6227" s="187" t="s">
        <v>73</v>
      </c>
      <c r="D6227" s="218">
        <v>68.25</v>
      </c>
    </row>
    <row r="6228" spans="1:4" ht="14.25">
      <c r="A6228" s="199">
        <v>92346</v>
      </c>
      <c r="B6228" s="186" t="s">
        <v>1197</v>
      </c>
      <c r="C6228" s="187" t="s">
        <v>73</v>
      </c>
      <c r="D6228" s="218">
        <v>89.95</v>
      </c>
    </row>
    <row r="6229" spans="1:4" ht="14.25">
      <c r="A6229" s="199">
        <v>92377</v>
      </c>
      <c r="B6229" s="186" t="s">
        <v>1218</v>
      </c>
      <c r="C6229" s="187" t="s">
        <v>73</v>
      </c>
      <c r="D6229" s="218">
        <v>91.66</v>
      </c>
    </row>
    <row r="6230" spans="1:4" ht="14.25">
      <c r="A6230" s="199">
        <v>92348</v>
      </c>
      <c r="B6230" s="186" t="s">
        <v>1199</v>
      </c>
      <c r="C6230" s="187" t="s">
        <v>73</v>
      </c>
      <c r="D6230" s="218">
        <v>126.62</v>
      </c>
    </row>
    <row r="6231" spans="1:4" ht="14.25">
      <c r="A6231" s="199">
        <v>92379</v>
      </c>
      <c r="B6231" s="186" t="s">
        <v>1220</v>
      </c>
      <c r="C6231" s="187" t="s">
        <v>73</v>
      </c>
      <c r="D6231" s="218">
        <v>130.13999999999999</v>
      </c>
    </row>
    <row r="6232" spans="1:4" ht="14.25">
      <c r="A6232" s="199">
        <v>95696</v>
      </c>
      <c r="B6232" s="186" t="s">
        <v>1342</v>
      </c>
      <c r="C6232" s="187" t="s">
        <v>73</v>
      </c>
      <c r="D6232" s="218">
        <v>47.79</v>
      </c>
    </row>
    <row r="6233" spans="1:4" ht="14.25">
      <c r="A6233" s="199">
        <v>92335</v>
      </c>
      <c r="B6233" s="186" t="s">
        <v>1134</v>
      </c>
      <c r="C6233" s="187" t="s">
        <v>44</v>
      </c>
      <c r="D6233" s="218">
        <v>123.47</v>
      </c>
    </row>
    <row r="6234" spans="1:4" ht="14.25">
      <c r="A6234" s="199">
        <v>92336</v>
      </c>
      <c r="B6234" s="186" t="s">
        <v>1135</v>
      </c>
      <c r="C6234" s="187" t="s">
        <v>44</v>
      </c>
      <c r="D6234" s="218">
        <v>152.05000000000001</v>
      </c>
    </row>
    <row r="6235" spans="1:4" ht="14.25">
      <c r="A6235" s="199">
        <v>92337</v>
      </c>
      <c r="B6235" s="186" t="s">
        <v>1136</v>
      </c>
      <c r="C6235" s="187" t="s">
        <v>44</v>
      </c>
      <c r="D6235" s="218">
        <v>201.3</v>
      </c>
    </row>
    <row r="6236" spans="1:4" ht="14.25">
      <c r="A6236" s="199">
        <v>92687</v>
      </c>
      <c r="B6236" s="186" t="s">
        <v>1161</v>
      </c>
      <c r="C6236" s="187" t="s">
        <v>44</v>
      </c>
      <c r="D6236" s="218">
        <v>36.479999999999997</v>
      </c>
    </row>
    <row r="6237" spans="1:4" ht="14.25">
      <c r="A6237" s="199">
        <v>92688</v>
      </c>
      <c r="B6237" s="186" t="s">
        <v>1162</v>
      </c>
      <c r="C6237" s="187" t="s">
        <v>44</v>
      </c>
      <c r="D6237" s="218">
        <v>50.07</v>
      </c>
    </row>
    <row r="6238" spans="1:4" ht="14.25">
      <c r="A6238" s="199">
        <v>97536</v>
      </c>
      <c r="B6238" s="186" t="s">
        <v>8215</v>
      </c>
      <c r="C6238" s="187" t="s">
        <v>44</v>
      </c>
      <c r="D6238" s="218">
        <v>76.44</v>
      </c>
    </row>
    <row r="6239" spans="1:4" ht="14.25">
      <c r="A6239" s="199">
        <v>97535</v>
      </c>
      <c r="B6239" s="186" t="s">
        <v>1167</v>
      </c>
      <c r="C6239" s="187" t="s">
        <v>44</v>
      </c>
      <c r="D6239" s="218">
        <v>65.2</v>
      </c>
    </row>
    <row r="6240" spans="1:4" ht="14.25">
      <c r="A6240" s="199">
        <v>92652</v>
      </c>
      <c r="B6240" s="186" t="s">
        <v>1156</v>
      </c>
      <c r="C6240" s="187" t="s">
        <v>44</v>
      </c>
      <c r="D6240" s="218">
        <v>79.569999999999993</v>
      </c>
    </row>
    <row r="6241" spans="1:4" ht="14.25">
      <c r="A6241" s="199">
        <v>92653</v>
      </c>
      <c r="B6241" s="186" t="s">
        <v>1157</v>
      </c>
      <c r="C6241" s="187" t="s">
        <v>44</v>
      </c>
      <c r="D6241" s="218">
        <v>91.05</v>
      </c>
    </row>
    <row r="6242" spans="1:4" ht="14.25">
      <c r="A6242" s="199">
        <v>92654</v>
      </c>
      <c r="B6242" s="186" t="s">
        <v>1158</v>
      </c>
      <c r="C6242" s="187" t="s">
        <v>44</v>
      </c>
      <c r="D6242" s="218">
        <v>125.86</v>
      </c>
    </row>
    <row r="6243" spans="1:4" ht="14.25">
      <c r="A6243" s="199">
        <v>92655</v>
      </c>
      <c r="B6243" s="186" t="s">
        <v>1159</v>
      </c>
      <c r="C6243" s="187" t="s">
        <v>44</v>
      </c>
      <c r="D6243" s="218">
        <v>154</v>
      </c>
    </row>
    <row r="6244" spans="1:4" ht="14.25">
      <c r="A6244" s="199">
        <v>92656</v>
      </c>
      <c r="B6244" s="186" t="s">
        <v>1160</v>
      </c>
      <c r="C6244" s="187" t="s">
        <v>44</v>
      </c>
      <c r="D6244" s="218">
        <v>202.81</v>
      </c>
    </row>
    <row r="6245" spans="1:4" ht="14.25">
      <c r="A6245" s="199">
        <v>101918</v>
      </c>
      <c r="B6245" s="186" t="s">
        <v>1177</v>
      </c>
      <c r="C6245" s="187" t="s">
        <v>44</v>
      </c>
      <c r="D6245" s="218">
        <v>284.55</v>
      </c>
    </row>
    <row r="6246" spans="1:4" ht="14.25">
      <c r="A6246" s="199">
        <v>101927</v>
      </c>
      <c r="B6246" s="186" t="s">
        <v>1186</v>
      </c>
      <c r="C6246" s="187" t="s">
        <v>44</v>
      </c>
      <c r="D6246" s="218">
        <v>269.29000000000002</v>
      </c>
    </row>
    <row r="6247" spans="1:4" ht="14.25">
      <c r="A6247" s="199">
        <v>97498</v>
      </c>
      <c r="B6247" s="186" t="s">
        <v>1166</v>
      </c>
      <c r="C6247" s="187" t="s">
        <v>44</v>
      </c>
      <c r="D6247" s="218">
        <v>60.32</v>
      </c>
    </row>
    <row r="6248" spans="1:4" ht="14.25">
      <c r="A6248" s="199">
        <v>92364</v>
      </c>
      <c r="B6248" s="186" t="s">
        <v>1146</v>
      </c>
      <c r="C6248" s="187" t="s">
        <v>44</v>
      </c>
      <c r="D6248" s="218">
        <v>74.680000000000007</v>
      </c>
    </row>
    <row r="6249" spans="1:4" ht="14.25">
      <c r="A6249" s="199">
        <v>92365</v>
      </c>
      <c r="B6249" s="186" t="s">
        <v>1147</v>
      </c>
      <c r="C6249" s="187" t="s">
        <v>44</v>
      </c>
      <c r="D6249" s="218">
        <v>86.1</v>
      </c>
    </row>
    <row r="6250" spans="1:4" ht="14.25">
      <c r="A6250" s="199">
        <v>92341</v>
      </c>
      <c r="B6250" s="186" t="s">
        <v>1139</v>
      </c>
      <c r="C6250" s="187" t="s">
        <v>44</v>
      </c>
      <c r="D6250" s="218">
        <v>134.18</v>
      </c>
    </row>
    <row r="6251" spans="1:4" ht="14.25">
      <c r="A6251" s="199">
        <v>92366</v>
      </c>
      <c r="B6251" s="186" t="s">
        <v>1148</v>
      </c>
      <c r="C6251" s="187" t="s">
        <v>44</v>
      </c>
      <c r="D6251" s="218">
        <v>120.93</v>
      </c>
    </row>
    <row r="6252" spans="1:4" ht="14.25">
      <c r="A6252" s="199">
        <v>92342</v>
      </c>
      <c r="B6252" s="186" t="s">
        <v>1140</v>
      </c>
      <c r="C6252" s="187" t="s">
        <v>44</v>
      </c>
      <c r="D6252" s="218">
        <v>162.83000000000001</v>
      </c>
    </row>
    <row r="6253" spans="1:4" ht="14.25">
      <c r="A6253" s="199">
        <v>92367</v>
      </c>
      <c r="B6253" s="186" t="s">
        <v>1149</v>
      </c>
      <c r="C6253" s="187" t="s">
        <v>44</v>
      </c>
      <c r="D6253" s="218">
        <v>148.97</v>
      </c>
    </row>
    <row r="6254" spans="1:4" ht="14.25">
      <c r="A6254" s="199">
        <v>92343</v>
      </c>
      <c r="B6254" s="186" t="s">
        <v>1141</v>
      </c>
      <c r="C6254" s="187" t="s">
        <v>44</v>
      </c>
      <c r="D6254" s="218">
        <v>212.18</v>
      </c>
    </row>
    <row r="6255" spans="1:4" ht="14.25">
      <c r="A6255" s="199">
        <v>92368</v>
      </c>
      <c r="B6255" s="186" t="s">
        <v>1150</v>
      </c>
      <c r="C6255" s="187" t="s">
        <v>44</v>
      </c>
      <c r="D6255" s="218">
        <v>197.77</v>
      </c>
    </row>
    <row r="6256" spans="1:4" ht="14.25">
      <c r="A6256" s="199">
        <v>92689</v>
      </c>
      <c r="B6256" s="186" t="s">
        <v>1163</v>
      </c>
      <c r="C6256" s="187" t="s">
        <v>44</v>
      </c>
      <c r="D6256" s="218">
        <v>52.35</v>
      </c>
    </row>
    <row r="6257" spans="1:4" ht="14.25">
      <c r="A6257" s="199">
        <v>92690</v>
      </c>
      <c r="B6257" s="186" t="s">
        <v>1164</v>
      </c>
      <c r="C6257" s="187" t="s">
        <v>44</v>
      </c>
      <c r="D6257" s="218">
        <v>74.66</v>
      </c>
    </row>
    <row r="6258" spans="1:4" ht="14.25">
      <c r="A6258" s="199">
        <v>92691</v>
      </c>
      <c r="B6258" s="186" t="s">
        <v>8216</v>
      </c>
      <c r="C6258" s="187" t="s">
        <v>44</v>
      </c>
      <c r="D6258" s="218">
        <v>96.91</v>
      </c>
    </row>
    <row r="6259" spans="1:4" ht="14.25">
      <c r="A6259" s="199">
        <v>92359</v>
      </c>
      <c r="B6259" s="186" t="s">
        <v>1142</v>
      </c>
      <c r="C6259" s="187" t="s">
        <v>44</v>
      </c>
      <c r="D6259" s="218">
        <v>70.430000000000007</v>
      </c>
    </row>
    <row r="6260" spans="1:4" ht="14.25">
      <c r="A6260" s="199">
        <v>92645</v>
      </c>
      <c r="B6260" s="186" t="s">
        <v>1151</v>
      </c>
      <c r="C6260" s="187" t="s">
        <v>44</v>
      </c>
      <c r="D6260" s="218">
        <v>74.42</v>
      </c>
    </row>
    <row r="6261" spans="1:4" ht="14.25">
      <c r="A6261" s="199">
        <v>92360</v>
      </c>
      <c r="B6261" s="186" t="s">
        <v>1143</v>
      </c>
      <c r="C6261" s="187" t="s">
        <v>44</v>
      </c>
      <c r="D6261" s="218">
        <v>94.15</v>
      </c>
    </row>
    <row r="6262" spans="1:4" ht="14.25">
      <c r="A6262" s="199">
        <v>92646</v>
      </c>
      <c r="B6262" s="186" t="s">
        <v>1152</v>
      </c>
      <c r="C6262" s="187" t="s">
        <v>44</v>
      </c>
      <c r="D6262" s="218">
        <v>98.13</v>
      </c>
    </row>
    <row r="6263" spans="1:4" ht="14.25">
      <c r="A6263" s="199">
        <v>95697</v>
      </c>
      <c r="B6263" s="186" t="s">
        <v>1165</v>
      </c>
      <c r="C6263" s="187" t="s">
        <v>44</v>
      </c>
      <c r="D6263" s="218">
        <v>103.42</v>
      </c>
    </row>
    <row r="6264" spans="1:4" ht="14.25">
      <c r="A6264" s="199">
        <v>92648</v>
      </c>
      <c r="B6264" s="186" t="s">
        <v>1153</v>
      </c>
      <c r="C6264" s="187" t="s">
        <v>44</v>
      </c>
      <c r="D6264" s="218">
        <v>107.4</v>
      </c>
    </row>
    <row r="6265" spans="1:4" ht="14.25">
      <c r="A6265" s="199">
        <v>92338</v>
      </c>
      <c r="B6265" s="186" t="s">
        <v>1137</v>
      </c>
      <c r="C6265" s="187" t="s">
        <v>44</v>
      </c>
      <c r="D6265" s="218">
        <v>149.22</v>
      </c>
    </row>
    <row r="6266" spans="1:4" ht="14.25">
      <c r="A6266" s="199">
        <v>92361</v>
      </c>
      <c r="B6266" s="186" t="s">
        <v>1144</v>
      </c>
      <c r="C6266" s="187" t="s">
        <v>44</v>
      </c>
      <c r="D6266" s="218">
        <v>127.06</v>
      </c>
    </row>
    <row r="6267" spans="1:4" ht="14.25">
      <c r="A6267" s="199">
        <v>92649</v>
      </c>
      <c r="B6267" s="186" t="s">
        <v>1154</v>
      </c>
      <c r="C6267" s="187" t="s">
        <v>44</v>
      </c>
      <c r="D6267" s="218">
        <v>131.04</v>
      </c>
    </row>
    <row r="6268" spans="1:4" ht="14.25">
      <c r="A6268" s="199">
        <v>92339</v>
      </c>
      <c r="B6268" s="186" t="s">
        <v>1138</v>
      </c>
      <c r="C6268" s="187" t="s">
        <v>44</v>
      </c>
      <c r="D6268" s="218">
        <v>226.35</v>
      </c>
    </row>
    <row r="6269" spans="1:4" ht="14.25">
      <c r="A6269" s="199">
        <v>92362</v>
      </c>
      <c r="B6269" s="186" t="s">
        <v>1145</v>
      </c>
      <c r="C6269" s="187" t="s">
        <v>44</v>
      </c>
      <c r="D6269" s="218">
        <v>203.31</v>
      </c>
    </row>
    <row r="6270" spans="1:4" ht="14.25">
      <c r="A6270" s="199">
        <v>92650</v>
      </c>
      <c r="B6270" s="186" t="s">
        <v>1155</v>
      </c>
      <c r="C6270" s="187" t="s">
        <v>44</v>
      </c>
      <c r="D6270" s="218">
        <v>207.29</v>
      </c>
    </row>
    <row r="6271" spans="1:4" ht="14.25">
      <c r="A6271" s="199">
        <v>97439</v>
      </c>
      <c r="B6271" s="186" t="s">
        <v>1351</v>
      </c>
      <c r="C6271" s="187" t="s">
        <v>73</v>
      </c>
      <c r="D6271" s="218">
        <v>130.02000000000001</v>
      </c>
    </row>
    <row r="6272" spans="1:4" ht="14.25">
      <c r="A6272" s="199">
        <v>97440</v>
      </c>
      <c r="B6272" s="186" t="s">
        <v>1352</v>
      </c>
      <c r="C6272" s="187" t="s">
        <v>73</v>
      </c>
      <c r="D6272" s="218">
        <v>155.63999999999999</v>
      </c>
    </row>
    <row r="6273" spans="1:4" ht="14.25">
      <c r="A6273" s="199">
        <v>97442</v>
      </c>
      <c r="B6273" s="186" t="s">
        <v>1353</v>
      </c>
      <c r="C6273" s="187" t="s">
        <v>73</v>
      </c>
      <c r="D6273" s="218">
        <v>172</v>
      </c>
    </row>
    <row r="6274" spans="1:4" ht="14.25">
      <c r="A6274" s="199">
        <v>97552</v>
      </c>
      <c r="B6274" s="186" t="s">
        <v>1434</v>
      </c>
      <c r="C6274" s="187" t="s">
        <v>73</v>
      </c>
      <c r="D6274" s="218">
        <v>51.23</v>
      </c>
    </row>
    <row r="6275" spans="1:4" ht="14.25">
      <c r="A6275" s="199">
        <v>97553</v>
      </c>
      <c r="B6275" s="186" t="s">
        <v>1435</v>
      </c>
      <c r="C6275" s="187" t="s">
        <v>73</v>
      </c>
      <c r="D6275" s="218">
        <v>73.72</v>
      </c>
    </row>
    <row r="6276" spans="1:4" ht="14.25">
      <c r="A6276" s="199">
        <v>97554</v>
      </c>
      <c r="B6276" s="186" t="s">
        <v>1436</v>
      </c>
      <c r="C6276" s="187" t="s">
        <v>73</v>
      </c>
      <c r="D6276" s="218">
        <v>127.49</v>
      </c>
    </row>
    <row r="6277" spans="1:4" ht="14.25">
      <c r="A6277" s="199">
        <v>97491</v>
      </c>
      <c r="B6277" s="186" t="s">
        <v>1389</v>
      </c>
      <c r="C6277" s="187" t="s">
        <v>73</v>
      </c>
      <c r="D6277" s="218">
        <v>90.49</v>
      </c>
    </row>
    <row r="6278" spans="1:4" ht="14.25">
      <c r="A6278" s="199">
        <v>97529</v>
      </c>
      <c r="B6278" s="186" t="s">
        <v>1417</v>
      </c>
      <c r="C6278" s="187" t="s">
        <v>73</v>
      </c>
      <c r="D6278" s="218">
        <v>85.15</v>
      </c>
    </row>
    <row r="6279" spans="1:4" ht="14.25">
      <c r="A6279" s="199">
        <v>97492</v>
      </c>
      <c r="B6279" s="186" t="s">
        <v>1390</v>
      </c>
      <c r="C6279" s="187" t="s">
        <v>73</v>
      </c>
      <c r="D6279" s="218">
        <v>132.74</v>
      </c>
    </row>
    <row r="6280" spans="1:4" ht="14.25">
      <c r="A6280" s="199">
        <v>97530</v>
      </c>
      <c r="B6280" s="186" t="s">
        <v>1418</v>
      </c>
      <c r="C6280" s="187" t="s">
        <v>73</v>
      </c>
      <c r="D6280" s="218">
        <v>123.18</v>
      </c>
    </row>
    <row r="6281" spans="1:4" ht="14.25">
      <c r="A6281" s="199">
        <v>97493</v>
      </c>
      <c r="B6281" s="186" t="s">
        <v>1391</v>
      </c>
      <c r="C6281" s="187" t="s">
        <v>73</v>
      </c>
      <c r="D6281" s="218">
        <v>171.09</v>
      </c>
    </row>
    <row r="6282" spans="1:4" ht="14.25">
      <c r="A6282" s="199">
        <v>97531</v>
      </c>
      <c r="B6282" s="186" t="s">
        <v>1419</v>
      </c>
      <c r="C6282" s="187" t="s">
        <v>73</v>
      </c>
      <c r="D6282" s="218">
        <v>156.82</v>
      </c>
    </row>
    <row r="6283" spans="1:4" ht="14.25">
      <c r="A6283" s="199">
        <v>97458</v>
      </c>
      <c r="B6283" s="186" t="s">
        <v>1365</v>
      </c>
      <c r="C6283" s="187" t="s">
        <v>73</v>
      </c>
      <c r="D6283" s="218">
        <v>298.92</v>
      </c>
    </row>
    <row r="6284" spans="1:4" ht="14.25">
      <c r="A6284" s="199">
        <v>97494</v>
      </c>
      <c r="B6284" s="186" t="s">
        <v>1392</v>
      </c>
      <c r="C6284" s="187" t="s">
        <v>73</v>
      </c>
      <c r="D6284" s="218">
        <v>265.27</v>
      </c>
    </row>
    <row r="6285" spans="1:4" ht="14.25">
      <c r="A6285" s="199">
        <v>97532</v>
      </c>
      <c r="B6285" s="186" t="s">
        <v>1420</v>
      </c>
      <c r="C6285" s="187" t="s">
        <v>73</v>
      </c>
      <c r="D6285" s="218">
        <v>245.18</v>
      </c>
    </row>
    <row r="6286" spans="1:4" ht="14.25">
      <c r="A6286" s="199">
        <v>97459</v>
      </c>
      <c r="B6286" s="186" t="s">
        <v>1366</v>
      </c>
      <c r="C6286" s="187" t="s">
        <v>73</v>
      </c>
      <c r="D6286" s="218">
        <v>513.95000000000005</v>
      </c>
    </row>
    <row r="6287" spans="1:4" ht="14.25">
      <c r="A6287" s="199">
        <v>97495</v>
      </c>
      <c r="B6287" s="186" t="s">
        <v>1393</v>
      </c>
      <c r="C6287" s="187" t="s">
        <v>73</v>
      </c>
      <c r="D6287" s="218">
        <v>486.03</v>
      </c>
    </row>
    <row r="6288" spans="1:4" ht="14.25">
      <c r="A6288" s="199">
        <v>97533</v>
      </c>
      <c r="B6288" s="186" t="s">
        <v>1421</v>
      </c>
      <c r="C6288" s="187" t="s">
        <v>73</v>
      </c>
      <c r="D6288" s="218">
        <v>461.32</v>
      </c>
    </row>
    <row r="6289" spans="1:4" ht="14.25">
      <c r="A6289" s="199">
        <v>97460</v>
      </c>
      <c r="B6289" s="186" t="s">
        <v>1367</v>
      </c>
      <c r="C6289" s="187" t="s">
        <v>73</v>
      </c>
      <c r="D6289" s="218">
        <v>790.2</v>
      </c>
    </row>
    <row r="6290" spans="1:4" ht="14.25">
      <c r="A6290" s="199">
        <v>97496</v>
      </c>
      <c r="B6290" s="186" t="s">
        <v>1394</v>
      </c>
      <c r="C6290" s="187" t="s">
        <v>73</v>
      </c>
      <c r="D6290" s="218">
        <v>768.04</v>
      </c>
    </row>
    <row r="6291" spans="1:4" ht="14.25">
      <c r="A6291" s="199">
        <v>97534</v>
      </c>
      <c r="B6291" s="186" t="s">
        <v>1422</v>
      </c>
      <c r="C6291" s="187" t="s">
        <v>73</v>
      </c>
      <c r="D6291" s="218">
        <v>730.16</v>
      </c>
    </row>
    <row r="6292" spans="1:4" ht="14.25">
      <c r="A6292" s="199">
        <v>101926</v>
      </c>
      <c r="B6292" s="186" t="s">
        <v>1185</v>
      </c>
      <c r="C6292" s="187" t="s">
        <v>73</v>
      </c>
      <c r="D6292" s="218">
        <v>397.24</v>
      </c>
    </row>
    <row r="6293" spans="1:4" ht="14.25">
      <c r="A6293" s="199">
        <v>101935</v>
      </c>
      <c r="B6293" s="186" t="s">
        <v>1194</v>
      </c>
      <c r="C6293" s="187" t="s">
        <v>73</v>
      </c>
      <c r="D6293" s="218">
        <v>408.92</v>
      </c>
    </row>
    <row r="6294" spans="1:4" ht="14.25">
      <c r="A6294" s="199">
        <v>92704</v>
      </c>
      <c r="B6294" s="186" t="s">
        <v>1282</v>
      </c>
      <c r="C6294" s="187" t="s">
        <v>73</v>
      </c>
      <c r="D6294" s="218">
        <v>27.19</v>
      </c>
    </row>
    <row r="6295" spans="1:4" ht="14.25">
      <c r="A6295" s="199">
        <v>92705</v>
      </c>
      <c r="B6295" s="186" t="s">
        <v>1283</v>
      </c>
      <c r="C6295" s="187" t="s">
        <v>73</v>
      </c>
      <c r="D6295" s="218">
        <v>43.74</v>
      </c>
    </row>
    <row r="6296" spans="1:4" ht="14.25">
      <c r="A6296" s="199">
        <v>92706</v>
      </c>
      <c r="B6296" s="186" t="s">
        <v>1284</v>
      </c>
      <c r="C6296" s="187" t="s">
        <v>73</v>
      </c>
      <c r="D6296" s="218">
        <v>70.78</v>
      </c>
    </row>
    <row r="6297" spans="1:4" ht="14.25">
      <c r="A6297" s="199">
        <v>92637</v>
      </c>
      <c r="B6297" s="186" t="s">
        <v>1234</v>
      </c>
      <c r="C6297" s="187" t="s">
        <v>73</v>
      </c>
      <c r="D6297" s="218">
        <v>71.53</v>
      </c>
    </row>
    <row r="6298" spans="1:4" ht="14.25">
      <c r="A6298" s="199">
        <v>92681</v>
      </c>
      <c r="B6298" s="186" t="s">
        <v>1264</v>
      </c>
      <c r="C6298" s="187" t="s">
        <v>73</v>
      </c>
      <c r="D6298" s="218">
        <v>52.43</v>
      </c>
    </row>
    <row r="6299" spans="1:4" ht="14.25">
      <c r="A6299" s="199">
        <v>92638</v>
      </c>
      <c r="B6299" s="186" t="s">
        <v>1235</v>
      </c>
      <c r="C6299" s="187" t="s">
        <v>73</v>
      </c>
      <c r="D6299" s="218">
        <v>87.44</v>
      </c>
    </row>
    <row r="6300" spans="1:4" ht="14.25">
      <c r="A6300" s="199">
        <v>92682</v>
      </c>
      <c r="B6300" s="186" t="s">
        <v>1265</v>
      </c>
      <c r="C6300" s="187" t="s">
        <v>73</v>
      </c>
      <c r="D6300" s="218">
        <v>65.72</v>
      </c>
    </row>
    <row r="6301" spans="1:4" ht="14.25">
      <c r="A6301" s="199">
        <v>92639</v>
      </c>
      <c r="B6301" s="186" t="s">
        <v>1236</v>
      </c>
      <c r="C6301" s="187" t="s">
        <v>73</v>
      </c>
      <c r="D6301" s="218">
        <v>101.31</v>
      </c>
    </row>
    <row r="6302" spans="1:4" ht="14.25">
      <c r="A6302" s="199">
        <v>92683</v>
      </c>
      <c r="B6302" s="186" t="s">
        <v>1266</v>
      </c>
      <c r="C6302" s="187" t="s">
        <v>73</v>
      </c>
      <c r="D6302" s="218">
        <v>76.66</v>
      </c>
    </row>
    <row r="6303" spans="1:4" ht="14.25">
      <c r="A6303" s="199">
        <v>92640</v>
      </c>
      <c r="B6303" s="186" t="s">
        <v>1237</v>
      </c>
      <c r="C6303" s="187" t="s">
        <v>73</v>
      </c>
      <c r="D6303" s="218">
        <v>132.16999999999999</v>
      </c>
    </row>
    <row r="6304" spans="1:4" ht="14.25">
      <c r="A6304" s="199">
        <v>92684</v>
      </c>
      <c r="B6304" s="186" t="s">
        <v>1267</v>
      </c>
      <c r="C6304" s="187" t="s">
        <v>73</v>
      </c>
      <c r="D6304" s="218">
        <v>103.79</v>
      </c>
    </row>
    <row r="6305" spans="1:4" ht="14.25">
      <c r="A6305" s="199">
        <v>92642</v>
      </c>
      <c r="B6305" s="186" t="s">
        <v>1238</v>
      </c>
      <c r="C6305" s="187" t="s">
        <v>73</v>
      </c>
      <c r="D6305" s="218">
        <v>201.28</v>
      </c>
    </row>
    <row r="6306" spans="1:4" ht="14.25">
      <c r="A6306" s="199">
        <v>92685</v>
      </c>
      <c r="B6306" s="186" t="s">
        <v>1268</v>
      </c>
      <c r="C6306" s="187" t="s">
        <v>73</v>
      </c>
      <c r="D6306" s="218">
        <v>167.31</v>
      </c>
    </row>
    <row r="6307" spans="1:4" ht="14.25">
      <c r="A6307" s="199">
        <v>92644</v>
      </c>
      <c r="B6307" s="186" t="s">
        <v>1239</v>
      </c>
      <c r="C6307" s="187" t="s">
        <v>73</v>
      </c>
      <c r="D6307" s="218">
        <v>253.54</v>
      </c>
    </row>
    <row r="6308" spans="1:4" ht="14.25">
      <c r="A6308" s="199">
        <v>92686</v>
      </c>
      <c r="B6308" s="186" t="s">
        <v>1269</v>
      </c>
      <c r="C6308" s="187" t="s">
        <v>73</v>
      </c>
      <c r="D6308" s="218">
        <v>213.93</v>
      </c>
    </row>
    <row r="6309" spans="1:4" ht="14.25">
      <c r="A6309" s="199">
        <v>92356</v>
      </c>
      <c r="B6309" s="186" t="s">
        <v>1207</v>
      </c>
      <c r="C6309" s="187" t="s">
        <v>73</v>
      </c>
      <c r="D6309" s="218">
        <v>132.32</v>
      </c>
    </row>
    <row r="6310" spans="1:4" ht="14.25">
      <c r="A6310" s="199">
        <v>92357</v>
      </c>
      <c r="B6310" s="186" t="s">
        <v>1208</v>
      </c>
      <c r="C6310" s="187" t="s">
        <v>73</v>
      </c>
      <c r="D6310" s="218">
        <v>197.85</v>
      </c>
    </row>
    <row r="6311" spans="1:4" ht="14.25">
      <c r="A6311" s="199">
        <v>92358</v>
      </c>
      <c r="B6311" s="186" t="s">
        <v>1209</v>
      </c>
      <c r="C6311" s="187" t="s">
        <v>73</v>
      </c>
      <c r="D6311" s="218">
        <v>246.49</v>
      </c>
    </row>
    <row r="6312" spans="1:4" ht="14.25">
      <c r="A6312" s="199">
        <v>101919</v>
      </c>
      <c r="B6312" s="186" t="s">
        <v>1178</v>
      </c>
      <c r="C6312" s="187" t="s">
        <v>73</v>
      </c>
      <c r="D6312" s="218">
        <v>409.78</v>
      </c>
    </row>
    <row r="6313" spans="1:4" ht="14.25">
      <c r="A6313" s="199">
        <v>101928</v>
      </c>
      <c r="B6313" s="186" t="s">
        <v>1187</v>
      </c>
      <c r="C6313" s="187" t="s">
        <v>73</v>
      </c>
      <c r="D6313" s="218">
        <v>415.62</v>
      </c>
    </row>
    <row r="6314" spans="1:4" ht="14.25">
      <c r="A6314" s="199">
        <v>92904</v>
      </c>
      <c r="B6314" s="186" t="s">
        <v>1300</v>
      </c>
      <c r="C6314" s="187" t="s">
        <v>73</v>
      </c>
      <c r="D6314" s="218">
        <v>33.200000000000003</v>
      </c>
    </row>
    <row r="6315" spans="1:4" ht="14.25">
      <c r="A6315" s="199">
        <v>92905</v>
      </c>
      <c r="B6315" s="186" t="s">
        <v>1301</v>
      </c>
      <c r="C6315" s="187" t="s">
        <v>73</v>
      </c>
      <c r="D6315" s="218">
        <v>47.41</v>
      </c>
    </row>
    <row r="6316" spans="1:4" ht="14.25">
      <c r="A6316" s="199">
        <v>92906</v>
      </c>
      <c r="B6316" s="186" t="s">
        <v>1302</v>
      </c>
      <c r="C6316" s="187" t="s">
        <v>73</v>
      </c>
      <c r="D6316" s="218">
        <v>57.86</v>
      </c>
    </row>
    <row r="6317" spans="1:4" ht="14.25">
      <c r="A6317" s="199">
        <v>92898</v>
      </c>
      <c r="B6317" s="186" t="s">
        <v>1294</v>
      </c>
      <c r="C6317" s="187" t="s">
        <v>73</v>
      </c>
      <c r="D6317" s="218">
        <v>48.74</v>
      </c>
    </row>
    <row r="6318" spans="1:4" ht="14.25">
      <c r="A6318" s="199">
        <v>92899</v>
      </c>
      <c r="B6318" s="186" t="s">
        <v>1295</v>
      </c>
      <c r="C6318" s="187" t="s">
        <v>73</v>
      </c>
      <c r="D6318" s="218">
        <v>72.099999999999994</v>
      </c>
    </row>
    <row r="6319" spans="1:4" ht="14.25">
      <c r="A6319" s="199">
        <v>92900</v>
      </c>
      <c r="B6319" s="186" t="s">
        <v>1296</v>
      </c>
      <c r="C6319" s="187" t="s">
        <v>73</v>
      </c>
      <c r="D6319" s="218">
        <v>86.73</v>
      </c>
    </row>
    <row r="6320" spans="1:4" ht="14.25">
      <c r="A6320" s="199">
        <v>92901</v>
      </c>
      <c r="B6320" s="186" t="s">
        <v>1297</v>
      </c>
      <c r="C6320" s="187" t="s">
        <v>73</v>
      </c>
      <c r="D6320" s="218">
        <v>120.7</v>
      </c>
    </row>
    <row r="6321" spans="1:4" ht="14.25">
      <c r="A6321" s="199">
        <v>92902</v>
      </c>
      <c r="B6321" s="186" t="s">
        <v>1298</v>
      </c>
      <c r="C6321" s="187" t="s">
        <v>73</v>
      </c>
      <c r="D6321" s="218">
        <v>189.28</v>
      </c>
    </row>
    <row r="6322" spans="1:4" ht="14.25">
      <c r="A6322" s="199">
        <v>92903</v>
      </c>
      <c r="B6322" s="186" t="s">
        <v>1299</v>
      </c>
      <c r="C6322" s="187" t="s">
        <v>73</v>
      </c>
      <c r="D6322" s="218">
        <v>283.77999999999997</v>
      </c>
    </row>
    <row r="6323" spans="1:4" ht="14.25">
      <c r="A6323" s="199">
        <v>92892</v>
      </c>
      <c r="B6323" s="186" t="s">
        <v>1288</v>
      </c>
      <c r="C6323" s="187" t="s">
        <v>73</v>
      </c>
      <c r="D6323" s="218">
        <v>58.27</v>
      </c>
    </row>
    <row r="6324" spans="1:4" ht="14.25">
      <c r="A6324" s="199">
        <v>92893</v>
      </c>
      <c r="B6324" s="186" t="s">
        <v>1289</v>
      </c>
      <c r="C6324" s="187" t="s">
        <v>73</v>
      </c>
      <c r="D6324" s="218">
        <v>82.94</v>
      </c>
    </row>
    <row r="6325" spans="1:4" ht="14.25">
      <c r="A6325" s="199">
        <v>92894</v>
      </c>
      <c r="B6325" s="186" t="s">
        <v>1290</v>
      </c>
      <c r="C6325" s="187" t="s">
        <v>73</v>
      </c>
      <c r="D6325" s="218">
        <v>99.08</v>
      </c>
    </row>
    <row r="6326" spans="1:4" ht="14.25">
      <c r="A6326" s="199">
        <v>92889</v>
      </c>
      <c r="B6326" s="186" t="s">
        <v>1285</v>
      </c>
      <c r="C6326" s="187" t="s">
        <v>73</v>
      </c>
      <c r="D6326" s="218">
        <v>134.96</v>
      </c>
    </row>
    <row r="6327" spans="1:4" ht="14.25">
      <c r="A6327" s="199">
        <v>92895</v>
      </c>
      <c r="B6327" s="186" t="s">
        <v>1291</v>
      </c>
      <c r="C6327" s="187" t="s">
        <v>73</v>
      </c>
      <c r="D6327" s="218">
        <v>134.91</v>
      </c>
    </row>
    <row r="6328" spans="1:4" ht="14.25">
      <c r="A6328" s="199">
        <v>92890</v>
      </c>
      <c r="B6328" s="186" t="s">
        <v>1286</v>
      </c>
      <c r="C6328" s="187" t="s">
        <v>73</v>
      </c>
      <c r="D6328" s="218">
        <v>204.6</v>
      </c>
    </row>
    <row r="6329" spans="1:4" ht="14.25">
      <c r="A6329" s="199">
        <v>92896</v>
      </c>
      <c r="B6329" s="186" t="s">
        <v>1292</v>
      </c>
      <c r="C6329" s="187" t="s">
        <v>73</v>
      </c>
      <c r="D6329" s="218">
        <v>206.31</v>
      </c>
    </row>
    <row r="6330" spans="1:4" ht="14.25">
      <c r="A6330" s="199">
        <v>92891</v>
      </c>
      <c r="B6330" s="186" t="s">
        <v>1287</v>
      </c>
      <c r="C6330" s="187" t="s">
        <v>73</v>
      </c>
      <c r="D6330" s="218">
        <v>300.07</v>
      </c>
    </row>
    <row r="6331" spans="1:4" ht="14.25">
      <c r="A6331" s="199">
        <v>92897</v>
      </c>
      <c r="B6331" s="186" t="s">
        <v>1293</v>
      </c>
      <c r="C6331" s="187" t="s">
        <v>73</v>
      </c>
      <c r="D6331" s="218">
        <v>303.58999999999997</v>
      </c>
    </row>
    <row r="6332" spans="1:4" ht="14.25">
      <c r="A6332" s="199">
        <v>100822</v>
      </c>
      <c r="B6332" s="186" t="s">
        <v>8217</v>
      </c>
      <c r="C6332" s="187" t="s">
        <v>73</v>
      </c>
      <c r="D6332" s="218">
        <v>0</v>
      </c>
    </row>
    <row r="6333" spans="1:4" ht="14.25">
      <c r="A6333" s="199">
        <v>100823</v>
      </c>
      <c r="B6333" s="186" t="s">
        <v>8218</v>
      </c>
      <c r="C6333" s="187" t="s">
        <v>73</v>
      </c>
      <c r="D6333" s="218">
        <v>0</v>
      </c>
    </row>
    <row r="6334" spans="1:4" ht="14.25">
      <c r="A6334" s="199">
        <v>100824</v>
      </c>
      <c r="B6334" s="186" t="s">
        <v>8219</v>
      </c>
      <c r="C6334" s="187" t="s">
        <v>73</v>
      </c>
      <c r="D6334" s="218">
        <v>0</v>
      </c>
    </row>
    <row r="6335" spans="1:4" ht="14.25">
      <c r="A6335" s="199">
        <v>100825</v>
      </c>
      <c r="B6335" s="186" t="s">
        <v>8220</v>
      </c>
      <c r="C6335" s="187" t="s">
        <v>73</v>
      </c>
      <c r="D6335" s="218">
        <v>0</v>
      </c>
    </row>
    <row r="6336" spans="1:4" ht="14.25">
      <c r="A6336" s="199">
        <v>100818</v>
      </c>
      <c r="B6336" s="186" t="s">
        <v>8221</v>
      </c>
      <c r="C6336" s="187" t="s">
        <v>73</v>
      </c>
      <c r="D6336" s="218">
        <v>0</v>
      </c>
    </row>
    <row r="6337" spans="1:4" ht="14.25">
      <c r="A6337" s="199">
        <v>100819</v>
      </c>
      <c r="B6337" s="186" t="s">
        <v>8222</v>
      </c>
      <c r="C6337" s="187" t="s">
        <v>73</v>
      </c>
      <c r="D6337" s="218">
        <v>0</v>
      </c>
    </row>
    <row r="6338" spans="1:4" ht="14.25">
      <c r="A6338" s="199">
        <v>100820</v>
      </c>
      <c r="B6338" s="186" t="s">
        <v>8223</v>
      </c>
      <c r="C6338" s="187" t="s">
        <v>73</v>
      </c>
      <c r="D6338" s="218">
        <v>0</v>
      </c>
    </row>
    <row r="6339" spans="1:4" ht="14.25">
      <c r="A6339" s="199">
        <v>100821</v>
      </c>
      <c r="B6339" s="186" t="s">
        <v>8224</v>
      </c>
      <c r="C6339" s="187" t="s">
        <v>73</v>
      </c>
      <c r="D6339" s="218">
        <v>0</v>
      </c>
    </row>
    <row r="6340" spans="1:4" ht="14.25">
      <c r="A6340" s="199">
        <v>100846</v>
      </c>
      <c r="B6340" s="186" t="s">
        <v>8225</v>
      </c>
      <c r="C6340" s="187" t="s">
        <v>73</v>
      </c>
      <c r="D6340" s="218">
        <v>0</v>
      </c>
    </row>
    <row r="6341" spans="1:4" ht="14.25">
      <c r="A6341" s="199">
        <v>100834</v>
      </c>
      <c r="B6341" s="186" t="s">
        <v>8226</v>
      </c>
      <c r="C6341" s="187" t="s">
        <v>73</v>
      </c>
      <c r="D6341" s="218">
        <v>0</v>
      </c>
    </row>
    <row r="6342" spans="1:4" ht="14.25">
      <c r="A6342" s="199">
        <v>100835</v>
      </c>
      <c r="B6342" s="186" t="s">
        <v>8227</v>
      </c>
      <c r="C6342" s="187" t="s">
        <v>73</v>
      </c>
      <c r="D6342" s="218">
        <v>0</v>
      </c>
    </row>
    <row r="6343" spans="1:4" ht="14.25">
      <c r="A6343" s="199">
        <v>100836</v>
      </c>
      <c r="B6343" s="186" t="s">
        <v>8228</v>
      </c>
      <c r="C6343" s="187" t="s">
        <v>73</v>
      </c>
      <c r="D6343" s="218">
        <v>0</v>
      </c>
    </row>
    <row r="6344" spans="1:4" ht="14.25">
      <c r="A6344" s="199">
        <v>100837</v>
      </c>
      <c r="B6344" s="186" t="s">
        <v>8229</v>
      </c>
      <c r="C6344" s="187" t="s">
        <v>73</v>
      </c>
      <c r="D6344" s="218">
        <v>0</v>
      </c>
    </row>
    <row r="6345" spans="1:4" ht="14.25">
      <c r="A6345" s="199">
        <v>100826</v>
      </c>
      <c r="B6345" s="186" t="s">
        <v>8230</v>
      </c>
      <c r="C6345" s="187" t="s">
        <v>73</v>
      </c>
      <c r="D6345" s="218">
        <v>0</v>
      </c>
    </row>
    <row r="6346" spans="1:4" ht="14.25">
      <c r="A6346" s="199">
        <v>100827</v>
      </c>
      <c r="B6346" s="186" t="s">
        <v>8231</v>
      </c>
      <c r="C6346" s="187" t="s">
        <v>73</v>
      </c>
      <c r="D6346" s="218">
        <v>0</v>
      </c>
    </row>
    <row r="6347" spans="1:4" ht="14.25">
      <c r="A6347" s="199">
        <v>100828</v>
      </c>
      <c r="B6347" s="186" t="s">
        <v>8232</v>
      </c>
      <c r="C6347" s="187" t="s">
        <v>73</v>
      </c>
      <c r="D6347" s="218">
        <v>0</v>
      </c>
    </row>
    <row r="6348" spans="1:4" ht="14.25">
      <c r="A6348" s="199">
        <v>100829</v>
      </c>
      <c r="B6348" s="186" t="s">
        <v>8233</v>
      </c>
      <c r="C6348" s="187" t="s">
        <v>73</v>
      </c>
      <c r="D6348" s="218">
        <v>0</v>
      </c>
    </row>
    <row r="6349" spans="1:4" ht="14.25">
      <c r="A6349" s="199">
        <v>100830</v>
      </c>
      <c r="B6349" s="186" t="s">
        <v>8234</v>
      </c>
      <c r="C6349" s="187" t="s">
        <v>73</v>
      </c>
      <c r="D6349" s="218">
        <v>0</v>
      </c>
    </row>
    <row r="6350" spans="1:4" ht="14.25">
      <c r="A6350" s="199">
        <v>100831</v>
      </c>
      <c r="B6350" s="186" t="s">
        <v>8235</v>
      </c>
      <c r="C6350" s="187" t="s">
        <v>73</v>
      </c>
      <c r="D6350" s="218">
        <v>0</v>
      </c>
    </row>
    <row r="6351" spans="1:4" ht="14.25">
      <c r="A6351" s="199">
        <v>100832</v>
      </c>
      <c r="B6351" s="186" t="s">
        <v>8236</v>
      </c>
      <c r="C6351" s="187" t="s">
        <v>73</v>
      </c>
      <c r="D6351" s="218">
        <v>0</v>
      </c>
    </row>
    <row r="6352" spans="1:4" ht="14.25">
      <c r="A6352" s="199">
        <v>100833</v>
      </c>
      <c r="B6352" s="186" t="s">
        <v>8237</v>
      </c>
      <c r="C6352" s="187" t="s">
        <v>73</v>
      </c>
      <c r="D6352" s="218">
        <v>0</v>
      </c>
    </row>
    <row r="6353" spans="1:4" ht="14.25">
      <c r="A6353" s="199">
        <v>100790</v>
      </c>
      <c r="B6353" s="186" t="s">
        <v>8238</v>
      </c>
      <c r="C6353" s="187" t="s">
        <v>73</v>
      </c>
      <c r="D6353" s="218">
        <v>0</v>
      </c>
    </row>
    <row r="6354" spans="1:4" ht="14.25">
      <c r="A6354" s="199">
        <v>100789</v>
      </c>
      <c r="B6354" s="186" t="s">
        <v>8239</v>
      </c>
      <c r="C6354" s="187" t="s">
        <v>73</v>
      </c>
      <c r="D6354" s="218">
        <v>0</v>
      </c>
    </row>
    <row r="6355" spans="1:4" ht="14.25">
      <c r="A6355" s="199">
        <v>100788</v>
      </c>
      <c r="B6355" s="186" t="s">
        <v>1168</v>
      </c>
      <c r="C6355" s="187" t="s">
        <v>73</v>
      </c>
      <c r="D6355" s="218">
        <v>907.33</v>
      </c>
    </row>
    <row r="6356" spans="1:4" ht="14.25">
      <c r="A6356" s="199">
        <v>100811</v>
      </c>
      <c r="B6356" s="186" t="s">
        <v>8240</v>
      </c>
      <c r="C6356" s="187" t="s">
        <v>73</v>
      </c>
      <c r="D6356" s="218">
        <v>0</v>
      </c>
    </row>
    <row r="6357" spans="1:4" ht="14.25">
      <c r="A6357" s="199">
        <v>100812</v>
      </c>
      <c r="B6357" s="186" t="s">
        <v>8241</v>
      </c>
      <c r="C6357" s="187" t="s">
        <v>73</v>
      </c>
      <c r="D6357" s="218">
        <v>0</v>
      </c>
    </row>
    <row r="6358" spans="1:4" ht="14.25">
      <c r="A6358" s="199">
        <v>100813</v>
      </c>
      <c r="B6358" s="186" t="s">
        <v>8242</v>
      </c>
      <c r="C6358" s="187" t="s">
        <v>73</v>
      </c>
      <c r="D6358" s="218">
        <v>0</v>
      </c>
    </row>
    <row r="6359" spans="1:4" ht="14.25">
      <c r="A6359" s="199">
        <v>100814</v>
      </c>
      <c r="B6359" s="186" t="s">
        <v>8243</v>
      </c>
      <c r="C6359" s="187" t="s">
        <v>73</v>
      </c>
      <c r="D6359" s="218">
        <v>0</v>
      </c>
    </row>
    <row r="6360" spans="1:4" ht="14.25">
      <c r="A6360" s="199">
        <v>100815</v>
      </c>
      <c r="B6360" s="186" t="s">
        <v>8244</v>
      </c>
      <c r="C6360" s="187" t="s">
        <v>73</v>
      </c>
      <c r="D6360" s="218">
        <v>0</v>
      </c>
    </row>
    <row r="6361" spans="1:4" ht="14.25">
      <c r="A6361" s="199">
        <v>100816</v>
      </c>
      <c r="B6361" s="186" t="s">
        <v>8245</v>
      </c>
      <c r="C6361" s="187" t="s">
        <v>73</v>
      </c>
      <c r="D6361" s="218">
        <v>0</v>
      </c>
    </row>
    <row r="6362" spans="1:4" ht="14.25">
      <c r="A6362" s="199">
        <v>100817</v>
      </c>
      <c r="B6362" s="186" t="s">
        <v>8246</v>
      </c>
      <c r="C6362" s="187" t="s">
        <v>73</v>
      </c>
      <c r="D6362" s="218">
        <v>0</v>
      </c>
    </row>
    <row r="6363" spans="1:4" ht="14.25">
      <c r="A6363" s="199">
        <v>100795</v>
      </c>
      <c r="B6363" s="186" t="s">
        <v>8247</v>
      </c>
      <c r="C6363" s="187" t="s">
        <v>44</v>
      </c>
      <c r="D6363" s="218">
        <v>0</v>
      </c>
    </row>
    <row r="6364" spans="1:4" ht="14.25">
      <c r="A6364" s="199">
        <v>100842</v>
      </c>
      <c r="B6364" s="186" t="s">
        <v>8248</v>
      </c>
      <c r="C6364" s="187" t="s">
        <v>44</v>
      </c>
      <c r="D6364" s="218">
        <v>0</v>
      </c>
    </row>
    <row r="6365" spans="1:4" ht="14.25">
      <c r="A6365" s="199">
        <v>100796</v>
      </c>
      <c r="B6365" s="186" t="s">
        <v>8249</v>
      </c>
      <c r="C6365" s="187" t="s">
        <v>44</v>
      </c>
      <c r="D6365" s="218">
        <v>0</v>
      </c>
    </row>
    <row r="6366" spans="1:4" ht="14.25">
      <c r="A6366" s="199">
        <v>100843</v>
      </c>
      <c r="B6366" s="186" t="s">
        <v>8250</v>
      </c>
      <c r="C6366" s="187" t="s">
        <v>44</v>
      </c>
      <c r="D6366" s="218">
        <v>0</v>
      </c>
    </row>
    <row r="6367" spans="1:4" ht="14.25">
      <c r="A6367" s="199">
        <v>100844</v>
      </c>
      <c r="B6367" s="186" t="s">
        <v>8251</v>
      </c>
      <c r="C6367" s="187" t="s">
        <v>44</v>
      </c>
      <c r="D6367" s="218">
        <v>0</v>
      </c>
    </row>
    <row r="6368" spans="1:4" ht="14.25">
      <c r="A6368" s="199">
        <v>100797</v>
      </c>
      <c r="B6368" s="186" t="s">
        <v>8252</v>
      </c>
      <c r="C6368" s="187" t="s">
        <v>44</v>
      </c>
      <c r="D6368" s="218">
        <v>0</v>
      </c>
    </row>
    <row r="6369" spans="1:4" ht="14.25">
      <c r="A6369" s="199">
        <v>100798</v>
      </c>
      <c r="B6369" s="186" t="s">
        <v>8253</v>
      </c>
      <c r="C6369" s="187" t="s">
        <v>44</v>
      </c>
      <c r="D6369" s="218">
        <v>0</v>
      </c>
    </row>
    <row r="6370" spans="1:4" ht="14.25">
      <c r="A6370" s="199">
        <v>100845</v>
      </c>
      <c r="B6370" s="186" t="s">
        <v>8254</v>
      </c>
      <c r="C6370" s="187" t="s">
        <v>44</v>
      </c>
      <c r="D6370" s="218">
        <v>0</v>
      </c>
    </row>
    <row r="6371" spans="1:4" ht="14.25">
      <c r="A6371" s="199">
        <v>100799</v>
      </c>
      <c r="B6371" s="186" t="s">
        <v>2446</v>
      </c>
      <c r="C6371" s="187" t="s">
        <v>44</v>
      </c>
      <c r="D6371" s="218">
        <v>18.260000000000002</v>
      </c>
    </row>
    <row r="6372" spans="1:4" ht="14.25">
      <c r="A6372" s="199">
        <v>100807</v>
      </c>
      <c r="B6372" s="186" t="s">
        <v>2450</v>
      </c>
      <c r="C6372" s="187" t="s">
        <v>44</v>
      </c>
      <c r="D6372" s="218">
        <v>24.11</v>
      </c>
    </row>
    <row r="6373" spans="1:4" ht="14.25">
      <c r="A6373" s="199">
        <v>100800</v>
      </c>
      <c r="B6373" s="186" t="s">
        <v>2447</v>
      </c>
      <c r="C6373" s="187" t="s">
        <v>44</v>
      </c>
      <c r="D6373" s="218">
        <v>26.03</v>
      </c>
    </row>
    <row r="6374" spans="1:4" ht="14.25">
      <c r="A6374" s="199">
        <v>100808</v>
      </c>
      <c r="B6374" s="186" t="s">
        <v>2451</v>
      </c>
      <c r="C6374" s="187" t="s">
        <v>44</v>
      </c>
      <c r="D6374" s="218">
        <v>32.96</v>
      </c>
    </row>
    <row r="6375" spans="1:4" ht="14.25">
      <c r="A6375" s="199">
        <v>100801</v>
      </c>
      <c r="B6375" s="186" t="s">
        <v>2448</v>
      </c>
      <c r="C6375" s="187" t="s">
        <v>44</v>
      </c>
      <c r="D6375" s="218">
        <v>34.1</v>
      </c>
    </row>
    <row r="6376" spans="1:4" ht="14.25">
      <c r="A6376" s="199">
        <v>100809</v>
      </c>
      <c r="B6376" s="186" t="s">
        <v>2452</v>
      </c>
      <c r="C6376" s="187" t="s">
        <v>44</v>
      </c>
      <c r="D6376" s="218">
        <v>42.4</v>
      </c>
    </row>
    <row r="6377" spans="1:4" ht="14.25">
      <c r="A6377" s="199">
        <v>100802</v>
      </c>
      <c r="B6377" s="186" t="s">
        <v>2449</v>
      </c>
      <c r="C6377" s="187" t="s">
        <v>44</v>
      </c>
      <c r="D6377" s="218">
        <v>45.51</v>
      </c>
    </row>
    <row r="6378" spans="1:4" ht="14.25">
      <c r="A6378" s="199">
        <v>100810</v>
      </c>
      <c r="B6378" s="186" t="s">
        <v>2453</v>
      </c>
      <c r="C6378" s="187" t="s">
        <v>44</v>
      </c>
      <c r="D6378" s="218">
        <v>55.71</v>
      </c>
    </row>
    <row r="6379" spans="1:4" ht="14.25">
      <c r="A6379" s="199">
        <v>100791</v>
      </c>
      <c r="B6379" s="186" t="s">
        <v>1169</v>
      </c>
      <c r="C6379" s="187" t="s">
        <v>44</v>
      </c>
      <c r="D6379" s="218">
        <v>17.760000000000002</v>
      </c>
    </row>
    <row r="6380" spans="1:4" ht="14.25">
      <c r="A6380" s="199">
        <v>100803</v>
      </c>
      <c r="B6380" s="186" t="s">
        <v>1173</v>
      </c>
      <c r="C6380" s="187" t="s">
        <v>44</v>
      </c>
      <c r="D6380" s="218">
        <v>16.739999999999998</v>
      </c>
    </row>
    <row r="6381" spans="1:4" ht="14.25">
      <c r="A6381" s="199">
        <v>100792</v>
      </c>
      <c r="B6381" s="186" t="s">
        <v>1170</v>
      </c>
      <c r="C6381" s="187" t="s">
        <v>44</v>
      </c>
      <c r="D6381" s="218">
        <v>25.53</v>
      </c>
    </row>
    <row r="6382" spans="1:4" ht="14.25">
      <c r="A6382" s="199">
        <v>100804</v>
      </c>
      <c r="B6382" s="186" t="s">
        <v>1174</v>
      </c>
      <c r="C6382" s="187" t="s">
        <v>44</v>
      </c>
      <c r="D6382" s="218">
        <v>24.31</v>
      </c>
    </row>
    <row r="6383" spans="1:4" ht="14.25">
      <c r="A6383" s="199">
        <v>100793</v>
      </c>
      <c r="B6383" s="186" t="s">
        <v>1171</v>
      </c>
      <c r="C6383" s="187" t="s">
        <v>44</v>
      </c>
      <c r="D6383" s="218">
        <v>33.6</v>
      </c>
    </row>
    <row r="6384" spans="1:4" ht="14.25">
      <c r="A6384" s="199">
        <v>100805</v>
      </c>
      <c r="B6384" s="186" t="s">
        <v>1175</v>
      </c>
      <c r="C6384" s="187" t="s">
        <v>44</v>
      </c>
      <c r="D6384" s="218">
        <v>32.14</v>
      </c>
    </row>
    <row r="6385" spans="1:4" ht="14.25">
      <c r="A6385" s="199">
        <v>100794</v>
      </c>
      <c r="B6385" s="186" t="s">
        <v>1172</v>
      </c>
      <c r="C6385" s="187" t="s">
        <v>44</v>
      </c>
      <c r="D6385" s="218">
        <v>45.01</v>
      </c>
    </row>
    <row r="6386" spans="1:4" ht="14.25">
      <c r="A6386" s="199">
        <v>100806</v>
      </c>
      <c r="B6386" s="186" t="s">
        <v>1176</v>
      </c>
      <c r="C6386" s="187" t="s">
        <v>44</v>
      </c>
      <c r="D6386" s="218">
        <v>43.22</v>
      </c>
    </row>
    <row r="6387" spans="1:4" ht="14.25">
      <c r="A6387" s="199">
        <v>100838</v>
      </c>
      <c r="B6387" s="186" t="s">
        <v>8255</v>
      </c>
      <c r="C6387" s="187" t="s">
        <v>73</v>
      </c>
      <c r="D6387" s="218">
        <v>0</v>
      </c>
    </row>
    <row r="6388" spans="1:4" ht="14.25">
      <c r="A6388" s="199">
        <v>100839</v>
      </c>
      <c r="B6388" s="186" t="s">
        <v>8256</v>
      </c>
      <c r="C6388" s="187" t="s">
        <v>73</v>
      </c>
      <c r="D6388" s="218">
        <v>0</v>
      </c>
    </row>
    <row r="6389" spans="1:4" ht="14.25">
      <c r="A6389" s="199">
        <v>100840</v>
      </c>
      <c r="B6389" s="186" t="s">
        <v>8257</v>
      </c>
      <c r="C6389" s="187" t="s">
        <v>73</v>
      </c>
      <c r="D6389" s="218">
        <v>0</v>
      </c>
    </row>
    <row r="6390" spans="1:4" ht="14.25">
      <c r="A6390" s="199">
        <v>100841</v>
      </c>
      <c r="B6390" s="186" t="s">
        <v>8258</v>
      </c>
      <c r="C6390" s="187" t="s">
        <v>73</v>
      </c>
      <c r="D6390" s="218">
        <v>0</v>
      </c>
    </row>
    <row r="6391" spans="1:4" ht="14.25">
      <c r="A6391" s="199">
        <v>103283</v>
      </c>
      <c r="B6391" s="186" t="s">
        <v>8259</v>
      </c>
      <c r="C6391" s="187" t="s">
        <v>73</v>
      </c>
      <c r="D6391" s="218">
        <v>0</v>
      </c>
    </row>
    <row r="6392" spans="1:4" ht="14.25">
      <c r="A6392" s="199">
        <v>103284</v>
      </c>
      <c r="B6392" s="186" t="s">
        <v>8260</v>
      </c>
      <c r="C6392" s="187" t="s">
        <v>73</v>
      </c>
      <c r="D6392" s="218">
        <v>0</v>
      </c>
    </row>
    <row r="6393" spans="1:4" ht="14.25">
      <c r="A6393" s="199">
        <v>103282</v>
      </c>
      <c r="B6393" s="186" t="s">
        <v>8261</v>
      </c>
      <c r="C6393" s="187" t="s">
        <v>73</v>
      </c>
      <c r="D6393" s="218">
        <v>0</v>
      </c>
    </row>
    <row r="6394" spans="1:4" ht="14.25">
      <c r="A6394" s="199">
        <v>103279</v>
      </c>
      <c r="B6394" s="186" t="s">
        <v>8262</v>
      </c>
      <c r="C6394" s="187" t="s">
        <v>73</v>
      </c>
      <c r="D6394" s="218">
        <v>0</v>
      </c>
    </row>
    <row r="6395" spans="1:4" ht="14.25">
      <c r="A6395" s="199">
        <v>103280</v>
      </c>
      <c r="B6395" s="186" t="s">
        <v>8263</v>
      </c>
      <c r="C6395" s="187" t="s">
        <v>73</v>
      </c>
      <c r="D6395" s="218">
        <v>0</v>
      </c>
    </row>
    <row r="6396" spans="1:4" ht="14.25">
      <c r="A6396" s="199">
        <v>103281</v>
      </c>
      <c r="B6396" s="186" t="s">
        <v>8264</v>
      </c>
      <c r="C6396" s="187" t="s">
        <v>73</v>
      </c>
      <c r="D6396" s="218">
        <v>0</v>
      </c>
    </row>
    <row r="6397" spans="1:4" ht="14.25">
      <c r="A6397" s="199">
        <v>103247</v>
      </c>
      <c r="B6397" s="186" t="s">
        <v>4359</v>
      </c>
      <c r="C6397" s="187" t="s">
        <v>73</v>
      </c>
      <c r="D6397" s="218">
        <v>2528.8200000000002</v>
      </c>
    </row>
    <row r="6398" spans="1:4" ht="14.25">
      <c r="A6398" s="199">
        <v>103250</v>
      </c>
      <c r="B6398" s="186" t="s">
        <v>4362</v>
      </c>
      <c r="C6398" s="187" t="s">
        <v>73</v>
      </c>
      <c r="D6398" s="218">
        <v>3667.39</v>
      </c>
    </row>
    <row r="6399" spans="1:4" ht="14.25">
      <c r="A6399" s="199">
        <v>103253</v>
      </c>
      <c r="B6399" s="186" t="s">
        <v>4365</v>
      </c>
      <c r="C6399" s="187" t="s">
        <v>73</v>
      </c>
      <c r="D6399" s="218">
        <v>4994.17</v>
      </c>
    </row>
    <row r="6400" spans="1:4" ht="14.25">
      <c r="A6400" s="199">
        <v>103244</v>
      </c>
      <c r="B6400" s="186" t="s">
        <v>4356</v>
      </c>
      <c r="C6400" s="187" t="s">
        <v>73</v>
      </c>
      <c r="D6400" s="218">
        <v>2279.89</v>
      </c>
    </row>
    <row r="6401" spans="1:4" ht="14.25">
      <c r="A6401" s="199">
        <v>103256</v>
      </c>
      <c r="B6401" s="186" t="s">
        <v>4368</v>
      </c>
      <c r="C6401" s="187" t="s">
        <v>73</v>
      </c>
      <c r="D6401" s="218">
        <v>9268.49</v>
      </c>
    </row>
    <row r="6402" spans="1:4" ht="14.25">
      <c r="A6402" s="199">
        <v>103258</v>
      </c>
      <c r="B6402" s="186" t="s">
        <v>4370</v>
      </c>
      <c r="C6402" s="187" t="s">
        <v>73</v>
      </c>
      <c r="D6402" s="218">
        <v>10359.530000000001</v>
      </c>
    </row>
    <row r="6403" spans="1:4" ht="14.25">
      <c r="A6403" s="199">
        <v>103260</v>
      </c>
      <c r="B6403" s="186" t="s">
        <v>4372</v>
      </c>
      <c r="C6403" s="187" t="s">
        <v>73</v>
      </c>
      <c r="D6403" s="218">
        <v>5745.34</v>
      </c>
    </row>
    <row r="6404" spans="1:4" ht="14.25">
      <c r="A6404" s="199">
        <v>103261</v>
      </c>
      <c r="B6404" s="186" t="s">
        <v>4373</v>
      </c>
      <c r="C6404" s="187" t="s">
        <v>73</v>
      </c>
      <c r="D6404" s="218">
        <v>11685.2</v>
      </c>
    </row>
    <row r="6405" spans="1:4" ht="14.25">
      <c r="A6405" s="199">
        <v>103263</v>
      </c>
      <c r="B6405" s="186" t="s">
        <v>4375</v>
      </c>
      <c r="C6405" s="187" t="s">
        <v>73</v>
      </c>
      <c r="D6405" s="218">
        <v>16251</v>
      </c>
    </row>
    <row r="6406" spans="1:4" ht="14.25">
      <c r="A6406" s="199">
        <v>103265</v>
      </c>
      <c r="B6406" s="186" t="s">
        <v>4377</v>
      </c>
      <c r="C6406" s="187" t="s">
        <v>73</v>
      </c>
      <c r="D6406" s="218">
        <v>19578.89</v>
      </c>
    </row>
    <row r="6407" spans="1:4" ht="14.25">
      <c r="A6407" s="199">
        <v>103268</v>
      </c>
      <c r="B6407" s="186" t="s">
        <v>4380</v>
      </c>
      <c r="C6407" s="187" t="s">
        <v>73</v>
      </c>
      <c r="D6407" s="218">
        <v>6879.18</v>
      </c>
    </row>
    <row r="6408" spans="1:4" ht="14.25">
      <c r="A6408" s="199">
        <v>103270</v>
      </c>
      <c r="B6408" s="186" t="s">
        <v>4382</v>
      </c>
      <c r="C6408" s="187" t="s">
        <v>73</v>
      </c>
      <c r="D6408" s="218">
        <v>7392.67</v>
      </c>
    </row>
    <row r="6409" spans="1:4" ht="14.25">
      <c r="A6409" s="199">
        <v>103272</v>
      </c>
      <c r="B6409" s="186" t="s">
        <v>4384</v>
      </c>
      <c r="C6409" s="187" t="s">
        <v>73</v>
      </c>
      <c r="D6409" s="218">
        <v>10809.72</v>
      </c>
    </row>
    <row r="6410" spans="1:4" ht="14.25">
      <c r="A6410" s="199">
        <v>103274</v>
      </c>
      <c r="B6410" s="186" t="s">
        <v>4386</v>
      </c>
      <c r="C6410" s="187" t="s">
        <v>73</v>
      </c>
      <c r="D6410" s="218">
        <v>12768.32</v>
      </c>
    </row>
    <row r="6411" spans="1:4" ht="14.25">
      <c r="A6411" s="199">
        <v>103276</v>
      </c>
      <c r="B6411" s="186" t="s">
        <v>4388</v>
      </c>
      <c r="C6411" s="187" t="s">
        <v>73</v>
      </c>
      <c r="D6411" s="218">
        <v>13326.66</v>
      </c>
    </row>
    <row r="6412" spans="1:4" ht="14.25">
      <c r="A6412" s="199">
        <v>103267</v>
      </c>
      <c r="B6412" s="186" t="s">
        <v>4379</v>
      </c>
      <c r="C6412" s="187" t="s">
        <v>73</v>
      </c>
      <c r="D6412" s="218">
        <v>5798.95</v>
      </c>
    </row>
    <row r="6413" spans="1:4" ht="14.25">
      <c r="A6413" s="199">
        <v>103269</v>
      </c>
      <c r="B6413" s="186" t="s">
        <v>4381</v>
      </c>
      <c r="C6413" s="187" t="s">
        <v>73</v>
      </c>
      <c r="D6413" s="218">
        <v>7122.81</v>
      </c>
    </row>
    <row r="6414" spans="1:4" ht="14.25">
      <c r="A6414" s="199">
        <v>103271</v>
      </c>
      <c r="B6414" s="186" t="s">
        <v>4383</v>
      </c>
      <c r="C6414" s="187" t="s">
        <v>73</v>
      </c>
      <c r="D6414" s="218">
        <v>10466.549999999999</v>
      </c>
    </row>
    <row r="6415" spans="1:4" ht="14.25">
      <c r="A6415" s="199">
        <v>103273</v>
      </c>
      <c r="B6415" s="186" t="s">
        <v>4385</v>
      </c>
      <c r="C6415" s="187" t="s">
        <v>73</v>
      </c>
      <c r="D6415" s="218">
        <v>11154.35</v>
      </c>
    </row>
    <row r="6416" spans="1:4" ht="14.25">
      <c r="A6416" s="199">
        <v>103275</v>
      </c>
      <c r="B6416" s="186" t="s">
        <v>4387</v>
      </c>
      <c r="C6416" s="187" t="s">
        <v>73</v>
      </c>
      <c r="D6416" s="218">
        <v>12702.43</v>
      </c>
    </row>
    <row r="6417" spans="1:4" ht="14.25">
      <c r="A6417" s="199">
        <v>103248</v>
      </c>
      <c r="B6417" s="186" t="s">
        <v>4360</v>
      </c>
      <c r="C6417" s="187" t="s">
        <v>73</v>
      </c>
      <c r="D6417" s="218">
        <v>2069.12</v>
      </c>
    </row>
    <row r="6418" spans="1:4" ht="14.25">
      <c r="A6418" s="199">
        <v>103249</v>
      </c>
      <c r="B6418" s="186" t="s">
        <v>4361</v>
      </c>
      <c r="C6418" s="187" t="s">
        <v>73</v>
      </c>
      <c r="D6418" s="218">
        <v>2221.87</v>
      </c>
    </row>
    <row r="6419" spans="1:4" ht="14.25">
      <c r="A6419" s="199">
        <v>103251</v>
      </c>
      <c r="B6419" s="186" t="s">
        <v>4363</v>
      </c>
      <c r="C6419" s="187" t="s">
        <v>73</v>
      </c>
      <c r="D6419" s="218">
        <v>2899.61</v>
      </c>
    </row>
    <row r="6420" spans="1:4" ht="14.25">
      <c r="A6420" s="199">
        <v>103252</v>
      </c>
      <c r="B6420" s="186" t="s">
        <v>4364</v>
      </c>
      <c r="C6420" s="187" t="s">
        <v>73</v>
      </c>
      <c r="D6420" s="218">
        <v>3209.24</v>
      </c>
    </row>
    <row r="6421" spans="1:4" ht="14.25">
      <c r="A6421" s="199">
        <v>103254</v>
      </c>
      <c r="B6421" s="186" t="s">
        <v>4366</v>
      </c>
      <c r="C6421" s="187" t="s">
        <v>73</v>
      </c>
      <c r="D6421" s="218">
        <v>3738.95</v>
      </c>
    </row>
    <row r="6422" spans="1:4" ht="14.25">
      <c r="A6422" s="199">
        <v>103255</v>
      </c>
      <c r="B6422" s="186" t="s">
        <v>4367</v>
      </c>
      <c r="C6422" s="187" t="s">
        <v>73</v>
      </c>
      <c r="D6422" s="218">
        <v>4181.82</v>
      </c>
    </row>
    <row r="6423" spans="1:4" ht="14.25">
      <c r="A6423" s="199">
        <v>103245</v>
      </c>
      <c r="B6423" s="186" t="s">
        <v>4357</v>
      </c>
      <c r="C6423" s="187" t="s">
        <v>73</v>
      </c>
      <c r="D6423" s="218">
        <v>1801.29</v>
      </c>
    </row>
    <row r="6424" spans="1:4" ht="14.25">
      <c r="A6424" s="199">
        <v>103246</v>
      </c>
      <c r="B6424" s="186" t="s">
        <v>4358</v>
      </c>
      <c r="C6424" s="187" t="s">
        <v>73</v>
      </c>
      <c r="D6424" s="218">
        <v>1963.14</v>
      </c>
    </row>
    <row r="6425" spans="1:4" ht="14.25">
      <c r="A6425" s="199">
        <v>103257</v>
      </c>
      <c r="B6425" s="186" t="s">
        <v>4369</v>
      </c>
      <c r="C6425" s="187" t="s">
        <v>73</v>
      </c>
      <c r="D6425" s="218">
        <v>5304.04</v>
      </c>
    </row>
    <row r="6426" spans="1:4" ht="14.25">
      <c r="A6426" s="199">
        <v>103259</v>
      </c>
      <c r="B6426" s="186" t="s">
        <v>4371</v>
      </c>
      <c r="C6426" s="187" t="s">
        <v>73</v>
      </c>
      <c r="D6426" s="218">
        <v>5593.67</v>
      </c>
    </row>
    <row r="6427" spans="1:4" ht="14.25">
      <c r="A6427" s="199">
        <v>103262</v>
      </c>
      <c r="B6427" s="186" t="s">
        <v>4374</v>
      </c>
      <c r="C6427" s="187" t="s">
        <v>73</v>
      </c>
      <c r="D6427" s="218">
        <v>7342.86</v>
      </c>
    </row>
    <row r="6428" spans="1:4" ht="14.25">
      <c r="A6428" s="199">
        <v>103264</v>
      </c>
      <c r="B6428" s="186" t="s">
        <v>4376</v>
      </c>
      <c r="C6428" s="187" t="s">
        <v>73</v>
      </c>
      <c r="D6428" s="218">
        <v>9141.35</v>
      </c>
    </row>
    <row r="6429" spans="1:4" ht="14.25">
      <c r="A6429" s="199">
        <v>103266</v>
      </c>
      <c r="B6429" s="186" t="s">
        <v>4378</v>
      </c>
      <c r="C6429" s="187" t="s">
        <v>73</v>
      </c>
      <c r="D6429" s="218">
        <v>10201.86</v>
      </c>
    </row>
    <row r="6430" spans="1:4" ht="14.25">
      <c r="A6430" s="199">
        <v>103277</v>
      </c>
      <c r="B6430" s="186" t="s">
        <v>4389</v>
      </c>
      <c r="C6430" s="187" t="s">
        <v>73</v>
      </c>
      <c r="D6430" s="218">
        <v>24587.98</v>
      </c>
    </row>
    <row r="6431" spans="1:4" ht="14.25">
      <c r="A6431" s="199">
        <v>103278</v>
      </c>
      <c r="B6431" s="186" t="s">
        <v>4390</v>
      </c>
      <c r="C6431" s="187" t="s">
        <v>73</v>
      </c>
      <c r="D6431" s="218">
        <v>31446.89</v>
      </c>
    </row>
    <row r="6432" spans="1:4" ht="14.25">
      <c r="A6432" s="199">
        <v>103285</v>
      </c>
      <c r="B6432" s="186" t="s">
        <v>8265</v>
      </c>
      <c r="C6432" s="187" t="s">
        <v>73</v>
      </c>
      <c r="D6432" s="218">
        <v>0</v>
      </c>
    </row>
    <row r="6433" spans="1:4" ht="14.25">
      <c r="A6433" s="199">
        <v>103286</v>
      </c>
      <c r="B6433" s="186" t="s">
        <v>8266</v>
      </c>
      <c r="C6433" s="187" t="s">
        <v>73</v>
      </c>
      <c r="D6433" s="218">
        <v>0</v>
      </c>
    </row>
    <row r="6434" spans="1:4" ht="14.25">
      <c r="A6434" s="199">
        <v>103287</v>
      </c>
      <c r="B6434" s="186" t="s">
        <v>8267</v>
      </c>
      <c r="C6434" s="187" t="s">
        <v>73</v>
      </c>
      <c r="D6434" s="218">
        <v>0</v>
      </c>
    </row>
    <row r="6435" spans="1:4" ht="14.25">
      <c r="A6435" s="199">
        <v>103288</v>
      </c>
      <c r="B6435" s="186" t="s">
        <v>2979</v>
      </c>
      <c r="C6435" s="187" t="s">
        <v>73</v>
      </c>
      <c r="D6435" s="218">
        <v>15.44</v>
      </c>
    </row>
    <row r="6436" spans="1:4" ht="14.25">
      <c r="A6436" s="199">
        <v>103291</v>
      </c>
      <c r="B6436" s="186" t="s">
        <v>8268</v>
      </c>
      <c r="C6436" s="187" t="s">
        <v>44</v>
      </c>
      <c r="D6436" s="218">
        <v>65.349999999999994</v>
      </c>
    </row>
    <row r="6437" spans="1:4" ht="14.25">
      <c r="A6437" s="199">
        <v>103289</v>
      </c>
      <c r="B6437" s="186" t="s">
        <v>8269</v>
      </c>
      <c r="C6437" s="187" t="s">
        <v>44</v>
      </c>
      <c r="D6437" s="218">
        <v>32.729999999999997</v>
      </c>
    </row>
    <row r="6438" spans="1:4" ht="14.25">
      <c r="A6438" s="199">
        <v>103290</v>
      </c>
      <c r="B6438" s="186" t="s">
        <v>8270</v>
      </c>
      <c r="C6438" s="187" t="s">
        <v>44</v>
      </c>
      <c r="D6438" s="218">
        <v>52.06</v>
      </c>
    </row>
    <row r="6439" spans="1:4" ht="14.25">
      <c r="A6439" s="199">
        <v>103292</v>
      </c>
      <c r="B6439" s="186" t="s">
        <v>8271</v>
      </c>
      <c r="C6439" s="187" t="s">
        <v>44</v>
      </c>
      <c r="D6439" s="218">
        <v>79.239999999999995</v>
      </c>
    </row>
    <row r="6440" spans="1:4" ht="14.25">
      <c r="A6440" s="199">
        <v>106044</v>
      </c>
      <c r="B6440" s="186" t="s">
        <v>21896</v>
      </c>
      <c r="C6440" s="187" t="s">
        <v>73</v>
      </c>
      <c r="D6440" s="218">
        <v>59.74</v>
      </c>
    </row>
    <row r="6441" spans="1:4" ht="14.25">
      <c r="A6441" s="199">
        <v>106045</v>
      </c>
      <c r="B6441" s="186" t="s">
        <v>21897</v>
      </c>
      <c r="C6441" s="187" t="s">
        <v>73</v>
      </c>
      <c r="D6441" s="218">
        <v>135.04</v>
      </c>
    </row>
    <row r="6442" spans="1:4" ht="14.25">
      <c r="A6442" s="199">
        <v>106042</v>
      </c>
      <c r="B6442" s="186" t="s">
        <v>21898</v>
      </c>
      <c r="C6442" s="187" t="s">
        <v>73</v>
      </c>
      <c r="D6442" s="218">
        <v>61.62</v>
      </c>
    </row>
    <row r="6443" spans="1:4" ht="14.25">
      <c r="A6443" s="199">
        <v>106043</v>
      </c>
      <c r="B6443" s="186" t="s">
        <v>21899</v>
      </c>
      <c r="C6443" s="187" t="s">
        <v>73</v>
      </c>
      <c r="D6443" s="218">
        <v>117.69</v>
      </c>
    </row>
    <row r="6444" spans="1:4" ht="14.25">
      <c r="A6444" s="199">
        <v>106046</v>
      </c>
      <c r="B6444" s="186" t="s">
        <v>21900</v>
      </c>
      <c r="C6444" s="187" t="s">
        <v>73</v>
      </c>
      <c r="D6444" s="218">
        <v>39.51</v>
      </c>
    </row>
    <row r="6445" spans="1:4" ht="14.25">
      <c r="A6445" s="199">
        <v>106047</v>
      </c>
      <c r="B6445" s="186" t="s">
        <v>21901</v>
      </c>
      <c r="C6445" s="187" t="s">
        <v>73</v>
      </c>
      <c r="D6445" s="218">
        <v>70.7</v>
      </c>
    </row>
    <row r="6446" spans="1:4" ht="14.25">
      <c r="A6446" s="199">
        <v>106038</v>
      </c>
      <c r="B6446" s="186" t="s">
        <v>21902</v>
      </c>
      <c r="C6446" s="187" t="s">
        <v>73</v>
      </c>
      <c r="D6446" s="218">
        <v>54.25</v>
      </c>
    </row>
    <row r="6447" spans="1:4" ht="14.25">
      <c r="A6447" s="199">
        <v>106039</v>
      </c>
      <c r="B6447" s="186" t="s">
        <v>21903</v>
      </c>
      <c r="C6447" s="187" t="s">
        <v>73</v>
      </c>
      <c r="D6447" s="218">
        <v>72.290000000000006</v>
      </c>
    </row>
    <row r="6448" spans="1:4" ht="14.25">
      <c r="A6448" s="199">
        <v>106040</v>
      </c>
      <c r="B6448" s="186" t="s">
        <v>21904</v>
      </c>
      <c r="C6448" s="187" t="s">
        <v>73</v>
      </c>
      <c r="D6448" s="218">
        <v>80.39</v>
      </c>
    </row>
    <row r="6449" spans="1:4" ht="14.25">
      <c r="A6449" s="199">
        <v>106041</v>
      </c>
      <c r="B6449" s="186" t="s">
        <v>21905</v>
      </c>
      <c r="C6449" s="187" t="s">
        <v>73</v>
      </c>
      <c r="D6449" s="218">
        <v>149.28</v>
      </c>
    </row>
    <row r="6450" spans="1:4" ht="14.25">
      <c r="A6450" s="199">
        <v>97329</v>
      </c>
      <c r="B6450" s="186" t="s">
        <v>21906</v>
      </c>
      <c r="C6450" s="187" t="s">
        <v>44</v>
      </c>
      <c r="D6450" s="218">
        <v>61.04</v>
      </c>
    </row>
    <row r="6451" spans="1:4" ht="14.25">
      <c r="A6451" s="199">
        <v>97327</v>
      </c>
      <c r="B6451" s="186" t="s">
        <v>21907</v>
      </c>
      <c r="C6451" s="187" t="s">
        <v>44</v>
      </c>
      <c r="D6451" s="218">
        <v>28.42</v>
      </c>
    </row>
    <row r="6452" spans="1:4" ht="14.25">
      <c r="A6452" s="199">
        <v>106034</v>
      </c>
      <c r="B6452" s="186" t="s">
        <v>21908</v>
      </c>
      <c r="C6452" s="187" t="s">
        <v>44</v>
      </c>
      <c r="D6452" s="218">
        <v>137.93</v>
      </c>
    </row>
    <row r="6453" spans="1:4" ht="14.25">
      <c r="A6453" s="199">
        <v>97328</v>
      </c>
      <c r="B6453" s="186" t="s">
        <v>21909</v>
      </c>
      <c r="C6453" s="187" t="s">
        <v>44</v>
      </c>
      <c r="D6453" s="218">
        <v>47.75</v>
      </c>
    </row>
    <row r="6454" spans="1:4" ht="14.25">
      <c r="A6454" s="199">
        <v>97330</v>
      </c>
      <c r="B6454" s="186" t="s">
        <v>21910</v>
      </c>
      <c r="C6454" s="187" t="s">
        <v>44</v>
      </c>
      <c r="D6454" s="218">
        <v>74.930000000000007</v>
      </c>
    </row>
    <row r="6455" spans="1:4" ht="14.25">
      <c r="A6455" s="199">
        <v>106035</v>
      </c>
      <c r="B6455" s="186" t="s">
        <v>21911</v>
      </c>
      <c r="C6455" s="187" t="s">
        <v>44</v>
      </c>
      <c r="D6455" s="218">
        <v>0</v>
      </c>
    </row>
    <row r="6456" spans="1:4" ht="14.25">
      <c r="A6456" s="199">
        <v>106036</v>
      </c>
      <c r="B6456" s="186" t="s">
        <v>21912</v>
      </c>
      <c r="C6456" s="187" t="s">
        <v>44</v>
      </c>
      <c r="D6456" s="218">
        <v>0</v>
      </c>
    </row>
    <row r="6457" spans="1:4" ht="14.25">
      <c r="A6457" s="199">
        <v>106037</v>
      </c>
      <c r="B6457" s="186" t="s">
        <v>21913</v>
      </c>
      <c r="C6457" s="187" t="s">
        <v>44</v>
      </c>
      <c r="D6457" s="218">
        <v>0</v>
      </c>
    </row>
    <row r="6458" spans="1:4" ht="14.25">
      <c r="A6458" s="199">
        <v>93085</v>
      </c>
      <c r="B6458" s="186" t="s">
        <v>4831</v>
      </c>
      <c r="C6458" s="187" t="s">
        <v>73</v>
      </c>
      <c r="D6458" s="218">
        <v>15.77</v>
      </c>
    </row>
    <row r="6459" spans="1:4" ht="14.25">
      <c r="A6459" s="199">
        <v>103892</v>
      </c>
      <c r="B6459" s="186" t="s">
        <v>5170</v>
      </c>
      <c r="C6459" s="187" t="s">
        <v>73</v>
      </c>
      <c r="D6459" s="218">
        <v>16.829999999999998</v>
      </c>
    </row>
    <row r="6460" spans="1:4" ht="14.25">
      <c r="A6460" s="199">
        <v>103823</v>
      </c>
      <c r="B6460" s="186" t="s">
        <v>5110</v>
      </c>
      <c r="C6460" s="187" t="s">
        <v>73</v>
      </c>
      <c r="D6460" s="218">
        <v>18.89</v>
      </c>
    </row>
    <row r="6461" spans="1:4" ht="14.25">
      <c r="A6461" s="199">
        <v>103856</v>
      </c>
      <c r="B6461" s="186" t="s">
        <v>5140</v>
      </c>
      <c r="C6461" s="187" t="s">
        <v>73</v>
      </c>
      <c r="D6461" s="218">
        <v>16.850000000000001</v>
      </c>
    </row>
    <row r="6462" spans="1:4" ht="14.25">
      <c r="A6462" s="199">
        <v>93108</v>
      </c>
      <c r="B6462" s="186" t="s">
        <v>4852</v>
      </c>
      <c r="C6462" s="187" t="s">
        <v>73</v>
      </c>
      <c r="D6462" s="218">
        <v>14.22</v>
      </c>
    </row>
    <row r="6463" spans="1:4" ht="14.25">
      <c r="A6463" s="199">
        <v>93091</v>
      </c>
      <c r="B6463" s="186" t="s">
        <v>4837</v>
      </c>
      <c r="C6463" s="187" t="s">
        <v>73</v>
      </c>
      <c r="D6463" s="218">
        <v>17.53</v>
      </c>
    </row>
    <row r="6464" spans="1:4" ht="14.25">
      <c r="A6464" s="199">
        <v>103900</v>
      </c>
      <c r="B6464" s="186" t="s">
        <v>5178</v>
      </c>
      <c r="C6464" s="187" t="s">
        <v>73</v>
      </c>
      <c r="D6464" s="218">
        <v>21.8</v>
      </c>
    </row>
    <row r="6465" spans="1:4" ht="14.25">
      <c r="A6465" s="199">
        <v>103831</v>
      </c>
      <c r="B6465" s="186" t="s">
        <v>5118</v>
      </c>
      <c r="C6465" s="187" t="s">
        <v>73</v>
      </c>
      <c r="D6465" s="218">
        <v>28.18</v>
      </c>
    </row>
    <row r="6466" spans="1:4" ht="14.25">
      <c r="A6466" s="199">
        <v>103864</v>
      </c>
      <c r="B6466" s="186" t="s">
        <v>5148</v>
      </c>
      <c r="C6466" s="187" t="s">
        <v>73</v>
      </c>
      <c r="D6466" s="218">
        <v>23.05</v>
      </c>
    </row>
    <row r="6467" spans="1:4" ht="14.25">
      <c r="A6467" s="199">
        <v>93133</v>
      </c>
      <c r="B6467" s="186" t="s">
        <v>4869</v>
      </c>
      <c r="C6467" s="187" t="s">
        <v>73</v>
      </c>
      <c r="D6467" s="218">
        <v>20.49</v>
      </c>
    </row>
    <row r="6468" spans="1:4" ht="14.25">
      <c r="A6468" s="199">
        <v>93057</v>
      </c>
      <c r="B6468" s="186" t="s">
        <v>4804</v>
      </c>
      <c r="C6468" s="187" t="s">
        <v>73</v>
      </c>
      <c r="D6468" s="218">
        <v>14.78</v>
      </c>
    </row>
    <row r="6469" spans="1:4" ht="14.25">
      <c r="A6469" s="199">
        <v>93062</v>
      </c>
      <c r="B6469" s="186" t="s">
        <v>4809</v>
      </c>
      <c r="C6469" s="187" t="s">
        <v>73</v>
      </c>
      <c r="D6469" s="218">
        <v>28.52</v>
      </c>
    </row>
    <row r="6470" spans="1:4" ht="14.25">
      <c r="A6470" s="199">
        <v>93065</v>
      </c>
      <c r="B6470" s="186" t="s">
        <v>4812</v>
      </c>
      <c r="C6470" s="187" t="s">
        <v>73</v>
      </c>
      <c r="D6470" s="218">
        <v>46.68</v>
      </c>
    </row>
    <row r="6471" spans="1:4" ht="14.25">
      <c r="A6471" s="199">
        <v>93068</v>
      </c>
      <c r="B6471" s="186" t="s">
        <v>4815</v>
      </c>
      <c r="C6471" s="187" t="s">
        <v>73</v>
      </c>
      <c r="D6471" s="218">
        <v>65.75</v>
      </c>
    </row>
    <row r="6472" spans="1:4" ht="14.25">
      <c r="A6472" s="199">
        <v>93071</v>
      </c>
      <c r="B6472" s="186" t="s">
        <v>4818</v>
      </c>
      <c r="C6472" s="187" t="s">
        <v>73</v>
      </c>
      <c r="D6472" s="218">
        <v>179.76</v>
      </c>
    </row>
    <row r="6473" spans="1:4" ht="14.25">
      <c r="A6473" s="199">
        <v>93081</v>
      </c>
      <c r="B6473" s="186" t="s">
        <v>4827</v>
      </c>
      <c r="C6473" s="187" t="s">
        <v>73</v>
      </c>
      <c r="D6473" s="218">
        <v>19.63</v>
      </c>
    </row>
    <row r="6474" spans="1:4" ht="14.25">
      <c r="A6474" s="199">
        <v>103887</v>
      </c>
      <c r="B6474" s="186" t="s">
        <v>5165</v>
      </c>
      <c r="C6474" s="187" t="s">
        <v>73</v>
      </c>
      <c r="D6474" s="218">
        <v>21.24</v>
      </c>
    </row>
    <row r="6475" spans="1:4" ht="14.25">
      <c r="A6475" s="199">
        <v>103818</v>
      </c>
      <c r="B6475" s="186" t="s">
        <v>5105</v>
      </c>
      <c r="C6475" s="187" t="s">
        <v>73</v>
      </c>
      <c r="D6475" s="218">
        <v>21.23</v>
      </c>
    </row>
    <row r="6476" spans="1:4" ht="14.25">
      <c r="A6476" s="199">
        <v>103851</v>
      </c>
      <c r="B6476" s="186" t="s">
        <v>5135</v>
      </c>
      <c r="C6476" s="187" t="s">
        <v>73</v>
      </c>
      <c r="D6476" s="218">
        <v>20.98</v>
      </c>
    </row>
    <row r="6477" spans="1:4" ht="14.25">
      <c r="A6477" s="199">
        <v>93104</v>
      </c>
      <c r="B6477" s="186" t="s">
        <v>4848</v>
      </c>
      <c r="C6477" s="187" t="s">
        <v>73</v>
      </c>
      <c r="D6477" s="218">
        <v>19.71</v>
      </c>
    </row>
    <row r="6478" spans="1:4" ht="14.25">
      <c r="A6478" s="199">
        <v>98602</v>
      </c>
      <c r="B6478" s="186" t="s">
        <v>5091</v>
      </c>
      <c r="C6478" s="187" t="s">
        <v>73</v>
      </c>
      <c r="D6478" s="218">
        <v>19.12</v>
      </c>
    </row>
    <row r="6479" spans="1:4" ht="14.25">
      <c r="A6479" s="199">
        <v>93087</v>
      </c>
      <c r="B6479" s="186" t="s">
        <v>4833</v>
      </c>
      <c r="C6479" s="187" t="s">
        <v>73</v>
      </c>
      <c r="D6479" s="218">
        <v>20.56</v>
      </c>
    </row>
    <row r="6480" spans="1:4" ht="14.25">
      <c r="A6480" s="199">
        <v>103893</v>
      </c>
      <c r="B6480" s="186" t="s">
        <v>5171</v>
      </c>
      <c r="C6480" s="187" t="s">
        <v>73</v>
      </c>
      <c r="D6480" s="218">
        <v>22.54</v>
      </c>
    </row>
    <row r="6481" spans="1:4" ht="14.25">
      <c r="A6481" s="199">
        <v>103824</v>
      </c>
      <c r="B6481" s="186" t="s">
        <v>5111</v>
      </c>
      <c r="C6481" s="187" t="s">
        <v>73</v>
      </c>
      <c r="D6481" s="218">
        <v>24.77</v>
      </c>
    </row>
    <row r="6482" spans="1:4" ht="14.25">
      <c r="A6482" s="199">
        <v>103857</v>
      </c>
      <c r="B6482" s="186" t="s">
        <v>5141</v>
      </c>
      <c r="C6482" s="187" t="s">
        <v>73</v>
      </c>
      <c r="D6482" s="218">
        <v>22.84</v>
      </c>
    </row>
    <row r="6483" spans="1:4" ht="14.25">
      <c r="A6483" s="199">
        <v>93110</v>
      </c>
      <c r="B6483" s="186" t="s">
        <v>4854</v>
      </c>
      <c r="C6483" s="187" t="s">
        <v>73</v>
      </c>
      <c r="D6483" s="218">
        <v>21.62</v>
      </c>
    </row>
    <row r="6484" spans="1:4" ht="14.25">
      <c r="A6484" s="199">
        <v>93054</v>
      </c>
      <c r="B6484" s="186" t="s">
        <v>4801</v>
      </c>
      <c r="C6484" s="187" t="s">
        <v>73</v>
      </c>
      <c r="D6484" s="218">
        <v>23.71</v>
      </c>
    </row>
    <row r="6485" spans="1:4" ht="14.25">
      <c r="A6485" s="199">
        <v>93088</v>
      </c>
      <c r="B6485" s="186" t="s">
        <v>4834</v>
      </c>
      <c r="C6485" s="187" t="s">
        <v>73</v>
      </c>
      <c r="D6485" s="218">
        <v>25.47</v>
      </c>
    </row>
    <row r="6486" spans="1:4" ht="14.25">
      <c r="A6486" s="199">
        <v>103894</v>
      </c>
      <c r="B6486" s="186" t="s">
        <v>5172</v>
      </c>
      <c r="C6486" s="187" t="s">
        <v>73</v>
      </c>
      <c r="D6486" s="218">
        <v>27.12</v>
      </c>
    </row>
    <row r="6487" spans="1:4" ht="14.25">
      <c r="A6487" s="199">
        <v>103825</v>
      </c>
      <c r="B6487" s="186" t="s">
        <v>5112</v>
      </c>
      <c r="C6487" s="187" t="s">
        <v>73</v>
      </c>
      <c r="D6487" s="218">
        <v>29.35</v>
      </c>
    </row>
    <row r="6488" spans="1:4" ht="14.25">
      <c r="A6488" s="199">
        <v>103858</v>
      </c>
      <c r="B6488" s="186" t="s">
        <v>5142</v>
      </c>
      <c r="C6488" s="187" t="s">
        <v>73</v>
      </c>
      <c r="D6488" s="218">
        <v>27.42</v>
      </c>
    </row>
    <row r="6489" spans="1:4" ht="14.25">
      <c r="A6489" s="199">
        <v>93111</v>
      </c>
      <c r="B6489" s="186" t="s">
        <v>4855</v>
      </c>
      <c r="C6489" s="187" t="s">
        <v>73</v>
      </c>
      <c r="D6489" s="218">
        <v>26.21</v>
      </c>
    </row>
    <row r="6490" spans="1:4" ht="14.25">
      <c r="A6490" s="199">
        <v>93059</v>
      </c>
      <c r="B6490" s="186" t="s">
        <v>4806</v>
      </c>
      <c r="C6490" s="187" t="s">
        <v>73</v>
      </c>
      <c r="D6490" s="218">
        <v>31.02</v>
      </c>
    </row>
    <row r="6491" spans="1:4" ht="14.25">
      <c r="A6491" s="199">
        <v>93093</v>
      </c>
      <c r="B6491" s="186" t="s">
        <v>4839</v>
      </c>
      <c r="C6491" s="187" t="s">
        <v>73</v>
      </c>
      <c r="D6491" s="218">
        <v>32.340000000000003</v>
      </c>
    </row>
    <row r="6492" spans="1:4" ht="14.25">
      <c r="A6492" s="199">
        <v>103899</v>
      </c>
      <c r="B6492" s="186" t="s">
        <v>5177</v>
      </c>
      <c r="C6492" s="187" t="s">
        <v>73</v>
      </c>
      <c r="D6492" s="218">
        <v>34.619999999999997</v>
      </c>
    </row>
    <row r="6493" spans="1:4" ht="14.25">
      <c r="A6493" s="199">
        <v>103830</v>
      </c>
      <c r="B6493" s="186" t="s">
        <v>5117</v>
      </c>
      <c r="C6493" s="187" t="s">
        <v>73</v>
      </c>
      <c r="D6493" s="218">
        <v>38.53</v>
      </c>
    </row>
    <row r="6494" spans="1:4" ht="14.25">
      <c r="A6494" s="199">
        <v>103863</v>
      </c>
      <c r="B6494" s="186" t="s">
        <v>5147</v>
      </c>
      <c r="C6494" s="187" t="s">
        <v>73</v>
      </c>
      <c r="D6494" s="218">
        <v>35.4</v>
      </c>
    </row>
    <row r="6495" spans="1:4" ht="14.25">
      <c r="A6495" s="199">
        <v>93114</v>
      </c>
      <c r="B6495" s="186" t="s">
        <v>4857</v>
      </c>
      <c r="C6495" s="187" t="s">
        <v>73</v>
      </c>
      <c r="D6495" s="218">
        <v>34.229999999999997</v>
      </c>
    </row>
    <row r="6496" spans="1:4" ht="14.25">
      <c r="A6496" s="199">
        <v>93075</v>
      </c>
      <c r="B6496" s="186" t="s">
        <v>4821</v>
      </c>
      <c r="C6496" s="187" t="s">
        <v>73</v>
      </c>
      <c r="D6496" s="218">
        <v>20.78</v>
      </c>
    </row>
    <row r="6497" spans="1:4" ht="14.25">
      <c r="A6497" s="199">
        <v>103876</v>
      </c>
      <c r="B6497" s="186" t="s">
        <v>5154</v>
      </c>
      <c r="C6497" s="187" t="s">
        <v>73</v>
      </c>
      <c r="D6497" s="218">
        <v>23.2</v>
      </c>
    </row>
    <row r="6498" spans="1:4" ht="14.25">
      <c r="A6498" s="199">
        <v>103807</v>
      </c>
      <c r="B6498" s="186" t="s">
        <v>5094</v>
      </c>
      <c r="C6498" s="187" t="s">
        <v>73</v>
      </c>
      <c r="D6498" s="218">
        <v>23.17</v>
      </c>
    </row>
    <row r="6499" spans="1:4" ht="14.25">
      <c r="A6499" s="199">
        <v>103840</v>
      </c>
      <c r="B6499" s="186" t="s">
        <v>5124</v>
      </c>
      <c r="C6499" s="187" t="s">
        <v>73</v>
      </c>
      <c r="D6499" s="218">
        <v>22.81</v>
      </c>
    </row>
    <row r="6500" spans="1:4" ht="14.25">
      <c r="A6500" s="199">
        <v>93098</v>
      </c>
      <c r="B6500" s="186" t="s">
        <v>4842</v>
      </c>
      <c r="C6500" s="187" t="s">
        <v>73</v>
      </c>
      <c r="D6500" s="218">
        <v>20.91</v>
      </c>
    </row>
    <row r="6501" spans="1:4" ht="14.25">
      <c r="A6501" s="199">
        <v>93120</v>
      </c>
      <c r="B6501" s="186" t="s">
        <v>4863</v>
      </c>
      <c r="C6501" s="187" t="s">
        <v>73</v>
      </c>
      <c r="D6501" s="218">
        <v>27.32</v>
      </c>
    </row>
    <row r="6502" spans="1:4" ht="14.25">
      <c r="A6502" s="199">
        <v>93077</v>
      </c>
      <c r="B6502" s="186" t="s">
        <v>4823</v>
      </c>
      <c r="C6502" s="187" t="s">
        <v>73</v>
      </c>
      <c r="D6502" s="218">
        <v>29.45</v>
      </c>
    </row>
    <row r="6503" spans="1:4" ht="14.25">
      <c r="A6503" s="199">
        <v>103879</v>
      </c>
      <c r="B6503" s="186" t="s">
        <v>5157</v>
      </c>
      <c r="C6503" s="187" t="s">
        <v>73</v>
      </c>
      <c r="D6503" s="218">
        <v>32.42</v>
      </c>
    </row>
    <row r="6504" spans="1:4" ht="14.25">
      <c r="A6504" s="199">
        <v>103810</v>
      </c>
      <c r="B6504" s="186" t="s">
        <v>5097</v>
      </c>
      <c r="C6504" s="187" t="s">
        <v>73</v>
      </c>
      <c r="D6504" s="218">
        <v>35.700000000000003</v>
      </c>
    </row>
    <row r="6505" spans="1:4" ht="14.25">
      <c r="A6505" s="199">
        <v>103843</v>
      </c>
      <c r="B6505" s="186" t="s">
        <v>5127</v>
      </c>
      <c r="C6505" s="187" t="s">
        <v>73</v>
      </c>
      <c r="D6505" s="218">
        <v>32.840000000000003</v>
      </c>
    </row>
    <row r="6506" spans="1:4" ht="14.25">
      <c r="A6506" s="199">
        <v>93100</v>
      </c>
      <c r="B6506" s="186" t="s">
        <v>4844</v>
      </c>
      <c r="C6506" s="187" t="s">
        <v>73</v>
      </c>
      <c r="D6506" s="218">
        <v>31.03</v>
      </c>
    </row>
    <row r="6507" spans="1:4" ht="14.25">
      <c r="A6507" s="199">
        <v>93121</v>
      </c>
      <c r="B6507" s="186" t="s">
        <v>4864</v>
      </c>
      <c r="C6507" s="187" t="s">
        <v>73</v>
      </c>
      <c r="D6507" s="218">
        <v>31</v>
      </c>
    </row>
    <row r="6508" spans="1:4" ht="14.25">
      <c r="A6508" s="199">
        <v>93078</v>
      </c>
      <c r="B6508" s="186" t="s">
        <v>4824</v>
      </c>
      <c r="C6508" s="187" t="s">
        <v>73</v>
      </c>
      <c r="D6508" s="218">
        <v>33.130000000000003</v>
      </c>
    </row>
    <row r="6509" spans="1:4" ht="14.25">
      <c r="A6509" s="199">
        <v>103880</v>
      </c>
      <c r="B6509" s="186" t="s">
        <v>5158</v>
      </c>
      <c r="C6509" s="187" t="s">
        <v>73</v>
      </c>
      <c r="D6509" s="218">
        <v>36.1</v>
      </c>
    </row>
    <row r="6510" spans="1:4" ht="14.25">
      <c r="A6510" s="199">
        <v>103811</v>
      </c>
      <c r="B6510" s="186" t="s">
        <v>5098</v>
      </c>
      <c r="C6510" s="187" t="s">
        <v>73</v>
      </c>
      <c r="D6510" s="218">
        <v>39.39</v>
      </c>
    </row>
    <row r="6511" spans="1:4" ht="14.25">
      <c r="A6511" s="199">
        <v>103844</v>
      </c>
      <c r="B6511" s="186" t="s">
        <v>5128</v>
      </c>
      <c r="C6511" s="187" t="s">
        <v>73</v>
      </c>
      <c r="D6511" s="218">
        <v>36.53</v>
      </c>
    </row>
    <row r="6512" spans="1:4" ht="14.25">
      <c r="A6512" s="199">
        <v>93101</v>
      </c>
      <c r="B6512" s="186" t="s">
        <v>4845</v>
      </c>
      <c r="C6512" s="187" t="s">
        <v>73</v>
      </c>
      <c r="D6512" s="218">
        <v>34.71</v>
      </c>
    </row>
    <row r="6513" spans="1:4" ht="14.25">
      <c r="A6513" s="199">
        <v>92311</v>
      </c>
      <c r="B6513" s="186" t="s">
        <v>8272</v>
      </c>
      <c r="C6513" s="187" t="s">
        <v>73</v>
      </c>
      <c r="D6513" s="218">
        <v>13.57</v>
      </c>
    </row>
    <row r="6514" spans="1:4" ht="14.25">
      <c r="A6514" s="199">
        <v>103874</v>
      </c>
      <c r="B6514" s="186" t="s">
        <v>5152</v>
      </c>
      <c r="C6514" s="187" t="s">
        <v>73</v>
      </c>
      <c r="D6514" s="218">
        <v>18.87</v>
      </c>
    </row>
    <row r="6515" spans="1:4" ht="14.25">
      <c r="A6515" s="199">
        <v>103805</v>
      </c>
      <c r="B6515" s="186" t="s">
        <v>5092</v>
      </c>
      <c r="C6515" s="187" t="s">
        <v>73</v>
      </c>
      <c r="D6515" s="218">
        <v>18.82</v>
      </c>
    </row>
    <row r="6516" spans="1:4" ht="14.25">
      <c r="A6516" s="199">
        <v>103838</v>
      </c>
      <c r="B6516" s="186" t="s">
        <v>5122</v>
      </c>
      <c r="C6516" s="187" t="s">
        <v>73</v>
      </c>
      <c r="D6516" s="218">
        <v>18.09</v>
      </c>
    </row>
    <row r="6517" spans="1:4" ht="14.25">
      <c r="A6517" s="199">
        <v>92326</v>
      </c>
      <c r="B6517" s="186" t="s">
        <v>4790</v>
      </c>
      <c r="C6517" s="187" t="s">
        <v>73</v>
      </c>
      <c r="D6517" s="218">
        <v>14.29</v>
      </c>
    </row>
    <row r="6518" spans="1:4" ht="14.25">
      <c r="A6518" s="199">
        <v>92287</v>
      </c>
      <c r="B6518" s="186" t="s">
        <v>4764</v>
      </c>
      <c r="C6518" s="187" t="s">
        <v>73</v>
      </c>
      <c r="D6518" s="218">
        <v>18.5</v>
      </c>
    </row>
    <row r="6519" spans="1:4" ht="14.25">
      <c r="A6519" s="199">
        <v>92312</v>
      </c>
      <c r="B6519" s="186" t="s">
        <v>4782</v>
      </c>
      <c r="C6519" s="187" t="s">
        <v>73</v>
      </c>
      <c r="D6519" s="218">
        <v>22.75</v>
      </c>
    </row>
    <row r="6520" spans="1:4" ht="14.25">
      <c r="A6520" s="199">
        <v>103877</v>
      </c>
      <c r="B6520" s="186" t="s">
        <v>5155</v>
      </c>
      <c r="C6520" s="187" t="s">
        <v>73</v>
      </c>
      <c r="D6520" s="218">
        <v>28.68</v>
      </c>
    </row>
    <row r="6521" spans="1:4" ht="14.25">
      <c r="A6521" s="199">
        <v>103808</v>
      </c>
      <c r="B6521" s="186" t="s">
        <v>5095</v>
      </c>
      <c r="C6521" s="187" t="s">
        <v>73</v>
      </c>
      <c r="D6521" s="218">
        <v>35.270000000000003</v>
      </c>
    </row>
    <row r="6522" spans="1:4" ht="14.25">
      <c r="A6522" s="199">
        <v>103841</v>
      </c>
      <c r="B6522" s="186" t="s">
        <v>5125</v>
      </c>
      <c r="C6522" s="187" t="s">
        <v>73</v>
      </c>
      <c r="D6522" s="218">
        <v>29.54</v>
      </c>
    </row>
    <row r="6523" spans="1:4" ht="14.25">
      <c r="A6523" s="199">
        <v>92327</v>
      </c>
      <c r="B6523" s="186" t="s">
        <v>4791</v>
      </c>
      <c r="C6523" s="187" t="s">
        <v>73</v>
      </c>
      <c r="D6523" s="218">
        <v>25.91</v>
      </c>
    </row>
    <row r="6524" spans="1:4" ht="14.25">
      <c r="A6524" s="199">
        <v>92288</v>
      </c>
      <c r="B6524" s="186" t="s">
        <v>4765</v>
      </c>
      <c r="C6524" s="187" t="s">
        <v>73</v>
      </c>
      <c r="D6524" s="218">
        <v>29.23</v>
      </c>
    </row>
    <row r="6525" spans="1:4" ht="14.25">
      <c r="A6525" s="199">
        <v>92313</v>
      </c>
      <c r="B6525" s="186" t="s">
        <v>4783</v>
      </c>
      <c r="C6525" s="187" t="s">
        <v>73</v>
      </c>
      <c r="D6525" s="218">
        <v>33.159999999999997</v>
      </c>
    </row>
    <row r="6526" spans="1:4" ht="14.25">
      <c r="A6526" s="199">
        <v>103881</v>
      </c>
      <c r="B6526" s="186" t="s">
        <v>5159</v>
      </c>
      <c r="C6526" s="187" t="s">
        <v>73</v>
      </c>
      <c r="D6526" s="218">
        <v>40.01</v>
      </c>
    </row>
    <row r="6527" spans="1:4" ht="14.25">
      <c r="A6527" s="199">
        <v>103812</v>
      </c>
      <c r="B6527" s="186" t="s">
        <v>5099</v>
      </c>
      <c r="C6527" s="187" t="s">
        <v>73</v>
      </c>
      <c r="D6527" s="218">
        <v>52.3</v>
      </c>
    </row>
    <row r="6528" spans="1:4" ht="14.25">
      <c r="A6528" s="199">
        <v>103845</v>
      </c>
      <c r="B6528" s="186" t="s">
        <v>5129</v>
      </c>
      <c r="C6528" s="187" t="s">
        <v>73</v>
      </c>
      <c r="D6528" s="218">
        <v>42.28</v>
      </c>
    </row>
    <row r="6529" spans="1:4" ht="14.25">
      <c r="A6529" s="199">
        <v>92328</v>
      </c>
      <c r="B6529" s="186" t="s">
        <v>4792</v>
      </c>
      <c r="C6529" s="187" t="s">
        <v>73</v>
      </c>
      <c r="D6529" s="218">
        <v>38.79</v>
      </c>
    </row>
    <row r="6530" spans="1:4" ht="14.25">
      <c r="A6530" s="199">
        <v>92289</v>
      </c>
      <c r="B6530" s="186" t="s">
        <v>4766</v>
      </c>
      <c r="C6530" s="187" t="s">
        <v>73</v>
      </c>
      <c r="D6530" s="218">
        <v>51.95</v>
      </c>
    </row>
    <row r="6531" spans="1:4" ht="14.25">
      <c r="A6531" s="199">
        <v>92290</v>
      </c>
      <c r="B6531" s="186" t="s">
        <v>4767</v>
      </c>
      <c r="C6531" s="187" t="s">
        <v>73</v>
      </c>
      <c r="D6531" s="218">
        <v>78.81</v>
      </c>
    </row>
    <row r="6532" spans="1:4" ht="14.25">
      <c r="A6532" s="199">
        <v>92291</v>
      </c>
      <c r="B6532" s="186" t="s">
        <v>4768</v>
      </c>
      <c r="C6532" s="187" t="s">
        <v>73</v>
      </c>
      <c r="D6532" s="218">
        <v>122.22</v>
      </c>
    </row>
    <row r="6533" spans="1:4" ht="14.25">
      <c r="A6533" s="199">
        <v>92292</v>
      </c>
      <c r="B6533" s="186" t="s">
        <v>4769</v>
      </c>
      <c r="C6533" s="187" t="s">
        <v>73</v>
      </c>
      <c r="D6533" s="218">
        <v>379.71</v>
      </c>
    </row>
    <row r="6534" spans="1:4" ht="14.25">
      <c r="A6534" s="199">
        <v>93082</v>
      </c>
      <c r="B6534" s="186" t="s">
        <v>4828</v>
      </c>
      <c r="C6534" s="187" t="s">
        <v>73</v>
      </c>
      <c r="D6534" s="218">
        <v>25.43</v>
      </c>
    </row>
    <row r="6535" spans="1:4" ht="14.25">
      <c r="A6535" s="199">
        <v>103885</v>
      </c>
      <c r="B6535" s="186" t="s">
        <v>5163</v>
      </c>
      <c r="C6535" s="187" t="s">
        <v>73</v>
      </c>
      <c r="D6535" s="218">
        <v>28.66</v>
      </c>
    </row>
    <row r="6536" spans="1:4" ht="14.25">
      <c r="A6536" s="199">
        <v>103816</v>
      </c>
      <c r="B6536" s="186" t="s">
        <v>5103</v>
      </c>
      <c r="C6536" s="187" t="s">
        <v>73</v>
      </c>
      <c r="D6536" s="218">
        <v>28.66</v>
      </c>
    </row>
    <row r="6537" spans="1:4" ht="14.25">
      <c r="A6537" s="199">
        <v>103849</v>
      </c>
      <c r="B6537" s="186" t="s">
        <v>5133</v>
      </c>
      <c r="C6537" s="187" t="s">
        <v>73</v>
      </c>
      <c r="D6537" s="218">
        <v>28.16</v>
      </c>
    </row>
    <row r="6538" spans="1:4" ht="14.25">
      <c r="A6538" s="199">
        <v>93105</v>
      </c>
      <c r="B6538" s="186" t="s">
        <v>4849</v>
      </c>
      <c r="C6538" s="187" t="s">
        <v>73</v>
      </c>
      <c r="D6538" s="218">
        <v>25.61</v>
      </c>
    </row>
    <row r="6539" spans="1:4" ht="14.25">
      <c r="A6539" s="199">
        <v>93055</v>
      </c>
      <c r="B6539" s="186" t="s">
        <v>4802</v>
      </c>
      <c r="C6539" s="187" t="s">
        <v>73</v>
      </c>
      <c r="D6539" s="218">
        <v>47.73</v>
      </c>
    </row>
    <row r="6540" spans="1:4" ht="14.25">
      <c r="A6540" s="199">
        <v>93089</v>
      </c>
      <c r="B6540" s="186" t="s">
        <v>4835</v>
      </c>
      <c r="C6540" s="187" t="s">
        <v>73</v>
      </c>
      <c r="D6540" s="218">
        <v>50.58</v>
      </c>
    </row>
    <row r="6541" spans="1:4" ht="14.25">
      <c r="A6541" s="199">
        <v>103891</v>
      </c>
      <c r="B6541" s="186" t="s">
        <v>5169</v>
      </c>
      <c r="C6541" s="187" t="s">
        <v>73</v>
      </c>
      <c r="D6541" s="218">
        <v>54.54</v>
      </c>
    </row>
    <row r="6542" spans="1:4" ht="14.25">
      <c r="A6542" s="199">
        <v>103822</v>
      </c>
      <c r="B6542" s="186" t="s">
        <v>5109</v>
      </c>
      <c r="C6542" s="187" t="s">
        <v>73</v>
      </c>
      <c r="D6542" s="218">
        <v>59</v>
      </c>
    </row>
    <row r="6543" spans="1:4" ht="14.25">
      <c r="A6543" s="199">
        <v>103855</v>
      </c>
      <c r="B6543" s="186" t="s">
        <v>5139</v>
      </c>
      <c r="C6543" s="187" t="s">
        <v>73</v>
      </c>
      <c r="D6543" s="218">
        <v>55.16</v>
      </c>
    </row>
    <row r="6544" spans="1:4" ht="14.25">
      <c r="A6544" s="199">
        <v>93112</v>
      </c>
      <c r="B6544" s="186" t="s">
        <v>4856</v>
      </c>
      <c r="C6544" s="187" t="s">
        <v>73</v>
      </c>
      <c r="D6544" s="218">
        <v>52.71</v>
      </c>
    </row>
    <row r="6545" spans="1:4" ht="14.25">
      <c r="A6545" s="199">
        <v>93060</v>
      </c>
      <c r="B6545" s="186" t="s">
        <v>4807</v>
      </c>
      <c r="C6545" s="187" t="s">
        <v>73</v>
      </c>
      <c r="D6545" s="218">
        <v>83.69</v>
      </c>
    </row>
    <row r="6546" spans="1:4" ht="14.25">
      <c r="A6546" s="199">
        <v>93094</v>
      </c>
      <c r="B6546" s="186" t="s">
        <v>4840</v>
      </c>
      <c r="C6546" s="187" t="s">
        <v>73</v>
      </c>
      <c r="D6546" s="218">
        <v>86.33</v>
      </c>
    </row>
    <row r="6547" spans="1:4" ht="14.25">
      <c r="A6547" s="199">
        <v>103897</v>
      </c>
      <c r="B6547" s="186" t="s">
        <v>5175</v>
      </c>
      <c r="C6547" s="187" t="s">
        <v>73</v>
      </c>
      <c r="D6547" s="218">
        <v>90.89</v>
      </c>
    </row>
    <row r="6548" spans="1:4" ht="14.25">
      <c r="A6548" s="199">
        <v>103828</v>
      </c>
      <c r="B6548" s="186" t="s">
        <v>5115</v>
      </c>
      <c r="C6548" s="187" t="s">
        <v>73</v>
      </c>
      <c r="D6548" s="218">
        <v>98.68</v>
      </c>
    </row>
    <row r="6549" spans="1:4" ht="14.25">
      <c r="A6549" s="199">
        <v>103861</v>
      </c>
      <c r="B6549" s="186" t="s">
        <v>5145</v>
      </c>
      <c r="C6549" s="187" t="s">
        <v>73</v>
      </c>
      <c r="D6549" s="218">
        <v>92.47</v>
      </c>
    </row>
    <row r="6550" spans="1:4" ht="14.25">
      <c r="A6550" s="199">
        <v>93115</v>
      </c>
      <c r="B6550" s="186" t="s">
        <v>4858</v>
      </c>
      <c r="C6550" s="187" t="s">
        <v>73</v>
      </c>
      <c r="D6550" s="218">
        <v>90.11</v>
      </c>
    </row>
    <row r="6551" spans="1:4" ht="14.25">
      <c r="A6551" s="199">
        <v>93074</v>
      </c>
      <c r="B6551" s="186" t="s">
        <v>4820</v>
      </c>
      <c r="C6551" s="187" t="s">
        <v>73</v>
      </c>
      <c r="D6551" s="218">
        <v>14</v>
      </c>
    </row>
    <row r="6552" spans="1:4" ht="14.25">
      <c r="A6552" s="199">
        <v>103875</v>
      </c>
      <c r="B6552" s="186" t="s">
        <v>5153</v>
      </c>
      <c r="C6552" s="187" t="s">
        <v>73</v>
      </c>
      <c r="D6552" s="218">
        <v>18.84</v>
      </c>
    </row>
    <row r="6553" spans="1:4" ht="14.25">
      <c r="A6553" s="199">
        <v>103806</v>
      </c>
      <c r="B6553" s="186" t="s">
        <v>5093</v>
      </c>
      <c r="C6553" s="187" t="s">
        <v>73</v>
      </c>
      <c r="D6553" s="218">
        <v>18.79</v>
      </c>
    </row>
    <row r="6554" spans="1:4" ht="14.25">
      <c r="A6554" s="199">
        <v>103839</v>
      </c>
      <c r="B6554" s="186" t="s">
        <v>5123</v>
      </c>
      <c r="C6554" s="187" t="s">
        <v>73</v>
      </c>
      <c r="D6554" s="218">
        <v>18.059999999999999</v>
      </c>
    </row>
    <row r="6555" spans="1:4" ht="14.25">
      <c r="A6555" s="199">
        <v>93097</v>
      </c>
      <c r="B6555" s="186" t="s">
        <v>4841</v>
      </c>
      <c r="C6555" s="187" t="s">
        <v>73</v>
      </c>
      <c r="D6555" s="218">
        <v>14.27</v>
      </c>
    </row>
    <row r="6556" spans="1:4" ht="14.25">
      <c r="A6556" s="199">
        <v>93119</v>
      </c>
      <c r="B6556" s="186" t="s">
        <v>4862</v>
      </c>
      <c r="C6556" s="187" t="s">
        <v>73</v>
      </c>
      <c r="D6556" s="218">
        <v>18.190000000000001</v>
      </c>
    </row>
    <row r="6557" spans="1:4" ht="14.25">
      <c r="A6557" s="199">
        <v>93076</v>
      </c>
      <c r="B6557" s="186" t="s">
        <v>4822</v>
      </c>
      <c r="C6557" s="187" t="s">
        <v>73</v>
      </c>
      <c r="D6557" s="218">
        <v>22.44</v>
      </c>
    </row>
    <row r="6558" spans="1:4" ht="14.25">
      <c r="A6558" s="199">
        <v>103878</v>
      </c>
      <c r="B6558" s="186" t="s">
        <v>5156</v>
      </c>
      <c r="C6558" s="187" t="s">
        <v>73</v>
      </c>
      <c r="D6558" s="218">
        <v>28.37</v>
      </c>
    </row>
    <row r="6559" spans="1:4" ht="14.25">
      <c r="A6559" s="199">
        <v>103809</v>
      </c>
      <c r="B6559" s="186" t="s">
        <v>5096</v>
      </c>
      <c r="C6559" s="187" t="s">
        <v>73</v>
      </c>
      <c r="D6559" s="218">
        <v>34.96</v>
      </c>
    </row>
    <row r="6560" spans="1:4" ht="14.25">
      <c r="A6560" s="199">
        <v>103842</v>
      </c>
      <c r="B6560" s="186" t="s">
        <v>5126</v>
      </c>
      <c r="C6560" s="187" t="s">
        <v>73</v>
      </c>
      <c r="D6560" s="218">
        <v>29.23</v>
      </c>
    </row>
    <row r="6561" spans="1:4" ht="14.25">
      <c r="A6561" s="199">
        <v>93099</v>
      </c>
      <c r="B6561" s="186" t="s">
        <v>4843</v>
      </c>
      <c r="C6561" s="187" t="s">
        <v>73</v>
      </c>
      <c r="D6561" s="218">
        <v>25.6</v>
      </c>
    </row>
    <row r="6562" spans="1:4" ht="14.25">
      <c r="A6562" s="199">
        <v>93122</v>
      </c>
      <c r="B6562" s="186" t="s">
        <v>4865</v>
      </c>
      <c r="C6562" s="187" t="s">
        <v>73</v>
      </c>
      <c r="D6562" s="218">
        <v>27.35</v>
      </c>
    </row>
    <row r="6563" spans="1:4" ht="14.25">
      <c r="A6563" s="199">
        <v>93079</v>
      </c>
      <c r="B6563" s="186" t="s">
        <v>4825</v>
      </c>
      <c r="C6563" s="187" t="s">
        <v>73</v>
      </c>
      <c r="D6563" s="218">
        <v>31.28</v>
      </c>
    </row>
    <row r="6564" spans="1:4" ht="14.25">
      <c r="A6564" s="199">
        <v>103882</v>
      </c>
      <c r="B6564" s="186" t="s">
        <v>5160</v>
      </c>
      <c r="C6564" s="187" t="s">
        <v>73</v>
      </c>
      <c r="D6564" s="218">
        <v>38.130000000000003</v>
      </c>
    </row>
    <row r="6565" spans="1:4" ht="14.25">
      <c r="A6565" s="199">
        <v>103813</v>
      </c>
      <c r="B6565" s="186" t="s">
        <v>5100</v>
      </c>
      <c r="C6565" s="187" t="s">
        <v>73</v>
      </c>
      <c r="D6565" s="218">
        <v>50.42</v>
      </c>
    </row>
    <row r="6566" spans="1:4" ht="14.25">
      <c r="A6566" s="199">
        <v>103846</v>
      </c>
      <c r="B6566" s="186" t="s">
        <v>5130</v>
      </c>
      <c r="C6566" s="187" t="s">
        <v>73</v>
      </c>
      <c r="D6566" s="218">
        <v>40.4</v>
      </c>
    </row>
    <row r="6567" spans="1:4" ht="14.25">
      <c r="A6567" s="199">
        <v>93102</v>
      </c>
      <c r="B6567" s="186" t="s">
        <v>4846</v>
      </c>
      <c r="C6567" s="187" t="s">
        <v>73</v>
      </c>
      <c r="D6567" s="218">
        <v>36.909999999999997</v>
      </c>
    </row>
    <row r="6568" spans="1:4" ht="14.25">
      <c r="A6568" s="199">
        <v>93123</v>
      </c>
      <c r="B6568" s="186" t="s">
        <v>8273</v>
      </c>
      <c r="C6568" s="187" t="s">
        <v>73</v>
      </c>
      <c r="D6568" s="218">
        <v>61.19</v>
      </c>
    </row>
    <row r="6569" spans="1:4" ht="14.25">
      <c r="A6569" s="199">
        <v>93124</v>
      </c>
      <c r="B6569" s="186" t="s">
        <v>4866</v>
      </c>
      <c r="C6569" s="187" t="s">
        <v>73</v>
      </c>
      <c r="D6569" s="218">
        <v>96.16</v>
      </c>
    </row>
    <row r="6570" spans="1:4" ht="14.25">
      <c r="A6570" s="199">
        <v>93125</v>
      </c>
      <c r="B6570" s="186" t="s">
        <v>4867</v>
      </c>
      <c r="C6570" s="187" t="s">
        <v>73</v>
      </c>
      <c r="D6570" s="218">
        <v>141.44</v>
      </c>
    </row>
    <row r="6571" spans="1:4" ht="14.25">
      <c r="A6571" s="199">
        <v>93126</v>
      </c>
      <c r="B6571" s="186" t="s">
        <v>4868</v>
      </c>
      <c r="C6571" s="187" t="s">
        <v>73</v>
      </c>
      <c r="D6571" s="218">
        <v>312.88</v>
      </c>
    </row>
    <row r="6572" spans="1:4" ht="14.25">
      <c r="A6572" s="199">
        <v>93063</v>
      </c>
      <c r="B6572" s="186" t="s">
        <v>4810</v>
      </c>
      <c r="C6572" s="187" t="s">
        <v>73</v>
      </c>
      <c r="D6572" s="218">
        <v>697.07</v>
      </c>
    </row>
    <row r="6573" spans="1:4" ht="14.25">
      <c r="A6573" s="199">
        <v>93066</v>
      </c>
      <c r="B6573" s="186" t="s">
        <v>4813</v>
      </c>
      <c r="C6573" s="187" t="s">
        <v>73</v>
      </c>
      <c r="D6573" s="218">
        <v>874.8</v>
      </c>
    </row>
    <row r="6574" spans="1:4" ht="14.25">
      <c r="A6574" s="199">
        <v>93069</v>
      </c>
      <c r="B6574" s="186" t="s">
        <v>4816</v>
      </c>
      <c r="C6574" s="187" t="s">
        <v>73</v>
      </c>
      <c r="D6574" s="218">
        <v>1212.6099999999999</v>
      </c>
    </row>
    <row r="6575" spans="1:4" ht="14.25">
      <c r="A6575" s="199">
        <v>93072</v>
      </c>
      <c r="B6575" s="186" t="s">
        <v>4819</v>
      </c>
      <c r="C6575" s="187" t="s">
        <v>73</v>
      </c>
      <c r="D6575" s="218">
        <v>1600.35</v>
      </c>
    </row>
    <row r="6576" spans="1:4" ht="14.25">
      <c r="A6576" s="199">
        <v>93083</v>
      </c>
      <c r="B6576" s="186" t="s">
        <v>4829</v>
      </c>
      <c r="C6576" s="187" t="s">
        <v>73</v>
      </c>
      <c r="D6576" s="218">
        <v>478.76</v>
      </c>
    </row>
    <row r="6577" spans="1:4" ht="14.25">
      <c r="A6577" s="199">
        <v>103886</v>
      </c>
      <c r="B6577" s="186" t="s">
        <v>5164</v>
      </c>
      <c r="C6577" s="187" t="s">
        <v>73</v>
      </c>
      <c r="D6577" s="218">
        <v>481.99</v>
      </c>
    </row>
    <row r="6578" spans="1:4" ht="14.25">
      <c r="A6578" s="199">
        <v>103817</v>
      </c>
      <c r="B6578" s="186" t="s">
        <v>5104</v>
      </c>
      <c r="C6578" s="187" t="s">
        <v>73</v>
      </c>
      <c r="D6578" s="218">
        <v>481.99</v>
      </c>
    </row>
    <row r="6579" spans="1:4" ht="14.25">
      <c r="A6579" s="199">
        <v>103850</v>
      </c>
      <c r="B6579" s="186" t="s">
        <v>5134</v>
      </c>
      <c r="C6579" s="187" t="s">
        <v>73</v>
      </c>
      <c r="D6579" s="218">
        <v>481.49</v>
      </c>
    </row>
    <row r="6580" spans="1:4" ht="14.25">
      <c r="A6580" s="199">
        <v>93106</v>
      </c>
      <c r="B6580" s="186" t="s">
        <v>4850</v>
      </c>
      <c r="C6580" s="187" t="s">
        <v>73</v>
      </c>
      <c r="D6580" s="218">
        <v>478.94</v>
      </c>
    </row>
    <row r="6581" spans="1:4" ht="14.25">
      <c r="A6581" s="199">
        <v>93052</v>
      </c>
      <c r="B6581" s="186" t="s">
        <v>4800</v>
      </c>
      <c r="C6581" s="187" t="s">
        <v>73</v>
      </c>
      <c r="D6581" s="218">
        <v>552.96</v>
      </c>
    </row>
    <row r="6582" spans="1:4" ht="14.25">
      <c r="A6582" s="199">
        <v>93086</v>
      </c>
      <c r="B6582" s="186" t="s">
        <v>4832</v>
      </c>
      <c r="C6582" s="187" t="s">
        <v>73</v>
      </c>
      <c r="D6582" s="218">
        <v>555.80999999999995</v>
      </c>
    </row>
    <row r="6583" spans="1:4" ht="14.25">
      <c r="A6583" s="199">
        <v>103890</v>
      </c>
      <c r="B6583" s="186" t="s">
        <v>5168</v>
      </c>
      <c r="C6583" s="187" t="s">
        <v>73</v>
      </c>
      <c r="D6583" s="218">
        <v>559.77</v>
      </c>
    </row>
    <row r="6584" spans="1:4" ht="14.25">
      <c r="A6584" s="199">
        <v>103821</v>
      </c>
      <c r="B6584" s="186" t="s">
        <v>5108</v>
      </c>
      <c r="C6584" s="187" t="s">
        <v>73</v>
      </c>
      <c r="D6584" s="218">
        <v>564.23</v>
      </c>
    </row>
    <row r="6585" spans="1:4" ht="14.25">
      <c r="A6585" s="199">
        <v>103854</v>
      </c>
      <c r="B6585" s="186" t="s">
        <v>5138</v>
      </c>
      <c r="C6585" s="187" t="s">
        <v>73</v>
      </c>
      <c r="D6585" s="218">
        <v>560.39</v>
      </c>
    </row>
    <row r="6586" spans="1:4" ht="14.25">
      <c r="A6586" s="199">
        <v>93109</v>
      </c>
      <c r="B6586" s="186" t="s">
        <v>4853</v>
      </c>
      <c r="C6586" s="187" t="s">
        <v>73</v>
      </c>
      <c r="D6586" s="218">
        <v>557.94000000000005</v>
      </c>
    </row>
    <row r="6587" spans="1:4" ht="14.25">
      <c r="A6587" s="199">
        <v>93058</v>
      </c>
      <c r="B6587" s="186" t="s">
        <v>4805</v>
      </c>
      <c r="C6587" s="187" t="s">
        <v>73</v>
      </c>
      <c r="D6587" s="218">
        <v>608.32000000000005</v>
      </c>
    </row>
    <row r="6588" spans="1:4" ht="14.25">
      <c r="A6588" s="199">
        <v>93092</v>
      </c>
      <c r="B6588" s="186" t="s">
        <v>4838</v>
      </c>
      <c r="C6588" s="187" t="s">
        <v>73</v>
      </c>
      <c r="D6588" s="218">
        <v>610.96</v>
      </c>
    </row>
    <row r="6589" spans="1:4" ht="14.25">
      <c r="A6589" s="199">
        <v>103898</v>
      </c>
      <c r="B6589" s="186" t="s">
        <v>5176</v>
      </c>
      <c r="C6589" s="187" t="s">
        <v>73</v>
      </c>
      <c r="D6589" s="218">
        <v>615.52</v>
      </c>
    </row>
    <row r="6590" spans="1:4" ht="14.25">
      <c r="A6590" s="199">
        <v>103829</v>
      </c>
      <c r="B6590" s="186" t="s">
        <v>5116</v>
      </c>
      <c r="C6590" s="187" t="s">
        <v>73</v>
      </c>
      <c r="D6590" s="218">
        <v>623.30999999999995</v>
      </c>
    </row>
    <row r="6591" spans="1:4" ht="14.25">
      <c r="A6591" s="199">
        <v>103862</v>
      </c>
      <c r="B6591" s="186" t="s">
        <v>5146</v>
      </c>
      <c r="C6591" s="187" t="s">
        <v>73</v>
      </c>
      <c r="D6591" s="218">
        <v>617.1</v>
      </c>
    </row>
    <row r="6592" spans="1:4" ht="14.25">
      <c r="A6592" s="199">
        <v>93116</v>
      </c>
      <c r="B6592" s="186" t="s">
        <v>4859</v>
      </c>
      <c r="C6592" s="187" t="s">
        <v>73</v>
      </c>
      <c r="D6592" s="218">
        <v>614.74</v>
      </c>
    </row>
    <row r="6593" spans="1:4" ht="14.25">
      <c r="A6593" s="199">
        <v>92314</v>
      </c>
      <c r="B6593" s="186" t="s">
        <v>4784</v>
      </c>
      <c r="C6593" s="187" t="s">
        <v>73</v>
      </c>
      <c r="D6593" s="218">
        <v>9.09</v>
      </c>
    </row>
    <row r="6594" spans="1:4" ht="14.25">
      <c r="A6594" s="199">
        <v>103883</v>
      </c>
      <c r="B6594" s="186" t="s">
        <v>5161</v>
      </c>
      <c r="C6594" s="187" t="s">
        <v>73</v>
      </c>
      <c r="D6594" s="218">
        <v>12.32</v>
      </c>
    </row>
    <row r="6595" spans="1:4" ht="14.25">
      <c r="A6595" s="199">
        <v>103814</v>
      </c>
      <c r="B6595" s="186" t="s">
        <v>5101</v>
      </c>
      <c r="C6595" s="187" t="s">
        <v>73</v>
      </c>
      <c r="D6595" s="218">
        <v>12.32</v>
      </c>
    </row>
    <row r="6596" spans="1:4" ht="14.25">
      <c r="A6596" s="199">
        <v>103847</v>
      </c>
      <c r="B6596" s="186" t="s">
        <v>5131</v>
      </c>
      <c r="C6596" s="187" t="s">
        <v>73</v>
      </c>
      <c r="D6596" s="218">
        <v>11.82</v>
      </c>
    </row>
    <row r="6597" spans="1:4" ht="14.25">
      <c r="A6597" s="199">
        <v>92329</v>
      </c>
      <c r="B6597" s="186" t="s">
        <v>4793</v>
      </c>
      <c r="C6597" s="187" t="s">
        <v>73</v>
      </c>
      <c r="D6597" s="218">
        <v>9.27</v>
      </c>
    </row>
    <row r="6598" spans="1:4" ht="14.25">
      <c r="A6598" s="199">
        <v>92293</v>
      </c>
      <c r="B6598" s="186" t="s">
        <v>4770</v>
      </c>
      <c r="C6598" s="187" t="s">
        <v>73</v>
      </c>
      <c r="D6598" s="218">
        <v>10.49</v>
      </c>
    </row>
    <row r="6599" spans="1:4" ht="14.25">
      <c r="A6599" s="199">
        <v>92315</v>
      </c>
      <c r="B6599" s="186" t="s">
        <v>4785</v>
      </c>
      <c r="C6599" s="187" t="s">
        <v>73</v>
      </c>
      <c r="D6599" s="218">
        <v>13.34</v>
      </c>
    </row>
    <row r="6600" spans="1:4" ht="14.25">
      <c r="A6600" s="199">
        <v>103888</v>
      </c>
      <c r="B6600" s="186" t="s">
        <v>5166</v>
      </c>
      <c r="C6600" s="187" t="s">
        <v>73</v>
      </c>
      <c r="D6600" s="218">
        <v>17.3</v>
      </c>
    </row>
    <row r="6601" spans="1:4" ht="14.25">
      <c r="A6601" s="199">
        <v>103819</v>
      </c>
      <c r="B6601" s="186" t="s">
        <v>5106</v>
      </c>
      <c r="C6601" s="187" t="s">
        <v>73</v>
      </c>
      <c r="D6601" s="218">
        <v>21.76</v>
      </c>
    </row>
    <row r="6602" spans="1:4" ht="14.25">
      <c r="A6602" s="199">
        <v>103852</v>
      </c>
      <c r="B6602" s="186" t="s">
        <v>5136</v>
      </c>
      <c r="C6602" s="187" t="s">
        <v>73</v>
      </c>
      <c r="D6602" s="218">
        <v>17.920000000000002</v>
      </c>
    </row>
    <row r="6603" spans="1:4" ht="14.25">
      <c r="A6603" s="199">
        <v>92330</v>
      </c>
      <c r="B6603" s="186" t="s">
        <v>4794</v>
      </c>
      <c r="C6603" s="187" t="s">
        <v>73</v>
      </c>
      <c r="D6603" s="218">
        <v>15.47</v>
      </c>
    </row>
    <row r="6604" spans="1:4" ht="14.25">
      <c r="A6604" s="199">
        <v>92294</v>
      </c>
      <c r="B6604" s="186" t="s">
        <v>4771</v>
      </c>
      <c r="C6604" s="187" t="s">
        <v>73</v>
      </c>
      <c r="D6604" s="218">
        <v>17.809999999999999</v>
      </c>
    </row>
    <row r="6605" spans="1:4" ht="14.25">
      <c r="A6605" s="199">
        <v>92316</v>
      </c>
      <c r="B6605" s="186" t="s">
        <v>4786</v>
      </c>
      <c r="C6605" s="187" t="s">
        <v>73</v>
      </c>
      <c r="D6605" s="218">
        <v>20.45</v>
      </c>
    </row>
    <row r="6606" spans="1:4" ht="14.25">
      <c r="A6606" s="199">
        <v>103895</v>
      </c>
      <c r="B6606" s="186" t="s">
        <v>5173</v>
      </c>
      <c r="C6606" s="187" t="s">
        <v>73</v>
      </c>
      <c r="D6606" s="218">
        <v>25.01</v>
      </c>
    </row>
    <row r="6607" spans="1:4" ht="14.25">
      <c r="A6607" s="199">
        <v>103826</v>
      </c>
      <c r="B6607" s="186" t="s">
        <v>5113</v>
      </c>
      <c r="C6607" s="187" t="s">
        <v>73</v>
      </c>
      <c r="D6607" s="218">
        <v>32.799999999999997</v>
      </c>
    </row>
    <row r="6608" spans="1:4" ht="14.25">
      <c r="A6608" s="199">
        <v>103859</v>
      </c>
      <c r="B6608" s="186" t="s">
        <v>5143</v>
      </c>
      <c r="C6608" s="187" t="s">
        <v>73</v>
      </c>
      <c r="D6608" s="218">
        <v>26.59</v>
      </c>
    </row>
    <row r="6609" spans="1:4" ht="14.25">
      <c r="A6609" s="199">
        <v>92331</v>
      </c>
      <c r="B6609" s="186" t="s">
        <v>4795</v>
      </c>
      <c r="C6609" s="187" t="s">
        <v>73</v>
      </c>
      <c r="D6609" s="218">
        <v>24.23</v>
      </c>
    </row>
    <row r="6610" spans="1:4" ht="14.25">
      <c r="A6610" s="199">
        <v>92295</v>
      </c>
      <c r="B6610" s="186" t="s">
        <v>4772</v>
      </c>
      <c r="C6610" s="187" t="s">
        <v>73</v>
      </c>
      <c r="D6610" s="218">
        <v>33.69</v>
      </c>
    </row>
    <row r="6611" spans="1:4" ht="14.25">
      <c r="A6611" s="199">
        <v>92296</v>
      </c>
      <c r="B6611" s="186" t="s">
        <v>4773</v>
      </c>
      <c r="C6611" s="187" t="s">
        <v>73</v>
      </c>
      <c r="D6611" s="218">
        <v>44.67</v>
      </c>
    </row>
    <row r="6612" spans="1:4" ht="14.25">
      <c r="A6612" s="199">
        <v>92297</v>
      </c>
      <c r="B6612" s="186" t="s">
        <v>4774</v>
      </c>
      <c r="C6612" s="187" t="s">
        <v>73</v>
      </c>
      <c r="D6612" s="218">
        <v>69.37</v>
      </c>
    </row>
    <row r="6613" spans="1:4" ht="14.25">
      <c r="A6613" s="199">
        <v>92298</v>
      </c>
      <c r="B6613" s="186" t="s">
        <v>4775</v>
      </c>
      <c r="C6613" s="187" t="s">
        <v>73</v>
      </c>
      <c r="D6613" s="218">
        <v>195.52</v>
      </c>
    </row>
    <row r="6614" spans="1:4" ht="14.25">
      <c r="A6614" s="199">
        <v>93080</v>
      </c>
      <c r="B6614" s="186" t="s">
        <v>4826</v>
      </c>
      <c r="C6614" s="187" t="s">
        <v>73</v>
      </c>
      <c r="D6614" s="218">
        <v>9.1199999999999992</v>
      </c>
    </row>
    <row r="6615" spans="1:4" ht="14.25">
      <c r="A6615" s="199">
        <v>103884</v>
      </c>
      <c r="B6615" s="186" t="s">
        <v>5162</v>
      </c>
      <c r="C6615" s="187" t="s">
        <v>73</v>
      </c>
      <c r="D6615" s="218">
        <v>12.35</v>
      </c>
    </row>
    <row r="6616" spans="1:4" ht="14.25">
      <c r="A6616" s="199">
        <v>103815</v>
      </c>
      <c r="B6616" s="186" t="s">
        <v>5102</v>
      </c>
      <c r="C6616" s="187" t="s">
        <v>73</v>
      </c>
      <c r="D6616" s="218">
        <v>12.35</v>
      </c>
    </row>
    <row r="6617" spans="1:4" ht="14.25">
      <c r="A6617" s="199">
        <v>103848</v>
      </c>
      <c r="B6617" s="186" t="s">
        <v>5132</v>
      </c>
      <c r="C6617" s="187" t="s">
        <v>73</v>
      </c>
      <c r="D6617" s="218">
        <v>11.85</v>
      </c>
    </row>
    <row r="6618" spans="1:4" ht="14.25">
      <c r="A6618" s="199">
        <v>93103</v>
      </c>
      <c r="B6618" s="186" t="s">
        <v>4847</v>
      </c>
      <c r="C6618" s="187" t="s">
        <v>73</v>
      </c>
      <c r="D6618" s="218">
        <v>9.3000000000000007</v>
      </c>
    </row>
    <row r="6619" spans="1:4" ht="14.25">
      <c r="A6619" s="199">
        <v>93050</v>
      </c>
      <c r="B6619" s="186" t="s">
        <v>4799</v>
      </c>
      <c r="C6619" s="187" t="s">
        <v>73</v>
      </c>
      <c r="D6619" s="218">
        <v>11.89</v>
      </c>
    </row>
    <row r="6620" spans="1:4" ht="14.25">
      <c r="A6620" s="199">
        <v>93084</v>
      </c>
      <c r="B6620" s="186" t="s">
        <v>4830</v>
      </c>
      <c r="C6620" s="187" t="s">
        <v>73</v>
      </c>
      <c r="D6620" s="218">
        <v>14.74</v>
      </c>
    </row>
    <row r="6621" spans="1:4" ht="14.25">
      <c r="A6621" s="199">
        <v>103889</v>
      </c>
      <c r="B6621" s="186" t="s">
        <v>5167</v>
      </c>
      <c r="C6621" s="187" t="s">
        <v>73</v>
      </c>
      <c r="D6621" s="218">
        <v>18.7</v>
      </c>
    </row>
    <row r="6622" spans="1:4" ht="14.25">
      <c r="A6622" s="199">
        <v>103820</v>
      </c>
      <c r="B6622" s="186" t="s">
        <v>5107</v>
      </c>
      <c r="C6622" s="187" t="s">
        <v>73</v>
      </c>
      <c r="D6622" s="218">
        <v>23.16</v>
      </c>
    </row>
    <row r="6623" spans="1:4" ht="14.25">
      <c r="A6623" s="199">
        <v>103853</v>
      </c>
      <c r="B6623" s="186" t="s">
        <v>5137</v>
      </c>
      <c r="C6623" s="187" t="s">
        <v>73</v>
      </c>
      <c r="D6623" s="218">
        <v>19.32</v>
      </c>
    </row>
    <row r="6624" spans="1:4" ht="14.25">
      <c r="A6624" s="199">
        <v>93107</v>
      </c>
      <c r="B6624" s="186" t="s">
        <v>4851</v>
      </c>
      <c r="C6624" s="187" t="s">
        <v>73</v>
      </c>
      <c r="D6624" s="218">
        <v>16.87</v>
      </c>
    </row>
    <row r="6625" spans="1:4" ht="14.25">
      <c r="A6625" s="199">
        <v>93056</v>
      </c>
      <c r="B6625" s="186" t="s">
        <v>4803</v>
      </c>
      <c r="C6625" s="187" t="s">
        <v>73</v>
      </c>
      <c r="D6625" s="218">
        <v>17.809999999999999</v>
      </c>
    </row>
    <row r="6626" spans="1:4" ht="14.25">
      <c r="A6626" s="199">
        <v>93090</v>
      </c>
      <c r="B6626" s="186" t="s">
        <v>4836</v>
      </c>
      <c r="C6626" s="187" t="s">
        <v>73</v>
      </c>
      <c r="D6626" s="218">
        <v>20.45</v>
      </c>
    </row>
    <row r="6627" spans="1:4" ht="14.25">
      <c r="A6627" s="199">
        <v>103896</v>
      </c>
      <c r="B6627" s="186" t="s">
        <v>5174</v>
      </c>
      <c r="C6627" s="187" t="s">
        <v>73</v>
      </c>
      <c r="D6627" s="218">
        <v>25.01</v>
      </c>
    </row>
    <row r="6628" spans="1:4" ht="14.25">
      <c r="A6628" s="199">
        <v>103827</v>
      </c>
      <c r="B6628" s="186" t="s">
        <v>5114</v>
      </c>
      <c r="C6628" s="187" t="s">
        <v>73</v>
      </c>
      <c r="D6628" s="218">
        <v>32.799999999999997</v>
      </c>
    </row>
    <row r="6629" spans="1:4" ht="14.25">
      <c r="A6629" s="199">
        <v>103860</v>
      </c>
      <c r="B6629" s="186" t="s">
        <v>5144</v>
      </c>
      <c r="C6629" s="187" t="s">
        <v>73</v>
      </c>
      <c r="D6629" s="218">
        <v>26.59</v>
      </c>
    </row>
    <row r="6630" spans="1:4" ht="14.25">
      <c r="A6630" s="199">
        <v>93113</v>
      </c>
      <c r="B6630" s="186" t="s">
        <v>8274</v>
      </c>
      <c r="C6630" s="187" t="s">
        <v>73</v>
      </c>
      <c r="D6630" s="218">
        <v>24.23</v>
      </c>
    </row>
    <row r="6631" spans="1:4" ht="14.25">
      <c r="A6631" s="199">
        <v>93061</v>
      </c>
      <c r="B6631" s="186" t="s">
        <v>4808</v>
      </c>
      <c r="C6631" s="187" t="s">
        <v>73</v>
      </c>
      <c r="D6631" s="218">
        <v>33.83</v>
      </c>
    </row>
    <row r="6632" spans="1:4" ht="14.25">
      <c r="A6632" s="199">
        <v>93064</v>
      </c>
      <c r="B6632" s="186" t="s">
        <v>4811</v>
      </c>
      <c r="C6632" s="187" t="s">
        <v>73</v>
      </c>
      <c r="D6632" s="218">
        <v>51.98</v>
      </c>
    </row>
    <row r="6633" spans="1:4" ht="14.25">
      <c r="A6633" s="199">
        <v>93067</v>
      </c>
      <c r="B6633" s="186" t="s">
        <v>4814</v>
      </c>
      <c r="C6633" s="187" t="s">
        <v>73</v>
      </c>
      <c r="D6633" s="218">
        <v>77.33</v>
      </c>
    </row>
    <row r="6634" spans="1:4" ht="14.25">
      <c r="A6634" s="199">
        <v>93070</v>
      </c>
      <c r="B6634" s="186" t="s">
        <v>4817</v>
      </c>
      <c r="C6634" s="187" t="s">
        <v>73</v>
      </c>
      <c r="D6634" s="218">
        <v>195.52</v>
      </c>
    </row>
    <row r="6635" spans="1:4" ht="14.25">
      <c r="A6635" s="199">
        <v>93117</v>
      </c>
      <c r="B6635" s="186" t="s">
        <v>4860</v>
      </c>
      <c r="C6635" s="187" t="s">
        <v>73</v>
      </c>
      <c r="D6635" s="218">
        <v>61.54</v>
      </c>
    </row>
    <row r="6636" spans="1:4" ht="14.25">
      <c r="A6636" s="199">
        <v>93118</v>
      </c>
      <c r="B6636" s="186" t="s">
        <v>4861</v>
      </c>
      <c r="C6636" s="187" t="s">
        <v>73</v>
      </c>
      <c r="D6636" s="218">
        <v>90.71</v>
      </c>
    </row>
    <row r="6637" spans="1:4" ht="14.25">
      <c r="A6637" s="199">
        <v>92317</v>
      </c>
      <c r="B6637" s="186" t="s">
        <v>4787</v>
      </c>
      <c r="C6637" s="187" t="s">
        <v>73</v>
      </c>
      <c r="D6637" s="218">
        <v>19.04</v>
      </c>
    </row>
    <row r="6638" spans="1:4" ht="14.25">
      <c r="A6638" s="199">
        <v>92332</v>
      </c>
      <c r="B6638" s="186" t="s">
        <v>4796</v>
      </c>
      <c r="C6638" s="187" t="s">
        <v>73</v>
      </c>
      <c r="D6638" s="218">
        <v>19.399999999999999</v>
      </c>
    </row>
    <row r="6639" spans="1:4" ht="14.25">
      <c r="A6639" s="199">
        <v>92299</v>
      </c>
      <c r="B6639" s="186" t="s">
        <v>4776</v>
      </c>
      <c r="C6639" s="187" t="s">
        <v>73</v>
      </c>
      <c r="D6639" s="218">
        <v>24.34</v>
      </c>
    </row>
    <row r="6640" spans="1:4" ht="14.25">
      <c r="A6640" s="199">
        <v>92318</v>
      </c>
      <c r="B6640" s="186" t="s">
        <v>4788</v>
      </c>
      <c r="C6640" s="187" t="s">
        <v>73</v>
      </c>
      <c r="D6640" s="218">
        <v>30.02</v>
      </c>
    </row>
    <row r="6641" spans="1:4" ht="14.25">
      <c r="A6641" s="199">
        <v>103833</v>
      </c>
      <c r="B6641" s="186" t="s">
        <v>5120</v>
      </c>
      <c r="C6641" s="187" t="s">
        <v>73</v>
      </c>
      <c r="D6641" s="218">
        <v>46.76</v>
      </c>
    </row>
    <row r="6642" spans="1:4" ht="14.25">
      <c r="A6642" s="199">
        <v>92333</v>
      </c>
      <c r="B6642" s="186" t="s">
        <v>4797</v>
      </c>
      <c r="C6642" s="187" t="s">
        <v>73</v>
      </c>
      <c r="D6642" s="218">
        <v>34.25</v>
      </c>
    </row>
    <row r="6643" spans="1:4" ht="14.25">
      <c r="A6643" s="199">
        <v>92300</v>
      </c>
      <c r="B6643" s="186" t="s">
        <v>4777</v>
      </c>
      <c r="C6643" s="187" t="s">
        <v>73</v>
      </c>
      <c r="D6643" s="218">
        <v>37.14</v>
      </c>
    </row>
    <row r="6644" spans="1:4" ht="14.25">
      <c r="A6644" s="199">
        <v>92319</v>
      </c>
      <c r="B6644" s="186" t="s">
        <v>4789</v>
      </c>
      <c r="C6644" s="187" t="s">
        <v>73</v>
      </c>
      <c r="D6644" s="218">
        <v>42.4</v>
      </c>
    </row>
    <row r="6645" spans="1:4" ht="14.25">
      <c r="A6645" s="199">
        <v>92334</v>
      </c>
      <c r="B6645" s="186" t="s">
        <v>4798</v>
      </c>
      <c r="C6645" s="187" t="s">
        <v>73</v>
      </c>
      <c r="D6645" s="218">
        <v>49.92</v>
      </c>
    </row>
    <row r="6646" spans="1:4" ht="14.25">
      <c r="A6646" s="199">
        <v>92301</v>
      </c>
      <c r="B6646" s="186" t="s">
        <v>4778</v>
      </c>
      <c r="C6646" s="187" t="s">
        <v>73</v>
      </c>
      <c r="D6646" s="218">
        <v>73.8</v>
      </c>
    </row>
    <row r="6647" spans="1:4" ht="14.25">
      <c r="A6647" s="199">
        <v>92302</v>
      </c>
      <c r="B6647" s="186" t="s">
        <v>4779</v>
      </c>
      <c r="C6647" s="187" t="s">
        <v>73</v>
      </c>
      <c r="D6647" s="218">
        <v>97.58</v>
      </c>
    </row>
    <row r="6648" spans="1:4" ht="14.25">
      <c r="A6648" s="199">
        <v>92303</v>
      </c>
      <c r="B6648" s="186" t="s">
        <v>4780</v>
      </c>
      <c r="C6648" s="187" t="s">
        <v>73</v>
      </c>
      <c r="D6648" s="218">
        <v>179.41</v>
      </c>
    </row>
    <row r="6649" spans="1:4" ht="14.25">
      <c r="A6649" s="199">
        <v>92304</v>
      </c>
      <c r="B6649" s="186" t="s">
        <v>4781</v>
      </c>
      <c r="C6649" s="187" t="s">
        <v>73</v>
      </c>
      <c r="D6649" s="218">
        <v>466.83</v>
      </c>
    </row>
    <row r="6650" spans="1:4" ht="14.25">
      <c r="A6650" s="199">
        <v>103835</v>
      </c>
      <c r="B6650" s="186" t="s">
        <v>4466</v>
      </c>
      <c r="C6650" s="187" t="s">
        <v>44</v>
      </c>
      <c r="D6650" s="218">
        <v>66.319999999999993</v>
      </c>
    </row>
    <row r="6651" spans="1:4" ht="14.25">
      <c r="A6651" s="199">
        <v>92308</v>
      </c>
      <c r="B6651" s="186" t="s">
        <v>4429</v>
      </c>
      <c r="C6651" s="187" t="s">
        <v>44</v>
      </c>
      <c r="D6651" s="218">
        <v>57.73</v>
      </c>
    </row>
    <row r="6652" spans="1:4" ht="14.25">
      <c r="A6652" s="199">
        <v>103871</v>
      </c>
      <c r="B6652" s="186" t="s">
        <v>4472</v>
      </c>
      <c r="C6652" s="187" t="s">
        <v>44</v>
      </c>
      <c r="D6652" s="218">
        <v>67.11</v>
      </c>
    </row>
    <row r="6653" spans="1:4" ht="14.25">
      <c r="A6653" s="199">
        <v>92323</v>
      </c>
      <c r="B6653" s="186" t="s">
        <v>4435</v>
      </c>
      <c r="C6653" s="187" t="s">
        <v>44</v>
      </c>
      <c r="D6653" s="218">
        <v>66.599999999999994</v>
      </c>
    </row>
    <row r="6654" spans="1:4" ht="14.25">
      <c r="A6654" s="199">
        <v>92305</v>
      </c>
      <c r="B6654" s="186" t="s">
        <v>4426</v>
      </c>
      <c r="C6654" s="187" t="s">
        <v>44</v>
      </c>
      <c r="D6654" s="218">
        <v>40.21</v>
      </c>
    </row>
    <row r="6655" spans="1:4" ht="14.25">
      <c r="A6655" s="199">
        <v>103868</v>
      </c>
      <c r="B6655" s="186" t="s">
        <v>4469</v>
      </c>
      <c r="C6655" s="187" t="s">
        <v>44</v>
      </c>
      <c r="D6655" s="218">
        <v>52.52</v>
      </c>
    </row>
    <row r="6656" spans="1:4" ht="14.25">
      <c r="A6656" s="199">
        <v>103802</v>
      </c>
      <c r="B6656" s="186" t="s">
        <v>4463</v>
      </c>
      <c r="C6656" s="187" t="s">
        <v>44</v>
      </c>
      <c r="D6656" s="218">
        <v>42.45</v>
      </c>
    </row>
    <row r="6657" spans="1:4" ht="14.25">
      <c r="A6657" s="199">
        <v>92320</v>
      </c>
      <c r="B6657" s="186" t="s">
        <v>4432</v>
      </c>
      <c r="C6657" s="187" t="s">
        <v>44</v>
      </c>
      <c r="D6657" s="218">
        <v>51.88</v>
      </c>
    </row>
    <row r="6658" spans="1:4" ht="14.25">
      <c r="A6658" s="199">
        <v>97335</v>
      </c>
      <c r="B6658" s="186" t="s">
        <v>4457</v>
      </c>
      <c r="C6658" s="187" t="s">
        <v>44</v>
      </c>
      <c r="D6658" s="218">
        <v>85.8</v>
      </c>
    </row>
    <row r="6659" spans="1:4" ht="14.25">
      <c r="A6659" s="199">
        <v>103836</v>
      </c>
      <c r="B6659" s="186" t="s">
        <v>4467</v>
      </c>
      <c r="C6659" s="187" t="s">
        <v>44</v>
      </c>
      <c r="D6659" s="218">
        <v>103.12</v>
      </c>
    </row>
    <row r="6660" spans="1:4" ht="14.25">
      <c r="A6660" s="199">
        <v>92281</v>
      </c>
      <c r="B6660" s="186" t="s">
        <v>4420</v>
      </c>
      <c r="C6660" s="187" t="s">
        <v>44</v>
      </c>
      <c r="D6660" s="218">
        <v>127.99</v>
      </c>
    </row>
    <row r="6661" spans="1:4" ht="14.25">
      <c r="A6661" s="199">
        <v>92309</v>
      </c>
      <c r="B6661" s="186" t="s">
        <v>4430</v>
      </c>
      <c r="C6661" s="187" t="s">
        <v>44</v>
      </c>
      <c r="D6661" s="218">
        <v>136.51</v>
      </c>
    </row>
    <row r="6662" spans="1:4" ht="14.25">
      <c r="A6662" s="199">
        <v>103872</v>
      </c>
      <c r="B6662" s="186" t="s">
        <v>4473</v>
      </c>
      <c r="C6662" s="187" t="s">
        <v>44</v>
      </c>
      <c r="D6662" s="218">
        <v>148.31</v>
      </c>
    </row>
    <row r="6663" spans="1:4" ht="14.25">
      <c r="A6663" s="199">
        <v>92324</v>
      </c>
      <c r="B6663" s="186" t="s">
        <v>4436</v>
      </c>
      <c r="C6663" s="187" t="s">
        <v>44</v>
      </c>
      <c r="D6663" s="218">
        <v>153.82</v>
      </c>
    </row>
    <row r="6664" spans="1:4" ht="14.25">
      <c r="A6664" s="199">
        <v>92275</v>
      </c>
      <c r="B6664" s="186" t="s">
        <v>4414</v>
      </c>
      <c r="C6664" s="187" t="s">
        <v>44</v>
      </c>
      <c r="D6664" s="218">
        <v>59.61</v>
      </c>
    </row>
    <row r="6665" spans="1:4" ht="14.25">
      <c r="A6665" s="199">
        <v>92306</v>
      </c>
      <c r="B6665" s="186" t="s">
        <v>4427</v>
      </c>
      <c r="C6665" s="187" t="s">
        <v>44</v>
      </c>
      <c r="D6665" s="218">
        <v>65.290000000000006</v>
      </c>
    </row>
    <row r="6666" spans="1:4" ht="14.25">
      <c r="A6666" s="199">
        <v>103869</v>
      </c>
      <c r="B6666" s="186" t="s">
        <v>4470</v>
      </c>
      <c r="C6666" s="187" t="s">
        <v>44</v>
      </c>
      <c r="D6666" s="218">
        <v>80.03</v>
      </c>
    </row>
    <row r="6667" spans="1:4" ht="14.25">
      <c r="A6667" s="199">
        <v>103803</v>
      </c>
      <c r="B6667" s="186" t="s">
        <v>4464</v>
      </c>
      <c r="C6667" s="187" t="s">
        <v>44</v>
      </c>
      <c r="D6667" s="218">
        <v>72.97</v>
      </c>
    </row>
    <row r="6668" spans="1:4" ht="14.25">
      <c r="A6668" s="199">
        <v>92321</v>
      </c>
      <c r="B6668" s="186" t="s">
        <v>4433</v>
      </c>
      <c r="C6668" s="187" t="s">
        <v>44</v>
      </c>
      <c r="D6668" s="218">
        <v>85.41</v>
      </c>
    </row>
    <row r="6669" spans="1:4" ht="14.25">
      <c r="A6669" s="199">
        <v>97336</v>
      </c>
      <c r="B6669" s="186" t="s">
        <v>4458</v>
      </c>
      <c r="C6669" s="187" t="s">
        <v>44</v>
      </c>
      <c r="D6669" s="218">
        <v>109.21</v>
      </c>
    </row>
    <row r="6670" spans="1:4" ht="14.25">
      <c r="A6670" s="199">
        <v>103837</v>
      </c>
      <c r="B6670" s="186" t="s">
        <v>4468</v>
      </c>
      <c r="C6670" s="187" t="s">
        <v>44</v>
      </c>
      <c r="D6670" s="218">
        <v>130.07</v>
      </c>
    </row>
    <row r="6671" spans="1:4" ht="14.25">
      <c r="A6671" s="199">
        <v>92282</v>
      </c>
      <c r="B6671" s="186" t="s">
        <v>4421</v>
      </c>
      <c r="C6671" s="187" t="s">
        <v>44</v>
      </c>
      <c r="D6671" s="218">
        <v>146.86000000000001</v>
      </c>
    </row>
    <row r="6672" spans="1:4" ht="14.25">
      <c r="A6672" s="199">
        <v>92310</v>
      </c>
      <c r="B6672" s="186" t="s">
        <v>4431</v>
      </c>
      <c r="C6672" s="187" t="s">
        <v>44</v>
      </c>
      <c r="D6672" s="218">
        <v>155.63999999999999</v>
      </c>
    </row>
    <row r="6673" spans="1:4" ht="14.25">
      <c r="A6673" s="199">
        <v>103873</v>
      </c>
      <c r="B6673" s="186" t="s">
        <v>4474</v>
      </c>
      <c r="C6673" s="187" t="s">
        <v>44</v>
      </c>
      <c r="D6673" s="218">
        <v>169.52</v>
      </c>
    </row>
    <row r="6674" spans="1:4" ht="14.25">
      <c r="A6674" s="199">
        <v>92325</v>
      </c>
      <c r="B6674" s="186" t="s">
        <v>4437</v>
      </c>
      <c r="C6674" s="187" t="s">
        <v>44</v>
      </c>
      <c r="D6674" s="218">
        <v>180.19</v>
      </c>
    </row>
    <row r="6675" spans="1:4" ht="14.25">
      <c r="A6675" s="199">
        <v>92276</v>
      </c>
      <c r="B6675" s="186" t="s">
        <v>4415</v>
      </c>
      <c r="C6675" s="187" t="s">
        <v>44</v>
      </c>
      <c r="D6675" s="218">
        <v>75.709999999999994</v>
      </c>
    </row>
    <row r="6676" spans="1:4" ht="14.25">
      <c r="A6676" s="199">
        <v>92307</v>
      </c>
      <c r="B6676" s="186" t="s">
        <v>4428</v>
      </c>
      <c r="C6676" s="187" t="s">
        <v>44</v>
      </c>
      <c r="D6676" s="218">
        <v>81.650000000000006</v>
      </c>
    </row>
    <row r="6677" spans="1:4" ht="14.25">
      <c r="A6677" s="199">
        <v>103870</v>
      </c>
      <c r="B6677" s="186" t="s">
        <v>4471</v>
      </c>
      <c r="C6677" s="187" t="s">
        <v>44</v>
      </c>
      <c r="D6677" s="218">
        <v>98.46</v>
      </c>
    </row>
    <row r="6678" spans="1:4" ht="14.25">
      <c r="A6678" s="199">
        <v>103804</v>
      </c>
      <c r="B6678" s="186" t="s">
        <v>4465</v>
      </c>
      <c r="C6678" s="187" t="s">
        <v>44</v>
      </c>
      <c r="D6678" s="218">
        <v>88.42</v>
      </c>
    </row>
    <row r="6679" spans="1:4" ht="14.25">
      <c r="A6679" s="199">
        <v>92322</v>
      </c>
      <c r="B6679" s="186" t="s">
        <v>4434</v>
      </c>
      <c r="C6679" s="187" t="s">
        <v>44</v>
      </c>
      <c r="D6679" s="218">
        <v>109</v>
      </c>
    </row>
    <row r="6680" spans="1:4" ht="14.25">
      <c r="A6680" s="199">
        <v>97337</v>
      </c>
      <c r="B6680" s="186" t="s">
        <v>4459</v>
      </c>
      <c r="C6680" s="187" t="s">
        <v>44</v>
      </c>
      <c r="D6680" s="218">
        <v>164.24</v>
      </c>
    </row>
    <row r="6681" spans="1:4" ht="14.25">
      <c r="A6681" s="199">
        <v>92283</v>
      </c>
      <c r="B6681" s="186" t="s">
        <v>4422</v>
      </c>
      <c r="C6681" s="187" t="s">
        <v>44</v>
      </c>
      <c r="D6681" s="218">
        <v>199.28</v>
      </c>
    </row>
    <row r="6682" spans="1:4" ht="14.25">
      <c r="A6682" s="199">
        <v>92277</v>
      </c>
      <c r="B6682" s="186" t="s">
        <v>4416</v>
      </c>
      <c r="C6682" s="187" t="s">
        <v>44</v>
      </c>
      <c r="D6682" s="218">
        <v>109.4</v>
      </c>
    </row>
    <row r="6683" spans="1:4" ht="14.25">
      <c r="A6683" s="199">
        <v>97338</v>
      </c>
      <c r="B6683" s="186" t="s">
        <v>4460</v>
      </c>
      <c r="C6683" s="187" t="s">
        <v>44</v>
      </c>
      <c r="D6683" s="218">
        <v>197.61</v>
      </c>
    </row>
    <row r="6684" spans="1:4" ht="14.25">
      <c r="A6684" s="199">
        <v>92284</v>
      </c>
      <c r="B6684" s="186" t="s">
        <v>4423</v>
      </c>
      <c r="C6684" s="187" t="s">
        <v>44</v>
      </c>
      <c r="D6684" s="218">
        <v>249.66</v>
      </c>
    </row>
    <row r="6685" spans="1:4" ht="14.25">
      <c r="A6685" s="199">
        <v>92278</v>
      </c>
      <c r="B6685" s="186" t="s">
        <v>4417</v>
      </c>
      <c r="C6685" s="187" t="s">
        <v>44</v>
      </c>
      <c r="D6685" s="218">
        <v>147.22</v>
      </c>
    </row>
    <row r="6686" spans="1:4" ht="14.25">
      <c r="A6686" s="199">
        <v>97339</v>
      </c>
      <c r="B6686" s="186" t="s">
        <v>4461</v>
      </c>
      <c r="C6686" s="187" t="s">
        <v>44</v>
      </c>
      <c r="D6686" s="218">
        <v>212.83</v>
      </c>
    </row>
    <row r="6687" spans="1:4" ht="14.25">
      <c r="A6687" s="199">
        <v>92285</v>
      </c>
      <c r="B6687" s="186" t="s">
        <v>4424</v>
      </c>
      <c r="C6687" s="187" t="s">
        <v>44</v>
      </c>
      <c r="D6687" s="218">
        <v>335.22</v>
      </c>
    </row>
    <row r="6688" spans="1:4" ht="14.25">
      <c r="A6688" s="199">
        <v>92279</v>
      </c>
      <c r="B6688" s="186" t="s">
        <v>4418</v>
      </c>
      <c r="C6688" s="187" t="s">
        <v>44</v>
      </c>
      <c r="D6688" s="218">
        <v>212.83</v>
      </c>
    </row>
    <row r="6689" spans="1:4" ht="14.25">
      <c r="A6689" s="199">
        <v>97340</v>
      </c>
      <c r="B6689" s="186" t="s">
        <v>4462</v>
      </c>
      <c r="C6689" s="187" t="s">
        <v>44</v>
      </c>
      <c r="D6689" s="218">
        <v>214.12</v>
      </c>
    </row>
    <row r="6690" spans="1:4" ht="14.25">
      <c r="A6690" s="199">
        <v>92286</v>
      </c>
      <c r="B6690" s="186" t="s">
        <v>4425</v>
      </c>
      <c r="C6690" s="187" t="s">
        <v>44</v>
      </c>
      <c r="D6690" s="218">
        <v>422.92</v>
      </c>
    </row>
    <row r="6691" spans="1:4" ht="14.25">
      <c r="A6691" s="199">
        <v>92280</v>
      </c>
      <c r="B6691" s="186" t="s">
        <v>4419</v>
      </c>
      <c r="C6691" s="187" t="s">
        <v>44</v>
      </c>
      <c r="D6691" s="218">
        <v>298.83</v>
      </c>
    </row>
    <row r="6692" spans="1:4" ht="14.25">
      <c r="A6692" s="199">
        <v>103901</v>
      </c>
      <c r="B6692" s="186" t="s">
        <v>5179</v>
      </c>
      <c r="C6692" s="187" t="s">
        <v>73</v>
      </c>
      <c r="D6692" s="218">
        <v>25.5</v>
      </c>
    </row>
    <row r="6693" spans="1:4" ht="14.25">
      <c r="A6693" s="199">
        <v>103832</v>
      </c>
      <c r="B6693" s="186" t="s">
        <v>5119</v>
      </c>
      <c r="C6693" s="187" t="s">
        <v>73</v>
      </c>
      <c r="D6693" s="218">
        <v>25.45</v>
      </c>
    </row>
    <row r="6694" spans="1:4" ht="14.25">
      <c r="A6694" s="199">
        <v>103865</v>
      </c>
      <c r="B6694" s="186" t="s">
        <v>5149</v>
      </c>
      <c r="C6694" s="187" t="s">
        <v>73</v>
      </c>
      <c r="D6694" s="218">
        <v>24.47</v>
      </c>
    </row>
    <row r="6695" spans="1:4" ht="14.25">
      <c r="A6695" s="199">
        <v>103902</v>
      </c>
      <c r="B6695" s="186" t="s">
        <v>5180</v>
      </c>
      <c r="C6695" s="187" t="s">
        <v>73</v>
      </c>
      <c r="D6695" s="218">
        <v>37.93</v>
      </c>
    </row>
    <row r="6696" spans="1:4" ht="14.25">
      <c r="A6696" s="199">
        <v>103866</v>
      </c>
      <c r="B6696" s="186" t="s">
        <v>5150</v>
      </c>
      <c r="C6696" s="187" t="s">
        <v>73</v>
      </c>
      <c r="D6696" s="218">
        <v>39.1</v>
      </c>
    </row>
    <row r="6697" spans="1:4" ht="14.25">
      <c r="A6697" s="199">
        <v>103903</v>
      </c>
      <c r="B6697" s="186" t="s">
        <v>5181</v>
      </c>
      <c r="C6697" s="187" t="s">
        <v>73</v>
      </c>
      <c r="D6697" s="218">
        <v>51.55</v>
      </c>
    </row>
    <row r="6698" spans="1:4" ht="14.25">
      <c r="A6698" s="199">
        <v>103834</v>
      </c>
      <c r="B6698" s="186" t="s">
        <v>5121</v>
      </c>
      <c r="C6698" s="187" t="s">
        <v>73</v>
      </c>
      <c r="D6698" s="218">
        <v>67.98</v>
      </c>
    </row>
    <row r="6699" spans="1:4" ht="14.25">
      <c r="A6699" s="199">
        <v>103867</v>
      </c>
      <c r="B6699" s="186" t="s">
        <v>5151</v>
      </c>
      <c r="C6699" s="187" t="s">
        <v>73</v>
      </c>
      <c r="D6699" s="218">
        <v>54.59</v>
      </c>
    </row>
    <row r="6700" spans="1:4" ht="14.25">
      <c r="A6700" s="199">
        <v>105113</v>
      </c>
      <c r="B6700" s="186" t="s">
        <v>3528</v>
      </c>
      <c r="C6700" s="187" t="s">
        <v>73</v>
      </c>
      <c r="D6700" s="218">
        <v>7230.91</v>
      </c>
    </row>
    <row r="6701" spans="1:4" ht="14.25">
      <c r="A6701" s="199">
        <v>98461</v>
      </c>
      <c r="B6701" s="186" t="s">
        <v>3526</v>
      </c>
      <c r="C6701" s="187" t="s">
        <v>73</v>
      </c>
      <c r="D6701" s="218">
        <v>5472.7</v>
      </c>
    </row>
    <row r="6702" spans="1:4" ht="14.25">
      <c r="A6702" s="199">
        <v>98462</v>
      </c>
      <c r="B6702" s="186" t="s">
        <v>3527</v>
      </c>
      <c r="C6702" s="187" t="s">
        <v>73</v>
      </c>
      <c r="D6702" s="218">
        <v>9318.92</v>
      </c>
    </row>
    <row r="6703" spans="1:4" ht="14.25">
      <c r="A6703" s="199">
        <v>105130</v>
      </c>
      <c r="B6703" s="186" t="s">
        <v>3535</v>
      </c>
      <c r="C6703" s="187" t="s">
        <v>44</v>
      </c>
      <c r="D6703" s="218">
        <v>27.97</v>
      </c>
    </row>
    <row r="6704" spans="1:4" ht="14.25">
      <c r="A6704" s="199">
        <v>105114</v>
      </c>
      <c r="B6704" s="186" t="s">
        <v>3529</v>
      </c>
      <c r="C6704" s="187" t="s">
        <v>712</v>
      </c>
      <c r="D6704" s="218">
        <v>1820.89</v>
      </c>
    </row>
    <row r="6705" spans="1:4" ht="14.25">
      <c r="A6705" s="199">
        <v>105129</v>
      </c>
      <c r="B6705" s="186" t="s">
        <v>8275</v>
      </c>
      <c r="C6705" s="187" t="s">
        <v>73</v>
      </c>
      <c r="D6705" s="218">
        <v>0</v>
      </c>
    </row>
    <row r="6706" spans="1:4" ht="14.25">
      <c r="A6706" s="199">
        <v>105127</v>
      </c>
      <c r="B6706" s="186" t="s">
        <v>3533</v>
      </c>
      <c r="C6706" s="187" t="s">
        <v>44</v>
      </c>
      <c r="D6706" s="218">
        <v>26.21</v>
      </c>
    </row>
    <row r="6707" spans="1:4" ht="14.25">
      <c r="A6707" s="199">
        <v>105128</v>
      </c>
      <c r="B6707" s="186" t="s">
        <v>3534</v>
      </c>
      <c r="C6707" s="187" t="s">
        <v>44</v>
      </c>
      <c r="D6707" s="218">
        <v>85.79</v>
      </c>
    </row>
    <row r="6708" spans="1:4" ht="14.25">
      <c r="A6708" s="199">
        <v>105126</v>
      </c>
      <c r="B6708" s="186" t="s">
        <v>3532</v>
      </c>
      <c r="C6708" s="187" t="s">
        <v>44</v>
      </c>
      <c r="D6708" s="218">
        <v>28.77</v>
      </c>
    </row>
    <row r="6709" spans="1:4" ht="14.25">
      <c r="A6709" s="199">
        <v>105116</v>
      </c>
      <c r="B6709" s="186" t="s">
        <v>3531</v>
      </c>
      <c r="C6709" s="187" t="s">
        <v>73</v>
      </c>
      <c r="D6709" s="218">
        <v>11.69</v>
      </c>
    </row>
    <row r="6710" spans="1:4" ht="14.25">
      <c r="A6710" s="199">
        <v>105115</v>
      </c>
      <c r="B6710" s="186" t="s">
        <v>3530</v>
      </c>
      <c r="C6710" s="187" t="s">
        <v>73</v>
      </c>
      <c r="D6710" s="218">
        <v>127.44</v>
      </c>
    </row>
    <row r="6711" spans="1:4" ht="14.25">
      <c r="A6711" s="199">
        <v>98453</v>
      </c>
      <c r="B6711" s="186" t="s">
        <v>3519</v>
      </c>
      <c r="C6711" s="187" t="s">
        <v>74</v>
      </c>
      <c r="D6711" s="218">
        <v>155.19999999999999</v>
      </c>
    </row>
    <row r="6712" spans="1:4" ht="14.25">
      <c r="A6712" s="199">
        <v>98454</v>
      </c>
      <c r="B6712" s="186" t="s">
        <v>3520</v>
      </c>
      <c r="C6712" s="187" t="s">
        <v>74</v>
      </c>
      <c r="D6712" s="218">
        <v>192.82</v>
      </c>
    </row>
    <row r="6713" spans="1:4" ht="14.25">
      <c r="A6713" s="199">
        <v>98449</v>
      </c>
      <c r="B6713" s="186" t="s">
        <v>3517</v>
      </c>
      <c r="C6713" s="187" t="s">
        <v>74</v>
      </c>
      <c r="D6713" s="218">
        <v>135.02000000000001</v>
      </c>
    </row>
    <row r="6714" spans="1:4" ht="14.25">
      <c r="A6714" s="199">
        <v>98455</v>
      </c>
      <c r="B6714" s="186" t="s">
        <v>3521</v>
      </c>
      <c r="C6714" s="187" t="s">
        <v>74</v>
      </c>
      <c r="D6714" s="218">
        <v>127.56</v>
      </c>
    </row>
    <row r="6715" spans="1:4" ht="14.25">
      <c r="A6715" s="199">
        <v>98456</v>
      </c>
      <c r="B6715" s="186" t="s">
        <v>3522</v>
      </c>
      <c r="C6715" s="187" t="s">
        <v>74</v>
      </c>
      <c r="D6715" s="218">
        <v>159.44</v>
      </c>
    </row>
    <row r="6716" spans="1:4" ht="14.25">
      <c r="A6716" s="199">
        <v>98451</v>
      </c>
      <c r="B6716" s="186" t="s">
        <v>3518</v>
      </c>
      <c r="C6716" s="187" t="s">
        <v>74</v>
      </c>
      <c r="D6716" s="218">
        <v>111.64</v>
      </c>
    </row>
    <row r="6717" spans="1:4" ht="14.25">
      <c r="A6717" s="199">
        <v>98445</v>
      </c>
      <c r="B6717" s="186" t="s">
        <v>3513</v>
      </c>
      <c r="C6717" s="187" t="s">
        <v>74</v>
      </c>
      <c r="D6717" s="218">
        <v>111.22</v>
      </c>
    </row>
    <row r="6718" spans="1:4" ht="14.25">
      <c r="A6718" s="199">
        <v>98446</v>
      </c>
      <c r="B6718" s="186" t="s">
        <v>3514</v>
      </c>
      <c r="C6718" s="187" t="s">
        <v>74</v>
      </c>
      <c r="D6718" s="218">
        <v>141.19999999999999</v>
      </c>
    </row>
    <row r="6719" spans="1:4" ht="14.25">
      <c r="A6719" s="199">
        <v>98441</v>
      </c>
      <c r="B6719" s="186" t="s">
        <v>3511</v>
      </c>
      <c r="C6719" s="187" t="s">
        <v>74</v>
      </c>
      <c r="D6719" s="218">
        <v>95.02</v>
      </c>
    </row>
    <row r="6720" spans="1:4" ht="14.25">
      <c r="A6720" s="199">
        <v>98447</v>
      </c>
      <c r="B6720" s="186" t="s">
        <v>3515</v>
      </c>
      <c r="C6720" s="187" t="s">
        <v>74</v>
      </c>
      <c r="D6720" s="218">
        <v>87.14</v>
      </c>
    </row>
    <row r="6721" spans="1:4" ht="14.25">
      <c r="A6721" s="199">
        <v>98448</v>
      </c>
      <c r="B6721" s="186" t="s">
        <v>3516</v>
      </c>
      <c r="C6721" s="187" t="s">
        <v>74</v>
      </c>
      <c r="D6721" s="218">
        <v>110.99</v>
      </c>
    </row>
    <row r="6722" spans="1:4" ht="14.25">
      <c r="A6722" s="199">
        <v>98443</v>
      </c>
      <c r="B6722" s="186" t="s">
        <v>3512</v>
      </c>
      <c r="C6722" s="187" t="s">
        <v>74</v>
      </c>
      <c r="D6722" s="218">
        <v>74.42</v>
      </c>
    </row>
    <row r="6723" spans="1:4" ht="14.25">
      <c r="A6723" s="199">
        <v>105122</v>
      </c>
      <c r="B6723" s="186" t="s">
        <v>8276</v>
      </c>
      <c r="C6723" s="187" t="s">
        <v>74</v>
      </c>
      <c r="D6723" s="218">
        <v>0</v>
      </c>
    </row>
    <row r="6724" spans="1:4" ht="14.25">
      <c r="A6724" s="199">
        <v>105125</v>
      </c>
      <c r="B6724" s="186" t="s">
        <v>8277</v>
      </c>
      <c r="C6724" s="187" t="s">
        <v>74</v>
      </c>
      <c r="D6724" s="218">
        <v>0</v>
      </c>
    </row>
    <row r="6725" spans="1:4" ht="14.25">
      <c r="A6725" s="199">
        <v>105133</v>
      </c>
      <c r="B6725" s="186" t="s">
        <v>8278</v>
      </c>
      <c r="C6725" s="187" t="s">
        <v>74</v>
      </c>
      <c r="D6725" s="218">
        <v>0</v>
      </c>
    </row>
    <row r="6726" spans="1:4" ht="14.25">
      <c r="A6726" s="199">
        <v>105123</v>
      </c>
      <c r="B6726" s="186" t="s">
        <v>8279</v>
      </c>
      <c r="C6726" s="187" t="s">
        <v>74</v>
      </c>
      <c r="D6726" s="218">
        <v>0</v>
      </c>
    </row>
    <row r="6727" spans="1:4" ht="14.25">
      <c r="A6727" s="199">
        <v>105124</v>
      </c>
      <c r="B6727" s="186" t="s">
        <v>8280</v>
      </c>
      <c r="C6727" s="187" t="s">
        <v>74</v>
      </c>
      <c r="D6727" s="218">
        <v>0</v>
      </c>
    </row>
    <row r="6728" spans="1:4" ht="14.25">
      <c r="A6728" s="199">
        <v>105134</v>
      </c>
      <c r="B6728" s="186" t="s">
        <v>8281</v>
      </c>
      <c r="C6728" s="187" t="s">
        <v>74</v>
      </c>
      <c r="D6728" s="218">
        <v>0</v>
      </c>
    </row>
    <row r="6729" spans="1:4" ht="14.25">
      <c r="A6729" s="199">
        <v>105117</v>
      </c>
      <c r="B6729" s="186" t="s">
        <v>8282</v>
      </c>
      <c r="C6729" s="187" t="s">
        <v>74</v>
      </c>
      <c r="D6729" s="218">
        <v>0</v>
      </c>
    </row>
    <row r="6730" spans="1:4" ht="14.25">
      <c r="A6730" s="199">
        <v>105119</v>
      </c>
      <c r="B6730" s="186" t="s">
        <v>8283</v>
      </c>
      <c r="C6730" s="187" t="s">
        <v>74</v>
      </c>
      <c r="D6730" s="218">
        <v>0</v>
      </c>
    </row>
    <row r="6731" spans="1:4" ht="14.25">
      <c r="A6731" s="199">
        <v>105131</v>
      </c>
      <c r="B6731" s="186" t="s">
        <v>8284</v>
      </c>
      <c r="C6731" s="187" t="s">
        <v>74</v>
      </c>
      <c r="D6731" s="218">
        <v>0</v>
      </c>
    </row>
    <row r="6732" spans="1:4" ht="14.25">
      <c r="A6732" s="199">
        <v>105120</v>
      </c>
      <c r="B6732" s="186" t="s">
        <v>8285</v>
      </c>
      <c r="C6732" s="187" t="s">
        <v>74</v>
      </c>
      <c r="D6732" s="218">
        <v>0</v>
      </c>
    </row>
    <row r="6733" spans="1:4" ht="14.25">
      <c r="A6733" s="199">
        <v>105121</v>
      </c>
      <c r="B6733" s="186" t="s">
        <v>8286</v>
      </c>
      <c r="C6733" s="187" t="s">
        <v>74</v>
      </c>
      <c r="D6733" s="218">
        <v>0</v>
      </c>
    </row>
    <row r="6734" spans="1:4" ht="14.25">
      <c r="A6734" s="199">
        <v>105132</v>
      </c>
      <c r="B6734" s="186" t="s">
        <v>8287</v>
      </c>
      <c r="C6734" s="187" t="s">
        <v>74</v>
      </c>
      <c r="D6734" s="218">
        <v>0</v>
      </c>
    </row>
    <row r="6735" spans="1:4" ht="14.25">
      <c r="A6735" s="199">
        <v>98460</v>
      </c>
      <c r="B6735" s="186" t="s">
        <v>3525</v>
      </c>
      <c r="C6735" s="187" t="s">
        <v>74</v>
      </c>
      <c r="D6735" s="218">
        <v>66.64</v>
      </c>
    </row>
    <row r="6736" spans="1:4" ht="14.25">
      <c r="A6736" s="199">
        <v>98457</v>
      </c>
      <c r="B6736" s="186" t="s">
        <v>8288</v>
      </c>
      <c r="C6736" s="187" t="s">
        <v>74</v>
      </c>
      <c r="D6736" s="218">
        <v>0</v>
      </c>
    </row>
    <row r="6737" spans="1:4" ht="14.25">
      <c r="A6737" s="199">
        <v>98458</v>
      </c>
      <c r="B6737" s="186" t="s">
        <v>3523</v>
      </c>
      <c r="C6737" s="187" t="s">
        <v>74</v>
      </c>
      <c r="D6737" s="218">
        <v>95.24</v>
      </c>
    </row>
    <row r="6738" spans="1:4" ht="14.25">
      <c r="A6738" s="199">
        <v>98459</v>
      </c>
      <c r="B6738" s="186" t="s">
        <v>3524</v>
      </c>
      <c r="C6738" s="187" t="s">
        <v>74</v>
      </c>
      <c r="D6738" s="218">
        <v>78.53</v>
      </c>
    </row>
    <row r="6739" spans="1:4" ht="14.25">
      <c r="A6739" s="199">
        <v>105118</v>
      </c>
      <c r="B6739" s="186" t="s">
        <v>8289</v>
      </c>
      <c r="C6739" s="187" t="s">
        <v>74</v>
      </c>
      <c r="D6739" s="218">
        <v>0</v>
      </c>
    </row>
    <row r="6740" spans="1:4" ht="14.25">
      <c r="A6740" s="199">
        <v>106056</v>
      </c>
      <c r="B6740" s="186" t="s">
        <v>23382</v>
      </c>
      <c r="C6740" s="187" t="s">
        <v>74</v>
      </c>
      <c r="D6740" s="218">
        <v>0</v>
      </c>
    </row>
    <row r="6741" spans="1:4" ht="14.25">
      <c r="A6741" s="199">
        <v>106057</v>
      </c>
      <c r="B6741" s="186" t="s">
        <v>23383</v>
      </c>
      <c r="C6741" s="187" t="s">
        <v>74</v>
      </c>
      <c r="D6741" s="218">
        <v>0</v>
      </c>
    </row>
    <row r="6742" spans="1:4" ht="14.25">
      <c r="A6742" s="199">
        <v>104690</v>
      </c>
      <c r="B6742" s="186" t="s">
        <v>23384</v>
      </c>
      <c r="C6742" s="187" t="s">
        <v>74</v>
      </c>
      <c r="D6742" s="218">
        <v>0</v>
      </c>
    </row>
    <row r="6743" spans="1:4" ht="14.25">
      <c r="A6743" s="199">
        <v>101958</v>
      </c>
      <c r="B6743" s="186" t="s">
        <v>23385</v>
      </c>
      <c r="C6743" s="187" t="s">
        <v>74</v>
      </c>
      <c r="D6743" s="218">
        <v>0</v>
      </c>
    </row>
    <row r="6744" spans="1:4" ht="14.25">
      <c r="A6744" s="199">
        <v>106065</v>
      </c>
      <c r="B6744" s="186" t="s">
        <v>23386</v>
      </c>
      <c r="C6744" s="187" t="s">
        <v>74</v>
      </c>
      <c r="D6744" s="218">
        <v>0</v>
      </c>
    </row>
    <row r="6745" spans="1:4" ht="14.25">
      <c r="A6745" s="199">
        <v>101959</v>
      </c>
      <c r="B6745" s="186" t="s">
        <v>23387</v>
      </c>
      <c r="C6745" s="187" t="s">
        <v>74</v>
      </c>
      <c r="D6745" s="218">
        <v>0</v>
      </c>
    </row>
    <row r="6746" spans="1:4" ht="14.25">
      <c r="A6746" s="199">
        <v>101960</v>
      </c>
      <c r="B6746" s="186" t="s">
        <v>23388</v>
      </c>
      <c r="C6746" s="187" t="s">
        <v>74</v>
      </c>
      <c r="D6746" s="218">
        <v>0</v>
      </c>
    </row>
    <row r="6747" spans="1:4" ht="14.25">
      <c r="A6747" s="199">
        <v>106058</v>
      </c>
      <c r="B6747" s="186" t="s">
        <v>23389</v>
      </c>
      <c r="C6747" s="187" t="s">
        <v>74</v>
      </c>
      <c r="D6747" s="218">
        <v>0</v>
      </c>
    </row>
    <row r="6748" spans="1:4" ht="14.25">
      <c r="A6748" s="199">
        <v>101962</v>
      </c>
      <c r="B6748" s="186" t="s">
        <v>23390</v>
      </c>
      <c r="C6748" s="187" t="s">
        <v>74</v>
      </c>
      <c r="D6748" s="218">
        <v>0</v>
      </c>
    </row>
    <row r="6749" spans="1:4" ht="14.25">
      <c r="A6749" s="199">
        <v>106066</v>
      </c>
      <c r="B6749" s="186" t="s">
        <v>23391</v>
      </c>
      <c r="C6749" s="187" t="s">
        <v>74</v>
      </c>
      <c r="D6749" s="218">
        <v>0</v>
      </c>
    </row>
    <row r="6750" spans="1:4" ht="14.25">
      <c r="A6750" s="199">
        <v>106048</v>
      </c>
      <c r="B6750" s="186" t="s">
        <v>23392</v>
      </c>
      <c r="C6750" s="187" t="s">
        <v>74</v>
      </c>
      <c r="D6750" s="218">
        <v>0</v>
      </c>
    </row>
    <row r="6751" spans="1:4" ht="14.25">
      <c r="A6751" s="199">
        <v>106049</v>
      </c>
      <c r="B6751" s="186" t="s">
        <v>23393</v>
      </c>
      <c r="C6751" s="187" t="s">
        <v>74</v>
      </c>
      <c r="D6751" s="218">
        <v>0</v>
      </c>
    </row>
    <row r="6752" spans="1:4" ht="14.25">
      <c r="A6752" s="199">
        <v>106050</v>
      </c>
      <c r="B6752" s="186" t="s">
        <v>23394</v>
      </c>
      <c r="C6752" s="187" t="s">
        <v>74</v>
      </c>
      <c r="D6752" s="218">
        <v>0</v>
      </c>
    </row>
    <row r="6753" spans="1:4" ht="14.25">
      <c r="A6753" s="199">
        <v>106051</v>
      </c>
      <c r="B6753" s="186" t="s">
        <v>23395</v>
      </c>
      <c r="C6753" s="187" t="s">
        <v>74</v>
      </c>
      <c r="D6753" s="218">
        <v>0</v>
      </c>
    </row>
    <row r="6754" spans="1:4" ht="14.25">
      <c r="A6754" s="199">
        <v>106063</v>
      </c>
      <c r="B6754" s="186" t="s">
        <v>23396</v>
      </c>
      <c r="C6754" s="187" t="s">
        <v>74</v>
      </c>
      <c r="D6754" s="218">
        <v>0</v>
      </c>
    </row>
    <row r="6755" spans="1:4" ht="14.25">
      <c r="A6755" s="199">
        <v>106052</v>
      </c>
      <c r="B6755" s="186" t="s">
        <v>23397</v>
      </c>
      <c r="C6755" s="187" t="s">
        <v>74</v>
      </c>
      <c r="D6755" s="218">
        <v>0</v>
      </c>
    </row>
    <row r="6756" spans="1:4" ht="14.25">
      <c r="A6756" s="199">
        <v>106053</v>
      </c>
      <c r="B6756" s="186" t="s">
        <v>23398</v>
      </c>
      <c r="C6756" s="187" t="s">
        <v>74</v>
      </c>
      <c r="D6756" s="218">
        <v>0</v>
      </c>
    </row>
    <row r="6757" spans="1:4" ht="14.25">
      <c r="A6757" s="199">
        <v>106054</v>
      </c>
      <c r="B6757" s="186" t="s">
        <v>23399</v>
      </c>
      <c r="C6757" s="187" t="s">
        <v>74</v>
      </c>
      <c r="D6757" s="218">
        <v>0</v>
      </c>
    </row>
    <row r="6758" spans="1:4" ht="14.25">
      <c r="A6758" s="199">
        <v>106055</v>
      </c>
      <c r="B6758" s="186" t="s">
        <v>23400</v>
      </c>
      <c r="C6758" s="187" t="s">
        <v>74</v>
      </c>
      <c r="D6758" s="218">
        <v>0</v>
      </c>
    </row>
    <row r="6759" spans="1:4" ht="14.25">
      <c r="A6759" s="199">
        <v>106064</v>
      </c>
      <c r="B6759" s="186" t="s">
        <v>23401</v>
      </c>
      <c r="C6759" s="187" t="s">
        <v>74</v>
      </c>
      <c r="D6759" s="218">
        <v>0</v>
      </c>
    </row>
    <row r="6760" spans="1:4" ht="14.25">
      <c r="A6760" s="199">
        <v>106067</v>
      </c>
      <c r="B6760" s="186" t="s">
        <v>23402</v>
      </c>
      <c r="C6760" s="187" t="s">
        <v>74</v>
      </c>
      <c r="D6760" s="218">
        <v>0</v>
      </c>
    </row>
    <row r="6761" spans="1:4" ht="14.25">
      <c r="A6761" s="199">
        <v>106070</v>
      </c>
      <c r="B6761" s="186" t="s">
        <v>23403</v>
      </c>
      <c r="C6761" s="187" t="s">
        <v>74</v>
      </c>
      <c r="D6761" s="218">
        <v>0</v>
      </c>
    </row>
    <row r="6762" spans="1:4" ht="14.25">
      <c r="A6762" s="199">
        <v>106071</v>
      </c>
      <c r="B6762" s="186" t="s">
        <v>23404</v>
      </c>
      <c r="C6762" s="187" t="s">
        <v>74</v>
      </c>
      <c r="D6762" s="218">
        <v>0</v>
      </c>
    </row>
    <row r="6763" spans="1:4" ht="14.25">
      <c r="A6763" s="199">
        <v>106072</v>
      </c>
      <c r="B6763" s="186" t="s">
        <v>23405</v>
      </c>
      <c r="C6763" s="187" t="s">
        <v>74</v>
      </c>
      <c r="D6763" s="218">
        <v>0</v>
      </c>
    </row>
    <row r="6764" spans="1:4" ht="14.25">
      <c r="A6764" s="199">
        <v>106073</v>
      </c>
      <c r="B6764" s="186" t="s">
        <v>23406</v>
      </c>
      <c r="C6764" s="187" t="s">
        <v>74</v>
      </c>
      <c r="D6764" s="218">
        <v>0</v>
      </c>
    </row>
    <row r="6765" spans="1:4" ht="14.25">
      <c r="A6765" s="199">
        <v>106068</v>
      </c>
      <c r="B6765" s="186" t="s">
        <v>23407</v>
      </c>
      <c r="C6765" s="187" t="s">
        <v>74</v>
      </c>
      <c r="D6765" s="218">
        <v>0</v>
      </c>
    </row>
    <row r="6766" spans="1:4" ht="14.25">
      <c r="A6766" s="199">
        <v>106069</v>
      </c>
      <c r="B6766" s="186" t="s">
        <v>23408</v>
      </c>
      <c r="C6766" s="187" t="s">
        <v>74</v>
      </c>
      <c r="D6766" s="218">
        <v>0</v>
      </c>
    </row>
    <row r="6767" spans="1:4" ht="14.25">
      <c r="A6767" s="199">
        <v>106074</v>
      </c>
      <c r="B6767" s="186" t="s">
        <v>23409</v>
      </c>
      <c r="C6767" s="187" t="s">
        <v>74</v>
      </c>
      <c r="D6767" s="218">
        <v>0</v>
      </c>
    </row>
    <row r="6768" spans="1:4" ht="14.25">
      <c r="A6768" s="199">
        <v>106075</v>
      </c>
      <c r="B6768" s="186" t="s">
        <v>23410</v>
      </c>
      <c r="C6768" s="187" t="s">
        <v>74</v>
      </c>
      <c r="D6768" s="218">
        <v>0</v>
      </c>
    </row>
    <row r="6769" spans="1:4" ht="14.25">
      <c r="A6769" s="199">
        <v>106076</v>
      </c>
      <c r="B6769" s="186" t="s">
        <v>23411</v>
      </c>
      <c r="C6769" s="187" t="s">
        <v>74</v>
      </c>
      <c r="D6769" s="218">
        <v>0</v>
      </c>
    </row>
    <row r="6770" spans="1:4" ht="14.25">
      <c r="A6770" s="199">
        <v>101964</v>
      </c>
      <c r="B6770" s="186" t="s">
        <v>23412</v>
      </c>
      <c r="C6770" s="187" t="s">
        <v>74</v>
      </c>
      <c r="D6770" s="218">
        <v>202.69</v>
      </c>
    </row>
    <row r="6771" spans="1:4" ht="14.25">
      <c r="A6771" s="199">
        <v>106059</v>
      </c>
      <c r="B6771" s="186" t="s">
        <v>23413</v>
      </c>
      <c r="C6771" s="187" t="s">
        <v>74</v>
      </c>
      <c r="D6771" s="218">
        <v>228.7</v>
      </c>
    </row>
    <row r="6772" spans="1:4" ht="14.25">
      <c r="A6772" s="199">
        <v>106060</v>
      </c>
      <c r="B6772" s="186" t="s">
        <v>23414</v>
      </c>
      <c r="C6772" s="187" t="s">
        <v>74</v>
      </c>
      <c r="D6772" s="218">
        <v>222.02</v>
      </c>
    </row>
    <row r="6773" spans="1:4" ht="14.25">
      <c r="A6773" s="199">
        <v>101963</v>
      </c>
      <c r="B6773" s="186" t="s">
        <v>23415</v>
      </c>
      <c r="C6773" s="187" t="s">
        <v>74</v>
      </c>
      <c r="D6773" s="218">
        <v>218.63</v>
      </c>
    </row>
    <row r="6774" spans="1:4" ht="14.25">
      <c r="A6774" s="199">
        <v>101947</v>
      </c>
      <c r="B6774" s="186" t="s">
        <v>23416</v>
      </c>
      <c r="C6774" s="187" t="s">
        <v>74</v>
      </c>
      <c r="D6774" s="218">
        <v>0</v>
      </c>
    </row>
    <row r="6775" spans="1:4" ht="14.25">
      <c r="A6775" s="199">
        <v>101948</v>
      </c>
      <c r="B6775" s="186" t="s">
        <v>23417</v>
      </c>
      <c r="C6775" s="187" t="s">
        <v>74</v>
      </c>
      <c r="D6775" s="218">
        <v>0</v>
      </c>
    </row>
    <row r="6776" spans="1:4" ht="14.25">
      <c r="A6776" s="199">
        <v>101949</v>
      </c>
      <c r="B6776" s="186" t="s">
        <v>23418</v>
      </c>
      <c r="C6776" s="187" t="s">
        <v>74</v>
      </c>
      <c r="D6776" s="218">
        <v>0</v>
      </c>
    </row>
    <row r="6777" spans="1:4" ht="14.25">
      <c r="A6777" s="199">
        <v>101950</v>
      </c>
      <c r="B6777" s="186" t="s">
        <v>23419</v>
      </c>
      <c r="C6777" s="187" t="s">
        <v>74</v>
      </c>
      <c r="D6777" s="218">
        <v>0</v>
      </c>
    </row>
    <row r="6778" spans="1:4" ht="14.25">
      <c r="A6778" s="199">
        <v>106061</v>
      </c>
      <c r="B6778" s="186" t="s">
        <v>23420</v>
      </c>
      <c r="C6778" s="187" t="s">
        <v>74</v>
      </c>
      <c r="D6778" s="218">
        <v>0</v>
      </c>
    </row>
    <row r="6779" spans="1:4" ht="14.25">
      <c r="A6779" s="199">
        <v>101951</v>
      </c>
      <c r="B6779" s="186" t="s">
        <v>23421</v>
      </c>
      <c r="C6779" s="187" t="s">
        <v>74</v>
      </c>
      <c r="D6779" s="218">
        <v>0</v>
      </c>
    </row>
    <row r="6780" spans="1:4" ht="14.25">
      <c r="A6780" s="199">
        <v>101952</v>
      </c>
      <c r="B6780" s="186" t="s">
        <v>23422</v>
      </c>
      <c r="C6780" s="187" t="s">
        <v>74</v>
      </c>
      <c r="D6780" s="218">
        <v>0</v>
      </c>
    </row>
    <row r="6781" spans="1:4" ht="14.25">
      <c r="A6781" s="199">
        <v>101953</v>
      </c>
      <c r="B6781" s="186" t="s">
        <v>23423</v>
      </c>
      <c r="C6781" s="187" t="s">
        <v>74</v>
      </c>
      <c r="D6781" s="218">
        <v>0</v>
      </c>
    </row>
    <row r="6782" spans="1:4" ht="14.25">
      <c r="A6782" s="199">
        <v>101954</v>
      </c>
      <c r="B6782" s="186" t="s">
        <v>23424</v>
      </c>
      <c r="C6782" s="187" t="s">
        <v>74</v>
      </c>
      <c r="D6782" s="218">
        <v>0</v>
      </c>
    </row>
    <row r="6783" spans="1:4" ht="14.25">
      <c r="A6783" s="199">
        <v>106062</v>
      </c>
      <c r="B6783" s="186" t="s">
        <v>23425</v>
      </c>
      <c r="C6783" s="187" t="s">
        <v>74</v>
      </c>
      <c r="D6783" s="218">
        <v>0</v>
      </c>
    </row>
    <row r="6784" spans="1:4" ht="14.25">
      <c r="A6784" s="199">
        <v>100323</v>
      </c>
      <c r="B6784" s="186" t="s">
        <v>3814</v>
      </c>
      <c r="C6784" s="187" t="s">
        <v>712</v>
      </c>
      <c r="D6784" s="218">
        <v>262.81</v>
      </c>
    </row>
    <row r="6785" spans="1:4" ht="14.25">
      <c r="A6785" s="199">
        <v>100324</v>
      </c>
      <c r="B6785" s="186" t="s">
        <v>3815</v>
      </c>
      <c r="C6785" s="187" t="s">
        <v>712</v>
      </c>
      <c r="D6785" s="218">
        <v>210.15</v>
      </c>
    </row>
    <row r="6786" spans="1:4" ht="14.25">
      <c r="A6786" s="199">
        <v>96624</v>
      </c>
      <c r="B6786" s="186" t="s">
        <v>3812</v>
      </c>
      <c r="C6786" s="187" t="s">
        <v>712</v>
      </c>
      <c r="D6786" s="218">
        <v>210.56</v>
      </c>
    </row>
    <row r="6787" spans="1:4" ht="14.25">
      <c r="A6787" s="199">
        <v>100322</v>
      </c>
      <c r="B6787" s="186" t="s">
        <v>3813</v>
      </c>
      <c r="C6787" s="187" t="s">
        <v>712</v>
      </c>
      <c r="D6787" s="218">
        <v>201.39</v>
      </c>
    </row>
    <row r="6788" spans="1:4" ht="14.25">
      <c r="A6788" s="199">
        <v>96623</v>
      </c>
      <c r="B6788" s="186" t="s">
        <v>3811</v>
      </c>
      <c r="C6788" s="187" t="s">
        <v>712</v>
      </c>
      <c r="D6788" s="218">
        <v>225.19</v>
      </c>
    </row>
    <row r="6789" spans="1:4" ht="14.25">
      <c r="A6789" s="199">
        <v>96622</v>
      </c>
      <c r="B6789" s="186" t="s">
        <v>3810</v>
      </c>
      <c r="C6789" s="187" t="s">
        <v>712</v>
      </c>
      <c r="D6789" s="218">
        <v>247.93</v>
      </c>
    </row>
    <row r="6790" spans="1:4" ht="14.25">
      <c r="A6790" s="199">
        <v>96621</v>
      </c>
      <c r="B6790" s="186" t="s">
        <v>3809</v>
      </c>
      <c r="C6790" s="187" t="s">
        <v>712</v>
      </c>
      <c r="D6790" s="218">
        <v>262.56</v>
      </c>
    </row>
    <row r="6791" spans="1:4" ht="14.25">
      <c r="A6791" s="199">
        <v>96617</v>
      </c>
      <c r="B6791" s="186" t="s">
        <v>3806</v>
      </c>
      <c r="C6791" s="187" t="s">
        <v>74</v>
      </c>
      <c r="D6791" s="218">
        <v>22.08</v>
      </c>
    </row>
    <row r="6792" spans="1:4" ht="14.25">
      <c r="A6792" s="199">
        <v>96619</v>
      </c>
      <c r="B6792" s="186" t="s">
        <v>3807</v>
      </c>
      <c r="C6792" s="187" t="s">
        <v>74</v>
      </c>
      <c r="D6792" s="218">
        <v>44.21</v>
      </c>
    </row>
    <row r="6793" spans="1:4" ht="14.25">
      <c r="A6793" s="199">
        <v>96616</v>
      </c>
      <c r="B6793" s="186" t="s">
        <v>3805</v>
      </c>
      <c r="C6793" s="187" t="s">
        <v>712</v>
      </c>
      <c r="D6793" s="218">
        <v>884.51</v>
      </c>
    </row>
    <row r="6794" spans="1:4" ht="14.25">
      <c r="A6794" s="199">
        <v>95240</v>
      </c>
      <c r="B6794" s="186" t="s">
        <v>3803</v>
      </c>
      <c r="C6794" s="187" t="s">
        <v>74</v>
      </c>
      <c r="D6794" s="218">
        <v>21.28</v>
      </c>
    </row>
    <row r="6795" spans="1:4" ht="14.25">
      <c r="A6795" s="199">
        <v>95241</v>
      </c>
      <c r="B6795" s="186" t="s">
        <v>3804</v>
      </c>
      <c r="C6795" s="187" t="s">
        <v>74</v>
      </c>
      <c r="D6795" s="218">
        <v>41.14</v>
      </c>
    </row>
    <row r="6796" spans="1:4" ht="14.25">
      <c r="A6796" s="199">
        <v>96620</v>
      </c>
      <c r="B6796" s="186" t="s">
        <v>3808</v>
      </c>
      <c r="C6796" s="187" t="s">
        <v>712</v>
      </c>
      <c r="D6796" s="218">
        <v>823.09</v>
      </c>
    </row>
    <row r="6797" spans="1:4" ht="14.25">
      <c r="A6797" s="199">
        <v>104043</v>
      </c>
      <c r="B6797" s="186" t="s">
        <v>5560</v>
      </c>
      <c r="C6797" s="187" t="s">
        <v>73</v>
      </c>
      <c r="D6797" s="218">
        <v>10.24</v>
      </c>
    </row>
    <row r="6798" spans="1:4" ht="14.25">
      <c r="A6798" s="199">
        <v>104044</v>
      </c>
      <c r="B6798" s="186" t="s">
        <v>5561</v>
      </c>
      <c r="C6798" s="187" t="s">
        <v>73</v>
      </c>
      <c r="D6798" s="218">
        <v>10.63</v>
      </c>
    </row>
    <row r="6799" spans="1:4" ht="14.25">
      <c r="A6799" s="199">
        <v>104045</v>
      </c>
      <c r="B6799" s="186" t="s">
        <v>5562</v>
      </c>
      <c r="C6799" s="187" t="s">
        <v>73</v>
      </c>
      <c r="D6799" s="218">
        <v>17.739999999999998</v>
      </c>
    </row>
    <row r="6800" spans="1:4" ht="14.25">
      <c r="A6800" s="199">
        <v>104049</v>
      </c>
      <c r="B6800" s="186" t="s">
        <v>5566</v>
      </c>
      <c r="C6800" s="187" t="s">
        <v>73</v>
      </c>
      <c r="D6800" s="218">
        <v>5.66</v>
      </c>
    </row>
    <row r="6801" spans="1:4" ht="14.25">
      <c r="A6801" s="199">
        <v>104050</v>
      </c>
      <c r="B6801" s="186" t="s">
        <v>5567</v>
      </c>
      <c r="C6801" s="187" t="s">
        <v>73</v>
      </c>
      <c r="D6801" s="218">
        <v>8.58</v>
      </c>
    </row>
    <row r="6802" spans="1:4" ht="14.25">
      <c r="A6802" s="199">
        <v>104084</v>
      </c>
      <c r="B6802" s="186" t="s">
        <v>5586</v>
      </c>
      <c r="C6802" s="187" t="s">
        <v>73</v>
      </c>
      <c r="D6802" s="218">
        <v>90.33</v>
      </c>
    </row>
    <row r="6803" spans="1:4" ht="14.25">
      <c r="A6803" s="199">
        <v>104037</v>
      </c>
      <c r="B6803" s="186" t="s">
        <v>8290</v>
      </c>
      <c r="C6803" s="187" t="s">
        <v>73</v>
      </c>
      <c r="D6803" s="218">
        <v>0</v>
      </c>
    </row>
    <row r="6804" spans="1:4" ht="14.25">
      <c r="A6804" s="199">
        <v>104035</v>
      </c>
      <c r="B6804" s="186" t="s">
        <v>5557</v>
      </c>
      <c r="C6804" s="187" t="s">
        <v>73</v>
      </c>
      <c r="D6804" s="218">
        <v>44.9</v>
      </c>
    </row>
    <row r="6805" spans="1:4" ht="14.25">
      <c r="A6805" s="199">
        <v>104036</v>
      </c>
      <c r="B6805" s="186" t="s">
        <v>5558</v>
      </c>
      <c r="C6805" s="187" t="s">
        <v>73</v>
      </c>
      <c r="D6805" s="218">
        <v>46.29</v>
      </c>
    </row>
    <row r="6806" spans="1:4" ht="14.25">
      <c r="A6806" s="199">
        <v>104034</v>
      </c>
      <c r="B6806" s="186" t="s">
        <v>5556</v>
      </c>
      <c r="C6806" s="187" t="s">
        <v>73</v>
      </c>
      <c r="D6806" s="218">
        <v>32.19</v>
      </c>
    </row>
    <row r="6807" spans="1:4" ht="14.25">
      <c r="A6807" s="199">
        <v>104031</v>
      </c>
      <c r="B6807" s="186" t="s">
        <v>5553</v>
      </c>
      <c r="C6807" s="187" t="s">
        <v>73</v>
      </c>
      <c r="D6807" s="218">
        <v>20.87</v>
      </c>
    </row>
    <row r="6808" spans="1:4" ht="14.25">
      <c r="A6808" s="199">
        <v>104032</v>
      </c>
      <c r="B6808" s="186" t="s">
        <v>5554</v>
      </c>
      <c r="C6808" s="187" t="s">
        <v>73</v>
      </c>
      <c r="D6808" s="218">
        <v>26.77</v>
      </c>
    </row>
    <row r="6809" spans="1:4" ht="14.25">
      <c r="A6809" s="199">
        <v>104033</v>
      </c>
      <c r="B6809" s="186" t="s">
        <v>5555</v>
      </c>
      <c r="C6809" s="187" t="s">
        <v>73</v>
      </c>
      <c r="D6809" s="218">
        <v>24.19</v>
      </c>
    </row>
    <row r="6810" spans="1:4" ht="14.25">
      <c r="A6810" s="199">
        <v>104038</v>
      </c>
      <c r="B6810" s="186" t="s">
        <v>8291</v>
      </c>
      <c r="C6810" s="187" t="s">
        <v>73</v>
      </c>
      <c r="D6810" s="218">
        <v>0</v>
      </c>
    </row>
    <row r="6811" spans="1:4" ht="14.25">
      <c r="A6811" s="199">
        <v>104051</v>
      </c>
      <c r="B6811" s="186" t="s">
        <v>5568</v>
      </c>
      <c r="C6811" s="187" t="s">
        <v>73</v>
      </c>
      <c r="D6811" s="218">
        <v>9.0399999999999991</v>
      </c>
    </row>
    <row r="6812" spans="1:4" ht="14.25">
      <c r="A6812" s="199">
        <v>104052</v>
      </c>
      <c r="B6812" s="186" t="s">
        <v>5569</v>
      </c>
      <c r="C6812" s="187" t="s">
        <v>73</v>
      </c>
      <c r="D6812" s="218">
        <v>12.74</v>
      </c>
    </row>
    <row r="6813" spans="1:4" ht="14.25">
      <c r="A6813" s="199">
        <v>104046</v>
      </c>
      <c r="B6813" s="186" t="s">
        <v>5563</v>
      </c>
      <c r="C6813" s="187" t="s">
        <v>73</v>
      </c>
      <c r="D6813" s="218">
        <v>9.68</v>
      </c>
    </row>
    <row r="6814" spans="1:4" ht="14.25">
      <c r="A6814" s="199">
        <v>104047</v>
      </c>
      <c r="B6814" s="186" t="s">
        <v>5564</v>
      </c>
      <c r="C6814" s="187" t="s">
        <v>73</v>
      </c>
      <c r="D6814" s="218">
        <v>11.19</v>
      </c>
    </row>
    <row r="6815" spans="1:4" ht="14.25">
      <c r="A6815" s="199">
        <v>104048</v>
      </c>
      <c r="B6815" s="186" t="s">
        <v>5565</v>
      </c>
      <c r="C6815" s="187" t="s">
        <v>73</v>
      </c>
      <c r="D6815" s="218">
        <v>17.239999999999998</v>
      </c>
    </row>
    <row r="6816" spans="1:4" ht="14.25">
      <c r="A6816" s="199">
        <v>104063</v>
      </c>
      <c r="B6816" s="186" t="s">
        <v>5579</v>
      </c>
      <c r="C6816" s="187" t="s">
        <v>73</v>
      </c>
      <c r="D6816" s="218">
        <v>75.56</v>
      </c>
    </row>
    <row r="6817" spans="1:4" ht="14.25">
      <c r="A6817" s="199">
        <v>104065</v>
      </c>
      <c r="B6817" s="186" t="s">
        <v>5581</v>
      </c>
      <c r="C6817" s="187" t="s">
        <v>73</v>
      </c>
      <c r="D6817" s="218">
        <v>164.91</v>
      </c>
    </row>
    <row r="6818" spans="1:4" ht="14.25">
      <c r="A6818" s="199">
        <v>104062</v>
      </c>
      <c r="B6818" s="186" t="s">
        <v>5578</v>
      </c>
      <c r="C6818" s="187" t="s">
        <v>73</v>
      </c>
      <c r="D6818" s="218">
        <v>79.599999999999994</v>
      </c>
    </row>
    <row r="6819" spans="1:4" ht="14.25">
      <c r="A6819" s="199">
        <v>104064</v>
      </c>
      <c r="B6819" s="186" t="s">
        <v>5580</v>
      </c>
      <c r="C6819" s="187" t="s">
        <v>73</v>
      </c>
      <c r="D6819" s="218">
        <v>195.27</v>
      </c>
    </row>
    <row r="6820" spans="1:4" ht="14.25">
      <c r="A6820" s="199">
        <v>104059</v>
      </c>
      <c r="B6820" s="186" t="s">
        <v>5575</v>
      </c>
      <c r="C6820" s="187" t="s">
        <v>73</v>
      </c>
      <c r="D6820" s="218">
        <v>10.94</v>
      </c>
    </row>
    <row r="6821" spans="1:4" ht="14.25">
      <c r="A6821" s="199">
        <v>104058</v>
      </c>
      <c r="B6821" s="186" t="s">
        <v>5574</v>
      </c>
      <c r="C6821" s="187" t="s">
        <v>73</v>
      </c>
      <c r="D6821" s="218">
        <v>6.7</v>
      </c>
    </row>
    <row r="6822" spans="1:4" ht="14.25">
      <c r="A6822" s="199">
        <v>104082</v>
      </c>
      <c r="B6822" s="186" t="s">
        <v>5584</v>
      </c>
      <c r="C6822" s="187" t="s">
        <v>73</v>
      </c>
      <c r="D6822" s="218">
        <v>32.35</v>
      </c>
    </row>
    <row r="6823" spans="1:4" ht="14.25">
      <c r="A6823" s="199">
        <v>104083</v>
      </c>
      <c r="B6823" s="186" t="s">
        <v>5585</v>
      </c>
      <c r="C6823" s="187" t="s">
        <v>73</v>
      </c>
      <c r="D6823" s="218">
        <v>78.88</v>
      </c>
    </row>
    <row r="6824" spans="1:4" ht="14.25">
      <c r="A6824" s="199">
        <v>104057</v>
      </c>
      <c r="B6824" s="186" t="s">
        <v>8292</v>
      </c>
      <c r="C6824" s="187" t="s">
        <v>73</v>
      </c>
      <c r="D6824" s="218">
        <v>0</v>
      </c>
    </row>
    <row r="6825" spans="1:4" ht="14.25">
      <c r="A6825" s="199">
        <v>104056</v>
      </c>
      <c r="B6825" s="186" t="s">
        <v>5573</v>
      </c>
      <c r="C6825" s="187" t="s">
        <v>73</v>
      </c>
      <c r="D6825" s="218">
        <v>16.829999999999998</v>
      </c>
    </row>
    <row r="6826" spans="1:4" ht="14.25">
      <c r="A6826" s="199">
        <v>104055</v>
      </c>
      <c r="B6826" s="186" t="s">
        <v>5572</v>
      </c>
      <c r="C6826" s="187" t="s">
        <v>73</v>
      </c>
      <c r="D6826" s="218">
        <v>11.47</v>
      </c>
    </row>
    <row r="6827" spans="1:4" ht="14.25">
      <c r="A6827" s="199">
        <v>104076</v>
      </c>
      <c r="B6827" s="186" t="s">
        <v>5583</v>
      </c>
      <c r="C6827" s="187" t="s">
        <v>73</v>
      </c>
      <c r="D6827" s="218">
        <v>49.51</v>
      </c>
    </row>
    <row r="6828" spans="1:4" ht="14.25">
      <c r="A6828" s="199">
        <v>104060</v>
      </c>
      <c r="B6828" s="186" t="s">
        <v>5576</v>
      </c>
      <c r="C6828" s="187" t="s">
        <v>44</v>
      </c>
      <c r="D6828" s="218">
        <v>8.94</v>
      </c>
    </row>
    <row r="6829" spans="1:4" ht="14.25">
      <c r="A6829" s="199">
        <v>104061</v>
      </c>
      <c r="B6829" s="186" t="s">
        <v>5577</v>
      </c>
      <c r="C6829" s="187" t="s">
        <v>44</v>
      </c>
      <c r="D6829" s="218">
        <v>16.12</v>
      </c>
    </row>
    <row r="6830" spans="1:4" ht="14.25">
      <c r="A6830" s="199">
        <v>104085</v>
      </c>
      <c r="B6830" s="186" t="s">
        <v>5587</v>
      </c>
      <c r="C6830" s="187" t="s">
        <v>44</v>
      </c>
      <c r="D6830" s="218">
        <v>59.18</v>
      </c>
    </row>
    <row r="6831" spans="1:4" ht="14.25">
      <c r="A6831" s="199">
        <v>104086</v>
      </c>
      <c r="B6831" s="186" t="s">
        <v>5588</v>
      </c>
      <c r="C6831" s="187" t="s">
        <v>44</v>
      </c>
      <c r="D6831" s="218">
        <v>107.12</v>
      </c>
    </row>
    <row r="6832" spans="1:4" ht="14.25">
      <c r="A6832" s="199">
        <v>104073</v>
      </c>
      <c r="B6832" s="186" t="s">
        <v>8293</v>
      </c>
      <c r="C6832" s="187" t="s">
        <v>73</v>
      </c>
      <c r="D6832" s="218">
        <v>0</v>
      </c>
    </row>
    <row r="6833" spans="1:4" ht="14.25">
      <c r="A6833" s="199">
        <v>104074</v>
      </c>
      <c r="B6833" s="186" t="s">
        <v>8294</v>
      </c>
      <c r="C6833" s="187" t="s">
        <v>73</v>
      </c>
      <c r="D6833" s="218">
        <v>0</v>
      </c>
    </row>
    <row r="6834" spans="1:4" ht="14.25">
      <c r="A6834" s="199">
        <v>104075</v>
      </c>
      <c r="B6834" s="186" t="s">
        <v>8295</v>
      </c>
      <c r="C6834" s="187" t="s">
        <v>73</v>
      </c>
      <c r="D6834" s="218">
        <v>0</v>
      </c>
    </row>
    <row r="6835" spans="1:4" ht="14.25">
      <c r="A6835" s="199">
        <v>104039</v>
      </c>
      <c r="B6835" s="186" t="s">
        <v>5559</v>
      </c>
      <c r="C6835" s="187" t="s">
        <v>73</v>
      </c>
      <c r="D6835" s="218">
        <v>97.09</v>
      </c>
    </row>
    <row r="6836" spans="1:4" ht="14.25">
      <c r="A6836" s="199">
        <v>104040</v>
      </c>
      <c r="B6836" s="186" t="s">
        <v>8296</v>
      </c>
      <c r="C6836" s="187" t="s">
        <v>73</v>
      </c>
      <c r="D6836" s="218">
        <v>0</v>
      </c>
    </row>
    <row r="6837" spans="1:4" ht="14.25">
      <c r="A6837" s="199">
        <v>104041</v>
      </c>
      <c r="B6837" s="186" t="s">
        <v>8297</v>
      </c>
      <c r="C6837" s="187" t="s">
        <v>73</v>
      </c>
      <c r="D6837" s="218">
        <v>0</v>
      </c>
    </row>
    <row r="6838" spans="1:4" ht="14.25">
      <c r="A6838" s="199">
        <v>104042</v>
      </c>
      <c r="B6838" s="186" t="s">
        <v>8298</v>
      </c>
      <c r="C6838" s="187" t="s">
        <v>73</v>
      </c>
      <c r="D6838" s="218">
        <v>0</v>
      </c>
    </row>
    <row r="6839" spans="1:4" ht="14.25">
      <c r="A6839" s="199">
        <v>104072</v>
      </c>
      <c r="B6839" s="186" t="s">
        <v>5582</v>
      </c>
      <c r="C6839" s="187" t="s">
        <v>73</v>
      </c>
      <c r="D6839" s="218">
        <v>299.47000000000003</v>
      </c>
    </row>
    <row r="6840" spans="1:4" ht="14.25">
      <c r="A6840" s="199">
        <v>104053</v>
      </c>
      <c r="B6840" s="186" t="s">
        <v>5570</v>
      </c>
      <c r="C6840" s="187" t="s">
        <v>73</v>
      </c>
      <c r="D6840" s="218">
        <v>10.87</v>
      </c>
    </row>
    <row r="6841" spans="1:4" ht="14.25">
      <c r="A6841" s="199">
        <v>104054</v>
      </c>
      <c r="B6841" s="186" t="s">
        <v>5571</v>
      </c>
      <c r="C6841" s="187" t="s">
        <v>73</v>
      </c>
      <c r="D6841" s="218">
        <v>22.8</v>
      </c>
    </row>
    <row r="6842" spans="1:4" ht="14.25">
      <c r="A6842" s="199">
        <v>99818</v>
      </c>
      <c r="B6842" s="186" t="s">
        <v>23426</v>
      </c>
      <c r="C6842" s="187" t="s">
        <v>73</v>
      </c>
      <c r="D6842" s="218">
        <v>5.72</v>
      </c>
    </row>
    <row r="6843" spans="1:4" ht="14.25">
      <c r="A6843" s="199">
        <v>99819</v>
      </c>
      <c r="B6843" s="186" t="s">
        <v>23427</v>
      </c>
      <c r="C6843" s="187" t="s">
        <v>74</v>
      </c>
      <c r="D6843" s="218">
        <v>16.100000000000001</v>
      </c>
    </row>
    <row r="6844" spans="1:4" ht="14.25">
      <c r="A6844" s="199">
        <v>99817</v>
      </c>
      <c r="B6844" s="186" t="s">
        <v>23428</v>
      </c>
      <c r="C6844" s="187" t="s">
        <v>73</v>
      </c>
      <c r="D6844" s="218">
        <v>6.45</v>
      </c>
    </row>
    <row r="6845" spans="1:4" ht="14.25">
      <c r="A6845" s="199">
        <v>99815</v>
      </c>
      <c r="B6845" s="186" t="s">
        <v>23429</v>
      </c>
      <c r="C6845" s="187" t="s">
        <v>73</v>
      </c>
      <c r="D6845" s="218">
        <v>8.82</v>
      </c>
    </row>
    <row r="6846" spans="1:4" ht="14.25">
      <c r="A6846" s="199">
        <v>99811</v>
      </c>
      <c r="B6846" s="186" t="s">
        <v>23430</v>
      </c>
      <c r="C6846" s="187" t="s">
        <v>74</v>
      </c>
      <c r="D6846" s="218">
        <v>0.59</v>
      </c>
    </row>
    <row r="6847" spans="1:4" ht="14.25">
      <c r="A6847" s="199">
        <v>99826</v>
      </c>
      <c r="B6847" s="186" t="s">
        <v>23431</v>
      </c>
      <c r="C6847" s="187" t="s">
        <v>74</v>
      </c>
      <c r="D6847" s="218">
        <v>1.51</v>
      </c>
    </row>
    <row r="6848" spans="1:4" ht="14.25">
      <c r="A6848" s="199">
        <v>106170</v>
      </c>
      <c r="B6848" s="186" t="s">
        <v>23432</v>
      </c>
      <c r="C6848" s="187" t="s">
        <v>74</v>
      </c>
      <c r="D6848" s="218">
        <v>6.08</v>
      </c>
    </row>
    <row r="6849" spans="1:4" ht="14.25">
      <c r="A6849" s="199">
        <v>99821</v>
      </c>
      <c r="B6849" s="186" t="s">
        <v>23433</v>
      </c>
      <c r="C6849" s="187" t="s">
        <v>74</v>
      </c>
      <c r="D6849" s="218">
        <v>4.58</v>
      </c>
    </row>
    <row r="6850" spans="1:4" ht="14.25">
      <c r="A6850" s="199">
        <v>99820</v>
      </c>
      <c r="B6850" s="186" t="s">
        <v>23434</v>
      </c>
      <c r="C6850" s="187" t="s">
        <v>74</v>
      </c>
      <c r="D6850" s="218">
        <v>2.6</v>
      </c>
    </row>
    <row r="6851" spans="1:4" ht="14.25">
      <c r="A6851" s="199">
        <v>99805</v>
      </c>
      <c r="B6851" s="186" t="s">
        <v>23435</v>
      </c>
      <c r="C6851" s="187" t="s">
        <v>74</v>
      </c>
      <c r="D6851" s="218">
        <v>10.44</v>
      </c>
    </row>
    <row r="6852" spans="1:4" ht="14.25">
      <c r="A6852" s="199">
        <v>99803</v>
      </c>
      <c r="B6852" s="186" t="s">
        <v>23436</v>
      </c>
      <c r="C6852" s="187" t="s">
        <v>74</v>
      </c>
      <c r="D6852" s="218">
        <v>3.84</v>
      </c>
    </row>
    <row r="6853" spans="1:4" ht="14.25">
      <c r="A6853" s="199">
        <v>99802</v>
      </c>
      <c r="B6853" s="186" t="s">
        <v>23437</v>
      </c>
      <c r="C6853" s="187" t="s">
        <v>74</v>
      </c>
      <c r="D6853" s="218">
        <v>0.48</v>
      </c>
    </row>
    <row r="6854" spans="1:4" ht="14.25">
      <c r="A6854" s="199">
        <v>99810</v>
      </c>
      <c r="B6854" s="186" t="s">
        <v>23438</v>
      </c>
      <c r="C6854" s="187" t="s">
        <v>74</v>
      </c>
      <c r="D6854" s="218">
        <v>6.14</v>
      </c>
    </row>
    <row r="6855" spans="1:4" ht="14.25">
      <c r="A6855" s="199">
        <v>99809</v>
      </c>
      <c r="B6855" s="186" t="s">
        <v>23439</v>
      </c>
      <c r="C6855" s="187" t="s">
        <v>74</v>
      </c>
      <c r="D6855" s="218">
        <v>6.43</v>
      </c>
    </row>
    <row r="6856" spans="1:4" ht="14.25">
      <c r="A6856" s="199">
        <v>99801</v>
      </c>
      <c r="B6856" s="186" t="s">
        <v>23440</v>
      </c>
      <c r="C6856" s="187" t="s">
        <v>74</v>
      </c>
      <c r="D6856" s="218">
        <v>0</v>
      </c>
    </row>
    <row r="6857" spans="1:4" ht="14.25">
      <c r="A6857" s="199">
        <v>106166</v>
      </c>
      <c r="B6857" s="186" t="s">
        <v>23441</v>
      </c>
      <c r="C6857" s="187" t="s">
        <v>74</v>
      </c>
      <c r="D6857" s="218">
        <v>1.26</v>
      </c>
    </row>
    <row r="6858" spans="1:4" ht="14.25">
      <c r="A6858" s="199">
        <v>99822</v>
      </c>
      <c r="B6858" s="186" t="s">
        <v>23442</v>
      </c>
      <c r="C6858" s="187" t="s">
        <v>74</v>
      </c>
      <c r="D6858" s="218">
        <v>0.99</v>
      </c>
    </row>
    <row r="6859" spans="1:4" ht="14.25">
      <c r="A6859" s="199">
        <v>99825</v>
      </c>
      <c r="B6859" s="186" t="s">
        <v>23443</v>
      </c>
      <c r="C6859" s="187" t="s">
        <v>74</v>
      </c>
      <c r="D6859" s="218">
        <v>4.4000000000000004</v>
      </c>
    </row>
    <row r="6860" spans="1:4" ht="14.25">
      <c r="A6860" s="199">
        <v>99824</v>
      </c>
      <c r="B6860" s="186" t="s">
        <v>23444</v>
      </c>
      <c r="C6860" s="187" t="s">
        <v>74</v>
      </c>
      <c r="D6860" s="218">
        <v>2.71</v>
      </c>
    </row>
    <row r="6861" spans="1:4" ht="14.25">
      <c r="A6861" s="199">
        <v>99823</v>
      </c>
      <c r="B6861" s="186" t="s">
        <v>23445</v>
      </c>
      <c r="C6861" s="187" t="s">
        <v>74</v>
      </c>
      <c r="D6861" s="218">
        <v>2.42</v>
      </c>
    </row>
    <row r="6862" spans="1:4" ht="14.25">
      <c r="A6862" s="199">
        <v>99806</v>
      </c>
      <c r="B6862" s="186" t="s">
        <v>23446</v>
      </c>
      <c r="C6862" s="187" t="s">
        <v>74</v>
      </c>
      <c r="D6862" s="218">
        <v>2.83</v>
      </c>
    </row>
    <row r="6863" spans="1:4" ht="14.25">
      <c r="A6863" s="199">
        <v>99813</v>
      </c>
      <c r="B6863" s="186" t="s">
        <v>23447</v>
      </c>
      <c r="C6863" s="187" t="s">
        <v>74</v>
      </c>
      <c r="D6863" s="218">
        <v>3</v>
      </c>
    </row>
    <row r="6864" spans="1:4" ht="14.25">
      <c r="A6864" s="199">
        <v>106169</v>
      </c>
      <c r="B6864" s="186" t="s">
        <v>23448</v>
      </c>
      <c r="C6864" s="187" t="s">
        <v>73</v>
      </c>
      <c r="D6864" s="218">
        <v>3.29</v>
      </c>
    </row>
    <row r="6865" spans="1:4" ht="14.25">
      <c r="A6865" s="199">
        <v>106167</v>
      </c>
      <c r="B6865" s="186" t="s">
        <v>23449</v>
      </c>
      <c r="C6865" s="187" t="s">
        <v>74</v>
      </c>
      <c r="D6865" s="218">
        <v>0.05</v>
      </c>
    </row>
    <row r="6866" spans="1:4" ht="14.25">
      <c r="A6866" s="199">
        <v>106168</v>
      </c>
      <c r="B6866" s="186" t="s">
        <v>23450</v>
      </c>
      <c r="C6866" s="187" t="s">
        <v>74</v>
      </c>
      <c r="D6866" s="218">
        <v>0.56999999999999995</v>
      </c>
    </row>
    <row r="6867" spans="1:4" ht="14.25">
      <c r="A6867" s="199">
        <v>99814</v>
      </c>
      <c r="B6867" s="186" t="s">
        <v>23451</v>
      </c>
      <c r="C6867" s="187" t="s">
        <v>74</v>
      </c>
      <c r="D6867" s="218">
        <v>1.48</v>
      </c>
    </row>
    <row r="6868" spans="1:4" ht="14.25">
      <c r="A6868" s="199">
        <v>99816</v>
      </c>
      <c r="B6868" s="186" t="s">
        <v>23452</v>
      </c>
      <c r="C6868" s="187" t="s">
        <v>73</v>
      </c>
      <c r="D6868" s="218">
        <v>8.52</v>
      </c>
    </row>
    <row r="6869" spans="1:4" ht="14.25">
      <c r="A6869" s="199">
        <v>106171</v>
      </c>
      <c r="B6869" s="186" t="s">
        <v>23453</v>
      </c>
      <c r="C6869" s="187" t="s">
        <v>74</v>
      </c>
      <c r="D6869" s="218">
        <v>1.48</v>
      </c>
    </row>
    <row r="6870" spans="1:4" ht="14.25">
      <c r="A6870" s="199">
        <v>88238</v>
      </c>
      <c r="B6870" s="186" t="s">
        <v>721</v>
      </c>
      <c r="C6870" s="187" t="s">
        <v>42</v>
      </c>
      <c r="D6870" s="218">
        <v>23.06</v>
      </c>
    </row>
    <row r="6871" spans="1:4" ht="14.25">
      <c r="A6871" s="199">
        <v>101374</v>
      </c>
      <c r="B6871" s="186" t="s">
        <v>721</v>
      </c>
      <c r="C6871" s="187" t="s">
        <v>75</v>
      </c>
      <c r="D6871" s="218">
        <v>4145.49</v>
      </c>
    </row>
    <row r="6872" spans="1:4" ht="14.25">
      <c r="A6872" s="199">
        <v>88239</v>
      </c>
      <c r="B6872" s="186" t="s">
        <v>722</v>
      </c>
      <c r="C6872" s="187" t="s">
        <v>42</v>
      </c>
      <c r="D6872" s="218">
        <v>22.9</v>
      </c>
    </row>
    <row r="6873" spans="1:4" ht="14.25">
      <c r="A6873" s="199">
        <v>101375</v>
      </c>
      <c r="B6873" s="186" t="s">
        <v>2080</v>
      </c>
      <c r="C6873" s="187" t="s">
        <v>75</v>
      </c>
      <c r="D6873" s="218">
        <v>4206.1400000000003</v>
      </c>
    </row>
    <row r="6874" spans="1:4" ht="14.25">
      <c r="A6874" s="199">
        <v>88240</v>
      </c>
      <c r="B6874" s="186" t="s">
        <v>723</v>
      </c>
      <c r="C6874" s="187" t="s">
        <v>42</v>
      </c>
      <c r="D6874" s="218">
        <v>21.87</v>
      </c>
    </row>
    <row r="6875" spans="1:4" ht="14.25">
      <c r="A6875" s="199">
        <v>101376</v>
      </c>
      <c r="B6875" s="186" t="s">
        <v>2081</v>
      </c>
      <c r="C6875" s="187" t="s">
        <v>75</v>
      </c>
      <c r="D6875" s="218">
        <v>3918.47</v>
      </c>
    </row>
    <row r="6876" spans="1:4" ht="14.25">
      <c r="A6876" s="199">
        <v>88241</v>
      </c>
      <c r="B6876" s="186" t="s">
        <v>724</v>
      </c>
      <c r="C6876" s="187" t="s">
        <v>42</v>
      </c>
      <c r="D6876" s="218">
        <v>24.43</v>
      </c>
    </row>
    <row r="6877" spans="1:4" ht="14.25">
      <c r="A6877" s="199">
        <v>101377</v>
      </c>
      <c r="B6877" s="186" t="s">
        <v>724</v>
      </c>
      <c r="C6877" s="187" t="s">
        <v>75</v>
      </c>
      <c r="D6877" s="218">
        <v>4388.7700000000004</v>
      </c>
    </row>
    <row r="6878" spans="1:4" ht="14.25">
      <c r="A6878" s="199">
        <v>88242</v>
      </c>
      <c r="B6878" s="186" t="s">
        <v>725</v>
      </c>
      <c r="C6878" s="187" t="s">
        <v>42</v>
      </c>
      <c r="D6878" s="218">
        <v>23.12</v>
      </c>
    </row>
    <row r="6879" spans="1:4" ht="14.25">
      <c r="A6879" s="199">
        <v>100301</v>
      </c>
      <c r="B6879" s="186" t="s">
        <v>1997</v>
      </c>
      <c r="C6879" s="187" t="s">
        <v>42</v>
      </c>
      <c r="D6879" s="218">
        <v>24.93</v>
      </c>
    </row>
    <row r="6880" spans="1:4" ht="14.25">
      <c r="A6880" s="199">
        <v>101378</v>
      </c>
      <c r="B6880" s="186" t="s">
        <v>1997</v>
      </c>
      <c r="C6880" s="187" t="s">
        <v>75</v>
      </c>
      <c r="D6880" s="218">
        <v>4493.25</v>
      </c>
    </row>
    <row r="6881" spans="1:4" ht="14.25">
      <c r="A6881" s="199">
        <v>101379</v>
      </c>
      <c r="B6881" s="186" t="s">
        <v>2082</v>
      </c>
      <c r="C6881" s="187" t="s">
        <v>75</v>
      </c>
      <c r="D6881" s="218">
        <v>4145.49</v>
      </c>
    </row>
    <row r="6882" spans="1:4" ht="14.25">
      <c r="A6882" s="199">
        <v>88243</v>
      </c>
      <c r="B6882" s="186" t="s">
        <v>726</v>
      </c>
      <c r="C6882" s="187" t="s">
        <v>42</v>
      </c>
      <c r="D6882" s="218">
        <v>24.34</v>
      </c>
    </row>
    <row r="6883" spans="1:4" ht="14.25">
      <c r="A6883" s="199">
        <v>101380</v>
      </c>
      <c r="B6883" s="186" t="s">
        <v>726</v>
      </c>
      <c r="C6883" s="187" t="s">
        <v>75</v>
      </c>
      <c r="D6883" s="218">
        <v>4370.49</v>
      </c>
    </row>
    <row r="6884" spans="1:4" ht="14.25">
      <c r="A6884" s="199">
        <v>90766</v>
      </c>
      <c r="B6884" s="186" t="s">
        <v>788</v>
      </c>
      <c r="C6884" s="187" t="s">
        <v>42</v>
      </c>
      <c r="D6884" s="218">
        <v>27.83</v>
      </c>
    </row>
    <row r="6885" spans="1:4" ht="14.25">
      <c r="A6885" s="199">
        <v>93563</v>
      </c>
      <c r="B6885" s="186" t="s">
        <v>788</v>
      </c>
      <c r="C6885" s="187" t="s">
        <v>75</v>
      </c>
      <c r="D6885" s="218">
        <v>4975.3999999999996</v>
      </c>
    </row>
    <row r="6886" spans="1:4" ht="14.25">
      <c r="A6886" s="199">
        <v>90767</v>
      </c>
      <c r="B6886" s="186" t="s">
        <v>789</v>
      </c>
      <c r="C6886" s="187" t="s">
        <v>42</v>
      </c>
      <c r="D6886" s="218">
        <v>25.21</v>
      </c>
    </row>
    <row r="6887" spans="1:4" ht="14.25">
      <c r="A6887" s="199">
        <v>93564</v>
      </c>
      <c r="B6887" s="186" t="s">
        <v>789</v>
      </c>
      <c r="C6887" s="187" t="s">
        <v>75</v>
      </c>
      <c r="D6887" s="218">
        <v>4499.1099999999997</v>
      </c>
    </row>
    <row r="6888" spans="1:4" ht="14.25">
      <c r="A6888" s="199">
        <v>88245</v>
      </c>
      <c r="B6888" s="186" t="s">
        <v>727</v>
      </c>
      <c r="C6888" s="187" t="s">
        <v>42</v>
      </c>
      <c r="D6888" s="218">
        <v>28.39</v>
      </c>
    </row>
    <row r="6889" spans="1:4" ht="14.25">
      <c r="A6889" s="199">
        <v>101381</v>
      </c>
      <c r="B6889" s="186" t="s">
        <v>727</v>
      </c>
      <c r="C6889" s="187" t="s">
        <v>75</v>
      </c>
      <c r="D6889" s="218">
        <v>5083.41</v>
      </c>
    </row>
    <row r="6890" spans="1:4" ht="14.25">
      <c r="A6890" s="199">
        <v>90768</v>
      </c>
      <c r="B6890" s="186" t="s">
        <v>790</v>
      </c>
      <c r="C6890" s="187" t="s">
        <v>42</v>
      </c>
      <c r="D6890" s="218">
        <v>115.43</v>
      </c>
    </row>
    <row r="6891" spans="1:4" ht="14.25">
      <c r="A6891" s="199">
        <v>90769</v>
      </c>
      <c r="B6891" s="186" t="s">
        <v>791</v>
      </c>
      <c r="C6891" s="187" t="s">
        <v>42</v>
      </c>
      <c r="D6891" s="218">
        <v>121.55</v>
      </c>
    </row>
    <row r="6892" spans="1:4" ht="14.25">
      <c r="A6892" s="199">
        <v>90770</v>
      </c>
      <c r="B6892" s="186" t="s">
        <v>792</v>
      </c>
      <c r="C6892" s="187" t="s">
        <v>42</v>
      </c>
      <c r="D6892" s="218">
        <v>125.26</v>
      </c>
    </row>
    <row r="6893" spans="1:4" ht="14.25">
      <c r="A6893" s="199">
        <v>93569</v>
      </c>
      <c r="B6893" s="186" t="s">
        <v>802</v>
      </c>
      <c r="C6893" s="187" t="s">
        <v>75</v>
      </c>
      <c r="D6893" s="218">
        <v>20392.36</v>
      </c>
    </row>
    <row r="6894" spans="1:4" ht="14.25">
      <c r="A6894" s="199">
        <v>93570</v>
      </c>
      <c r="B6894" s="186" t="s">
        <v>803</v>
      </c>
      <c r="C6894" s="187" t="s">
        <v>75</v>
      </c>
      <c r="D6894" s="218">
        <v>21468.74</v>
      </c>
    </row>
    <row r="6895" spans="1:4" ht="14.25">
      <c r="A6895" s="199">
        <v>93571</v>
      </c>
      <c r="B6895" s="186" t="s">
        <v>804</v>
      </c>
      <c r="C6895" s="187" t="s">
        <v>75</v>
      </c>
      <c r="D6895" s="218">
        <v>22120.67</v>
      </c>
    </row>
    <row r="6896" spans="1:4" ht="14.25">
      <c r="A6896" s="199">
        <v>101382</v>
      </c>
      <c r="B6896" s="186" t="s">
        <v>2083</v>
      </c>
      <c r="C6896" s="187" t="s">
        <v>75</v>
      </c>
      <c r="D6896" s="218">
        <v>4053.53</v>
      </c>
    </row>
    <row r="6897" spans="1:4" ht="14.25">
      <c r="A6897" s="199">
        <v>88246</v>
      </c>
      <c r="B6897" s="186" t="s">
        <v>728</v>
      </c>
      <c r="C6897" s="187" t="s">
        <v>42</v>
      </c>
      <c r="D6897" s="218">
        <v>22.65</v>
      </c>
    </row>
    <row r="6898" spans="1:4" ht="14.25">
      <c r="A6898" s="199">
        <v>100303</v>
      </c>
      <c r="B6898" s="186" t="s">
        <v>1998</v>
      </c>
      <c r="C6898" s="187" t="s">
        <v>42</v>
      </c>
      <c r="D6898" s="218">
        <v>21.3</v>
      </c>
    </row>
    <row r="6899" spans="1:4" ht="14.25">
      <c r="A6899" s="199">
        <v>101383</v>
      </c>
      <c r="B6899" s="186" t="s">
        <v>1998</v>
      </c>
      <c r="C6899" s="187" t="s">
        <v>75</v>
      </c>
      <c r="D6899" s="218">
        <v>3836.03</v>
      </c>
    </row>
    <row r="6900" spans="1:4" ht="14.25">
      <c r="A6900" s="199">
        <v>88247</v>
      </c>
      <c r="B6900" s="186" t="s">
        <v>729</v>
      </c>
      <c r="C6900" s="187" t="s">
        <v>42</v>
      </c>
      <c r="D6900" s="218">
        <v>23.51</v>
      </c>
    </row>
    <row r="6901" spans="1:4" ht="14.25">
      <c r="A6901" s="199">
        <v>88248</v>
      </c>
      <c r="B6901" s="186" t="s">
        <v>730</v>
      </c>
      <c r="C6901" s="187" t="s">
        <v>42</v>
      </c>
      <c r="D6901" s="218">
        <v>22.52</v>
      </c>
    </row>
    <row r="6902" spans="1:4" ht="14.25">
      <c r="A6902" s="199">
        <v>101384</v>
      </c>
      <c r="B6902" s="186" t="s">
        <v>730</v>
      </c>
      <c r="C6902" s="187" t="s">
        <v>75</v>
      </c>
      <c r="D6902" s="218">
        <v>4035.93</v>
      </c>
    </row>
    <row r="6903" spans="1:4" ht="14.25">
      <c r="A6903" s="199">
        <v>90772</v>
      </c>
      <c r="B6903" s="186" t="s">
        <v>793</v>
      </c>
      <c r="C6903" s="187" t="s">
        <v>42</v>
      </c>
      <c r="D6903" s="218">
        <v>23.88</v>
      </c>
    </row>
    <row r="6904" spans="1:4" ht="14.25">
      <c r="A6904" s="199">
        <v>93566</v>
      </c>
      <c r="B6904" s="186" t="s">
        <v>793</v>
      </c>
      <c r="C6904" s="187" t="s">
        <v>75</v>
      </c>
      <c r="D6904" s="218">
        <v>4279.1499999999996</v>
      </c>
    </row>
    <row r="6905" spans="1:4" ht="14.25">
      <c r="A6905" s="199">
        <v>101385</v>
      </c>
      <c r="B6905" s="186" t="s">
        <v>2084</v>
      </c>
      <c r="C6905" s="187" t="s">
        <v>75</v>
      </c>
      <c r="D6905" s="218">
        <v>6107.71</v>
      </c>
    </row>
    <row r="6906" spans="1:4" ht="14.25">
      <c r="A6906" s="199">
        <v>88249</v>
      </c>
      <c r="B6906" s="186" t="s">
        <v>731</v>
      </c>
      <c r="C6906" s="187" t="s">
        <v>42</v>
      </c>
      <c r="D6906" s="218">
        <v>34.270000000000003</v>
      </c>
    </row>
    <row r="6907" spans="1:4" ht="14.25">
      <c r="A6907" s="199">
        <v>88250</v>
      </c>
      <c r="B6907" s="186" t="s">
        <v>732</v>
      </c>
      <c r="C6907" s="187" t="s">
        <v>42</v>
      </c>
      <c r="D6907" s="218">
        <v>21.87</v>
      </c>
    </row>
    <row r="6908" spans="1:4" ht="14.25">
      <c r="A6908" s="199">
        <v>101386</v>
      </c>
      <c r="B6908" s="186" t="s">
        <v>732</v>
      </c>
      <c r="C6908" s="187" t="s">
        <v>75</v>
      </c>
      <c r="D6908" s="218">
        <v>3918.47</v>
      </c>
    </row>
    <row r="6909" spans="1:4" ht="14.25">
      <c r="A6909" s="199">
        <v>101387</v>
      </c>
      <c r="B6909" s="186" t="s">
        <v>2085</v>
      </c>
      <c r="C6909" s="187" t="s">
        <v>75</v>
      </c>
      <c r="D6909" s="218">
        <v>4152.4799999999996</v>
      </c>
    </row>
    <row r="6910" spans="1:4" ht="14.25">
      <c r="A6910" s="199">
        <v>88251</v>
      </c>
      <c r="B6910" s="186" t="s">
        <v>733</v>
      </c>
      <c r="C6910" s="187" t="s">
        <v>42</v>
      </c>
      <c r="D6910" s="218">
        <v>23.06</v>
      </c>
    </row>
    <row r="6911" spans="1:4" ht="14.25">
      <c r="A6911" s="199">
        <v>88252</v>
      </c>
      <c r="B6911" s="186" t="s">
        <v>734</v>
      </c>
      <c r="C6911" s="187" t="s">
        <v>42</v>
      </c>
      <c r="D6911" s="218">
        <v>21.12</v>
      </c>
    </row>
    <row r="6912" spans="1:4" ht="14.25">
      <c r="A6912" s="199">
        <v>101388</v>
      </c>
      <c r="B6912" s="186" t="s">
        <v>734</v>
      </c>
      <c r="C6912" s="187" t="s">
        <v>75</v>
      </c>
      <c r="D6912" s="218">
        <v>3803.98</v>
      </c>
    </row>
    <row r="6913" spans="1:4" ht="14.25">
      <c r="A6913" s="199">
        <v>88253</v>
      </c>
      <c r="B6913" s="186" t="s">
        <v>735</v>
      </c>
      <c r="C6913" s="187" t="s">
        <v>42</v>
      </c>
      <c r="D6913" s="218">
        <v>23.51</v>
      </c>
    </row>
    <row r="6914" spans="1:4" ht="14.25">
      <c r="A6914" s="199">
        <v>101389</v>
      </c>
      <c r="B6914" s="186" t="s">
        <v>735</v>
      </c>
      <c r="C6914" s="187" t="s">
        <v>75</v>
      </c>
      <c r="D6914" s="218">
        <v>4211.24</v>
      </c>
    </row>
    <row r="6915" spans="1:4" ht="14.25">
      <c r="A6915" s="199">
        <v>101390</v>
      </c>
      <c r="B6915" s="186" t="s">
        <v>2086</v>
      </c>
      <c r="C6915" s="187" t="s">
        <v>75</v>
      </c>
      <c r="D6915" s="218">
        <v>6956.76</v>
      </c>
    </row>
    <row r="6916" spans="1:4" ht="14.25">
      <c r="A6916" s="199">
        <v>88255</v>
      </c>
      <c r="B6916" s="186" t="s">
        <v>736</v>
      </c>
      <c r="C6916" s="187" t="s">
        <v>42</v>
      </c>
      <c r="D6916" s="218">
        <v>39.090000000000003</v>
      </c>
    </row>
    <row r="6917" spans="1:4" ht="14.25">
      <c r="A6917" s="199">
        <v>88256</v>
      </c>
      <c r="B6917" s="186" t="s">
        <v>2087</v>
      </c>
      <c r="C6917" s="187" t="s">
        <v>42</v>
      </c>
      <c r="D6917" s="218">
        <v>30.29</v>
      </c>
    </row>
    <row r="6918" spans="1:4" ht="14.25">
      <c r="A6918" s="199">
        <v>101391</v>
      </c>
      <c r="B6918" s="186" t="s">
        <v>2087</v>
      </c>
      <c r="C6918" s="187" t="s">
        <v>75</v>
      </c>
      <c r="D6918" s="218">
        <v>5417.4</v>
      </c>
    </row>
    <row r="6919" spans="1:4" ht="14.25">
      <c r="A6919" s="199">
        <v>88257</v>
      </c>
      <c r="B6919" s="186" t="s">
        <v>737</v>
      </c>
      <c r="C6919" s="187" t="s">
        <v>42</v>
      </c>
      <c r="D6919" s="218">
        <v>25.33</v>
      </c>
    </row>
    <row r="6920" spans="1:4" ht="14.25">
      <c r="A6920" s="199">
        <v>101392</v>
      </c>
      <c r="B6920" s="186" t="s">
        <v>2088</v>
      </c>
      <c r="C6920" s="187" t="s">
        <v>75</v>
      </c>
      <c r="D6920" s="218">
        <v>4523.47</v>
      </c>
    </row>
    <row r="6921" spans="1:4" ht="14.25">
      <c r="A6921" s="199">
        <v>88260</v>
      </c>
      <c r="B6921" s="186" t="s">
        <v>738</v>
      </c>
      <c r="C6921" s="187" t="s">
        <v>42</v>
      </c>
      <c r="D6921" s="218">
        <v>22.14</v>
      </c>
    </row>
    <row r="6922" spans="1:4" ht="14.25">
      <c r="A6922" s="199">
        <v>101394</v>
      </c>
      <c r="B6922" s="186" t="s">
        <v>738</v>
      </c>
      <c r="C6922" s="187" t="s">
        <v>75</v>
      </c>
      <c r="D6922" s="218">
        <v>3985.82</v>
      </c>
    </row>
    <row r="6923" spans="1:4" ht="14.25">
      <c r="A6923" s="199">
        <v>101395</v>
      </c>
      <c r="B6923" s="186" t="s">
        <v>2089</v>
      </c>
      <c r="C6923" s="187" t="s">
        <v>75</v>
      </c>
      <c r="D6923" s="218">
        <v>4110.32</v>
      </c>
    </row>
    <row r="6924" spans="1:4" ht="14.25">
      <c r="A6924" s="199">
        <v>88261</v>
      </c>
      <c r="B6924" s="186" t="s">
        <v>2090</v>
      </c>
      <c r="C6924" s="187" t="s">
        <v>42</v>
      </c>
      <c r="D6924" s="218">
        <v>31.72</v>
      </c>
    </row>
    <row r="6925" spans="1:4" ht="14.25">
      <c r="A6925" s="199">
        <v>101396</v>
      </c>
      <c r="B6925" s="186" t="s">
        <v>2090</v>
      </c>
      <c r="C6925" s="187" t="s">
        <v>75</v>
      </c>
      <c r="D6925" s="218">
        <v>5664.95</v>
      </c>
    </row>
    <row r="6926" spans="1:4" ht="14.25">
      <c r="A6926" s="199">
        <v>88262</v>
      </c>
      <c r="B6926" s="186" t="s">
        <v>740</v>
      </c>
      <c r="C6926" s="187" t="s">
        <v>42</v>
      </c>
      <c r="D6926" s="218">
        <v>28.17</v>
      </c>
    </row>
    <row r="6927" spans="1:4" ht="14.25">
      <c r="A6927" s="199">
        <v>101397</v>
      </c>
      <c r="B6927" s="186" t="s">
        <v>740</v>
      </c>
      <c r="C6927" s="187" t="s">
        <v>75</v>
      </c>
      <c r="D6927" s="218">
        <v>5041.25</v>
      </c>
    </row>
    <row r="6928" spans="1:4" ht="14.25">
      <c r="A6928" s="199">
        <v>101398</v>
      </c>
      <c r="B6928" s="186" t="s">
        <v>2091</v>
      </c>
      <c r="C6928" s="187" t="s">
        <v>75</v>
      </c>
      <c r="D6928" s="218">
        <v>5508.34</v>
      </c>
    </row>
    <row r="6929" spans="1:4" ht="14.25">
      <c r="A6929" s="199">
        <v>88263</v>
      </c>
      <c r="B6929" s="186" t="s">
        <v>741</v>
      </c>
      <c r="C6929" s="187" t="s">
        <v>42</v>
      </c>
      <c r="D6929" s="218">
        <v>30.89</v>
      </c>
    </row>
    <row r="6930" spans="1:4" ht="14.25">
      <c r="A6930" s="199">
        <v>95308</v>
      </c>
      <c r="B6930" s="186" t="s">
        <v>806</v>
      </c>
      <c r="C6930" s="187" t="s">
        <v>42</v>
      </c>
      <c r="D6930" s="218">
        <v>0.18</v>
      </c>
    </row>
    <row r="6931" spans="1:4" ht="14.25">
      <c r="A6931" s="199">
        <v>101286</v>
      </c>
      <c r="B6931" s="186" t="s">
        <v>2006</v>
      </c>
      <c r="C6931" s="187" t="s">
        <v>75</v>
      </c>
      <c r="D6931" s="218">
        <v>25</v>
      </c>
    </row>
    <row r="6932" spans="1:4" ht="14.25">
      <c r="A6932" s="199">
        <v>95309</v>
      </c>
      <c r="B6932" s="186" t="s">
        <v>807</v>
      </c>
      <c r="C6932" s="187" t="s">
        <v>42</v>
      </c>
      <c r="D6932" s="218">
        <v>0.24</v>
      </c>
    </row>
    <row r="6933" spans="1:4" ht="14.25">
      <c r="A6933" s="199">
        <v>101287</v>
      </c>
      <c r="B6933" s="186" t="s">
        <v>2007</v>
      </c>
      <c r="C6933" s="187" t="s">
        <v>75</v>
      </c>
      <c r="D6933" s="218">
        <v>80.88</v>
      </c>
    </row>
    <row r="6934" spans="1:4" ht="14.25">
      <c r="A6934" s="199">
        <v>95310</v>
      </c>
      <c r="B6934" s="186" t="s">
        <v>808</v>
      </c>
      <c r="C6934" s="187" t="s">
        <v>42</v>
      </c>
      <c r="D6934" s="218">
        <v>0.18</v>
      </c>
    </row>
    <row r="6935" spans="1:4" ht="14.25">
      <c r="A6935" s="199">
        <v>101288</v>
      </c>
      <c r="B6935" s="186" t="s">
        <v>2008</v>
      </c>
      <c r="C6935" s="187" t="s">
        <v>75</v>
      </c>
      <c r="D6935" s="218">
        <v>25</v>
      </c>
    </row>
    <row r="6936" spans="1:4" ht="14.25">
      <c r="A6936" s="199">
        <v>95311</v>
      </c>
      <c r="B6936" s="186" t="s">
        <v>809</v>
      </c>
      <c r="C6936" s="187" t="s">
        <v>42</v>
      </c>
      <c r="D6936" s="218">
        <v>0.2</v>
      </c>
    </row>
    <row r="6937" spans="1:4" ht="14.25">
      <c r="A6937" s="199">
        <v>101289</v>
      </c>
      <c r="B6937" s="186" t="s">
        <v>2009</v>
      </c>
      <c r="C6937" s="187" t="s">
        <v>75</v>
      </c>
      <c r="D6937" s="218">
        <v>27.1</v>
      </c>
    </row>
    <row r="6938" spans="1:4" ht="14.25">
      <c r="A6938" s="199">
        <v>95312</v>
      </c>
      <c r="B6938" s="186" t="s">
        <v>810</v>
      </c>
      <c r="C6938" s="187" t="s">
        <v>42</v>
      </c>
      <c r="D6938" s="218">
        <v>0.24</v>
      </c>
    </row>
    <row r="6939" spans="1:4" ht="14.25">
      <c r="A6939" s="199">
        <v>100291</v>
      </c>
      <c r="B6939" s="186" t="s">
        <v>1992</v>
      </c>
      <c r="C6939" s="187" t="s">
        <v>42</v>
      </c>
      <c r="D6939" s="218">
        <v>0.24</v>
      </c>
    </row>
    <row r="6940" spans="1:4" ht="14.25">
      <c r="A6940" s="199">
        <v>101290</v>
      </c>
      <c r="B6940" s="186" t="s">
        <v>2010</v>
      </c>
      <c r="C6940" s="187" t="s">
        <v>75</v>
      </c>
      <c r="D6940" s="218">
        <v>31.99</v>
      </c>
    </row>
    <row r="6941" spans="1:4" ht="14.25">
      <c r="A6941" s="199">
        <v>101291</v>
      </c>
      <c r="B6941" s="186" t="s">
        <v>2011</v>
      </c>
      <c r="C6941" s="187" t="s">
        <v>75</v>
      </c>
      <c r="D6941" s="218">
        <v>25</v>
      </c>
    </row>
    <row r="6942" spans="1:4" ht="14.25">
      <c r="A6942" s="199">
        <v>95313</v>
      </c>
      <c r="B6942" s="186" t="s">
        <v>811</v>
      </c>
      <c r="C6942" s="187" t="s">
        <v>42</v>
      </c>
      <c r="D6942" s="218">
        <v>0.2</v>
      </c>
    </row>
    <row r="6943" spans="1:4" ht="14.25">
      <c r="A6943" s="199">
        <v>101292</v>
      </c>
      <c r="B6943" s="186" t="s">
        <v>2012</v>
      </c>
      <c r="C6943" s="187" t="s">
        <v>75</v>
      </c>
      <c r="D6943" s="218">
        <v>27.1</v>
      </c>
    </row>
    <row r="6944" spans="1:4" ht="14.25">
      <c r="A6944" s="199">
        <v>95392</v>
      </c>
      <c r="B6944" s="186" t="s">
        <v>877</v>
      </c>
      <c r="C6944" s="187" t="s">
        <v>42</v>
      </c>
      <c r="D6944" s="218">
        <v>0.11</v>
      </c>
    </row>
    <row r="6945" spans="1:4" ht="14.25">
      <c r="A6945" s="199">
        <v>95413</v>
      </c>
      <c r="B6945" s="186" t="s">
        <v>891</v>
      </c>
      <c r="C6945" s="187" t="s">
        <v>75</v>
      </c>
      <c r="D6945" s="218">
        <v>15.11</v>
      </c>
    </row>
    <row r="6946" spans="1:4" ht="14.25">
      <c r="A6946" s="199">
        <v>95393</v>
      </c>
      <c r="B6946" s="186" t="s">
        <v>878</v>
      </c>
      <c r="C6946" s="187" t="s">
        <v>42</v>
      </c>
      <c r="D6946" s="218">
        <v>0.41</v>
      </c>
    </row>
    <row r="6947" spans="1:4" ht="14.25">
      <c r="A6947" s="199">
        <v>95414</v>
      </c>
      <c r="B6947" s="186" t="s">
        <v>892</v>
      </c>
      <c r="C6947" s="187" t="s">
        <v>75</v>
      </c>
      <c r="D6947" s="218">
        <v>54.8</v>
      </c>
    </row>
    <row r="6948" spans="1:4" ht="14.25">
      <c r="A6948" s="199">
        <v>95314</v>
      </c>
      <c r="B6948" s="186" t="s">
        <v>812</v>
      </c>
      <c r="C6948" s="187" t="s">
        <v>42</v>
      </c>
      <c r="D6948" s="218">
        <v>0.24</v>
      </c>
    </row>
    <row r="6949" spans="1:4" ht="14.25">
      <c r="A6949" s="199">
        <v>101293</v>
      </c>
      <c r="B6949" s="186" t="s">
        <v>2013</v>
      </c>
      <c r="C6949" s="187" t="s">
        <v>75</v>
      </c>
      <c r="D6949" s="218">
        <v>33.08</v>
      </c>
    </row>
    <row r="6950" spans="1:4" ht="14.25">
      <c r="A6950" s="199">
        <v>95394</v>
      </c>
      <c r="B6950" s="186" t="s">
        <v>879</v>
      </c>
      <c r="C6950" s="187" t="s">
        <v>42</v>
      </c>
      <c r="D6950" s="218">
        <v>0.91</v>
      </c>
    </row>
    <row r="6951" spans="1:4" ht="14.25">
      <c r="A6951" s="199">
        <v>95395</v>
      </c>
      <c r="B6951" s="186" t="s">
        <v>880</v>
      </c>
      <c r="C6951" s="187" t="s">
        <v>42</v>
      </c>
      <c r="D6951" s="218">
        <v>0.96</v>
      </c>
    </row>
    <row r="6952" spans="1:4" ht="14.25">
      <c r="A6952" s="199">
        <v>95396</v>
      </c>
      <c r="B6952" s="186" t="s">
        <v>881</v>
      </c>
      <c r="C6952" s="187" t="s">
        <v>42</v>
      </c>
      <c r="D6952" s="218">
        <v>0.99</v>
      </c>
    </row>
    <row r="6953" spans="1:4" ht="14.25">
      <c r="A6953" s="199">
        <v>95419</v>
      </c>
      <c r="B6953" s="186" t="s">
        <v>897</v>
      </c>
      <c r="C6953" s="187" t="s">
        <v>75</v>
      </c>
      <c r="D6953" s="218">
        <v>121.67</v>
      </c>
    </row>
    <row r="6954" spans="1:4" ht="14.25">
      <c r="A6954" s="199">
        <v>95420</v>
      </c>
      <c r="B6954" s="186" t="s">
        <v>898</v>
      </c>
      <c r="C6954" s="187" t="s">
        <v>75</v>
      </c>
      <c r="D6954" s="218">
        <v>128.37</v>
      </c>
    </row>
    <row r="6955" spans="1:4" ht="14.25">
      <c r="A6955" s="199">
        <v>95421</v>
      </c>
      <c r="B6955" s="186" t="s">
        <v>899</v>
      </c>
      <c r="C6955" s="187" t="s">
        <v>75</v>
      </c>
      <c r="D6955" s="218">
        <v>132.41999999999999</v>
      </c>
    </row>
    <row r="6956" spans="1:4" ht="14.25">
      <c r="A6956" s="199">
        <v>101294</v>
      </c>
      <c r="B6956" s="186" t="s">
        <v>2014</v>
      </c>
      <c r="C6956" s="187" t="s">
        <v>75</v>
      </c>
      <c r="D6956" s="218">
        <v>33.4</v>
      </c>
    </row>
    <row r="6957" spans="1:4" ht="14.25">
      <c r="A6957" s="199">
        <v>95315</v>
      </c>
      <c r="B6957" s="186" t="s">
        <v>813</v>
      </c>
      <c r="C6957" s="187" t="s">
        <v>42</v>
      </c>
      <c r="D6957" s="218">
        <v>0.25</v>
      </c>
    </row>
    <row r="6958" spans="1:4" ht="14.25">
      <c r="A6958" s="199">
        <v>100293</v>
      </c>
      <c r="B6958" s="186" t="s">
        <v>1993</v>
      </c>
      <c r="C6958" s="187" t="s">
        <v>42</v>
      </c>
      <c r="D6958" s="218">
        <v>0.21</v>
      </c>
    </row>
    <row r="6959" spans="1:4" ht="14.25">
      <c r="A6959" s="199">
        <v>101295</v>
      </c>
      <c r="B6959" s="186" t="s">
        <v>2015</v>
      </c>
      <c r="C6959" s="187" t="s">
        <v>75</v>
      </c>
      <c r="D6959" s="218">
        <v>28.51</v>
      </c>
    </row>
    <row r="6960" spans="1:4" ht="14.25">
      <c r="A6960" s="199">
        <v>95316</v>
      </c>
      <c r="B6960" s="186" t="s">
        <v>814</v>
      </c>
      <c r="C6960" s="187" t="s">
        <v>42</v>
      </c>
      <c r="D6960" s="218">
        <v>0.6</v>
      </c>
    </row>
    <row r="6961" spans="1:4" ht="14.25">
      <c r="A6961" s="199">
        <v>95317</v>
      </c>
      <c r="B6961" s="186" t="s">
        <v>815</v>
      </c>
      <c r="C6961" s="187" t="s">
        <v>42</v>
      </c>
      <c r="D6961" s="218">
        <v>0.28999999999999998</v>
      </c>
    </row>
    <row r="6962" spans="1:4" ht="14.25">
      <c r="A6962" s="199">
        <v>101296</v>
      </c>
      <c r="B6962" s="186" t="s">
        <v>2016</v>
      </c>
      <c r="C6962" s="187" t="s">
        <v>75</v>
      </c>
      <c r="D6962" s="218">
        <v>38.96</v>
      </c>
    </row>
    <row r="6963" spans="1:4" ht="14.25">
      <c r="A6963" s="199">
        <v>95398</v>
      </c>
      <c r="B6963" s="186" t="s">
        <v>882</v>
      </c>
      <c r="C6963" s="187" t="s">
        <v>42</v>
      </c>
      <c r="D6963" s="218">
        <v>0.09</v>
      </c>
    </row>
    <row r="6964" spans="1:4" ht="14.25">
      <c r="A6964" s="199">
        <v>95416</v>
      </c>
      <c r="B6964" s="186" t="s">
        <v>894</v>
      </c>
      <c r="C6964" s="187" t="s">
        <v>75</v>
      </c>
      <c r="D6964" s="218">
        <v>12.46</v>
      </c>
    </row>
    <row r="6965" spans="1:4" ht="14.25">
      <c r="A6965" s="199">
        <v>101297</v>
      </c>
      <c r="B6965" s="186" t="s">
        <v>21914</v>
      </c>
      <c r="C6965" s="187" t="s">
        <v>75</v>
      </c>
      <c r="D6965" s="218">
        <v>31.69</v>
      </c>
    </row>
    <row r="6966" spans="1:4" ht="14.25">
      <c r="A6966" s="199">
        <v>95318</v>
      </c>
      <c r="B6966" s="186" t="s">
        <v>816</v>
      </c>
      <c r="C6966" s="187" t="s">
        <v>42</v>
      </c>
      <c r="D6966" s="218">
        <v>0.23</v>
      </c>
    </row>
    <row r="6967" spans="1:4" ht="14.25">
      <c r="A6967" s="199">
        <v>101298</v>
      </c>
      <c r="B6967" s="186" t="s">
        <v>2017</v>
      </c>
      <c r="C6967" s="187" t="s">
        <v>75</v>
      </c>
      <c r="D6967" s="218">
        <v>25</v>
      </c>
    </row>
    <row r="6968" spans="1:4" ht="14.25">
      <c r="A6968" s="199">
        <v>95319</v>
      </c>
      <c r="B6968" s="186" t="s">
        <v>817</v>
      </c>
      <c r="C6968" s="187" t="s">
        <v>42</v>
      </c>
      <c r="D6968" s="218">
        <v>0.18</v>
      </c>
    </row>
    <row r="6969" spans="1:4" ht="14.25">
      <c r="A6969" s="199">
        <v>101299</v>
      </c>
      <c r="B6969" s="186" t="s">
        <v>2018</v>
      </c>
      <c r="C6969" s="187" t="s">
        <v>75</v>
      </c>
      <c r="D6969" s="218">
        <v>31.99</v>
      </c>
    </row>
    <row r="6970" spans="1:4" ht="14.25">
      <c r="A6970" s="199">
        <v>95320</v>
      </c>
      <c r="B6970" s="186" t="s">
        <v>818</v>
      </c>
      <c r="C6970" s="187" t="s">
        <v>42</v>
      </c>
      <c r="D6970" s="218">
        <v>0.18</v>
      </c>
    </row>
    <row r="6971" spans="1:4" ht="14.25">
      <c r="A6971" s="199">
        <v>95321</v>
      </c>
      <c r="B6971" s="186" t="s">
        <v>819</v>
      </c>
      <c r="C6971" s="187" t="s">
        <v>42</v>
      </c>
      <c r="D6971" s="218">
        <v>0.16</v>
      </c>
    </row>
    <row r="6972" spans="1:4" ht="14.25">
      <c r="A6972" s="199">
        <v>101300</v>
      </c>
      <c r="B6972" s="186" t="s">
        <v>2019</v>
      </c>
      <c r="C6972" s="187" t="s">
        <v>75</v>
      </c>
      <c r="D6972" s="218">
        <v>22.22</v>
      </c>
    </row>
    <row r="6973" spans="1:4" ht="14.25">
      <c r="A6973" s="199">
        <v>95322</v>
      </c>
      <c r="B6973" s="186" t="s">
        <v>820</v>
      </c>
      <c r="C6973" s="187" t="s">
        <v>42</v>
      </c>
      <c r="D6973" s="218">
        <v>0.15</v>
      </c>
    </row>
    <row r="6974" spans="1:4" ht="14.25">
      <c r="A6974" s="199">
        <v>101301</v>
      </c>
      <c r="B6974" s="186" t="s">
        <v>2020</v>
      </c>
      <c r="C6974" s="187" t="s">
        <v>75</v>
      </c>
      <c r="D6974" s="218">
        <v>19.989999999999998</v>
      </c>
    </row>
    <row r="6975" spans="1:4" ht="14.25">
      <c r="A6975" s="199">
        <v>95323</v>
      </c>
      <c r="B6975" s="186" t="s">
        <v>821</v>
      </c>
      <c r="C6975" s="187" t="s">
        <v>42</v>
      </c>
      <c r="D6975" s="218">
        <v>0.27</v>
      </c>
    </row>
    <row r="6976" spans="1:4" ht="14.25">
      <c r="A6976" s="199">
        <v>101302</v>
      </c>
      <c r="B6976" s="186" t="s">
        <v>2021</v>
      </c>
      <c r="C6976" s="187" t="s">
        <v>75</v>
      </c>
      <c r="D6976" s="218">
        <v>37.07</v>
      </c>
    </row>
    <row r="6977" spans="1:4" ht="14.25">
      <c r="A6977" s="199">
        <v>95324</v>
      </c>
      <c r="B6977" s="186" t="s">
        <v>21915</v>
      </c>
      <c r="C6977" s="187" t="s">
        <v>42</v>
      </c>
      <c r="D6977" s="218">
        <v>0.34</v>
      </c>
    </row>
    <row r="6978" spans="1:4" ht="14.25">
      <c r="A6978" s="199">
        <v>101304</v>
      </c>
      <c r="B6978" s="186" t="s">
        <v>21916</v>
      </c>
      <c r="C6978" s="187" t="s">
        <v>75</v>
      </c>
      <c r="D6978" s="218">
        <v>45.9</v>
      </c>
    </row>
    <row r="6979" spans="1:4" ht="14.25">
      <c r="A6979" s="199">
        <v>95325</v>
      </c>
      <c r="B6979" s="186" t="s">
        <v>822</v>
      </c>
      <c r="C6979" s="187" t="s">
        <v>42</v>
      </c>
      <c r="D6979" s="218">
        <v>0.35</v>
      </c>
    </row>
    <row r="6980" spans="1:4" ht="14.25">
      <c r="A6980" s="199">
        <v>101305</v>
      </c>
      <c r="B6980" s="186" t="s">
        <v>2023</v>
      </c>
      <c r="C6980" s="187" t="s">
        <v>75</v>
      </c>
      <c r="D6980" s="218">
        <v>46.85</v>
      </c>
    </row>
    <row r="6981" spans="1:4" ht="14.25">
      <c r="A6981" s="199">
        <v>95328</v>
      </c>
      <c r="B6981" s="186" t="s">
        <v>823</v>
      </c>
      <c r="C6981" s="187" t="s">
        <v>42</v>
      </c>
      <c r="D6981" s="218">
        <v>0.17</v>
      </c>
    </row>
    <row r="6982" spans="1:4" ht="14.25">
      <c r="A6982" s="199">
        <v>101307</v>
      </c>
      <c r="B6982" s="186" t="s">
        <v>2024</v>
      </c>
      <c r="C6982" s="187" t="s">
        <v>75</v>
      </c>
      <c r="D6982" s="218">
        <v>23.62</v>
      </c>
    </row>
    <row r="6983" spans="1:4" ht="14.25">
      <c r="A6983" s="199">
        <v>101309</v>
      </c>
      <c r="B6983" s="186" t="s">
        <v>2026</v>
      </c>
      <c r="C6983" s="187" t="s">
        <v>75</v>
      </c>
      <c r="D6983" s="218">
        <v>31.99</v>
      </c>
    </row>
    <row r="6984" spans="1:4" ht="14.25">
      <c r="A6984" s="199">
        <v>95329</v>
      </c>
      <c r="B6984" s="186" t="s">
        <v>824</v>
      </c>
      <c r="C6984" s="187" t="s">
        <v>42</v>
      </c>
      <c r="D6984" s="218">
        <v>0.36</v>
      </c>
    </row>
    <row r="6985" spans="1:4" ht="14.25">
      <c r="A6985" s="199">
        <v>101310</v>
      </c>
      <c r="B6985" s="186" t="s">
        <v>2027</v>
      </c>
      <c r="C6985" s="187" t="s">
        <v>75</v>
      </c>
      <c r="D6985" s="218">
        <v>49.09</v>
      </c>
    </row>
    <row r="6986" spans="1:4" ht="14.25">
      <c r="A6986" s="199">
        <v>101311</v>
      </c>
      <c r="B6986" s="186" t="s">
        <v>2028</v>
      </c>
      <c r="C6986" s="187" t="s">
        <v>75</v>
      </c>
      <c r="D6986" s="218">
        <v>33.08</v>
      </c>
    </row>
    <row r="6987" spans="1:4" ht="14.25">
      <c r="A6987" s="199">
        <v>95330</v>
      </c>
      <c r="B6987" s="186" t="s">
        <v>825</v>
      </c>
      <c r="C6987" s="187" t="s">
        <v>42</v>
      </c>
      <c r="D6987" s="218">
        <v>0.24</v>
      </c>
    </row>
    <row r="6988" spans="1:4" ht="14.25">
      <c r="A6988" s="199">
        <v>101312</v>
      </c>
      <c r="B6988" s="186" t="s">
        <v>2029</v>
      </c>
      <c r="C6988" s="187" t="s">
        <v>75</v>
      </c>
      <c r="D6988" s="218">
        <v>38.700000000000003</v>
      </c>
    </row>
    <row r="6989" spans="1:4" ht="14.25">
      <c r="A6989" s="199">
        <v>95331</v>
      </c>
      <c r="B6989" s="186" t="s">
        <v>826</v>
      </c>
      <c r="C6989" s="187" t="s">
        <v>42</v>
      </c>
      <c r="D6989" s="218">
        <v>0.28999999999999998</v>
      </c>
    </row>
    <row r="6990" spans="1:4" ht="14.25">
      <c r="A6990" s="199">
        <v>95400</v>
      </c>
      <c r="B6990" s="186" t="s">
        <v>883</v>
      </c>
      <c r="C6990" s="187" t="s">
        <v>42</v>
      </c>
      <c r="D6990" s="218">
        <v>0.2</v>
      </c>
    </row>
    <row r="6991" spans="1:4" ht="14.25">
      <c r="A6991" s="199">
        <v>95411</v>
      </c>
      <c r="B6991" s="186" t="s">
        <v>890</v>
      </c>
      <c r="C6991" s="187" t="s">
        <v>75</v>
      </c>
      <c r="D6991" s="218">
        <v>27.62</v>
      </c>
    </row>
    <row r="6992" spans="1:4" ht="14.25">
      <c r="A6992" s="199">
        <v>95332</v>
      </c>
      <c r="B6992" s="186" t="s">
        <v>827</v>
      </c>
      <c r="C6992" s="187" t="s">
        <v>42</v>
      </c>
      <c r="D6992" s="218">
        <v>0.8</v>
      </c>
    </row>
    <row r="6993" spans="1:4" ht="14.25">
      <c r="A6993" s="199">
        <v>101313</v>
      </c>
      <c r="B6993" s="186" t="s">
        <v>2030</v>
      </c>
      <c r="C6993" s="187" t="s">
        <v>75</v>
      </c>
      <c r="D6993" s="218">
        <v>107.02</v>
      </c>
    </row>
    <row r="6994" spans="1:4" ht="14.25">
      <c r="A6994" s="199">
        <v>95334</v>
      </c>
      <c r="B6994" s="186" t="s">
        <v>828</v>
      </c>
      <c r="C6994" s="187" t="s">
        <v>42</v>
      </c>
      <c r="D6994" s="218">
        <v>1.04</v>
      </c>
    </row>
    <row r="6995" spans="1:4" ht="14.25">
      <c r="A6995" s="199">
        <v>101315</v>
      </c>
      <c r="B6995" s="186" t="s">
        <v>2031</v>
      </c>
      <c r="C6995" s="187" t="s">
        <v>75</v>
      </c>
      <c r="D6995" s="218">
        <v>138.33000000000001</v>
      </c>
    </row>
    <row r="6996" spans="1:4" ht="14.25">
      <c r="A6996" s="199">
        <v>95335</v>
      </c>
      <c r="B6996" s="186" t="s">
        <v>829</v>
      </c>
      <c r="C6996" s="187" t="s">
        <v>42</v>
      </c>
      <c r="D6996" s="218">
        <v>0.38</v>
      </c>
    </row>
    <row r="6997" spans="1:4" ht="14.25">
      <c r="A6997" s="199">
        <v>101316</v>
      </c>
      <c r="B6997" s="186" t="s">
        <v>2032</v>
      </c>
      <c r="C6997" s="187" t="s">
        <v>75</v>
      </c>
      <c r="D6997" s="218">
        <v>51.55</v>
      </c>
    </row>
    <row r="6998" spans="1:4" ht="14.25">
      <c r="A6998" s="199">
        <v>95401</v>
      </c>
      <c r="B6998" s="186" t="s">
        <v>884</v>
      </c>
      <c r="C6998" s="187" t="s">
        <v>42</v>
      </c>
      <c r="D6998" s="218">
        <v>1.23</v>
      </c>
    </row>
    <row r="6999" spans="1:4" ht="14.25">
      <c r="A6999" s="199">
        <v>95422</v>
      </c>
      <c r="B6999" s="186" t="s">
        <v>900</v>
      </c>
      <c r="C6999" s="187" t="s">
        <v>75</v>
      </c>
      <c r="D6999" s="218">
        <v>164.32</v>
      </c>
    </row>
    <row r="7000" spans="1:4" ht="14.25">
      <c r="A7000" s="199">
        <v>95402</v>
      </c>
      <c r="B7000" s="186" t="s">
        <v>885</v>
      </c>
      <c r="C7000" s="187" t="s">
        <v>42</v>
      </c>
      <c r="D7000" s="218">
        <v>1.67</v>
      </c>
    </row>
    <row r="7001" spans="1:4" ht="14.25">
      <c r="A7001" s="199">
        <v>95415</v>
      </c>
      <c r="B7001" s="186" t="s">
        <v>893</v>
      </c>
      <c r="C7001" s="187" t="s">
        <v>75</v>
      </c>
      <c r="D7001" s="218">
        <v>223.09</v>
      </c>
    </row>
    <row r="7002" spans="1:4" ht="14.25">
      <c r="A7002" s="199">
        <v>95403</v>
      </c>
      <c r="B7002" s="186" t="s">
        <v>886</v>
      </c>
      <c r="C7002" s="187" t="s">
        <v>42</v>
      </c>
      <c r="D7002" s="218">
        <v>1.73</v>
      </c>
    </row>
    <row r="7003" spans="1:4" ht="14.25">
      <c r="A7003" s="199">
        <v>95417</v>
      </c>
      <c r="B7003" s="186" t="s">
        <v>895</v>
      </c>
      <c r="C7003" s="187" t="s">
        <v>75</v>
      </c>
      <c r="D7003" s="218">
        <v>230.78</v>
      </c>
    </row>
    <row r="7004" spans="1:4" ht="14.25">
      <c r="A7004" s="199">
        <v>95404</v>
      </c>
      <c r="B7004" s="186" t="s">
        <v>887</v>
      </c>
      <c r="C7004" s="187" t="s">
        <v>42</v>
      </c>
      <c r="D7004" s="218">
        <v>2.17</v>
      </c>
    </row>
    <row r="7005" spans="1:4" ht="14.25">
      <c r="A7005" s="199">
        <v>95418</v>
      </c>
      <c r="B7005" s="186" t="s">
        <v>896</v>
      </c>
      <c r="C7005" s="187" t="s">
        <v>75</v>
      </c>
      <c r="D7005" s="218">
        <v>288.70999999999998</v>
      </c>
    </row>
    <row r="7006" spans="1:4" ht="14.25">
      <c r="A7006" s="199">
        <v>95337</v>
      </c>
      <c r="B7006" s="186" t="s">
        <v>830</v>
      </c>
      <c r="C7006" s="187" t="s">
        <v>42</v>
      </c>
      <c r="D7006" s="218">
        <v>0.25</v>
      </c>
    </row>
    <row r="7007" spans="1:4" ht="14.25">
      <c r="A7007" s="199">
        <v>101322</v>
      </c>
      <c r="B7007" s="186" t="s">
        <v>2034</v>
      </c>
      <c r="C7007" s="187" t="s">
        <v>75</v>
      </c>
      <c r="D7007" s="218">
        <v>34.07</v>
      </c>
    </row>
    <row r="7008" spans="1:4" ht="14.25">
      <c r="A7008" s="199">
        <v>95338</v>
      </c>
      <c r="B7008" s="186" t="s">
        <v>831</v>
      </c>
      <c r="C7008" s="187" t="s">
        <v>42</v>
      </c>
      <c r="D7008" s="218">
        <v>0.45</v>
      </c>
    </row>
    <row r="7009" spans="1:4" ht="14.25">
      <c r="A7009" s="199">
        <v>101323</v>
      </c>
      <c r="B7009" s="186" t="s">
        <v>2035</v>
      </c>
      <c r="C7009" s="187" t="s">
        <v>75</v>
      </c>
      <c r="D7009" s="218">
        <v>60.8</v>
      </c>
    </row>
    <row r="7010" spans="1:4" ht="14.25">
      <c r="A7010" s="199">
        <v>102918</v>
      </c>
      <c r="B7010" s="186" t="s">
        <v>8299</v>
      </c>
      <c r="C7010" s="187" t="s">
        <v>42</v>
      </c>
      <c r="D7010" s="218">
        <v>0</v>
      </c>
    </row>
    <row r="7011" spans="1:4" ht="14.25">
      <c r="A7011" s="199">
        <v>101325</v>
      </c>
      <c r="B7011" s="186" t="s">
        <v>2037</v>
      </c>
      <c r="C7011" s="187" t="s">
        <v>75</v>
      </c>
      <c r="D7011" s="218">
        <v>36.24</v>
      </c>
    </row>
    <row r="7012" spans="1:4" ht="14.25">
      <c r="A7012" s="199">
        <v>95390</v>
      </c>
      <c r="B7012" s="186" t="s">
        <v>876</v>
      </c>
      <c r="C7012" s="187" t="s">
        <v>42</v>
      </c>
      <c r="D7012" s="218">
        <v>0.09</v>
      </c>
    </row>
    <row r="7013" spans="1:4" ht="14.25">
      <c r="A7013" s="199">
        <v>101326</v>
      </c>
      <c r="B7013" s="186" t="s">
        <v>2038</v>
      </c>
      <c r="C7013" s="187" t="s">
        <v>75</v>
      </c>
      <c r="D7013" s="218">
        <v>11.96</v>
      </c>
    </row>
    <row r="7014" spans="1:4" ht="14.25">
      <c r="A7014" s="199">
        <v>95340</v>
      </c>
      <c r="B7014" s="186" t="s">
        <v>833</v>
      </c>
      <c r="C7014" s="187" t="s">
        <v>42</v>
      </c>
      <c r="D7014" s="218">
        <v>0.31</v>
      </c>
    </row>
    <row r="7015" spans="1:4" ht="14.25">
      <c r="A7015" s="199">
        <v>101330</v>
      </c>
      <c r="B7015" s="186" t="s">
        <v>2041</v>
      </c>
      <c r="C7015" s="187" t="s">
        <v>75</v>
      </c>
      <c r="D7015" s="218">
        <v>42.39</v>
      </c>
    </row>
    <row r="7016" spans="1:4" ht="14.25">
      <c r="A7016" s="199">
        <v>101331</v>
      </c>
      <c r="B7016" s="186" t="s">
        <v>2042</v>
      </c>
      <c r="C7016" s="187" t="s">
        <v>75</v>
      </c>
      <c r="D7016" s="218">
        <v>44.86</v>
      </c>
    </row>
    <row r="7017" spans="1:4" ht="14.25">
      <c r="A7017" s="199">
        <v>95341</v>
      </c>
      <c r="B7017" s="186" t="s">
        <v>834</v>
      </c>
      <c r="C7017" s="187" t="s">
        <v>42</v>
      </c>
      <c r="D7017" s="218">
        <v>0.33</v>
      </c>
    </row>
    <row r="7018" spans="1:4" ht="14.25">
      <c r="A7018" s="199">
        <v>95339</v>
      </c>
      <c r="B7018" s="186" t="s">
        <v>832</v>
      </c>
      <c r="C7018" s="187" t="s">
        <v>42</v>
      </c>
      <c r="D7018" s="218">
        <v>0.34</v>
      </c>
    </row>
    <row r="7019" spans="1:4" ht="14.25">
      <c r="A7019" s="199">
        <v>101329</v>
      </c>
      <c r="B7019" s="186" t="s">
        <v>2040</v>
      </c>
      <c r="C7019" s="187" t="s">
        <v>75</v>
      </c>
      <c r="D7019" s="218">
        <v>46.2</v>
      </c>
    </row>
    <row r="7020" spans="1:4" ht="14.25">
      <c r="A7020" s="199">
        <v>95342</v>
      </c>
      <c r="B7020" s="186" t="s">
        <v>835</v>
      </c>
      <c r="C7020" s="187" t="s">
        <v>42</v>
      </c>
      <c r="D7020" s="218">
        <v>0.25</v>
      </c>
    </row>
    <row r="7021" spans="1:4" ht="14.25">
      <c r="A7021" s="199">
        <v>101333</v>
      </c>
      <c r="B7021" s="186" t="s">
        <v>2044</v>
      </c>
      <c r="C7021" s="187" t="s">
        <v>75</v>
      </c>
      <c r="D7021" s="218">
        <v>34.15</v>
      </c>
    </row>
    <row r="7022" spans="1:4" ht="14.25">
      <c r="A7022" s="199">
        <v>100298</v>
      </c>
      <c r="B7022" s="186" t="s">
        <v>1995</v>
      </c>
      <c r="C7022" s="187" t="s">
        <v>42</v>
      </c>
      <c r="D7022" s="218">
        <v>0.64</v>
      </c>
    </row>
    <row r="7023" spans="1:4" ht="14.25">
      <c r="A7023" s="199">
        <v>101334</v>
      </c>
      <c r="B7023" s="186" t="s">
        <v>2045</v>
      </c>
      <c r="C7023" s="187" t="s">
        <v>75</v>
      </c>
      <c r="D7023" s="218">
        <v>85.64</v>
      </c>
    </row>
    <row r="7024" spans="1:4" ht="14.25">
      <c r="A7024" s="199">
        <v>95405</v>
      </c>
      <c r="B7024" s="186" t="s">
        <v>888</v>
      </c>
      <c r="C7024" s="187" t="s">
        <v>42</v>
      </c>
      <c r="D7024" s="218">
        <v>2.0099999999999998</v>
      </c>
    </row>
    <row r="7025" spans="1:4" ht="14.25">
      <c r="A7025" s="199">
        <v>95423</v>
      </c>
      <c r="B7025" s="186" t="s">
        <v>901</v>
      </c>
      <c r="C7025" s="187" t="s">
        <v>75</v>
      </c>
      <c r="D7025" s="218">
        <v>268.05</v>
      </c>
    </row>
    <row r="7026" spans="1:4" ht="14.25">
      <c r="A7026" s="199">
        <v>100295</v>
      </c>
      <c r="B7026" s="186" t="s">
        <v>1994</v>
      </c>
      <c r="C7026" s="187" t="s">
        <v>42</v>
      </c>
      <c r="D7026" s="218">
        <v>0.52</v>
      </c>
    </row>
    <row r="7027" spans="1:4" ht="14.25">
      <c r="A7027" s="199">
        <v>101303</v>
      </c>
      <c r="B7027" s="186" t="s">
        <v>2022</v>
      </c>
      <c r="C7027" s="187" t="s">
        <v>75</v>
      </c>
      <c r="D7027" s="218">
        <v>69.8</v>
      </c>
    </row>
    <row r="7028" spans="1:4" ht="14.25">
      <c r="A7028" s="199">
        <v>95344</v>
      </c>
      <c r="B7028" s="186" t="s">
        <v>836</v>
      </c>
      <c r="C7028" s="187" t="s">
        <v>42</v>
      </c>
      <c r="D7028" s="218">
        <v>0.22</v>
      </c>
    </row>
    <row r="7029" spans="1:4" ht="14.25">
      <c r="A7029" s="199">
        <v>101308</v>
      </c>
      <c r="B7029" s="186" t="s">
        <v>2025</v>
      </c>
      <c r="C7029" s="187" t="s">
        <v>75</v>
      </c>
      <c r="D7029" s="218">
        <v>29.86</v>
      </c>
    </row>
    <row r="7030" spans="1:4" ht="14.25">
      <c r="A7030" s="199">
        <v>105536</v>
      </c>
      <c r="B7030" s="186" t="s">
        <v>8300</v>
      </c>
      <c r="C7030" s="187" t="s">
        <v>42</v>
      </c>
      <c r="D7030" s="218">
        <v>0</v>
      </c>
    </row>
    <row r="7031" spans="1:4" ht="14.25">
      <c r="A7031" s="199">
        <v>101320</v>
      </c>
      <c r="B7031" s="186" t="s">
        <v>2033</v>
      </c>
      <c r="C7031" s="187" t="s">
        <v>75</v>
      </c>
      <c r="D7031" s="218">
        <v>27.65</v>
      </c>
    </row>
    <row r="7032" spans="1:4" ht="14.25">
      <c r="A7032" s="199">
        <v>95343</v>
      </c>
      <c r="B7032" s="186" t="s">
        <v>8301</v>
      </c>
      <c r="C7032" s="187" t="s">
        <v>42</v>
      </c>
      <c r="D7032" s="218">
        <v>0.27</v>
      </c>
    </row>
    <row r="7033" spans="1:4" ht="14.25">
      <c r="A7033" s="199">
        <v>95345</v>
      </c>
      <c r="B7033" s="186" t="s">
        <v>837</v>
      </c>
      <c r="C7033" s="187" t="s">
        <v>42</v>
      </c>
      <c r="D7033" s="218">
        <v>0.77</v>
      </c>
    </row>
    <row r="7034" spans="1:4" ht="14.25">
      <c r="A7034" s="199">
        <v>95346</v>
      </c>
      <c r="B7034" s="186" t="s">
        <v>838</v>
      </c>
      <c r="C7034" s="187" t="s">
        <v>42</v>
      </c>
      <c r="D7034" s="218">
        <v>0.13</v>
      </c>
    </row>
    <row r="7035" spans="1:4" ht="14.25">
      <c r="A7035" s="199">
        <v>101324</v>
      </c>
      <c r="B7035" s="186" t="s">
        <v>2036</v>
      </c>
      <c r="C7035" s="187" t="s">
        <v>75</v>
      </c>
      <c r="D7035" s="218">
        <v>17.649999999999999</v>
      </c>
    </row>
    <row r="7036" spans="1:4" ht="14.25">
      <c r="A7036" s="199">
        <v>101328</v>
      </c>
      <c r="B7036" s="186" t="s">
        <v>2039</v>
      </c>
      <c r="C7036" s="187" t="s">
        <v>75</v>
      </c>
      <c r="D7036" s="218">
        <v>21.13</v>
      </c>
    </row>
    <row r="7037" spans="1:4" ht="14.25">
      <c r="A7037" s="199">
        <v>95347</v>
      </c>
      <c r="B7037" s="186" t="s">
        <v>839</v>
      </c>
      <c r="C7037" s="187" t="s">
        <v>42</v>
      </c>
      <c r="D7037" s="218">
        <v>0.12</v>
      </c>
    </row>
    <row r="7038" spans="1:4" ht="14.25">
      <c r="A7038" s="199">
        <v>95408</v>
      </c>
      <c r="B7038" s="186" t="s">
        <v>8302</v>
      </c>
      <c r="C7038" s="187" t="s">
        <v>75</v>
      </c>
      <c r="D7038" s="218">
        <v>16.989999999999998</v>
      </c>
    </row>
    <row r="7039" spans="1:4" ht="14.25">
      <c r="A7039" s="199">
        <v>95348</v>
      </c>
      <c r="B7039" s="186" t="s">
        <v>840</v>
      </c>
      <c r="C7039" s="187" t="s">
        <v>42</v>
      </c>
      <c r="D7039" s="218">
        <v>0.15</v>
      </c>
    </row>
    <row r="7040" spans="1:4" ht="14.25">
      <c r="A7040" s="199">
        <v>101332</v>
      </c>
      <c r="B7040" s="186" t="s">
        <v>2043</v>
      </c>
      <c r="C7040" s="187" t="s">
        <v>75</v>
      </c>
      <c r="D7040" s="218">
        <v>14.91</v>
      </c>
    </row>
    <row r="7041" spans="1:4" ht="14.25">
      <c r="A7041" s="199">
        <v>95349</v>
      </c>
      <c r="B7041" s="186" t="s">
        <v>841</v>
      </c>
      <c r="C7041" s="187" t="s">
        <v>42</v>
      </c>
      <c r="D7041" s="218">
        <v>0.11</v>
      </c>
    </row>
    <row r="7042" spans="1:4" ht="14.25">
      <c r="A7042" s="199">
        <v>101336</v>
      </c>
      <c r="B7042" s="186" t="s">
        <v>2046</v>
      </c>
      <c r="C7042" s="187" t="s">
        <v>75</v>
      </c>
      <c r="D7042" s="218">
        <v>61.34</v>
      </c>
    </row>
    <row r="7043" spans="1:4" ht="14.25">
      <c r="A7043" s="199">
        <v>95351</v>
      </c>
      <c r="B7043" s="186" t="s">
        <v>842</v>
      </c>
      <c r="C7043" s="187" t="s">
        <v>42</v>
      </c>
      <c r="D7043" s="218">
        <v>0.46</v>
      </c>
    </row>
    <row r="7044" spans="1:4" ht="14.25">
      <c r="A7044" s="199">
        <v>95352</v>
      </c>
      <c r="B7044" s="186" t="s">
        <v>843</v>
      </c>
      <c r="C7044" s="187" t="s">
        <v>42</v>
      </c>
      <c r="D7044" s="218">
        <v>0.13</v>
      </c>
    </row>
    <row r="7045" spans="1:4" ht="14.25">
      <c r="A7045" s="199">
        <v>101337</v>
      </c>
      <c r="B7045" s="186" t="s">
        <v>2047</v>
      </c>
      <c r="C7045" s="187" t="s">
        <v>75</v>
      </c>
      <c r="D7045" s="218">
        <v>18.010000000000002</v>
      </c>
    </row>
    <row r="7046" spans="1:4" ht="14.25">
      <c r="A7046" s="199">
        <v>101338</v>
      </c>
      <c r="B7046" s="186" t="s">
        <v>2048</v>
      </c>
      <c r="C7046" s="187" t="s">
        <v>75</v>
      </c>
      <c r="D7046" s="218">
        <v>24.83</v>
      </c>
    </row>
    <row r="7047" spans="1:4" ht="14.25">
      <c r="A7047" s="199">
        <v>95354</v>
      </c>
      <c r="B7047" s="186" t="s">
        <v>844</v>
      </c>
      <c r="C7047" s="187" t="s">
        <v>42</v>
      </c>
      <c r="D7047" s="218">
        <v>0.2</v>
      </c>
    </row>
    <row r="7048" spans="1:4" ht="14.25">
      <c r="A7048" s="199">
        <v>101339</v>
      </c>
      <c r="B7048" s="186" t="s">
        <v>2049</v>
      </c>
      <c r="C7048" s="187" t="s">
        <v>75</v>
      </c>
      <c r="D7048" s="218">
        <v>27.67</v>
      </c>
    </row>
    <row r="7049" spans="1:4" ht="14.25">
      <c r="A7049" s="199">
        <v>101340</v>
      </c>
      <c r="B7049" s="186" t="s">
        <v>2050</v>
      </c>
      <c r="C7049" s="187" t="s">
        <v>75</v>
      </c>
      <c r="D7049" s="218">
        <v>22.55</v>
      </c>
    </row>
    <row r="7050" spans="1:4" ht="14.25">
      <c r="A7050" s="199">
        <v>95389</v>
      </c>
      <c r="B7050" s="186" t="s">
        <v>875</v>
      </c>
      <c r="C7050" s="187" t="s">
        <v>42</v>
      </c>
      <c r="D7050" s="218">
        <v>0.16</v>
      </c>
    </row>
    <row r="7051" spans="1:4" ht="14.25">
      <c r="A7051" s="199">
        <v>101341</v>
      </c>
      <c r="B7051" s="186" t="s">
        <v>2051</v>
      </c>
      <c r="C7051" s="187" t="s">
        <v>75</v>
      </c>
      <c r="D7051" s="218">
        <v>22.27</v>
      </c>
    </row>
    <row r="7052" spans="1:4" ht="14.25">
      <c r="A7052" s="199">
        <v>95355</v>
      </c>
      <c r="B7052" s="186" t="s">
        <v>845</v>
      </c>
      <c r="C7052" s="187" t="s">
        <v>42</v>
      </c>
      <c r="D7052" s="218">
        <v>0.16</v>
      </c>
    </row>
    <row r="7053" spans="1:4" ht="14.25">
      <c r="A7053" s="199">
        <v>95356</v>
      </c>
      <c r="B7053" s="186" t="s">
        <v>846</v>
      </c>
      <c r="C7053" s="187" t="s">
        <v>42</v>
      </c>
      <c r="D7053" s="218">
        <v>0.2</v>
      </c>
    </row>
    <row r="7054" spans="1:4" ht="14.25">
      <c r="A7054" s="199">
        <v>101342</v>
      </c>
      <c r="B7054" s="186" t="s">
        <v>2052</v>
      </c>
      <c r="C7054" s="187" t="s">
        <v>75</v>
      </c>
      <c r="D7054" s="218">
        <v>27.67</v>
      </c>
    </row>
    <row r="7055" spans="1:4" ht="14.25">
      <c r="A7055" s="199">
        <v>95357</v>
      </c>
      <c r="B7055" s="186" t="s">
        <v>847</v>
      </c>
      <c r="C7055" s="187" t="s">
        <v>42</v>
      </c>
      <c r="D7055" s="218">
        <v>0.36</v>
      </c>
    </row>
    <row r="7056" spans="1:4" ht="14.25">
      <c r="A7056" s="199">
        <v>101343</v>
      </c>
      <c r="B7056" s="186" t="s">
        <v>2053</v>
      </c>
      <c r="C7056" s="187" t="s">
        <v>75</v>
      </c>
      <c r="D7056" s="218">
        <v>48.57</v>
      </c>
    </row>
    <row r="7057" spans="1:4" ht="14.25">
      <c r="A7057" s="199">
        <v>95358</v>
      </c>
      <c r="B7057" s="186" t="s">
        <v>848</v>
      </c>
      <c r="C7057" s="187" t="s">
        <v>42</v>
      </c>
      <c r="D7057" s="218">
        <v>0.33</v>
      </c>
    </row>
    <row r="7058" spans="1:4" ht="14.25">
      <c r="A7058" s="199">
        <v>101344</v>
      </c>
      <c r="B7058" s="186" t="s">
        <v>2054</v>
      </c>
      <c r="C7058" s="187" t="s">
        <v>75</v>
      </c>
      <c r="D7058" s="218">
        <v>44.42</v>
      </c>
    </row>
    <row r="7059" spans="1:4" ht="14.25">
      <c r="A7059" s="199">
        <v>95359</v>
      </c>
      <c r="B7059" s="186" t="s">
        <v>849</v>
      </c>
      <c r="C7059" s="187" t="s">
        <v>42</v>
      </c>
      <c r="D7059" s="218">
        <v>0.49</v>
      </c>
    </row>
    <row r="7060" spans="1:4" ht="14.25">
      <c r="A7060" s="199">
        <v>101345</v>
      </c>
      <c r="B7060" s="186" t="s">
        <v>2055</v>
      </c>
      <c r="C7060" s="187" t="s">
        <v>75</v>
      </c>
      <c r="D7060" s="218">
        <v>65.959999999999994</v>
      </c>
    </row>
    <row r="7061" spans="1:4" ht="14.25">
      <c r="A7061" s="199">
        <v>101346</v>
      </c>
      <c r="B7061" s="186" t="s">
        <v>2056</v>
      </c>
      <c r="C7061" s="187" t="s">
        <v>75</v>
      </c>
      <c r="D7061" s="218">
        <v>34.61</v>
      </c>
    </row>
    <row r="7062" spans="1:4" ht="14.25">
      <c r="A7062" s="199">
        <v>101347</v>
      </c>
      <c r="B7062" s="186" t="s">
        <v>2057</v>
      </c>
      <c r="C7062" s="187" t="s">
        <v>75</v>
      </c>
      <c r="D7062" s="218">
        <v>44.49</v>
      </c>
    </row>
    <row r="7063" spans="1:4" ht="14.25">
      <c r="A7063" s="199">
        <v>95361</v>
      </c>
      <c r="B7063" s="186" t="s">
        <v>851</v>
      </c>
      <c r="C7063" s="187" t="s">
        <v>42</v>
      </c>
      <c r="D7063" s="218">
        <v>0.16</v>
      </c>
    </row>
    <row r="7064" spans="1:4" ht="14.25">
      <c r="A7064" s="199">
        <v>101348</v>
      </c>
      <c r="B7064" s="186" t="s">
        <v>2058</v>
      </c>
      <c r="C7064" s="187" t="s">
        <v>75</v>
      </c>
      <c r="D7064" s="218">
        <v>22.15</v>
      </c>
    </row>
    <row r="7065" spans="1:4" ht="14.25">
      <c r="A7065" s="199">
        <v>101349</v>
      </c>
      <c r="B7065" s="186" t="s">
        <v>2059</v>
      </c>
      <c r="C7065" s="187" t="s">
        <v>75</v>
      </c>
      <c r="D7065" s="218">
        <v>36.93</v>
      </c>
    </row>
    <row r="7066" spans="1:4" ht="14.25">
      <c r="A7066" s="199">
        <v>95362</v>
      </c>
      <c r="B7066" s="186" t="s">
        <v>852</v>
      </c>
      <c r="C7066" s="187" t="s">
        <v>42</v>
      </c>
      <c r="D7066" s="218">
        <v>0.27</v>
      </c>
    </row>
    <row r="7067" spans="1:4" ht="14.25">
      <c r="A7067" s="199">
        <v>95363</v>
      </c>
      <c r="B7067" s="186" t="s">
        <v>853</v>
      </c>
      <c r="C7067" s="187" t="s">
        <v>42</v>
      </c>
      <c r="D7067" s="218">
        <v>0.27</v>
      </c>
    </row>
    <row r="7068" spans="1:4" ht="14.25">
      <c r="A7068" s="199">
        <v>101350</v>
      </c>
      <c r="B7068" s="186" t="s">
        <v>2060</v>
      </c>
      <c r="C7068" s="187" t="s">
        <v>75</v>
      </c>
      <c r="D7068" s="218">
        <v>36.93</v>
      </c>
    </row>
    <row r="7069" spans="1:4" ht="14.25">
      <c r="A7069" s="199">
        <v>95360</v>
      </c>
      <c r="B7069" s="186" t="s">
        <v>850</v>
      </c>
      <c r="C7069" s="187" t="s">
        <v>42</v>
      </c>
      <c r="D7069" s="218">
        <v>0.33</v>
      </c>
    </row>
    <row r="7070" spans="1:4" ht="14.25">
      <c r="A7070" s="199">
        <v>101351</v>
      </c>
      <c r="B7070" s="186" t="s">
        <v>2061</v>
      </c>
      <c r="C7070" s="187" t="s">
        <v>75</v>
      </c>
      <c r="D7070" s="218">
        <v>27.67</v>
      </c>
    </row>
    <row r="7071" spans="1:4" ht="14.25">
      <c r="A7071" s="199">
        <v>95365</v>
      </c>
      <c r="B7071" s="186" t="s">
        <v>855</v>
      </c>
      <c r="C7071" s="187" t="s">
        <v>42</v>
      </c>
      <c r="D7071" s="218">
        <v>0.2</v>
      </c>
    </row>
    <row r="7072" spans="1:4" ht="14.25">
      <c r="A7072" s="199">
        <v>101352</v>
      </c>
      <c r="B7072" s="186" t="s">
        <v>2062</v>
      </c>
      <c r="C7072" s="187" t="s">
        <v>75</v>
      </c>
      <c r="D7072" s="218">
        <v>27.67</v>
      </c>
    </row>
    <row r="7073" spans="1:4" ht="14.25">
      <c r="A7073" s="199">
        <v>95364</v>
      </c>
      <c r="B7073" s="186" t="s">
        <v>854</v>
      </c>
      <c r="C7073" s="187" t="s">
        <v>42</v>
      </c>
      <c r="D7073" s="218">
        <v>0.2</v>
      </c>
    </row>
    <row r="7074" spans="1:4" ht="14.25">
      <c r="A7074" s="199">
        <v>95366</v>
      </c>
      <c r="B7074" s="186" t="s">
        <v>856</v>
      </c>
      <c r="C7074" s="187" t="s">
        <v>42</v>
      </c>
      <c r="D7074" s="218">
        <v>0.15</v>
      </c>
    </row>
    <row r="7075" spans="1:4" ht="14.25">
      <c r="A7075" s="199">
        <v>101353</v>
      </c>
      <c r="B7075" s="186" t="s">
        <v>2063</v>
      </c>
      <c r="C7075" s="187" t="s">
        <v>75</v>
      </c>
      <c r="D7075" s="218">
        <v>20.81</v>
      </c>
    </row>
    <row r="7076" spans="1:4" ht="14.25">
      <c r="A7076" s="199">
        <v>95367</v>
      </c>
      <c r="B7076" s="186" t="s">
        <v>857</v>
      </c>
      <c r="C7076" s="187" t="s">
        <v>42</v>
      </c>
      <c r="D7076" s="218">
        <v>0.27</v>
      </c>
    </row>
    <row r="7077" spans="1:4" ht="14.25">
      <c r="A7077" s="199">
        <v>101355</v>
      </c>
      <c r="B7077" s="186" t="s">
        <v>2064</v>
      </c>
      <c r="C7077" s="187" t="s">
        <v>75</v>
      </c>
      <c r="D7077" s="218">
        <v>36.93</v>
      </c>
    </row>
    <row r="7078" spans="1:4" ht="14.25">
      <c r="A7078" s="199">
        <v>95368</v>
      </c>
      <c r="B7078" s="186" t="s">
        <v>858</v>
      </c>
      <c r="C7078" s="187" t="s">
        <v>42</v>
      </c>
      <c r="D7078" s="218">
        <v>0.26</v>
      </c>
    </row>
    <row r="7079" spans="1:4" ht="14.25">
      <c r="A7079" s="199">
        <v>95369</v>
      </c>
      <c r="B7079" s="186" t="s">
        <v>859</v>
      </c>
      <c r="C7079" s="187" t="s">
        <v>42</v>
      </c>
      <c r="D7079" s="218">
        <v>0.18</v>
      </c>
    </row>
    <row r="7080" spans="1:4" ht="14.25">
      <c r="A7080" s="199">
        <v>95370</v>
      </c>
      <c r="B7080" s="186" t="s">
        <v>860</v>
      </c>
      <c r="C7080" s="187" t="s">
        <v>42</v>
      </c>
      <c r="D7080" s="218">
        <v>0.31</v>
      </c>
    </row>
    <row r="7081" spans="1:4" ht="14.25">
      <c r="A7081" s="199">
        <v>101356</v>
      </c>
      <c r="B7081" s="186" t="s">
        <v>2065</v>
      </c>
      <c r="C7081" s="187" t="s">
        <v>75</v>
      </c>
      <c r="D7081" s="218">
        <v>42.34</v>
      </c>
    </row>
    <row r="7082" spans="1:4" ht="14.25">
      <c r="A7082" s="199">
        <v>95371</v>
      </c>
      <c r="B7082" s="186" t="s">
        <v>861</v>
      </c>
      <c r="C7082" s="187" t="s">
        <v>42</v>
      </c>
      <c r="D7082" s="218">
        <v>0.45</v>
      </c>
    </row>
    <row r="7083" spans="1:4" ht="14.25">
      <c r="A7083" s="199">
        <v>101357</v>
      </c>
      <c r="B7083" s="186" t="s">
        <v>2066</v>
      </c>
      <c r="C7083" s="187" t="s">
        <v>75</v>
      </c>
      <c r="D7083" s="218">
        <v>60.8</v>
      </c>
    </row>
    <row r="7084" spans="1:4" ht="14.25">
      <c r="A7084" s="199">
        <v>95372</v>
      </c>
      <c r="B7084" s="186" t="s">
        <v>862</v>
      </c>
      <c r="C7084" s="187" t="s">
        <v>42</v>
      </c>
      <c r="D7084" s="218">
        <v>0.31</v>
      </c>
    </row>
    <row r="7085" spans="1:4" ht="14.25">
      <c r="A7085" s="199">
        <v>101358</v>
      </c>
      <c r="B7085" s="186" t="s">
        <v>2067</v>
      </c>
      <c r="C7085" s="187" t="s">
        <v>75</v>
      </c>
      <c r="D7085" s="218">
        <v>42.33</v>
      </c>
    </row>
    <row r="7086" spans="1:4" ht="14.25">
      <c r="A7086" s="199">
        <v>95373</v>
      </c>
      <c r="B7086" s="186" t="s">
        <v>863</v>
      </c>
      <c r="C7086" s="187" t="s">
        <v>42</v>
      </c>
      <c r="D7086" s="218">
        <v>0.3</v>
      </c>
    </row>
    <row r="7087" spans="1:4" ht="14.25">
      <c r="A7087" s="199">
        <v>101359</v>
      </c>
      <c r="B7087" s="186" t="s">
        <v>2068</v>
      </c>
      <c r="C7087" s="187" t="s">
        <v>75</v>
      </c>
      <c r="D7087" s="218">
        <v>41.11</v>
      </c>
    </row>
    <row r="7088" spans="1:4" ht="14.25">
      <c r="A7088" s="199">
        <v>101360</v>
      </c>
      <c r="B7088" s="186" t="s">
        <v>2069</v>
      </c>
      <c r="C7088" s="187" t="s">
        <v>75</v>
      </c>
      <c r="D7088" s="218">
        <v>42.33</v>
      </c>
    </row>
    <row r="7089" spans="1:4" ht="14.25">
      <c r="A7089" s="199">
        <v>95374</v>
      </c>
      <c r="B7089" s="186" t="s">
        <v>864</v>
      </c>
      <c r="C7089" s="187" t="s">
        <v>42</v>
      </c>
      <c r="D7089" s="218">
        <v>0.31</v>
      </c>
    </row>
    <row r="7090" spans="1:4" ht="14.25">
      <c r="A7090" s="199">
        <v>95375</v>
      </c>
      <c r="B7090" s="186" t="s">
        <v>865</v>
      </c>
      <c r="C7090" s="187" t="s">
        <v>42</v>
      </c>
      <c r="D7090" s="218">
        <v>0.43</v>
      </c>
    </row>
    <row r="7091" spans="1:4" ht="14.25">
      <c r="A7091" s="199">
        <v>101361</v>
      </c>
      <c r="B7091" s="186" t="s">
        <v>2070</v>
      </c>
      <c r="C7091" s="187" t="s">
        <v>75</v>
      </c>
      <c r="D7091" s="218">
        <v>57.54</v>
      </c>
    </row>
    <row r="7092" spans="1:4" ht="14.25">
      <c r="A7092" s="199">
        <v>95376</v>
      </c>
      <c r="B7092" s="186" t="s">
        <v>866</v>
      </c>
      <c r="C7092" s="187" t="s">
        <v>42</v>
      </c>
      <c r="D7092" s="218">
        <v>7.0000000000000007E-2</v>
      </c>
    </row>
    <row r="7093" spans="1:4" ht="14.25">
      <c r="A7093" s="199">
        <v>95377</v>
      </c>
      <c r="B7093" s="186" t="s">
        <v>867</v>
      </c>
      <c r="C7093" s="187" t="s">
        <v>42</v>
      </c>
      <c r="D7093" s="218">
        <v>0.24</v>
      </c>
    </row>
    <row r="7094" spans="1:4" ht="14.25">
      <c r="A7094" s="199">
        <v>101363</v>
      </c>
      <c r="B7094" s="186" t="s">
        <v>2071</v>
      </c>
      <c r="C7094" s="187" t="s">
        <v>75</v>
      </c>
      <c r="D7094" s="218">
        <v>33.08</v>
      </c>
    </row>
    <row r="7095" spans="1:4" ht="14.25">
      <c r="A7095" s="199">
        <v>95378</v>
      </c>
      <c r="B7095" s="186" t="s">
        <v>868</v>
      </c>
      <c r="C7095" s="187" t="s">
        <v>42</v>
      </c>
      <c r="D7095" s="218">
        <v>0.28999999999999998</v>
      </c>
    </row>
    <row r="7096" spans="1:4" ht="14.25">
      <c r="A7096" s="199">
        <v>101364</v>
      </c>
      <c r="B7096" s="186" t="s">
        <v>2072</v>
      </c>
      <c r="C7096" s="187" t="s">
        <v>75</v>
      </c>
      <c r="D7096" s="218">
        <v>39.869999999999997</v>
      </c>
    </row>
    <row r="7097" spans="1:4" ht="14.25">
      <c r="A7097" s="199">
        <v>95379</v>
      </c>
      <c r="B7097" s="186" t="s">
        <v>869</v>
      </c>
      <c r="C7097" s="187" t="s">
        <v>42</v>
      </c>
      <c r="D7097" s="218">
        <v>0.24</v>
      </c>
    </row>
    <row r="7098" spans="1:4" ht="14.25">
      <c r="A7098" s="199">
        <v>101365</v>
      </c>
      <c r="B7098" s="186" t="s">
        <v>2073</v>
      </c>
      <c r="C7098" s="187" t="s">
        <v>75</v>
      </c>
      <c r="D7098" s="218">
        <v>33.08</v>
      </c>
    </row>
    <row r="7099" spans="1:4" ht="14.25">
      <c r="A7099" s="199">
        <v>95380</v>
      </c>
      <c r="B7099" s="186" t="s">
        <v>8303</v>
      </c>
      <c r="C7099" s="187" t="s">
        <v>42</v>
      </c>
      <c r="D7099" s="218">
        <v>0.33</v>
      </c>
    </row>
    <row r="7100" spans="1:4" ht="14.25">
      <c r="A7100" s="199">
        <v>101366</v>
      </c>
      <c r="B7100" s="186" t="s">
        <v>2074</v>
      </c>
      <c r="C7100" s="187" t="s">
        <v>75</v>
      </c>
      <c r="D7100" s="218">
        <v>45.11</v>
      </c>
    </row>
    <row r="7101" spans="1:4" ht="14.25">
      <c r="A7101" s="199">
        <v>100535</v>
      </c>
      <c r="B7101" s="186" t="s">
        <v>2004</v>
      </c>
      <c r="C7101" s="187" t="s">
        <v>42</v>
      </c>
      <c r="D7101" s="218">
        <v>0.56999999999999995</v>
      </c>
    </row>
    <row r="7102" spans="1:4" ht="14.25">
      <c r="A7102" s="199">
        <v>100536</v>
      </c>
      <c r="B7102" s="186" t="s">
        <v>2005</v>
      </c>
      <c r="C7102" s="187" t="s">
        <v>75</v>
      </c>
      <c r="D7102" s="218">
        <v>75.930000000000007</v>
      </c>
    </row>
    <row r="7103" spans="1:4" ht="14.25">
      <c r="A7103" s="199">
        <v>101368</v>
      </c>
      <c r="B7103" s="186" t="s">
        <v>2075</v>
      </c>
      <c r="C7103" s="187" t="s">
        <v>75</v>
      </c>
      <c r="D7103" s="218">
        <v>40.6</v>
      </c>
    </row>
    <row r="7104" spans="1:4" ht="14.25">
      <c r="A7104" s="199">
        <v>101369</v>
      </c>
      <c r="B7104" s="186" t="s">
        <v>2076</v>
      </c>
      <c r="C7104" s="187" t="s">
        <v>75</v>
      </c>
      <c r="D7104" s="218">
        <v>35.869999999999997</v>
      </c>
    </row>
    <row r="7105" spans="1:4" ht="14.25">
      <c r="A7105" s="199">
        <v>95385</v>
      </c>
      <c r="B7105" s="186" t="s">
        <v>872</v>
      </c>
      <c r="C7105" s="187" t="s">
        <v>42</v>
      </c>
      <c r="D7105" s="218">
        <v>0.24</v>
      </c>
    </row>
    <row r="7106" spans="1:4" ht="14.25">
      <c r="A7106" s="199">
        <v>101370</v>
      </c>
      <c r="B7106" s="186" t="s">
        <v>2077</v>
      </c>
      <c r="C7106" s="187" t="s">
        <v>75</v>
      </c>
      <c r="D7106" s="218">
        <v>32.69</v>
      </c>
    </row>
    <row r="7107" spans="1:4" ht="14.25">
      <c r="A7107" s="199">
        <v>95406</v>
      </c>
      <c r="B7107" s="186" t="s">
        <v>889</v>
      </c>
      <c r="C7107" s="187" t="s">
        <v>42</v>
      </c>
      <c r="D7107" s="218">
        <v>0.33</v>
      </c>
    </row>
    <row r="7108" spans="1:4" ht="14.25">
      <c r="A7108" s="199">
        <v>95424</v>
      </c>
      <c r="B7108" s="186" t="s">
        <v>902</v>
      </c>
      <c r="C7108" s="187" t="s">
        <v>75</v>
      </c>
      <c r="D7108" s="218">
        <v>44.43</v>
      </c>
    </row>
    <row r="7109" spans="1:4" ht="14.25">
      <c r="A7109" s="199">
        <v>95386</v>
      </c>
      <c r="B7109" s="186" t="s">
        <v>873</v>
      </c>
      <c r="C7109" s="187" t="s">
        <v>42</v>
      </c>
      <c r="D7109" s="218">
        <v>0.33</v>
      </c>
    </row>
    <row r="7110" spans="1:4" ht="14.25">
      <c r="A7110" s="199">
        <v>95383</v>
      </c>
      <c r="B7110" s="186" t="s">
        <v>870</v>
      </c>
      <c r="C7110" s="187" t="s">
        <v>42</v>
      </c>
      <c r="D7110" s="218">
        <v>0.3</v>
      </c>
    </row>
    <row r="7111" spans="1:4" ht="14.25">
      <c r="A7111" s="199">
        <v>95384</v>
      </c>
      <c r="B7111" s="186" t="s">
        <v>871</v>
      </c>
      <c r="C7111" s="187" t="s">
        <v>42</v>
      </c>
      <c r="D7111" s="218">
        <v>0.26</v>
      </c>
    </row>
    <row r="7112" spans="1:4" ht="14.25">
      <c r="A7112" s="199">
        <v>100299</v>
      </c>
      <c r="B7112" s="186" t="s">
        <v>1996</v>
      </c>
      <c r="C7112" s="187" t="s">
        <v>42</v>
      </c>
      <c r="D7112" s="218">
        <v>0.65</v>
      </c>
    </row>
    <row r="7113" spans="1:4" ht="14.25">
      <c r="A7113" s="199">
        <v>100315</v>
      </c>
      <c r="B7113" s="186" t="s">
        <v>2002</v>
      </c>
      <c r="C7113" s="187" t="s">
        <v>75</v>
      </c>
      <c r="D7113" s="218">
        <v>87.48</v>
      </c>
    </row>
    <row r="7114" spans="1:4" ht="14.25">
      <c r="A7114" s="199">
        <v>95387</v>
      </c>
      <c r="B7114" s="186" t="s">
        <v>874</v>
      </c>
      <c r="C7114" s="187" t="s">
        <v>42</v>
      </c>
      <c r="D7114" s="218">
        <v>0.24</v>
      </c>
    </row>
    <row r="7115" spans="1:4" ht="14.25">
      <c r="A7115" s="199">
        <v>101371</v>
      </c>
      <c r="B7115" s="186" t="s">
        <v>2078</v>
      </c>
      <c r="C7115" s="187" t="s">
        <v>75</v>
      </c>
      <c r="D7115" s="218">
        <v>31.98</v>
      </c>
    </row>
    <row r="7116" spans="1:4" ht="14.25">
      <c r="A7116" s="199">
        <v>100288</v>
      </c>
      <c r="B7116" s="186" t="s">
        <v>1990</v>
      </c>
      <c r="C7116" s="187" t="s">
        <v>42</v>
      </c>
      <c r="D7116" s="218">
        <v>0.08</v>
      </c>
    </row>
    <row r="7117" spans="1:4" ht="14.25">
      <c r="A7117" s="199">
        <v>101372</v>
      </c>
      <c r="B7117" s="186" t="s">
        <v>2079</v>
      </c>
      <c r="C7117" s="187" t="s">
        <v>75</v>
      </c>
      <c r="D7117" s="218">
        <v>11.65</v>
      </c>
    </row>
    <row r="7118" spans="1:4" ht="14.25">
      <c r="A7118" s="199">
        <v>90775</v>
      </c>
      <c r="B7118" s="186" t="s">
        <v>794</v>
      </c>
      <c r="C7118" s="187" t="s">
        <v>42</v>
      </c>
      <c r="D7118" s="218">
        <v>46.33</v>
      </c>
    </row>
    <row r="7119" spans="1:4" ht="14.25">
      <c r="A7119" s="199">
        <v>93561</v>
      </c>
      <c r="B7119" s="186" t="s">
        <v>794</v>
      </c>
      <c r="C7119" s="187" t="s">
        <v>75</v>
      </c>
      <c r="D7119" s="218">
        <v>8238.18</v>
      </c>
    </row>
    <row r="7120" spans="1:4" ht="14.25">
      <c r="A7120" s="199">
        <v>88264</v>
      </c>
      <c r="B7120" s="186" t="s">
        <v>742</v>
      </c>
      <c r="C7120" s="187" t="s">
        <v>42</v>
      </c>
      <c r="D7120" s="218">
        <v>28.98</v>
      </c>
    </row>
    <row r="7121" spans="1:4" ht="14.25">
      <c r="A7121" s="199">
        <v>101399</v>
      </c>
      <c r="B7121" s="186" t="s">
        <v>742</v>
      </c>
      <c r="C7121" s="187" t="s">
        <v>75</v>
      </c>
      <c r="D7121" s="218">
        <v>5162.12</v>
      </c>
    </row>
    <row r="7122" spans="1:4" ht="14.25">
      <c r="A7122" s="199">
        <v>88266</v>
      </c>
      <c r="B7122" s="186" t="s">
        <v>743</v>
      </c>
      <c r="C7122" s="187" t="s">
        <v>42</v>
      </c>
      <c r="D7122" s="218">
        <v>41.35</v>
      </c>
    </row>
    <row r="7123" spans="1:4" ht="14.25">
      <c r="A7123" s="199">
        <v>101401</v>
      </c>
      <c r="B7123" s="186" t="s">
        <v>743</v>
      </c>
      <c r="C7123" s="187" t="s">
        <v>75</v>
      </c>
      <c r="D7123" s="218">
        <v>7336.07</v>
      </c>
    </row>
    <row r="7124" spans="1:4" ht="14.25">
      <c r="A7124" s="199">
        <v>88267</v>
      </c>
      <c r="B7124" s="186" t="s">
        <v>43</v>
      </c>
      <c r="C7124" s="187" t="s">
        <v>42</v>
      </c>
      <c r="D7124" s="218">
        <v>27.88</v>
      </c>
    </row>
    <row r="7125" spans="1:4" ht="14.25">
      <c r="A7125" s="199">
        <v>101402</v>
      </c>
      <c r="B7125" s="186" t="s">
        <v>43</v>
      </c>
      <c r="C7125" s="187" t="s">
        <v>75</v>
      </c>
      <c r="D7125" s="218">
        <v>4978.3599999999997</v>
      </c>
    </row>
    <row r="7126" spans="1:4" ht="14.25">
      <c r="A7126" s="199">
        <v>90776</v>
      </c>
      <c r="B7126" s="186" t="s">
        <v>795</v>
      </c>
      <c r="C7126" s="187" t="s">
        <v>42</v>
      </c>
      <c r="D7126" s="218">
        <v>65.38</v>
      </c>
    </row>
    <row r="7127" spans="1:4" ht="14.25">
      <c r="A7127" s="199">
        <v>93572</v>
      </c>
      <c r="B7127" s="186" t="s">
        <v>805</v>
      </c>
      <c r="C7127" s="187" t="s">
        <v>75</v>
      </c>
      <c r="D7127" s="218">
        <v>11559.5</v>
      </c>
    </row>
    <row r="7128" spans="1:4" ht="14.25">
      <c r="A7128" s="199">
        <v>90777</v>
      </c>
      <c r="B7128" s="186" t="s">
        <v>796</v>
      </c>
      <c r="C7128" s="187" t="s">
        <v>42</v>
      </c>
      <c r="D7128" s="218">
        <v>119.76</v>
      </c>
    </row>
    <row r="7129" spans="1:4" ht="14.25">
      <c r="A7129" s="199">
        <v>93565</v>
      </c>
      <c r="B7129" s="186" t="s">
        <v>796</v>
      </c>
      <c r="C7129" s="187" t="s">
        <v>75</v>
      </c>
      <c r="D7129" s="218">
        <v>21119.94</v>
      </c>
    </row>
    <row r="7130" spans="1:4" ht="14.25">
      <c r="A7130" s="199">
        <v>90778</v>
      </c>
      <c r="B7130" s="186" t="s">
        <v>797</v>
      </c>
      <c r="C7130" s="187" t="s">
        <v>42</v>
      </c>
      <c r="D7130" s="218">
        <v>123.73</v>
      </c>
    </row>
    <row r="7131" spans="1:4" ht="14.25">
      <c r="A7131" s="199">
        <v>93567</v>
      </c>
      <c r="B7131" s="186" t="s">
        <v>797</v>
      </c>
      <c r="C7131" s="187" t="s">
        <v>75</v>
      </c>
      <c r="D7131" s="218">
        <v>21819</v>
      </c>
    </row>
    <row r="7132" spans="1:4" ht="14.25">
      <c r="A7132" s="199">
        <v>90779</v>
      </c>
      <c r="B7132" s="186" t="s">
        <v>798</v>
      </c>
      <c r="C7132" s="187" t="s">
        <v>42</v>
      </c>
      <c r="D7132" s="218">
        <v>153.66999999999999</v>
      </c>
    </row>
    <row r="7133" spans="1:4" ht="14.25">
      <c r="A7133" s="199">
        <v>93568</v>
      </c>
      <c r="B7133" s="186" t="s">
        <v>798</v>
      </c>
      <c r="C7133" s="187" t="s">
        <v>75</v>
      </c>
      <c r="D7133" s="218">
        <v>27086.14</v>
      </c>
    </row>
    <row r="7134" spans="1:4" ht="14.25">
      <c r="A7134" s="199">
        <v>88269</v>
      </c>
      <c r="B7134" s="186" t="s">
        <v>744</v>
      </c>
      <c r="C7134" s="187" t="s">
        <v>42</v>
      </c>
      <c r="D7134" s="218">
        <v>29.04</v>
      </c>
    </row>
    <row r="7135" spans="1:4" ht="14.25">
      <c r="A7135" s="199">
        <v>101407</v>
      </c>
      <c r="B7135" s="186" t="s">
        <v>744</v>
      </c>
      <c r="C7135" s="187" t="s">
        <v>75</v>
      </c>
      <c r="D7135" s="218">
        <v>5197.83</v>
      </c>
    </row>
    <row r="7136" spans="1:4" ht="14.25">
      <c r="A7136" s="199">
        <v>88270</v>
      </c>
      <c r="B7136" s="186" t="s">
        <v>745</v>
      </c>
      <c r="C7136" s="187" t="s">
        <v>42</v>
      </c>
      <c r="D7136" s="218">
        <v>28.6</v>
      </c>
    </row>
    <row r="7137" spans="1:4" ht="14.25">
      <c r="A7137" s="199">
        <v>101408</v>
      </c>
      <c r="B7137" s="186" t="s">
        <v>745</v>
      </c>
      <c r="C7137" s="187" t="s">
        <v>75</v>
      </c>
      <c r="D7137" s="218">
        <v>5111.13</v>
      </c>
    </row>
    <row r="7138" spans="1:4" ht="14.25">
      <c r="A7138" s="199">
        <v>102919</v>
      </c>
      <c r="B7138" s="186" t="s">
        <v>8304</v>
      </c>
      <c r="C7138" s="187" t="s">
        <v>42</v>
      </c>
      <c r="D7138" s="218">
        <v>0</v>
      </c>
    </row>
    <row r="7139" spans="1:4" ht="14.25">
      <c r="A7139" s="199">
        <v>101409</v>
      </c>
      <c r="B7139" s="186" t="s">
        <v>2092</v>
      </c>
      <c r="C7139" s="187" t="s">
        <v>75</v>
      </c>
      <c r="D7139" s="218">
        <v>4311.84</v>
      </c>
    </row>
    <row r="7140" spans="1:4" ht="14.25">
      <c r="A7140" s="199">
        <v>88441</v>
      </c>
      <c r="B7140" s="186" t="s">
        <v>787</v>
      </c>
      <c r="C7140" s="187" t="s">
        <v>42</v>
      </c>
      <c r="D7140" s="218">
        <v>24.36</v>
      </c>
    </row>
    <row r="7141" spans="1:4" ht="14.25">
      <c r="A7141" s="199">
        <v>101410</v>
      </c>
      <c r="B7141" s="186" t="s">
        <v>787</v>
      </c>
      <c r="C7141" s="187" t="s">
        <v>75</v>
      </c>
      <c r="D7141" s="218">
        <v>4379.0200000000004</v>
      </c>
    </row>
    <row r="7142" spans="1:4" ht="14.25">
      <c r="A7142" s="199">
        <v>88272</v>
      </c>
      <c r="B7142" s="186" t="s">
        <v>746</v>
      </c>
      <c r="C7142" s="187" t="s">
        <v>42</v>
      </c>
      <c r="D7142" s="218">
        <v>27.18</v>
      </c>
    </row>
    <row r="7143" spans="1:4" ht="14.25">
      <c r="A7143" s="199">
        <v>88273</v>
      </c>
      <c r="B7143" s="186" t="s">
        <v>747</v>
      </c>
      <c r="C7143" s="187" t="s">
        <v>42</v>
      </c>
      <c r="D7143" s="218">
        <v>28.26</v>
      </c>
    </row>
    <row r="7144" spans="1:4" ht="14.25">
      <c r="A7144" s="199">
        <v>101413</v>
      </c>
      <c r="B7144" s="186" t="s">
        <v>747</v>
      </c>
      <c r="C7144" s="187" t="s">
        <v>75</v>
      </c>
      <c r="D7144" s="218">
        <v>5055.49</v>
      </c>
    </row>
    <row r="7145" spans="1:4" ht="14.25">
      <c r="A7145" s="199">
        <v>101414</v>
      </c>
      <c r="B7145" s="186" t="s">
        <v>2094</v>
      </c>
      <c r="C7145" s="187" t="s">
        <v>75</v>
      </c>
      <c r="D7145" s="218">
        <v>5322.94</v>
      </c>
    </row>
    <row r="7146" spans="1:4" ht="14.25">
      <c r="A7146" s="199">
        <v>88274</v>
      </c>
      <c r="B7146" s="186" t="s">
        <v>748</v>
      </c>
      <c r="C7146" s="187" t="s">
        <v>42</v>
      </c>
      <c r="D7146" s="218">
        <v>29.76</v>
      </c>
    </row>
    <row r="7147" spans="1:4" ht="14.25">
      <c r="A7147" s="199">
        <v>101412</v>
      </c>
      <c r="B7147" s="186" t="s">
        <v>2093</v>
      </c>
      <c r="C7147" s="187" t="s">
        <v>75</v>
      </c>
      <c r="D7147" s="218">
        <v>4878.83</v>
      </c>
    </row>
    <row r="7148" spans="1:4" ht="14.25">
      <c r="A7148" s="199">
        <v>101415</v>
      </c>
      <c r="B7148" s="186" t="s">
        <v>2095</v>
      </c>
      <c r="C7148" s="187" t="s">
        <v>75</v>
      </c>
      <c r="D7148" s="218">
        <v>6506.14</v>
      </c>
    </row>
    <row r="7149" spans="1:4" ht="14.25">
      <c r="A7149" s="199">
        <v>100308</v>
      </c>
      <c r="B7149" s="186" t="s">
        <v>2000</v>
      </c>
      <c r="C7149" s="187" t="s">
        <v>42</v>
      </c>
      <c r="D7149" s="218">
        <v>30.54</v>
      </c>
    </row>
    <row r="7150" spans="1:4" ht="14.25">
      <c r="A7150" s="199">
        <v>101416</v>
      </c>
      <c r="B7150" s="186" t="s">
        <v>2000</v>
      </c>
      <c r="C7150" s="187" t="s">
        <v>75</v>
      </c>
      <c r="D7150" s="218">
        <v>5447.2</v>
      </c>
    </row>
    <row r="7151" spans="1:4" ht="14.25">
      <c r="A7151" s="199">
        <v>88275</v>
      </c>
      <c r="B7151" s="186" t="s">
        <v>749</v>
      </c>
      <c r="C7151" s="187" t="s">
        <v>42</v>
      </c>
      <c r="D7151" s="218">
        <v>36.53</v>
      </c>
    </row>
    <row r="7152" spans="1:4" ht="14.25">
      <c r="A7152" s="199">
        <v>90780</v>
      </c>
      <c r="B7152" s="186" t="s">
        <v>799</v>
      </c>
      <c r="C7152" s="187" t="s">
        <v>42</v>
      </c>
      <c r="D7152" s="218">
        <v>102.95</v>
      </c>
    </row>
    <row r="7153" spans="1:4" ht="14.25">
      <c r="A7153" s="199">
        <v>94295</v>
      </c>
      <c r="B7153" s="186" t="s">
        <v>799</v>
      </c>
      <c r="C7153" s="187" t="s">
        <v>75</v>
      </c>
      <c r="D7153" s="218">
        <v>18158.53</v>
      </c>
    </row>
    <row r="7154" spans="1:4" ht="14.25">
      <c r="A7154" s="199">
        <v>88277</v>
      </c>
      <c r="B7154" s="186" t="s">
        <v>750</v>
      </c>
      <c r="C7154" s="187" t="s">
        <v>42</v>
      </c>
      <c r="D7154" s="218">
        <v>24.11</v>
      </c>
    </row>
    <row r="7155" spans="1:4" ht="14.25">
      <c r="A7155" s="199">
        <v>100307</v>
      </c>
      <c r="B7155" s="186" t="s">
        <v>1999</v>
      </c>
      <c r="C7155" s="187" t="s">
        <v>42</v>
      </c>
      <c r="D7155" s="218">
        <v>24.12</v>
      </c>
    </row>
    <row r="7156" spans="1:4" ht="14.25">
      <c r="A7156" s="199">
        <v>101417</v>
      </c>
      <c r="B7156" s="186" t="s">
        <v>1999</v>
      </c>
      <c r="C7156" s="187" t="s">
        <v>75</v>
      </c>
      <c r="D7156" s="218">
        <v>4319.95</v>
      </c>
    </row>
    <row r="7157" spans="1:4" ht="14.25">
      <c r="A7157" s="199">
        <v>88278</v>
      </c>
      <c r="B7157" s="186" t="s">
        <v>2096</v>
      </c>
      <c r="C7157" s="187" t="s">
        <v>42</v>
      </c>
      <c r="D7157" s="218">
        <v>25.07</v>
      </c>
    </row>
    <row r="7158" spans="1:4" ht="14.25">
      <c r="A7158" s="199">
        <v>101418</v>
      </c>
      <c r="B7158" s="186" t="s">
        <v>2096</v>
      </c>
      <c r="C7158" s="187" t="s">
        <v>75</v>
      </c>
      <c r="D7158" s="218">
        <v>4482.42</v>
      </c>
    </row>
    <row r="7159" spans="1:4" ht="14.25">
      <c r="A7159" s="199">
        <v>105535</v>
      </c>
      <c r="B7159" s="186" t="s">
        <v>8305</v>
      </c>
      <c r="C7159" s="187" t="s">
        <v>42</v>
      </c>
      <c r="D7159" s="218">
        <v>0</v>
      </c>
    </row>
    <row r="7160" spans="1:4" ht="14.25">
      <c r="A7160" s="199">
        <v>101419</v>
      </c>
      <c r="B7160" s="186" t="s">
        <v>2097</v>
      </c>
      <c r="C7160" s="187" t="s">
        <v>75</v>
      </c>
      <c r="D7160" s="218">
        <v>5693.89</v>
      </c>
    </row>
    <row r="7161" spans="1:4" ht="14.25">
      <c r="A7161" s="199">
        <v>88279</v>
      </c>
      <c r="B7161" s="186" t="s">
        <v>21917</v>
      </c>
      <c r="C7161" s="187" t="s">
        <v>42</v>
      </c>
      <c r="D7161" s="218">
        <v>32.4</v>
      </c>
    </row>
    <row r="7162" spans="1:4" ht="14.25">
      <c r="A7162" s="199">
        <v>88281</v>
      </c>
      <c r="B7162" s="186" t="s">
        <v>751</v>
      </c>
      <c r="C7162" s="187" t="s">
        <v>42</v>
      </c>
      <c r="D7162" s="218">
        <v>31.62</v>
      </c>
    </row>
    <row r="7163" spans="1:4" ht="14.25">
      <c r="A7163" s="199">
        <v>93558</v>
      </c>
      <c r="B7163" s="186" t="s">
        <v>801</v>
      </c>
      <c r="C7163" s="187" t="s">
        <v>75</v>
      </c>
      <c r="D7163" s="218">
        <v>5469.73</v>
      </c>
    </row>
    <row r="7164" spans="1:4" ht="14.25">
      <c r="A7164" s="199">
        <v>101420</v>
      </c>
      <c r="B7164" s="186" t="s">
        <v>2098</v>
      </c>
      <c r="C7164" s="187" t="s">
        <v>75</v>
      </c>
      <c r="D7164" s="218">
        <v>5644.32</v>
      </c>
    </row>
    <row r="7165" spans="1:4" ht="14.25">
      <c r="A7165" s="199">
        <v>101421</v>
      </c>
      <c r="B7165" s="186" t="s">
        <v>2099</v>
      </c>
      <c r="C7165" s="187" t="s">
        <v>75</v>
      </c>
      <c r="D7165" s="218">
        <v>6555.64</v>
      </c>
    </row>
    <row r="7166" spans="1:4" ht="14.25">
      <c r="A7166" s="199">
        <v>88282</v>
      </c>
      <c r="B7166" s="186" t="s">
        <v>752</v>
      </c>
      <c r="C7166" s="187" t="s">
        <v>42</v>
      </c>
      <c r="D7166" s="218">
        <v>30.64</v>
      </c>
    </row>
    <row r="7167" spans="1:4" ht="14.25">
      <c r="A7167" s="199">
        <v>88283</v>
      </c>
      <c r="B7167" s="186" t="s">
        <v>753</v>
      </c>
      <c r="C7167" s="187" t="s">
        <v>42</v>
      </c>
      <c r="D7167" s="218">
        <v>36.799999999999997</v>
      </c>
    </row>
    <row r="7168" spans="1:4" ht="14.25">
      <c r="A7168" s="199">
        <v>101422</v>
      </c>
      <c r="B7168" s="186" t="s">
        <v>2100</v>
      </c>
      <c r="C7168" s="187" t="s">
        <v>75</v>
      </c>
      <c r="D7168" s="218">
        <v>4925.38</v>
      </c>
    </row>
    <row r="7169" spans="1:4" ht="14.25">
      <c r="A7169" s="199">
        <v>88284</v>
      </c>
      <c r="B7169" s="186" t="s">
        <v>6175</v>
      </c>
      <c r="C7169" s="187" t="s">
        <v>42</v>
      </c>
      <c r="D7169" s="218">
        <v>27.55</v>
      </c>
    </row>
    <row r="7170" spans="1:4" ht="14.25">
      <c r="A7170" s="199">
        <v>101424</v>
      </c>
      <c r="B7170" s="186" t="s">
        <v>2101</v>
      </c>
      <c r="C7170" s="187" t="s">
        <v>75</v>
      </c>
      <c r="D7170" s="218">
        <v>6052.59</v>
      </c>
    </row>
    <row r="7171" spans="1:4" ht="14.25">
      <c r="A7171" s="199">
        <v>88286</v>
      </c>
      <c r="B7171" s="186" t="s">
        <v>754</v>
      </c>
      <c r="C7171" s="187" t="s">
        <v>42</v>
      </c>
      <c r="D7171" s="218">
        <v>34.03</v>
      </c>
    </row>
    <row r="7172" spans="1:4" ht="14.25">
      <c r="A7172" s="199">
        <v>88288</v>
      </c>
      <c r="B7172" s="186" t="s">
        <v>755</v>
      </c>
      <c r="C7172" s="187" t="s">
        <v>42</v>
      </c>
      <c r="D7172" s="218">
        <v>21.71</v>
      </c>
    </row>
    <row r="7173" spans="1:4" ht="14.25">
      <c r="A7173" s="199">
        <v>101425</v>
      </c>
      <c r="B7173" s="186" t="s">
        <v>755</v>
      </c>
      <c r="C7173" s="187" t="s">
        <v>75</v>
      </c>
      <c r="D7173" s="218">
        <v>3892.39</v>
      </c>
    </row>
    <row r="7174" spans="1:4" ht="14.25">
      <c r="A7174" s="199">
        <v>101426</v>
      </c>
      <c r="B7174" s="186" t="s">
        <v>2102</v>
      </c>
      <c r="C7174" s="187" t="s">
        <v>75</v>
      </c>
      <c r="D7174" s="218">
        <v>5008.1400000000003</v>
      </c>
    </row>
    <row r="7175" spans="1:4" ht="14.25">
      <c r="A7175" s="199">
        <v>88291</v>
      </c>
      <c r="B7175" s="186" t="s">
        <v>756</v>
      </c>
      <c r="C7175" s="187" t="s">
        <v>42</v>
      </c>
      <c r="D7175" s="218">
        <v>30.63</v>
      </c>
    </row>
    <row r="7176" spans="1:4" ht="14.25">
      <c r="A7176" s="199">
        <v>101427</v>
      </c>
      <c r="B7176" s="186" t="s">
        <v>756</v>
      </c>
      <c r="C7176" s="187" t="s">
        <v>75</v>
      </c>
      <c r="D7176" s="218">
        <v>5464.59</v>
      </c>
    </row>
    <row r="7177" spans="1:4" ht="14.25">
      <c r="A7177" s="199">
        <v>101428</v>
      </c>
      <c r="B7177" s="186" t="s">
        <v>2103</v>
      </c>
      <c r="C7177" s="187" t="s">
        <v>75</v>
      </c>
      <c r="D7177" s="218">
        <v>4641.66</v>
      </c>
    </row>
    <row r="7178" spans="1:4" ht="14.25">
      <c r="A7178" s="199">
        <v>88377</v>
      </c>
      <c r="B7178" s="186" t="s">
        <v>786</v>
      </c>
      <c r="C7178" s="187" t="s">
        <v>42</v>
      </c>
      <c r="D7178" s="218">
        <v>25.96</v>
      </c>
    </row>
    <row r="7179" spans="1:4" ht="14.25">
      <c r="A7179" s="199">
        <v>101429</v>
      </c>
      <c r="B7179" s="186" t="s">
        <v>2104</v>
      </c>
      <c r="C7179" s="187" t="s">
        <v>75</v>
      </c>
      <c r="D7179" s="218">
        <v>4595.8500000000004</v>
      </c>
    </row>
    <row r="7180" spans="1:4" ht="14.25">
      <c r="A7180" s="199">
        <v>88292</v>
      </c>
      <c r="B7180" s="186" t="s">
        <v>757</v>
      </c>
      <c r="C7180" s="187" t="s">
        <v>42</v>
      </c>
      <c r="D7180" s="218">
        <v>25.68</v>
      </c>
    </row>
    <row r="7181" spans="1:4" ht="14.25">
      <c r="A7181" s="199">
        <v>88293</v>
      </c>
      <c r="B7181" s="186" t="s">
        <v>758</v>
      </c>
      <c r="C7181" s="187" t="s">
        <v>42</v>
      </c>
      <c r="D7181" s="218">
        <v>30.63</v>
      </c>
    </row>
    <row r="7182" spans="1:4" ht="14.25">
      <c r="A7182" s="199">
        <v>101430</v>
      </c>
      <c r="B7182" s="186" t="s">
        <v>2105</v>
      </c>
      <c r="C7182" s="187" t="s">
        <v>75</v>
      </c>
      <c r="D7182" s="218">
        <v>5464.59</v>
      </c>
    </row>
    <row r="7183" spans="1:4" ht="14.25">
      <c r="A7183" s="199">
        <v>88294</v>
      </c>
      <c r="B7183" s="186" t="s">
        <v>759</v>
      </c>
      <c r="C7183" s="187" t="s">
        <v>42</v>
      </c>
      <c r="D7183" s="218">
        <v>37.42</v>
      </c>
    </row>
    <row r="7184" spans="1:4" ht="14.25">
      <c r="A7184" s="199">
        <v>101431</v>
      </c>
      <c r="B7184" s="186" t="s">
        <v>759</v>
      </c>
      <c r="C7184" s="187" t="s">
        <v>75</v>
      </c>
      <c r="D7184" s="218">
        <v>6654.11</v>
      </c>
    </row>
    <row r="7185" spans="1:4" ht="14.25">
      <c r="A7185" s="199">
        <v>88295</v>
      </c>
      <c r="B7185" s="186" t="s">
        <v>760</v>
      </c>
      <c r="C7185" s="187" t="s">
        <v>42</v>
      </c>
      <c r="D7185" s="218">
        <v>26.13</v>
      </c>
    </row>
    <row r="7186" spans="1:4" ht="14.25">
      <c r="A7186" s="199">
        <v>101432</v>
      </c>
      <c r="B7186" s="186" t="s">
        <v>2106</v>
      </c>
      <c r="C7186" s="187" t="s">
        <v>75</v>
      </c>
      <c r="D7186" s="218">
        <v>4663.53</v>
      </c>
    </row>
    <row r="7187" spans="1:4" ht="14.25">
      <c r="A7187" s="199">
        <v>88296</v>
      </c>
      <c r="B7187" s="186" t="s">
        <v>761</v>
      </c>
      <c r="C7187" s="187" t="s">
        <v>42</v>
      </c>
      <c r="D7187" s="218">
        <v>36.17</v>
      </c>
    </row>
    <row r="7188" spans="1:4" ht="14.25">
      <c r="A7188" s="199">
        <v>101433</v>
      </c>
      <c r="B7188" s="186" t="s">
        <v>761</v>
      </c>
      <c r="C7188" s="187" t="s">
        <v>75</v>
      </c>
      <c r="D7188" s="218">
        <v>6432</v>
      </c>
    </row>
    <row r="7189" spans="1:4" ht="14.25">
      <c r="A7189" s="199">
        <v>101434</v>
      </c>
      <c r="B7189" s="186" t="s">
        <v>2107</v>
      </c>
      <c r="C7189" s="187" t="s">
        <v>75</v>
      </c>
      <c r="D7189" s="218">
        <v>5034.3999999999996</v>
      </c>
    </row>
    <row r="7190" spans="1:4" ht="14.25">
      <c r="A7190" s="199">
        <v>88298</v>
      </c>
      <c r="B7190" s="186" t="s">
        <v>763</v>
      </c>
      <c r="C7190" s="187" t="s">
        <v>42</v>
      </c>
      <c r="D7190" s="218">
        <v>25.59</v>
      </c>
    </row>
    <row r="7191" spans="1:4" ht="14.25">
      <c r="A7191" s="199">
        <v>101436</v>
      </c>
      <c r="B7191" s="186" t="s">
        <v>763</v>
      </c>
      <c r="C7191" s="187" t="s">
        <v>75</v>
      </c>
      <c r="D7191" s="218">
        <v>4577.3100000000004</v>
      </c>
    </row>
    <row r="7192" spans="1:4" ht="14.25">
      <c r="A7192" s="199">
        <v>101437</v>
      </c>
      <c r="B7192" s="186" t="s">
        <v>2109</v>
      </c>
      <c r="C7192" s="187" t="s">
        <v>75</v>
      </c>
      <c r="D7192" s="218">
        <v>6952.87</v>
      </c>
    </row>
    <row r="7193" spans="1:4" ht="14.25">
      <c r="A7193" s="199">
        <v>88299</v>
      </c>
      <c r="B7193" s="186" t="s">
        <v>764</v>
      </c>
      <c r="C7193" s="187" t="s">
        <v>42</v>
      </c>
      <c r="D7193" s="218">
        <v>39.07</v>
      </c>
    </row>
    <row r="7194" spans="1:4" ht="14.25">
      <c r="A7194" s="199">
        <v>88300</v>
      </c>
      <c r="B7194" s="186" t="s">
        <v>765</v>
      </c>
      <c r="C7194" s="187" t="s">
        <v>42</v>
      </c>
      <c r="D7194" s="218">
        <v>39.07</v>
      </c>
    </row>
    <row r="7195" spans="1:4" ht="14.25">
      <c r="A7195" s="199">
        <v>101438</v>
      </c>
      <c r="B7195" s="186" t="s">
        <v>765</v>
      </c>
      <c r="C7195" s="187" t="s">
        <v>75</v>
      </c>
      <c r="D7195" s="218">
        <v>6952.87</v>
      </c>
    </row>
    <row r="7196" spans="1:4" ht="14.25">
      <c r="A7196" s="199">
        <v>88297</v>
      </c>
      <c r="B7196" s="186" t="s">
        <v>762</v>
      </c>
      <c r="C7196" s="187" t="s">
        <v>42</v>
      </c>
      <c r="D7196" s="218">
        <v>34.71</v>
      </c>
    </row>
    <row r="7197" spans="1:4" ht="14.25">
      <c r="A7197" s="199">
        <v>101435</v>
      </c>
      <c r="B7197" s="186" t="s">
        <v>2108</v>
      </c>
      <c r="C7197" s="187" t="s">
        <v>75</v>
      </c>
      <c r="D7197" s="218">
        <v>6180.28</v>
      </c>
    </row>
    <row r="7198" spans="1:4" ht="14.25">
      <c r="A7198" s="199">
        <v>101440</v>
      </c>
      <c r="B7198" s="186" t="s">
        <v>2110</v>
      </c>
      <c r="C7198" s="187" t="s">
        <v>75</v>
      </c>
      <c r="D7198" s="218">
        <v>5464.59</v>
      </c>
    </row>
    <row r="7199" spans="1:4" ht="14.25">
      <c r="A7199" s="199">
        <v>88302</v>
      </c>
      <c r="B7199" s="186" t="s">
        <v>767</v>
      </c>
      <c r="C7199" s="187" t="s">
        <v>42</v>
      </c>
      <c r="D7199" s="218">
        <v>30.63</v>
      </c>
    </row>
    <row r="7200" spans="1:4" ht="14.25">
      <c r="A7200" s="199">
        <v>88301</v>
      </c>
      <c r="B7200" s="186" t="s">
        <v>766</v>
      </c>
      <c r="C7200" s="187" t="s">
        <v>42</v>
      </c>
      <c r="D7200" s="218">
        <v>30.63</v>
      </c>
    </row>
    <row r="7201" spans="1:4" ht="14.25">
      <c r="A7201" s="199">
        <v>101439</v>
      </c>
      <c r="B7201" s="186" t="s">
        <v>766</v>
      </c>
      <c r="C7201" s="187" t="s">
        <v>75</v>
      </c>
      <c r="D7201" s="218">
        <v>5464.59</v>
      </c>
    </row>
    <row r="7202" spans="1:4" ht="14.25">
      <c r="A7202" s="199">
        <v>88303</v>
      </c>
      <c r="B7202" s="186" t="s">
        <v>768</v>
      </c>
      <c r="C7202" s="187" t="s">
        <v>42</v>
      </c>
      <c r="D7202" s="218">
        <v>24.36</v>
      </c>
    </row>
    <row r="7203" spans="1:4" ht="14.25">
      <c r="A7203" s="199">
        <v>101441</v>
      </c>
      <c r="B7203" s="186" t="s">
        <v>768</v>
      </c>
      <c r="C7203" s="187" t="s">
        <v>75</v>
      </c>
      <c r="D7203" s="218">
        <v>4361.51</v>
      </c>
    </row>
    <row r="7204" spans="1:4" ht="14.25">
      <c r="A7204" s="199">
        <v>88304</v>
      </c>
      <c r="B7204" s="186" t="s">
        <v>769</v>
      </c>
      <c r="C7204" s="187" t="s">
        <v>42</v>
      </c>
      <c r="D7204" s="218">
        <v>39.07</v>
      </c>
    </row>
    <row r="7205" spans="1:4" ht="14.25">
      <c r="A7205" s="199">
        <v>101443</v>
      </c>
      <c r="B7205" s="186" t="s">
        <v>769</v>
      </c>
      <c r="C7205" s="187" t="s">
        <v>75</v>
      </c>
      <c r="D7205" s="218">
        <v>6952.87</v>
      </c>
    </row>
    <row r="7206" spans="1:4" ht="14.25">
      <c r="A7206" s="199">
        <v>88306</v>
      </c>
      <c r="B7206" s="186" t="s">
        <v>770</v>
      </c>
      <c r="C7206" s="187" t="s">
        <v>42</v>
      </c>
      <c r="D7206" s="218">
        <v>28.21</v>
      </c>
    </row>
    <row r="7207" spans="1:4" ht="14.25">
      <c r="A7207" s="199">
        <v>88307</v>
      </c>
      <c r="B7207" s="186" t="s">
        <v>771</v>
      </c>
      <c r="C7207" s="187" t="s">
        <v>42</v>
      </c>
      <c r="D7207" s="218">
        <v>28.03</v>
      </c>
    </row>
    <row r="7208" spans="1:4" ht="14.25">
      <c r="A7208" s="199">
        <v>88308</v>
      </c>
      <c r="B7208" s="186" t="s">
        <v>772</v>
      </c>
      <c r="C7208" s="187" t="s">
        <v>42</v>
      </c>
      <c r="D7208" s="218">
        <v>28.46</v>
      </c>
    </row>
    <row r="7209" spans="1:4" ht="14.25">
      <c r="A7209" s="199">
        <v>101444</v>
      </c>
      <c r="B7209" s="186" t="s">
        <v>772</v>
      </c>
      <c r="C7209" s="187" t="s">
        <v>75</v>
      </c>
      <c r="D7209" s="218">
        <v>5093.22</v>
      </c>
    </row>
    <row r="7210" spans="1:4" ht="14.25">
      <c r="A7210" s="199">
        <v>88309</v>
      </c>
      <c r="B7210" s="186" t="s">
        <v>773</v>
      </c>
      <c r="C7210" s="187" t="s">
        <v>42</v>
      </c>
      <c r="D7210" s="218">
        <v>28.6</v>
      </c>
    </row>
    <row r="7211" spans="1:4" ht="14.25">
      <c r="A7211" s="199">
        <v>101445</v>
      </c>
      <c r="B7211" s="186" t="s">
        <v>773</v>
      </c>
      <c r="C7211" s="187" t="s">
        <v>75</v>
      </c>
      <c r="D7211" s="218">
        <v>5111.13</v>
      </c>
    </row>
    <row r="7212" spans="1:4" ht="14.25">
      <c r="A7212" s="199">
        <v>88310</v>
      </c>
      <c r="B7212" s="186" t="s">
        <v>774</v>
      </c>
      <c r="C7212" s="187" t="s">
        <v>42</v>
      </c>
      <c r="D7212" s="218">
        <v>30.27</v>
      </c>
    </row>
    <row r="7213" spans="1:4" ht="14.25">
      <c r="A7213" s="199">
        <v>101446</v>
      </c>
      <c r="B7213" s="186" t="s">
        <v>774</v>
      </c>
      <c r="C7213" s="187" t="s">
        <v>75</v>
      </c>
      <c r="D7213" s="218">
        <v>5433.43</v>
      </c>
    </row>
    <row r="7214" spans="1:4" ht="14.25">
      <c r="A7214" s="199">
        <v>88311</v>
      </c>
      <c r="B7214" s="186" t="s">
        <v>775</v>
      </c>
      <c r="C7214" s="187" t="s">
        <v>42</v>
      </c>
      <c r="D7214" s="218">
        <v>29.62</v>
      </c>
    </row>
    <row r="7215" spans="1:4" ht="14.25">
      <c r="A7215" s="199">
        <v>101447</v>
      </c>
      <c r="B7215" s="186" t="s">
        <v>775</v>
      </c>
      <c r="C7215" s="187" t="s">
        <v>75</v>
      </c>
      <c r="D7215" s="218">
        <v>5322.05</v>
      </c>
    </row>
    <row r="7216" spans="1:4" ht="14.25">
      <c r="A7216" s="199">
        <v>88312</v>
      </c>
      <c r="B7216" s="186" t="s">
        <v>776</v>
      </c>
      <c r="C7216" s="187" t="s">
        <v>42</v>
      </c>
      <c r="D7216" s="218">
        <v>30.27</v>
      </c>
    </row>
    <row r="7217" spans="1:4" ht="14.25">
      <c r="A7217" s="199">
        <v>101448</v>
      </c>
      <c r="B7217" s="186" t="s">
        <v>776</v>
      </c>
      <c r="C7217" s="187" t="s">
        <v>75</v>
      </c>
      <c r="D7217" s="218">
        <v>5433.43</v>
      </c>
    </row>
    <row r="7218" spans="1:4" ht="14.25">
      <c r="A7218" s="199">
        <v>101449</v>
      </c>
      <c r="B7218" s="186" t="s">
        <v>2111</v>
      </c>
      <c r="C7218" s="187" t="s">
        <v>75</v>
      </c>
      <c r="D7218" s="218">
        <v>4676.6499999999996</v>
      </c>
    </row>
    <row r="7219" spans="1:4" ht="14.25">
      <c r="A7219" s="199">
        <v>88313</v>
      </c>
      <c r="B7219" s="186" t="s">
        <v>777</v>
      </c>
      <c r="C7219" s="187" t="s">
        <v>42</v>
      </c>
      <c r="D7219" s="218">
        <v>26.23</v>
      </c>
    </row>
    <row r="7220" spans="1:4" ht="14.25">
      <c r="A7220" s="199">
        <v>88314</v>
      </c>
      <c r="B7220" s="186" t="s">
        <v>778</v>
      </c>
      <c r="C7220" s="187" t="s">
        <v>42</v>
      </c>
      <c r="D7220" s="218">
        <v>20.85</v>
      </c>
    </row>
    <row r="7221" spans="1:4" ht="14.25">
      <c r="A7221" s="199">
        <v>88315</v>
      </c>
      <c r="B7221" s="186" t="s">
        <v>779</v>
      </c>
      <c r="C7221" s="187" t="s">
        <v>42</v>
      </c>
      <c r="D7221" s="218">
        <v>28.39</v>
      </c>
    </row>
    <row r="7222" spans="1:4" ht="14.25">
      <c r="A7222" s="199">
        <v>101451</v>
      </c>
      <c r="B7222" s="186" t="s">
        <v>779</v>
      </c>
      <c r="C7222" s="187" t="s">
        <v>75</v>
      </c>
      <c r="D7222" s="218">
        <v>5083.41</v>
      </c>
    </row>
    <row r="7223" spans="1:4" ht="14.25">
      <c r="A7223" s="199">
        <v>88316</v>
      </c>
      <c r="B7223" s="186" t="s">
        <v>41</v>
      </c>
      <c r="C7223" s="187" t="s">
        <v>42</v>
      </c>
      <c r="D7223" s="218">
        <v>20.92</v>
      </c>
    </row>
    <row r="7224" spans="1:4" ht="14.25">
      <c r="A7224" s="199">
        <v>101452</v>
      </c>
      <c r="B7224" s="186" t="s">
        <v>2112</v>
      </c>
      <c r="C7224" s="187" t="s">
        <v>75</v>
      </c>
      <c r="D7224" s="218">
        <v>3761.76</v>
      </c>
    </row>
    <row r="7225" spans="1:4" ht="14.25">
      <c r="A7225" s="199">
        <v>88318</v>
      </c>
      <c r="B7225" s="186" t="s">
        <v>781</v>
      </c>
      <c r="C7225" s="187" t="s">
        <v>42</v>
      </c>
      <c r="D7225" s="218">
        <v>37.25</v>
      </c>
    </row>
    <row r="7226" spans="1:4" ht="14.25">
      <c r="A7226" s="199">
        <v>88317</v>
      </c>
      <c r="B7226" s="186" t="s">
        <v>780</v>
      </c>
      <c r="C7226" s="187" t="s">
        <v>42</v>
      </c>
      <c r="D7226" s="218">
        <v>29.33</v>
      </c>
    </row>
    <row r="7227" spans="1:4" ht="14.25">
      <c r="A7227" s="199">
        <v>101453</v>
      </c>
      <c r="B7227" s="186" t="s">
        <v>780</v>
      </c>
      <c r="C7227" s="187" t="s">
        <v>75</v>
      </c>
      <c r="D7227" s="218">
        <v>5260.18</v>
      </c>
    </row>
    <row r="7228" spans="1:4" ht="14.25">
      <c r="A7228" s="199">
        <v>101454</v>
      </c>
      <c r="B7228" s="186" t="s">
        <v>2113</v>
      </c>
      <c r="C7228" s="187" t="s">
        <v>75</v>
      </c>
      <c r="D7228" s="218">
        <v>6656.17</v>
      </c>
    </row>
    <row r="7229" spans="1:4" ht="14.25">
      <c r="A7229" s="199">
        <v>100533</v>
      </c>
      <c r="B7229" s="186" t="s">
        <v>2003</v>
      </c>
      <c r="C7229" s="187" t="s">
        <v>42</v>
      </c>
      <c r="D7229" s="218">
        <v>37.61</v>
      </c>
    </row>
    <row r="7230" spans="1:4" ht="14.25">
      <c r="A7230" s="199">
        <v>100534</v>
      </c>
      <c r="B7230" s="186" t="s">
        <v>2003</v>
      </c>
      <c r="C7230" s="187" t="s">
        <v>75</v>
      </c>
      <c r="D7230" s="218">
        <v>6697.05</v>
      </c>
    </row>
    <row r="7231" spans="1:4" ht="14.25">
      <c r="A7231" s="199">
        <v>88323</v>
      </c>
      <c r="B7231" s="186" t="s">
        <v>783</v>
      </c>
      <c r="C7231" s="187" t="s">
        <v>42</v>
      </c>
      <c r="D7231" s="218">
        <v>27.9</v>
      </c>
    </row>
    <row r="7232" spans="1:4" ht="14.25">
      <c r="A7232" s="199">
        <v>101458</v>
      </c>
      <c r="B7232" s="186" t="s">
        <v>2116</v>
      </c>
      <c r="C7232" s="187" t="s">
        <v>75</v>
      </c>
      <c r="D7232" s="218">
        <v>4995.6000000000004</v>
      </c>
    </row>
    <row r="7233" spans="1:4" ht="14.25">
      <c r="A7233" s="199">
        <v>90781</v>
      </c>
      <c r="B7233" s="186" t="s">
        <v>800</v>
      </c>
      <c r="C7233" s="187" t="s">
        <v>42</v>
      </c>
      <c r="D7233" s="218">
        <v>45.82</v>
      </c>
    </row>
    <row r="7234" spans="1:4" ht="14.25">
      <c r="A7234" s="199">
        <v>94296</v>
      </c>
      <c r="B7234" s="186" t="s">
        <v>800</v>
      </c>
      <c r="C7234" s="187" t="s">
        <v>75</v>
      </c>
      <c r="D7234" s="218">
        <v>8139.44</v>
      </c>
    </row>
    <row r="7235" spans="1:4" ht="14.25">
      <c r="A7235" s="199">
        <v>88324</v>
      </c>
      <c r="B7235" s="186" t="s">
        <v>784</v>
      </c>
      <c r="C7235" s="187" t="s">
        <v>42</v>
      </c>
      <c r="D7235" s="218">
        <v>34.71</v>
      </c>
    </row>
    <row r="7236" spans="1:4" ht="14.25">
      <c r="A7236" s="199">
        <v>88321</v>
      </c>
      <c r="B7236" s="186" t="s">
        <v>782</v>
      </c>
      <c r="C7236" s="187" t="s">
        <v>42</v>
      </c>
      <c r="D7236" s="218">
        <v>42.41</v>
      </c>
    </row>
    <row r="7237" spans="1:4" ht="14.25">
      <c r="A7237" s="199">
        <v>101456</v>
      </c>
      <c r="B7237" s="186" t="s">
        <v>2114</v>
      </c>
      <c r="C7237" s="187" t="s">
        <v>75</v>
      </c>
      <c r="D7237" s="218">
        <v>7539.68</v>
      </c>
    </row>
    <row r="7238" spans="1:4" ht="14.25">
      <c r="A7238" s="199">
        <v>100309</v>
      </c>
      <c r="B7238" s="186" t="s">
        <v>2001</v>
      </c>
      <c r="C7238" s="187" t="s">
        <v>42</v>
      </c>
      <c r="D7238" s="218">
        <v>42.6</v>
      </c>
    </row>
    <row r="7239" spans="1:4" ht="14.25">
      <c r="A7239" s="199">
        <v>100321</v>
      </c>
      <c r="B7239" s="186" t="s">
        <v>2001</v>
      </c>
      <c r="C7239" s="187" t="s">
        <v>75</v>
      </c>
      <c r="D7239" s="218">
        <v>7561.45</v>
      </c>
    </row>
    <row r="7240" spans="1:4" ht="14.25">
      <c r="A7240" s="199">
        <v>88322</v>
      </c>
      <c r="B7240" s="186" t="s">
        <v>2115</v>
      </c>
      <c r="C7240" s="187" t="s">
        <v>42</v>
      </c>
      <c r="D7240" s="218">
        <v>29.02</v>
      </c>
    </row>
    <row r="7241" spans="1:4" ht="14.25">
      <c r="A7241" s="199">
        <v>101457</v>
      </c>
      <c r="B7241" s="186" t="s">
        <v>2115</v>
      </c>
      <c r="C7241" s="187" t="s">
        <v>75</v>
      </c>
      <c r="D7241" s="218">
        <v>5180.72</v>
      </c>
    </row>
    <row r="7242" spans="1:4" ht="14.25">
      <c r="A7242" s="199">
        <v>88325</v>
      </c>
      <c r="B7242" s="186" t="s">
        <v>785</v>
      </c>
      <c r="C7242" s="187" t="s">
        <v>42</v>
      </c>
      <c r="D7242" s="218">
        <v>23.1</v>
      </c>
    </row>
    <row r="7243" spans="1:4" ht="14.25">
      <c r="A7243" s="199">
        <v>101459</v>
      </c>
      <c r="B7243" s="186" t="s">
        <v>785</v>
      </c>
      <c r="C7243" s="187" t="s">
        <v>75</v>
      </c>
      <c r="D7243" s="218">
        <v>4151.2700000000004</v>
      </c>
    </row>
    <row r="7244" spans="1:4" ht="14.25">
      <c r="A7244" s="199">
        <v>100289</v>
      </c>
      <c r="B7244" s="186" t="s">
        <v>1991</v>
      </c>
      <c r="C7244" s="187" t="s">
        <v>42</v>
      </c>
      <c r="D7244" s="218">
        <v>23.8</v>
      </c>
    </row>
    <row r="7245" spans="1:4" ht="14.25">
      <c r="A7245" s="199">
        <v>101460</v>
      </c>
      <c r="B7245" s="186" t="s">
        <v>1991</v>
      </c>
      <c r="C7245" s="187" t="s">
        <v>75</v>
      </c>
      <c r="D7245" s="218">
        <v>4280.74</v>
      </c>
    </row>
    <row r="7246" spans="1:4" ht="14.25">
      <c r="A7246" s="199">
        <v>105011</v>
      </c>
      <c r="B7246" s="186" t="s">
        <v>6154</v>
      </c>
      <c r="C7246" s="187" t="s">
        <v>44</v>
      </c>
      <c r="D7246" s="218">
        <v>0.6</v>
      </c>
    </row>
    <row r="7247" spans="1:4" ht="14.25">
      <c r="A7247" s="199">
        <v>99061</v>
      </c>
      <c r="B7247" s="186" t="s">
        <v>6150</v>
      </c>
      <c r="C7247" s="187" t="s">
        <v>73</v>
      </c>
      <c r="D7247" s="218">
        <v>127.31</v>
      </c>
    </row>
    <row r="7248" spans="1:4" ht="14.25">
      <c r="A7248" s="199">
        <v>99060</v>
      </c>
      <c r="B7248" s="186" t="s">
        <v>6149</v>
      </c>
      <c r="C7248" s="187" t="s">
        <v>73</v>
      </c>
      <c r="D7248" s="218">
        <v>209.54</v>
      </c>
    </row>
    <row r="7249" spans="1:4" ht="14.25">
      <c r="A7249" s="199">
        <v>105008</v>
      </c>
      <c r="B7249" s="186" t="s">
        <v>8306</v>
      </c>
      <c r="C7249" s="187" t="s">
        <v>73</v>
      </c>
      <c r="D7249" s="218">
        <v>0</v>
      </c>
    </row>
    <row r="7250" spans="1:4" ht="14.25">
      <c r="A7250" s="199">
        <v>105009</v>
      </c>
      <c r="B7250" s="186" t="s">
        <v>8307</v>
      </c>
      <c r="C7250" s="187" t="s">
        <v>44</v>
      </c>
      <c r="D7250" s="218">
        <v>86.03</v>
      </c>
    </row>
    <row r="7251" spans="1:4" ht="14.25">
      <c r="A7251" s="199">
        <v>99059</v>
      </c>
      <c r="B7251" s="186" t="s">
        <v>8308</v>
      </c>
      <c r="C7251" s="187" t="s">
        <v>44</v>
      </c>
      <c r="D7251" s="218">
        <v>70.05</v>
      </c>
    </row>
    <row r="7252" spans="1:4" ht="14.25">
      <c r="A7252" s="199">
        <v>105137</v>
      </c>
      <c r="B7252" s="186" t="s">
        <v>8309</v>
      </c>
      <c r="C7252" s="187" t="s">
        <v>44</v>
      </c>
      <c r="D7252" s="218">
        <v>0</v>
      </c>
    </row>
    <row r="7253" spans="1:4" ht="14.25">
      <c r="A7253" s="199">
        <v>105136</v>
      </c>
      <c r="B7253" s="186" t="s">
        <v>8310</v>
      </c>
      <c r="C7253" s="187" t="s">
        <v>73</v>
      </c>
      <c r="D7253" s="218">
        <v>0</v>
      </c>
    </row>
    <row r="7254" spans="1:4" ht="14.25">
      <c r="A7254" s="199">
        <v>105007</v>
      </c>
      <c r="B7254" s="186" t="s">
        <v>6153</v>
      </c>
      <c r="C7254" s="187" t="s">
        <v>73</v>
      </c>
      <c r="D7254" s="218">
        <v>38.26</v>
      </c>
    </row>
    <row r="7255" spans="1:4" ht="14.25">
      <c r="A7255" s="199">
        <v>99063</v>
      </c>
      <c r="B7255" s="186" t="s">
        <v>6152</v>
      </c>
      <c r="C7255" s="187" t="s">
        <v>44</v>
      </c>
      <c r="D7255" s="218">
        <v>9.7799999999999994</v>
      </c>
    </row>
    <row r="7256" spans="1:4" ht="14.25">
      <c r="A7256" s="199">
        <v>105010</v>
      </c>
      <c r="B7256" s="186" t="s">
        <v>8311</v>
      </c>
      <c r="C7256" s="187" t="s">
        <v>73</v>
      </c>
      <c r="D7256" s="218">
        <v>0</v>
      </c>
    </row>
    <row r="7257" spans="1:4" ht="14.25">
      <c r="A7257" s="199">
        <v>99062</v>
      </c>
      <c r="B7257" s="186" t="s">
        <v>6151</v>
      </c>
      <c r="C7257" s="187" t="s">
        <v>73</v>
      </c>
      <c r="D7257" s="218">
        <v>2.04</v>
      </c>
    </row>
    <row r="7258" spans="1:4" ht="14.25">
      <c r="A7258" s="199">
        <v>100857</v>
      </c>
      <c r="B7258" s="186" t="s">
        <v>5413</v>
      </c>
      <c r="C7258" s="187" t="s">
        <v>73</v>
      </c>
      <c r="D7258" s="218">
        <v>510.27</v>
      </c>
    </row>
    <row r="7259" spans="1:4" ht="14.25">
      <c r="A7259" s="199">
        <v>86905</v>
      </c>
      <c r="B7259" s="186" t="s">
        <v>1451</v>
      </c>
      <c r="C7259" s="187" t="s">
        <v>73</v>
      </c>
      <c r="D7259" s="218">
        <v>393.66</v>
      </c>
    </row>
    <row r="7260" spans="1:4" ht="14.25">
      <c r="A7260" s="199">
        <v>86908</v>
      </c>
      <c r="B7260" s="186" t="s">
        <v>1452</v>
      </c>
      <c r="C7260" s="187" t="s">
        <v>73</v>
      </c>
      <c r="D7260" s="218">
        <v>470.4</v>
      </c>
    </row>
    <row r="7261" spans="1:4" ht="14.25">
      <c r="A7261" s="199">
        <v>100849</v>
      </c>
      <c r="B7261" s="186" t="s">
        <v>1485</v>
      </c>
      <c r="C7261" s="187" t="s">
        <v>73</v>
      </c>
      <c r="D7261" s="218">
        <v>43.87</v>
      </c>
    </row>
    <row r="7262" spans="1:4" ht="14.25">
      <c r="A7262" s="199">
        <v>100851</v>
      </c>
      <c r="B7262" s="186" t="s">
        <v>1486</v>
      </c>
      <c r="C7262" s="187" t="s">
        <v>73</v>
      </c>
      <c r="D7262" s="218">
        <v>87.39</v>
      </c>
    </row>
    <row r="7263" spans="1:4" ht="14.25">
      <c r="A7263" s="199">
        <v>100850</v>
      </c>
      <c r="B7263" s="186" t="s">
        <v>8312</v>
      </c>
      <c r="C7263" s="187" t="s">
        <v>73</v>
      </c>
      <c r="D7263" s="218">
        <v>0</v>
      </c>
    </row>
    <row r="7264" spans="1:4" ht="14.25">
      <c r="A7264" s="199">
        <v>86895</v>
      </c>
      <c r="B7264" s="186" t="s">
        <v>1444</v>
      </c>
      <c r="C7264" s="187" t="s">
        <v>73</v>
      </c>
      <c r="D7264" s="218">
        <v>311.41000000000003</v>
      </c>
    </row>
    <row r="7265" spans="1:4" ht="14.25">
      <c r="A7265" s="199">
        <v>86889</v>
      </c>
      <c r="B7265" s="186" t="s">
        <v>1441</v>
      </c>
      <c r="C7265" s="187" t="s">
        <v>73</v>
      </c>
      <c r="D7265" s="218">
        <v>611.61</v>
      </c>
    </row>
    <row r="7266" spans="1:4" ht="14.25">
      <c r="A7266" s="199">
        <v>86899</v>
      </c>
      <c r="B7266" s="186" t="s">
        <v>1445</v>
      </c>
      <c r="C7266" s="187" t="s">
        <v>73</v>
      </c>
      <c r="D7266" s="218">
        <v>278.14</v>
      </c>
    </row>
    <row r="7267" spans="1:4" ht="14.25">
      <c r="A7267" s="199">
        <v>86893</v>
      </c>
      <c r="B7267" s="186" t="s">
        <v>1442</v>
      </c>
      <c r="C7267" s="187" t="s">
        <v>73</v>
      </c>
      <c r="D7267" s="218">
        <v>522.92999999999995</v>
      </c>
    </row>
    <row r="7268" spans="1:4" ht="14.25">
      <c r="A7268" s="199">
        <v>86934</v>
      </c>
      <c r="B7268" s="186" t="s">
        <v>1466</v>
      </c>
      <c r="C7268" s="187" t="s">
        <v>73</v>
      </c>
      <c r="D7268" s="218">
        <v>461.93</v>
      </c>
    </row>
    <row r="7269" spans="1:4" ht="14.25">
      <c r="A7269" s="199">
        <v>86933</v>
      </c>
      <c r="B7269" s="186" t="s">
        <v>1465</v>
      </c>
      <c r="C7269" s="187" t="s">
        <v>73</v>
      </c>
      <c r="D7269" s="218">
        <v>473.88</v>
      </c>
    </row>
    <row r="7270" spans="1:4" ht="14.25">
      <c r="A7270" s="199">
        <v>86894</v>
      </c>
      <c r="B7270" s="186" t="s">
        <v>1443</v>
      </c>
      <c r="C7270" s="187" t="s">
        <v>73</v>
      </c>
      <c r="D7270" s="218">
        <v>331.74</v>
      </c>
    </row>
    <row r="7271" spans="1:4" ht="14.25">
      <c r="A7271" s="199">
        <v>93441</v>
      </c>
      <c r="B7271" s="186" t="s">
        <v>8313</v>
      </c>
      <c r="C7271" s="187" t="s">
        <v>73</v>
      </c>
      <c r="D7271" s="218">
        <v>1031.8399999999999</v>
      </c>
    </row>
    <row r="7272" spans="1:4" ht="14.25">
      <c r="A7272" s="199">
        <v>93396</v>
      </c>
      <c r="B7272" s="186" t="s">
        <v>8314</v>
      </c>
      <c r="C7272" s="187" t="s">
        <v>73</v>
      </c>
      <c r="D7272" s="218">
        <v>647.96</v>
      </c>
    </row>
    <row r="7273" spans="1:4" ht="14.25">
      <c r="A7273" s="199">
        <v>93442</v>
      </c>
      <c r="B7273" s="186" t="s">
        <v>8315</v>
      </c>
      <c r="C7273" s="187" t="s">
        <v>73</v>
      </c>
      <c r="D7273" s="218">
        <v>1199.92</v>
      </c>
    </row>
    <row r="7274" spans="1:4" ht="14.25">
      <c r="A7274" s="199">
        <v>86947</v>
      </c>
      <c r="B7274" s="186" t="s">
        <v>1476</v>
      </c>
      <c r="C7274" s="187" t="s">
        <v>73</v>
      </c>
      <c r="D7274" s="218">
        <v>1260.1300000000001</v>
      </c>
    </row>
    <row r="7275" spans="1:4" ht="14.25">
      <c r="A7275" s="199">
        <v>100875</v>
      </c>
      <c r="B7275" s="186" t="s">
        <v>1496</v>
      </c>
      <c r="C7275" s="187" t="s">
        <v>73</v>
      </c>
      <c r="D7275" s="218">
        <v>1075.6500000000001</v>
      </c>
    </row>
    <row r="7276" spans="1:4" ht="14.25">
      <c r="A7276" s="199">
        <v>100863</v>
      </c>
      <c r="B7276" s="186" t="s">
        <v>1491</v>
      </c>
      <c r="C7276" s="187" t="s">
        <v>73</v>
      </c>
      <c r="D7276" s="218">
        <v>621.29999999999995</v>
      </c>
    </row>
    <row r="7277" spans="1:4" ht="14.25">
      <c r="A7277" s="199">
        <v>100864</v>
      </c>
      <c r="B7277" s="186" t="s">
        <v>1492</v>
      </c>
      <c r="C7277" s="187" t="s">
        <v>73</v>
      </c>
      <c r="D7277" s="218">
        <v>677.76</v>
      </c>
    </row>
    <row r="7278" spans="1:4" ht="14.25">
      <c r="A7278" s="199">
        <v>100865</v>
      </c>
      <c r="B7278" s="186" t="s">
        <v>1493</v>
      </c>
      <c r="C7278" s="187" t="s">
        <v>73</v>
      </c>
      <c r="D7278" s="218">
        <v>580.98</v>
      </c>
    </row>
    <row r="7279" spans="1:4" ht="14.25">
      <c r="A7279" s="199">
        <v>100866</v>
      </c>
      <c r="B7279" s="186" t="s">
        <v>1494</v>
      </c>
      <c r="C7279" s="187" t="s">
        <v>73</v>
      </c>
      <c r="D7279" s="218">
        <v>327.63</v>
      </c>
    </row>
    <row r="7280" spans="1:4" ht="14.25">
      <c r="A7280" s="199">
        <v>100867</v>
      </c>
      <c r="B7280" s="186" t="s">
        <v>8316</v>
      </c>
      <c r="C7280" s="187" t="s">
        <v>73</v>
      </c>
      <c r="D7280" s="218">
        <v>346.25</v>
      </c>
    </row>
    <row r="7281" spans="1:4" ht="14.25">
      <c r="A7281" s="199">
        <v>100868</v>
      </c>
      <c r="B7281" s="186" t="s">
        <v>8317</v>
      </c>
      <c r="C7281" s="187" t="s">
        <v>73</v>
      </c>
      <c r="D7281" s="218">
        <v>358.64</v>
      </c>
    </row>
    <row r="7282" spans="1:4" ht="14.25">
      <c r="A7282" s="199">
        <v>100869</v>
      </c>
      <c r="B7282" s="186" t="s">
        <v>8318</v>
      </c>
      <c r="C7282" s="187" t="s">
        <v>73</v>
      </c>
      <c r="D7282" s="218">
        <v>368.14</v>
      </c>
    </row>
    <row r="7283" spans="1:4" ht="14.25">
      <c r="A7283" s="199">
        <v>100870</v>
      </c>
      <c r="B7283" s="186" t="s">
        <v>8319</v>
      </c>
      <c r="C7283" s="187" t="s">
        <v>73</v>
      </c>
      <c r="D7283" s="218">
        <v>332.55</v>
      </c>
    </row>
    <row r="7284" spans="1:4" ht="14.25">
      <c r="A7284" s="199">
        <v>100871</v>
      </c>
      <c r="B7284" s="186" t="s">
        <v>8320</v>
      </c>
      <c r="C7284" s="187" t="s">
        <v>73</v>
      </c>
      <c r="D7284" s="218">
        <v>357.97</v>
      </c>
    </row>
    <row r="7285" spans="1:4" ht="14.25">
      <c r="A7285" s="199">
        <v>100872</v>
      </c>
      <c r="B7285" s="186" t="s">
        <v>8321</v>
      </c>
      <c r="C7285" s="187" t="s">
        <v>73</v>
      </c>
      <c r="D7285" s="218">
        <v>374.19</v>
      </c>
    </row>
    <row r="7286" spans="1:4" ht="14.25">
      <c r="A7286" s="199">
        <v>100873</v>
      </c>
      <c r="B7286" s="186" t="s">
        <v>8322</v>
      </c>
      <c r="C7286" s="187" t="s">
        <v>73</v>
      </c>
      <c r="D7286" s="218">
        <v>384.32</v>
      </c>
    </row>
    <row r="7287" spans="1:4" ht="14.25">
      <c r="A7287" s="199">
        <v>100860</v>
      </c>
      <c r="B7287" s="186" t="s">
        <v>5416</v>
      </c>
      <c r="C7287" s="187" t="s">
        <v>73</v>
      </c>
      <c r="D7287" s="218">
        <v>112.47</v>
      </c>
    </row>
    <row r="7288" spans="1:4" ht="14.25">
      <c r="A7288" s="199">
        <v>86936</v>
      </c>
      <c r="B7288" s="186" t="s">
        <v>1468</v>
      </c>
      <c r="C7288" s="187" t="s">
        <v>73</v>
      </c>
      <c r="D7288" s="218">
        <v>538.5</v>
      </c>
    </row>
    <row r="7289" spans="1:4" ht="14.25">
      <c r="A7289" s="199">
        <v>86935</v>
      </c>
      <c r="B7289" s="186" t="s">
        <v>1467</v>
      </c>
      <c r="C7289" s="187" t="s">
        <v>73</v>
      </c>
      <c r="D7289" s="218">
        <v>322.98</v>
      </c>
    </row>
    <row r="7290" spans="1:4" ht="14.25">
      <c r="A7290" s="199">
        <v>86901</v>
      </c>
      <c r="B7290" s="186" t="s">
        <v>1447</v>
      </c>
      <c r="C7290" s="187" t="s">
        <v>73</v>
      </c>
      <c r="D7290" s="218">
        <v>162.29</v>
      </c>
    </row>
    <row r="7291" spans="1:4" ht="14.25">
      <c r="A7291" s="199">
        <v>86938</v>
      </c>
      <c r="B7291" s="186" t="s">
        <v>1470</v>
      </c>
      <c r="C7291" s="187" t="s">
        <v>73</v>
      </c>
      <c r="D7291" s="218">
        <v>467.23</v>
      </c>
    </row>
    <row r="7292" spans="1:4" ht="14.25">
      <c r="A7292" s="199">
        <v>86937</v>
      </c>
      <c r="B7292" s="186" t="s">
        <v>1469</v>
      </c>
      <c r="C7292" s="187" t="s">
        <v>73</v>
      </c>
      <c r="D7292" s="218">
        <v>251.71</v>
      </c>
    </row>
    <row r="7293" spans="1:4" ht="14.25">
      <c r="A7293" s="199">
        <v>86900</v>
      </c>
      <c r="B7293" s="186" t="s">
        <v>1446</v>
      </c>
      <c r="C7293" s="187" t="s">
        <v>73</v>
      </c>
      <c r="D7293" s="218">
        <v>227.64</v>
      </c>
    </row>
    <row r="7294" spans="1:4" ht="14.25">
      <c r="A7294" s="199">
        <v>100852</v>
      </c>
      <c r="B7294" s="186" t="s">
        <v>1487</v>
      </c>
      <c r="C7294" s="187" t="s">
        <v>73</v>
      </c>
      <c r="D7294" s="218">
        <v>249.24</v>
      </c>
    </row>
    <row r="7295" spans="1:4" ht="14.25">
      <c r="A7295" s="199">
        <v>86886</v>
      </c>
      <c r="B7295" s="186" t="s">
        <v>8323</v>
      </c>
      <c r="C7295" s="187" t="s">
        <v>73</v>
      </c>
      <c r="D7295" s="218">
        <v>55.78</v>
      </c>
    </row>
    <row r="7296" spans="1:4" ht="14.25">
      <c r="A7296" s="199">
        <v>86887</v>
      </c>
      <c r="B7296" s="186" t="s">
        <v>8324</v>
      </c>
      <c r="C7296" s="187" t="s">
        <v>73</v>
      </c>
      <c r="D7296" s="218">
        <v>60.55</v>
      </c>
    </row>
    <row r="7297" spans="1:4" ht="14.25">
      <c r="A7297" s="199">
        <v>86884</v>
      </c>
      <c r="B7297" s="186" t="s">
        <v>5401</v>
      </c>
      <c r="C7297" s="187" t="s">
        <v>73</v>
      </c>
      <c r="D7297" s="218">
        <v>11.98</v>
      </c>
    </row>
    <row r="7298" spans="1:4" ht="14.25">
      <c r="A7298" s="199">
        <v>86885</v>
      </c>
      <c r="B7298" s="186" t="s">
        <v>5402</v>
      </c>
      <c r="C7298" s="187" t="s">
        <v>73</v>
      </c>
      <c r="D7298" s="218">
        <v>13.72</v>
      </c>
    </row>
    <row r="7299" spans="1:4" ht="14.25">
      <c r="A7299" s="199">
        <v>95546</v>
      </c>
      <c r="B7299" s="186" t="s">
        <v>1482</v>
      </c>
      <c r="C7299" s="187" t="s">
        <v>73</v>
      </c>
      <c r="D7299" s="218">
        <v>138.38</v>
      </c>
    </row>
    <row r="7300" spans="1:4" ht="14.25">
      <c r="A7300" s="199">
        <v>86902</v>
      </c>
      <c r="B7300" s="186" t="s">
        <v>1448</v>
      </c>
      <c r="C7300" s="187" t="s">
        <v>73</v>
      </c>
      <c r="D7300" s="218">
        <v>357.29</v>
      </c>
    </row>
    <row r="7301" spans="1:4" ht="14.25">
      <c r="A7301" s="199">
        <v>86939</v>
      </c>
      <c r="B7301" s="186" t="s">
        <v>1471</v>
      </c>
      <c r="C7301" s="187" t="s">
        <v>73</v>
      </c>
      <c r="D7301" s="218">
        <v>467</v>
      </c>
    </row>
    <row r="7302" spans="1:4" ht="14.25">
      <c r="A7302" s="199">
        <v>86903</v>
      </c>
      <c r="B7302" s="186" t="s">
        <v>1449</v>
      </c>
      <c r="C7302" s="187" t="s">
        <v>73</v>
      </c>
      <c r="D7302" s="218">
        <v>401.69</v>
      </c>
    </row>
    <row r="7303" spans="1:4" ht="14.25">
      <c r="A7303" s="199">
        <v>86940</v>
      </c>
      <c r="B7303" s="186" t="s">
        <v>1472</v>
      </c>
      <c r="C7303" s="187" t="s">
        <v>73</v>
      </c>
      <c r="D7303" s="218">
        <v>1221.3900000000001</v>
      </c>
    </row>
    <row r="7304" spans="1:4" ht="14.25">
      <c r="A7304" s="199">
        <v>86941</v>
      </c>
      <c r="B7304" s="186" t="s">
        <v>1473</v>
      </c>
      <c r="C7304" s="187" t="s">
        <v>73</v>
      </c>
      <c r="D7304" s="218">
        <v>906.37</v>
      </c>
    </row>
    <row r="7305" spans="1:4" ht="14.25">
      <c r="A7305" s="199">
        <v>86904</v>
      </c>
      <c r="B7305" s="186" t="s">
        <v>1450</v>
      </c>
      <c r="C7305" s="187" t="s">
        <v>73</v>
      </c>
      <c r="D7305" s="218">
        <v>167.67</v>
      </c>
    </row>
    <row r="7306" spans="1:4" ht="14.25">
      <c r="A7306" s="199">
        <v>86943</v>
      </c>
      <c r="B7306" s="186" t="s">
        <v>1475</v>
      </c>
      <c r="C7306" s="187" t="s">
        <v>73</v>
      </c>
      <c r="D7306" s="218">
        <v>277.38</v>
      </c>
    </row>
    <row r="7307" spans="1:4" ht="14.25">
      <c r="A7307" s="199">
        <v>86942</v>
      </c>
      <c r="B7307" s="186" t="s">
        <v>1474</v>
      </c>
      <c r="C7307" s="187" t="s">
        <v>73</v>
      </c>
      <c r="D7307" s="218">
        <v>289.33</v>
      </c>
    </row>
    <row r="7308" spans="1:4" ht="14.25">
      <c r="A7308" s="199">
        <v>100856</v>
      </c>
      <c r="B7308" s="186" t="s">
        <v>5412</v>
      </c>
      <c r="C7308" s="187" t="s">
        <v>73</v>
      </c>
      <c r="D7308" s="218">
        <v>37.11</v>
      </c>
    </row>
    <row r="7309" spans="1:4" ht="14.25">
      <c r="A7309" s="199">
        <v>100858</v>
      </c>
      <c r="B7309" s="186" t="s">
        <v>5414</v>
      </c>
      <c r="C7309" s="187" t="s">
        <v>73</v>
      </c>
      <c r="D7309" s="218">
        <v>811.89</v>
      </c>
    </row>
    <row r="7310" spans="1:4" ht="14.25">
      <c r="A7310" s="199">
        <v>100859</v>
      </c>
      <c r="B7310" s="186" t="s">
        <v>5415</v>
      </c>
      <c r="C7310" s="187" t="s">
        <v>73</v>
      </c>
      <c r="D7310" s="218">
        <v>1151.18</v>
      </c>
    </row>
    <row r="7311" spans="1:4" ht="14.25">
      <c r="A7311" s="199">
        <v>95544</v>
      </c>
      <c r="B7311" s="186" t="s">
        <v>1480</v>
      </c>
      <c r="C7311" s="187" t="s">
        <v>73</v>
      </c>
      <c r="D7311" s="218">
        <v>39.29</v>
      </c>
    </row>
    <row r="7312" spans="1:4" ht="14.25">
      <c r="A7312" s="199">
        <v>95543</v>
      </c>
      <c r="B7312" s="186" t="s">
        <v>1479</v>
      </c>
      <c r="C7312" s="187" t="s">
        <v>73</v>
      </c>
      <c r="D7312" s="218">
        <v>55.57</v>
      </c>
    </row>
    <row r="7313" spans="1:4" ht="14.25">
      <c r="A7313" s="199">
        <v>95542</v>
      </c>
      <c r="B7313" s="186" t="s">
        <v>1478</v>
      </c>
      <c r="C7313" s="187" t="s">
        <v>73</v>
      </c>
      <c r="D7313" s="218">
        <v>32.590000000000003</v>
      </c>
    </row>
    <row r="7314" spans="1:4" ht="14.25">
      <c r="A7314" s="199">
        <v>100874</v>
      </c>
      <c r="B7314" s="186" t="s">
        <v>1495</v>
      </c>
      <c r="C7314" s="187" t="s">
        <v>73</v>
      </c>
      <c r="D7314" s="218">
        <v>327.63</v>
      </c>
    </row>
    <row r="7315" spans="1:4" ht="14.25">
      <c r="A7315" s="199">
        <v>95545</v>
      </c>
      <c r="B7315" s="186" t="s">
        <v>1481</v>
      </c>
      <c r="C7315" s="187" t="s">
        <v>73</v>
      </c>
      <c r="D7315" s="218">
        <v>38.58</v>
      </c>
    </row>
    <row r="7316" spans="1:4" ht="14.25">
      <c r="A7316" s="199">
        <v>95547</v>
      </c>
      <c r="B7316" s="186" t="s">
        <v>1483</v>
      </c>
      <c r="C7316" s="187" t="s">
        <v>73</v>
      </c>
      <c r="D7316" s="218">
        <v>55.79</v>
      </c>
    </row>
    <row r="7317" spans="1:4" ht="14.25">
      <c r="A7317" s="199">
        <v>86883</v>
      </c>
      <c r="B7317" s="186" t="s">
        <v>8325</v>
      </c>
      <c r="C7317" s="187" t="s">
        <v>73</v>
      </c>
      <c r="D7317" s="218">
        <v>14.03</v>
      </c>
    </row>
    <row r="7318" spans="1:4" ht="14.25">
      <c r="A7318" s="199">
        <v>86881</v>
      </c>
      <c r="B7318" s="186" t="s">
        <v>5400</v>
      </c>
      <c r="C7318" s="187" t="s">
        <v>73</v>
      </c>
      <c r="D7318" s="218">
        <v>229.55</v>
      </c>
    </row>
    <row r="7319" spans="1:4" ht="14.25">
      <c r="A7319" s="199">
        <v>86882</v>
      </c>
      <c r="B7319" s="186" t="s">
        <v>8326</v>
      </c>
      <c r="C7319" s="187" t="s">
        <v>73</v>
      </c>
      <c r="D7319" s="218">
        <v>25.98</v>
      </c>
    </row>
    <row r="7320" spans="1:4" ht="14.25">
      <c r="A7320" s="199">
        <v>100862</v>
      </c>
      <c r="B7320" s="186" t="s">
        <v>1490</v>
      </c>
      <c r="C7320" s="187" t="s">
        <v>73</v>
      </c>
      <c r="D7320" s="218">
        <v>38.799999999999997</v>
      </c>
    </row>
    <row r="7321" spans="1:4" ht="14.25">
      <c r="A7321" s="199">
        <v>100861</v>
      </c>
      <c r="B7321" s="186" t="s">
        <v>1489</v>
      </c>
      <c r="C7321" s="187" t="s">
        <v>73</v>
      </c>
      <c r="D7321" s="218">
        <v>35.39</v>
      </c>
    </row>
    <row r="7322" spans="1:4" ht="14.25">
      <c r="A7322" s="199">
        <v>86872</v>
      </c>
      <c r="B7322" s="186" t="s">
        <v>1437</v>
      </c>
      <c r="C7322" s="187" t="s">
        <v>73</v>
      </c>
      <c r="D7322" s="218">
        <v>820.14</v>
      </c>
    </row>
    <row r="7323" spans="1:4" ht="14.25">
      <c r="A7323" s="199">
        <v>86919</v>
      </c>
      <c r="B7323" s="186" t="s">
        <v>1453</v>
      </c>
      <c r="C7323" s="187" t="s">
        <v>73</v>
      </c>
      <c r="D7323" s="218">
        <v>1005.38</v>
      </c>
    </row>
    <row r="7324" spans="1:4" ht="14.25">
      <c r="A7324" s="199">
        <v>86920</v>
      </c>
      <c r="B7324" s="186" t="s">
        <v>1454</v>
      </c>
      <c r="C7324" s="187" t="s">
        <v>73</v>
      </c>
      <c r="D7324" s="218">
        <v>898.66</v>
      </c>
    </row>
    <row r="7325" spans="1:4" ht="14.25">
      <c r="A7325" s="199">
        <v>86921</v>
      </c>
      <c r="B7325" s="186" t="s">
        <v>1455</v>
      </c>
      <c r="C7325" s="187" t="s">
        <v>73</v>
      </c>
      <c r="D7325" s="218">
        <v>871.45</v>
      </c>
    </row>
    <row r="7326" spans="1:4" ht="14.25">
      <c r="A7326" s="199">
        <v>86874</v>
      </c>
      <c r="B7326" s="186" t="s">
        <v>1438</v>
      </c>
      <c r="C7326" s="187" t="s">
        <v>73</v>
      </c>
      <c r="D7326" s="218">
        <v>575.55999999999995</v>
      </c>
    </row>
    <row r="7327" spans="1:4" ht="14.25">
      <c r="A7327" s="199">
        <v>86922</v>
      </c>
      <c r="B7327" s="186" t="s">
        <v>1456</v>
      </c>
      <c r="C7327" s="187" t="s">
        <v>73</v>
      </c>
      <c r="D7327" s="218">
        <v>976.32</v>
      </c>
    </row>
    <row r="7328" spans="1:4" ht="14.25">
      <c r="A7328" s="199">
        <v>86923</v>
      </c>
      <c r="B7328" s="186" t="s">
        <v>1457</v>
      </c>
      <c r="C7328" s="187" t="s">
        <v>73</v>
      </c>
      <c r="D7328" s="218">
        <v>666.03</v>
      </c>
    </row>
    <row r="7329" spans="1:4" ht="14.25">
      <c r="A7329" s="199">
        <v>86924</v>
      </c>
      <c r="B7329" s="186" t="s">
        <v>1458</v>
      </c>
      <c r="C7329" s="187" t="s">
        <v>73</v>
      </c>
      <c r="D7329" s="218">
        <v>638.82000000000005</v>
      </c>
    </row>
    <row r="7330" spans="1:4" ht="14.25">
      <c r="A7330" s="199">
        <v>86875</v>
      </c>
      <c r="B7330" s="186" t="s">
        <v>8327</v>
      </c>
      <c r="C7330" s="187" t="s">
        <v>73</v>
      </c>
      <c r="D7330" s="218">
        <v>615.1</v>
      </c>
    </row>
    <row r="7331" spans="1:4" ht="14.25">
      <c r="A7331" s="199">
        <v>86925</v>
      </c>
      <c r="B7331" s="186" t="s">
        <v>1459</v>
      </c>
      <c r="C7331" s="187" t="s">
        <v>73</v>
      </c>
      <c r="D7331" s="218">
        <v>693.62</v>
      </c>
    </row>
    <row r="7332" spans="1:4" ht="14.25">
      <c r="A7332" s="199">
        <v>86926</v>
      </c>
      <c r="B7332" s="186" t="s">
        <v>1460</v>
      </c>
      <c r="C7332" s="187" t="s">
        <v>73</v>
      </c>
      <c r="D7332" s="218">
        <v>666.41</v>
      </c>
    </row>
    <row r="7333" spans="1:4" ht="14.25">
      <c r="A7333" s="199">
        <v>86876</v>
      </c>
      <c r="B7333" s="186" t="s">
        <v>1439</v>
      </c>
      <c r="C7333" s="187" t="s">
        <v>73</v>
      </c>
      <c r="D7333" s="218">
        <v>351.5</v>
      </c>
    </row>
    <row r="7334" spans="1:4" ht="14.25">
      <c r="A7334" s="199">
        <v>86929</v>
      </c>
      <c r="B7334" s="186" t="s">
        <v>1463</v>
      </c>
      <c r="C7334" s="187" t="s">
        <v>73</v>
      </c>
      <c r="D7334" s="218">
        <v>430.02</v>
      </c>
    </row>
    <row r="7335" spans="1:4" ht="14.25">
      <c r="A7335" s="199">
        <v>86930</v>
      </c>
      <c r="B7335" s="186" t="s">
        <v>1464</v>
      </c>
      <c r="C7335" s="187" t="s">
        <v>73</v>
      </c>
      <c r="D7335" s="218">
        <v>402.81</v>
      </c>
    </row>
    <row r="7336" spans="1:4" ht="14.25">
      <c r="A7336" s="199">
        <v>86927</v>
      </c>
      <c r="B7336" s="186" t="s">
        <v>1461</v>
      </c>
      <c r="C7336" s="187" t="s">
        <v>73</v>
      </c>
      <c r="D7336" s="218">
        <v>441.97</v>
      </c>
    </row>
    <row r="7337" spans="1:4" ht="14.25">
      <c r="A7337" s="199">
        <v>86928</v>
      </c>
      <c r="B7337" s="186" t="s">
        <v>1462</v>
      </c>
      <c r="C7337" s="187" t="s">
        <v>73</v>
      </c>
      <c r="D7337" s="218">
        <v>414.76</v>
      </c>
    </row>
    <row r="7338" spans="1:4" ht="14.25">
      <c r="A7338" s="199">
        <v>86914</v>
      </c>
      <c r="B7338" s="186" t="s">
        <v>5408</v>
      </c>
      <c r="C7338" s="187" t="s">
        <v>73</v>
      </c>
      <c r="D7338" s="218">
        <v>95.82</v>
      </c>
    </row>
    <row r="7339" spans="1:4" ht="14.25">
      <c r="A7339" s="199">
        <v>86913</v>
      </c>
      <c r="B7339" s="186" t="s">
        <v>5407</v>
      </c>
      <c r="C7339" s="187" t="s">
        <v>73</v>
      </c>
      <c r="D7339" s="218">
        <v>53.65</v>
      </c>
    </row>
    <row r="7340" spans="1:4" ht="14.25">
      <c r="A7340" s="199">
        <v>100853</v>
      </c>
      <c r="B7340" s="186" t="s">
        <v>2948</v>
      </c>
      <c r="C7340" s="187" t="s">
        <v>73</v>
      </c>
      <c r="D7340" s="218">
        <v>334.77</v>
      </c>
    </row>
    <row r="7341" spans="1:4" ht="14.25">
      <c r="A7341" s="199">
        <v>100854</v>
      </c>
      <c r="B7341" s="186" t="s">
        <v>1488</v>
      </c>
      <c r="C7341" s="187" t="s">
        <v>73</v>
      </c>
      <c r="D7341" s="218">
        <v>1739.51</v>
      </c>
    </row>
    <row r="7342" spans="1:4" ht="14.25">
      <c r="A7342" s="199">
        <v>86915</v>
      </c>
      <c r="B7342" s="186" t="s">
        <v>5409</v>
      </c>
      <c r="C7342" s="187" t="s">
        <v>73</v>
      </c>
      <c r="D7342" s="218">
        <v>139.19</v>
      </c>
    </row>
    <row r="7343" spans="1:4" ht="14.25">
      <c r="A7343" s="199">
        <v>86906</v>
      </c>
      <c r="B7343" s="186" t="s">
        <v>5403</v>
      </c>
      <c r="C7343" s="187" t="s">
        <v>73</v>
      </c>
      <c r="D7343" s="218">
        <v>72.86</v>
      </c>
    </row>
    <row r="7344" spans="1:4" ht="14.25">
      <c r="A7344" s="199">
        <v>86911</v>
      </c>
      <c r="B7344" s="186" t="s">
        <v>5406</v>
      </c>
      <c r="C7344" s="187" t="s">
        <v>73</v>
      </c>
      <c r="D7344" s="218">
        <v>85.27</v>
      </c>
    </row>
    <row r="7345" spans="1:4" ht="14.25">
      <c r="A7345" s="199">
        <v>86909</v>
      </c>
      <c r="B7345" s="186" t="s">
        <v>5404</v>
      </c>
      <c r="C7345" s="187" t="s">
        <v>73</v>
      </c>
      <c r="D7345" s="218">
        <v>126.51</v>
      </c>
    </row>
    <row r="7346" spans="1:4" ht="14.25">
      <c r="A7346" s="199">
        <v>86910</v>
      </c>
      <c r="B7346" s="186" t="s">
        <v>5405</v>
      </c>
      <c r="C7346" s="187" t="s">
        <v>73</v>
      </c>
      <c r="D7346" s="218">
        <v>124.41</v>
      </c>
    </row>
    <row r="7347" spans="1:4" ht="14.25">
      <c r="A7347" s="199">
        <v>86916</v>
      </c>
      <c r="B7347" s="186" t="s">
        <v>5410</v>
      </c>
      <c r="C7347" s="187" t="s">
        <v>73</v>
      </c>
      <c r="D7347" s="218">
        <v>26.44</v>
      </c>
    </row>
    <row r="7348" spans="1:4" ht="14.25">
      <c r="A7348" s="199">
        <v>95469</v>
      </c>
      <c r="B7348" s="186" t="s">
        <v>8328</v>
      </c>
      <c r="C7348" s="187" t="s">
        <v>73</v>
      </c>
      <c r="D7348" s="218">
        <v>336.8</v>
      </c>
    </row>
    <row r="7349" spans="1:4" ht="14.25">
      <c r="A7349" s="199">
        <v>95470</v>
      </c>
      <c r="B7349" s="186" t="s">
        <v>5411</v>
      </c>
      <c r="C7349" s="187" t="s">
        <v>73</v>
      </c>
      <c r="D7349" s="218">
        <v>346.26</v>
      </c>
    </row>
    <row r="7350" spans="1:4" ht="14.25">
      <c r="A7350" s="199">
        <v>95471</v>
      </c>
      <c r="B7350" s="186" t="s">
        <v>8329</v>
      </c>
      <c r="C7350" s="187" t="s">
        <v>73</v>
      </c>
      <c r="D7350" s="218">
        <v>872.35</v>
      </c>
    </row>
    <row r="7351" spans="1:4" ht="14.25">
      <c r="A7351" s="199">
        <v>95472</v>
      </c>
      <c r="B7351" s="186" t="s">
        <v>1477</v>
      </c>
      <c r="C7351" s="187" t="s">
        <v>73</v>
      </c>
      <c r="D7351" s="218">
        <v>881.81</v>
      </c>
    </row>
    <row r="7352" spans="1:4" ht="14.25">
      <c r="A7352" s="199">
        <v>100848</v>
      </c>
      <c r="B7352" s="186" t="s">
        <v>1484</v>
      </c>
      <c r="C7352" s="187" t="s">
        <v>73</v>
      </c>
      <c r="D7352" s="218">
        <v>627.36</v>
      </c>
    </row>
    <row r="7353" spans="1:4" ht="14.25">
      <c r="A7353" s="199">
        <v>86888</v>
      </c>
      <c r="B7353" s="186" t="s">
        <v>1440</v>
      </c>
      <c r="C7353" s="187" t="s">
        <v>73</v>
      </c>
      <c r="D7353" s="218">
        <v>554.27</v>
      </c>
    </row>
    <row r="7354" spans="1:4" ht="14.25">
      <c r="A7354" s="199">
        <v>86932</v>
      </c>
      <c r="B7354" s="186" t="s">
        <v>8330</v>
      </c>
      <c r="C7354" s="187" t="s">
        <v>73</v>
      </c>
      <c r="D7354" s="218">
        <v>614.82000000000005</v>
      </c>
    </row>
    <row r="7355" spans="1:4" ht="14.25">
      <c r="A7355" s="199">
        <v>86931</v>
      </c>
      <c r="B7355" s="186" t="s">
        <v>8331</v>
      </c>
      <c r="C7355" s="187" t="s">
        <v>73</v>
      </c>
      <c r="D7355" s="218">
        <v>567.99</v>
      </c>
    </row>
    <row r="7356" spans="1:4" ht="14.25">
      <c r="A7356" s="199">
        <v>100878</v>
      </c>
      <c r="B7356" s="186" t="s">
        <v>2738</v>
      </c>
      <c r="C7356" s="187" t="s">
        <v>73</v>
      </c>
      <c r="D7356" s="218">
        <v>744.29</v>
      </c>
    </row>
    <row r="7357" spans="1:4" ht="14.25">
      <c r="A7357" s="199">
        <v>86877</v>
      </c>
      <c r="B7357" s="186" t="s">
        <v>5396</v>
      </c>
      <c r="C7357" s="187" t="s">
        <v>73</v>
      </c>
      <c r="D7357" s="218">
        <v>75.39</v>
      </c>
    </row>
    <row r="7358" spans="1:4" ht="14.25">
      <c r="A7358" s="199">
        <v>86878</v>
      </c>
      <c r="B7358" s="186" t="s">
        <v>5397</v>
      </c>
      <c r="C7358" s="187" t="s">
        <v>73</v>
      </c>
      <c r="D7358" s="218">
        <v>81.31</v>
      </c>
    </row>
    <row r="7359" spans="1:4" ht="14.25">
      <c r="A7359" s="199">
        <v>86879</v>
      </c>
      <c r="B7359" s="186" t="s">
        <v>5398</v>
      </c>
      <c r="C7359" s="187" t="s">
        <v>73</v>
      </c>
      <c r="D7359" s="218">
        <v>10.84</v>
      </c>
    </row>
    <row r="7360" spans="1:4" ht="14.25">
      <c r="A7360" s="199">
        <v>86880</v>
      </c>
      <c r="B7360" s="186" t="s">
        <v>5399</v>
      </c>
      <c r="C7360" s="187" t="s">
        <v>73</v>
      </c>
      <c r="D7360" s="218">
        <v>30.89</v>
      </c>
    </row>
    <row r="7361" spans="1:4" ht="14.25">
      <c r="A7361" s="199">
        <v>101663</v>
      </c>
      <c r="B7361" s="186" t="s">
        <v>8332</v>
      </c>
      <c r="C7361" s="187" t="s">
        <v>73</v>
      </c>
      <c r="D7361" s="218">
        <v>26.56</v>
      </c>
    </row>
    <row r="7362" spans="1:4" ht="14.25">
      <c r="A7362" s="199">
        <v>101664</v>
      </c>
      <c r="B7362" s="186" t="s">
        <v>8333</v>
      </c>
      <c r="C7362" s="187" t="s">
        <v>73</v>
      </c>
      <c r="D7362" s="218">
        <v>27.99</v>
      </c>
    </row>
    <row r="7363" spans="1:4" ht="14.25">
      <c r="A7363" s="199">
        <v>101665</v>
      </c>
      <c r="B7363" s="186" t="s">
        <v>8334</v>
      </c>
      <c r="C7363" s="187" t="s">
        <v>73</v>
      </c>
      <c r="D7363" s="218">
        <v>34.14</v>
      </c>
    </row>
    <row r="7364" spans="1:4" ht="14.25">
      <c r="A7364" s="199">
        <v>101634</v>
      </c>
      <c r="B7364" s="186" t="s">
        <v>8335</v>
      </c>
      <c r="C7364" s="187" t="s">
        <v>73</v>
      </c>
      <c r="D7364" s="218">
        <v>0</v>
      </c>
    </row>
    <row r="7365" spans="1:4" ht="14.25">
      <c r="A7365" s="199">
        <v>101635</v>
      </c>
      <c r="B7365" s="186" t="s">
        <v>8336</v>
      </c>
      <c r="C7365" s="187" t="s">
        <v>73</v>
      </c>
      <c r="D7365" s="218">
        <v>0</v>
      </c>
    </row>
    <row r="7366" spans="1:4" ht="14.25">
      <c r="A7366" s="199">
        <v>101636</v>
      </c>
      <c r="B7366" s="186" t="s">
        <v>8337</v>
      </c>
      <c r="C7366" s="187" t="s">
        <v>73</v>
      </c>
      <c r="D7366" s="218">
        <v>142.02000000000001</v>
      </c>
    </row>
    <row r="7367" spans="1:4" ht="14.25">
      <c r="A7367" s="199">
        <v>101637</v>
      </c>
      <c r="B7367" s="186" t="s">
        <v>8338</v>
      </c>
      <c r="C7367" s="187" t="s">
        <v>73</v>
      </c>
      <c r="D7367" s="218">
        <v>136.30000000000001</v>
      </c>
    </row>
    <row r="7368" spans="1:4" ht="14.25">
      <c r="A7368" s="199">
        <v>101638</v>
      </c>
      <c r="B7368" s="186" t="s">
        <v>8339</v>
      </c>
      <c r="C7368" s="187" t="s">
        <v>73</v>
      </c>
      <c r="D7368" s="218">
        <v>0</v>
      </c>
    </row>
    <row r="7369" spans="1:4" ht="14.25">
      <c r="A7369" s="199">
        <v>101639</v>
      </c>
      <c r="B7369" s="186" t="s">
        <v>8340</v>
      </c>
      <c r="C7369" s="187" t="s">
        <v>73</v>
      </c>
      <c r="D7369" s="218">
        <v>0</v>
      </c>
    </row>
    <row r="7370" spans="1:4" ht="14.25">
      <c r="A7370" s="199">
        <v>105919</v>
      </c>
      <c r="B7370" s="186" t="s">
        <v>8341</v>
      </c>
      <c r="C7370" s="187" t="s">
        <v>73</v>
      </c>
      <c r="D7370" s="218">
        <v>0</v>
      </c>
    </row>
    <row r="7371" spans="1:4" ht="14.25">
      <c r="A7371" s="199">
        <v>101658</v>
      </c>
      <c r="B7371" s="186" t="s">
        <v>8342</v>
      </c>
      <c r="C7371" s="187" t="s">
        <v>73</v>
      </c>
      <c r="D7371" s="218">
        <v>494.58</v>
      </c>
    </row>
    <row r="7372" spans="1:4" ht="14.25">
      <c r="A7372" s="199">
        <v>101659</v>
      </c>
      <c r="B7372" s="186" t="s">
        <v>8343</v>
      </c>
      <c r="C7372" s="187" t="s">
        <v>73</v>
      </c>
      <c r="D7372" s="218">
        <v>563.16</v>
      </c>
    </row>
    <row r="7373" spans="1:4" ht="14.25">
      <c r="A7373" s="199">
        <v>101660</v>
      </c>
      <c r="B7373" s="186" t="s">
        <v>8344</v>
      </c>
      <c r="C7373" s="187" t="s">
        <v>73</v>
      </c>
      <c r="D7373" s="218">
        <v>886.92</v>
      </c>
    </row>
    <row r="7374" spans="1:4" ht="14.25">
      <c r="A7374" s="199">
        <v>101654</v>
      </c>
      <c r="B7374" s="186" t="s">
        <v>8345</v>
      </c>
      <c r="C7374" s="187" t="s">
        <v>73</v>
      </c>
      <c r="D7374" s="218">
        <v>197.69</v>
      </c>
    </row>
    <row r="7375" spans="1:4" ht="14.25">
      <c r="A7375" s="199">
        <v>101655</v>
      </c>
      <c r="B7375" s="186" t="s">
        <v>8346</v>
      </c>
      <c r="C7375" s="187" t="s">
        <v>73</v>
      </c>
      <c r="D7375" s="218">
        <v>305.51</v>
      </c>
    </row>
    <row r="7376" spans="1:4" ht="14.25">
      <c r="A7376" s="199">
        <v>101656</v>
      </c>
      <c r="B7376" s="186" t="s">
        <v>8347</v>
      </c>
      <c r="C7376" s="187" t="s">
        <v>73</v>
      </c>
      <c r="D7376" s="218">
        <v>330.69</v>
      </c>
    </row>
    <row r="7377" spans="1:4" ht="14.25">
      <c r="A7377" s="199">
        <v>101657</v>
      </c>
      <c r="B7377" s="186" t="s">
        <v>8348</v>
      </c>
      <c r="C7377" s="187" t="s">
        <v>73</v>
      </c>
      <c r="D7377" s="218">
        <v>384.31</v>
      </c>
    </row>
    <row r="7378" spans="1:4" ht="14.25">
      <c r="A7378" s="199">
        <v>105923</v>
      </c>
      <c r="B7378" s="186" t="s">
        <v>8349</v>
      </c>
      <c r="C7378" s="187" t="s">
        <v>73</v>
      </c>
      <c r="D7378" s="218">
        <v>0</v>
      </c>
    </row>
    <row r="7379" spans="1:4" ht="14.25">
      <c r="A7379" s="199">
        <v>105921</v>
      </c>
      <c r="B7379" s="186" t="s">
        <v>8350</v>
      </c>
      <c r="C7379" s="187" t="s">
        <v>73</v>
      </c>
      <c r="D7379" s="218">
        <v>0</v>
      </c>
    </row>
    <row r="7380" spans="1:4" ht="14.25">
      <c r="A7380" s="199">
        <v>105920</v>
      </c>
      <c r="B7380" s="186" t="s">
        <v>8351</v>
      </c>
      <c r="C7380" s="187" t="s">
        <v>73</v>
      </c>
      <c r="D7380" s="218">
        <v>0</v>
      </c>
    </row>
    <row r="7381" spans="1:4" ht="14.25">
      <c r="A7381" s="199">
        <v>105922</v>
      </c>
      <c r="B7381" s="186" t="s">
        <v>8352</v>
      </c>
      <c r="C7381" s="187" t="s">
        <v>73</v>
      </c>
      <c r="D7381" s="218">
        <v>0</v>
      </c>
    </row>
    <row r="7382" spans="1:4" ht="14.25">
      <c r="A7382" s="199">
        <v>101632</v>
      </c>
      <c r="B7382" s="186" t="s">
        <v>8353</v>
      </c>
      <c r="C7382" s="187" t="s">
        <v>73</v>
      </c>
      <c r="D7382" s="218">
        <v>35.700000000000003</v>
      </c>
    </row>
    <row r="7383" spans="1:4" ht="14.25">
      <c r="A7383" s="199">
        <v>101661</v>
      </c>
      <c r="B7383" s="186" t="s">
        <v>8354</v>
      </c>
      <c r="C7383" s="187" t="s">
        <v>73</v>
      </c>
      <c r="D7383" s="218">
        <v>123.22</v>
      </c>
    </row>
    <row r="7384" spans="1:4" ht="14.25">
      <c r="A7384" s="199">
        <v>105924</v>
      </c>
      <c r="B7384" s="186" t="s">
        <v>8355</v>
      </c>
      <c r="C7384" s="187" t="s">
        <v>73</v>
      </c>
      <c r="D7384" s="218">
        <v>12.17</v>
      </c>
    </row>
    <row r="7385" spans="1:4" ht="14.25">
      <c r="A7385" s="199">
        <v>101651</v>
      </c>
      <c r="B7385" s="186" t="s">
        <v>8356</v>
      </c>
      <c r="C7385" s="187" t="s">
        <v>73</v>
      </c>
      <c r="D7385" s="218">
        <v>61.9</v>
      </c>
    </row>
    <row r="7386" spans="1:4" ht="14.25">
      <c r="A7386" s="199">
        <v>101630</v>
      </c>
      <c r="B7386" s="186" t="s">
        <v>8357</v>
      </c>
      <c r="C7386" s="187" t="s">
        <v>73</v>
      </c>
      <c r="D7386" s="218">
        <v>71.900000000000006</v>
      </c>
    </row>
    <row r="7387" spans="1:4" ht="14.25">
      <c r="A7387" s="199">
        <v>101633</v>
      </c>
      <c r="B7387" s="186" t="s">
        <v>8358</v>
      </c>
      <c r="C7387" s="187" t="s">
        <v>73</v>
      </c>
      <c r="D7387" s="218">
        <v>95.27</v>
      </c>
    </row>
    <row r="7388" spans="1:4" ht="14.25">
      <c r="A7388" s="199">
        <v>104219</v>
      </c>
      <c r="B7388" s="186" t="s">
        <v>5944</v>
      </c>
      <c r="C7388" s="187" t="s">
        <v>74</v>
      </c>
      <c r="D7388" s="218">
        <v>77.27</v>
      </c>
    </row>
    <row r="7389" spans="1:4" ht="14.25">
      <c r="A7389" s="199">
        <v>104223</v>
      </c>
      <c r="B7389" s="186" t="s">
        <v>5948</v>
      </c>
      <c r="C7389" s="187" t="s">
        <v>74</v>
      </c>
      <c r="D7389" s="218">
        <v>101.16</v>
      </c>
    </row>
    <row r="7390" spans="1:4" ht="14.25">
      <c r="A7390" s="199">
        <v>104227</v>
      </c>
      <c r="B7390" s="186" t="s">
        <v>5952</v>
      </c>
      <c r="C7390" s="187" t="s">
        <v>74</v>
      </c>
      <c r="D7390" s="218">
        <v>117.47</v>
      </c>
    </row>
    <row r="7391" spans="1:4" ht="14.25">
      <c r="A7391" s="199">
        <v>104231</v>
      </c>
      <c r="B7391" s="186" t="s">
        <v>5956</v>
      </c>
      <c r="C7391" s="187" t="s">
        <v>74</v>
      </c>
      <c r="D7391" s="218">
        <v>129.5</v>
      </c>
    </row>
    <row r="7392" spans="1:4" ht="14.25">
      <c r="A7392" s="199">
        <v>104235</v>
      </c>
      <c r="B7392" s="186" t="s">
        <v>5960</v>
      </c>
      <c r="C7392" s="187" t="s">
        <v>74</v>
      </c>
      <c r="D7392" s="218">
        <v>63.59</v>
      </c>
    </row>
    <row r="7393" spans="1:4" ht="14.25">
      <c r="A7393" s="199">
        <v>104239</v>
      </c>
      <c r="B7393" s="186" t="s">
        <v>5964</v>
      </c>
      <c r="C7393" s="187" t="s">
        <v>74</v>
      </c>
      <c r="D7393" s="218">
        <v>86.46</v>
      </c>
    </row>
    <row r="7394" spans="1:4" ht="14.25">
      <c r="A7394" s="199">
        <v>104243</v>
      </c>
      <c r="B7394" s="186" t="s">
        <v>5968</v>
      </c>
      <c r="C7394" s="187" t="s">
        <v>74</v>
      </c>
      <c r="D7394" s="218">
        <v>101.71</v>
      </c>
    </row>
    <row r="7395" spans="1:4" ht="14.25">
      <c r="A7395" s="199">
        <v>104247</v>
      </c>
      <c r="B7395" s="186" t="s">
        <v>5972</v>
      </c>
      <c r="C7395" s="187" t="s">
        <v>74</v>
      </c>
      <c r="D7395" s="218">
        <v>108.74</v>
      </c>
    </row>
    <row r="7396" spans="1:4" ht="14.25">
      <c r="A7396" s="199">
        <v>87795</v>
      </c>
      <c r="B7396" s="186" t="s">
        <v>5891</v>
      </c>
      <c r="C7396" s="187" t="s">
        <v>74</v>
      </c>
      <c r="D7396" s="218">
        <v>65.72</v>
      </c>
    </row>
    <row r="7397" spans="1:4" ht="14.25">
      <c r="A7397" s="199">
        <v>87800</v>
      </c>
      <c r="B7397" s="186" t="s">
        <v>5894</v>
      </c>
      <c r="C7397" s="187" t="s">
        <v>74</v>
      </c>
      <c r="D7397" s="218">
        <v>89.53</v>
      </c>
    </row>
    <row r="7398" spans="1:4" ht="14.25">
      <c r="A7398" s="199">
        <v>87804</v>
      </c>
      <c r="B7398" s="186" t="s">
        <v>5897</v>
      </c>
      <c r="C7398" s="187" t="s">
        <v>74</v>
      </c>
      <c r="D7398" s="218">
        <v>104.78</v>
      </c>
    </row>
    <row r="7399" spans="1:4" ht="14.25">
      <c r="A7399" s="199">
        <v>87808</v>
      </c>
      <c r="B7399" s="186" t="s">
        <v>5900</v>
      </c>
      <c r="C7399" s="187" t="s">
        <v>74</v>
      </c>
      <c r="D7399" s="218">
        <v>111.7</v>
      </c>
    </row>
    <row r="7400" spans="1:4" ht="14.25">
      <c r="A7400" s="199">
        <v>87778</v>
      </c>
      <c r="B7400" s="186" t="s">
        <v>5880</v>
      </c>
      <c r="C7400" s="187" t="s">
        <v>74</v>
      </c>
      <c r="D7400" s="218">
        <v>80.73</v>
      </c>
    </row>
    <row r="7401" spans="1:4" ht="14.25">
      <c r="A7401" s="199">
        <v>87783</v>
      </c>
      <c r="B7401" s="186" t="s">
        <v>5883</v>
      </c>
      <c r="C7401" s="187" t="s">
        <v>74</v>
      </c>
      <c r="D7401" s="218">
        <v>105.66</v>
      </c>
    </row>
    <row r="7402" spans="1:4" ht="14.25">
      <c r="A7402" s="199">
        <v>87787</v>
      </c>
      <c r="B7402" s="186" t="s">
        <v>5886</v>
      </c>
      <c r="C7402" s="187" t="s">
        <v>74</v>
      </c>
      <c r="D7402" s="218">
        <v>121.97</v>
      </c>
    </row>
    <row r="7403" spans="1:4" ht="14.25">
      <c r="A7403" s="199">
        <v>87791</v>
      </c>
      <c r="B7403" s="186" t="s">
        <v>5888</v>
      </c>
      <c r="C7403" s="187" t="s">
        <v>74</v>
      </c>
      <c r="D7403" s="218">
        <v>134.44999999999999</v>
      </c>
    </row>
    <row r="7404" spans="1:4" ht="14.25">
      <c r="A7404" s="199">
        <v>87832</v>
      </c>
      <c r="B7404" s="186" t="s">
        <v>5918</v>
      </c>
      <c r="C7404" s="187" t="s">
        <v>74</v>
      </c>
      <c r="D7404" s="218">
        <v>127.38</v>
      </c>
    </row>
    <row r="7405" spans="1:4" ht="14.25">
      <c r="A7405" s="199">
        <v>87812</v>
      </c>
      <c r="B7405" s="186" t="s">
        <v>5903</v>
      </c>
      <c r="C7405" s="187" t="s">
        <v>74</v>
      </c>
      <c r="D7405" s="218">
        <v>99.36</v>
      </c>
    </row>
    <row r="7406" spans="1:4" ht="14.25">
      <c r="A7406" s="199">
        <v>87816</v>
      </c>
      <c r="B7406" s="186" t="s">
        <v>5906</v>
      </c>
      <c r="C7406" s="187" t="s">
        <v>74</v>
      </c>
      <c r="D7406" s="218">
        <v>123.21</v>
      </c>
    </row>
    <row r="7407" spans="1:4" ht="14.25">
      <c r="A7407" s="199">
        <v>87820</v>
      </c>
      <c r="B7407" s="186" t="s">
        <v>5909</v>
      </c>
      <c r="C7407" s="187" t="s">
        <v>74</v>
      </c>
      <c r="D7407" s="218">
        <v>138.46</v>
      </c>
    </row>
    <row r="7408" spans="1:4" ht="14.25">
      <c r="A7408" s="199">
        <v>87824</v>
      </c>
      <c r="B7408" s="186" t="s">
        <v>5912</v>
      </c>
      <c r="C7408" s="187" t="s">
        <v>74</v>
      </c>
      <c r="D7408" s="218">
        <v>160.85</v>
      </c>
    </row>
    <row r="7409" spans="1:4" ht="14.25">
      <c r="A7409" s="199">
        <v>87828</v>
      </c>
      <c r="B7409" s="186" t="s">
        <v>5915</v>
      </c>
      <c r="C7409" s="187" t="s">
        <v>74</v>
      </c>
      <c r="D7409" s="218">
        <v>101.44</v>
      </c>
    </row>
    <row r="7410" spans="1:4" ht="14.25">
      <c r="A7410" s="199">
        <v>104251</v>
      </c>
      <c r="B7410" s="186" t="s">
        <v>5976</v>
      </c>
      <c r="C7410" s="187" t="s">
        <v>74</v>
      </c>
      <c r="D7410" s="218">
        <v>93.12</v>
      </c>
    </row>
    <row r="7411" spans="1:4" ht="14.25">
      <c r="A7411" s="199">
        <v>104255</v>
      </c>
      <c r="B7411" s="186" t="s">
        <v>5980</v>
      </c>
      <c r="C7411" s="187" t="s">
        <v>74</v>
      </c>
      <c r="D7411" s="218">
        <v>115.99</v>
      </c>
    </row>
    <row r="7412" spans="1:4" ht="14.25">
      <c r="A7412" s="199">
        <v>104259</v>
      </c>
      <c r="B7412" s="186" t="s">
        <v>5984</v>
      </c>
      <c r="C7412" s="187" t="s">
        <v>74</v>
      </c>
      <c r="D7412" s="218">
        <v>131.24</v>
      </c>
    </row>
    <row r="7413" spans="1:4" ht="14.25">
      <c r="A7413" s="199">
        <v>104263</v>
      </c>
      <c r="B7413" s="186" t="s">
        <v>5988</v>
      </c>
      <c r="C7413" s="187" t="s">
        <v>74</v>
      </c>
      <c r="D7413" s="218">
        <v>151.93</v>
      </c>
    </row>
    <row r="7414" spans="1:4" ht="14.25">
      <c r="A7414" s="199">
        <v>87794</v>
      </c>
      <c r="B7414" s="186" t="s">
        <v>5890</v>
      </c>
      <c r="C7414" s="187" t="s">
        <v>74</v>
      </c>
      <c r="D7414" s="218">
        <v>45.78</v>
      </c>
    </row>
    <row r="7415" spans="1:4" ht="14.25">
      <c r="A7415" s="199">
        <v>87799</v>
      </c>
      <c r="B7415" s="186" t="s">
        <v>5893</v>
      </c>
      <c r="C7415" s="187" t="s">
        <v>74</v>
      </c>
      <c r="D7415" s="218">
        <v>63.06</v>
      </c>
    </row>
    <row r="7416" spans="1:4" ht="14.25">
      <c r="A7416" s="199">
        <v>87803</v>
      </c>
      <c r="B7416" s="186" t="s">
        <v>5896</v>
      </c>
      <c r="C7416" s="187" t="s">
        <v>74</v>
      </c>
      <c r="D7416" s="218">
        <v>70.87</v>
      </c>
    </row>
    <row r="7417" spans="1:4" ht="14.25">
      <c r="A7417" s="199">
        <v>87807</v>
      </c>
      <c r="B7417" s="186" t="s">
        <v>5899</v>
      </c>
      <c r="C7417" s="187" t="s">
        <v>74</v>
      </c>
      <c r="D7417" s="218">
        <v>77.5</v>
      </c>
    </row>
    <row r="7418" spans="1:4" ht="14.25">
      <c r="A7418" s="199">
        <v>104218</v>
      </c>
      <c r="B7418" s="186" t="s">
        <v>5943</v>
      </c>
      <c r="C7418" s="187" t="s">
        <v>74</v>
      </c>
      <c r="D7418" s="218">
        <v>56.61</v>
      </c>
    </row>
    <row r="7419" spans="1:4" ht="14.25">
      <c r="A7419" s="199">
        <v>87777</v>
      </c>
      <c r="B7419" s="186" t="s">
        <v>5879</v>
      </c>
      <c r="C7419" s="187" t="s">
        <v>74</v>
      </c>
      <c r="D7419" s="218">
        <v>60.47</v>
      </c>
    </row>
    <row r="7420" spans="1:4" ht="14.25">
      <c r="A7420" s="199">
        <v>104222</v>
      </c>
      <c r="B7420" s="186" t="s">
        <v>5947</v>
      </c>
      <c r="C7420" s="187" t="s">
        <v>74</v>
      </c>
      <c r="D7420" s="218">
        <v>73.290000000000006</v>
      </c>
    </row>
    <row r="7421" spans="1:4" ht="14.25">
      <c r="A7421" s="199">
        <v>87781</v>
      </c>
      <c r="B7421" s="186" t="s">
        <v>5882</v>
      </c>
      <c r="C7421" s="187" t="s">
        <v>74</v>
      </c>
      <c r="D7421" s="218">
        <v>78.239999999999995</v>
      </c>
    </row>
    <row r="7422" spans="1:4" ht="14.25">
      <c r="A7422" s="199">
        <v>104226</v>
      </c>
      <c r="B7422" s="186" t="s">
        <v>5951</v>
      </c>
      <c r="C7422" s="187" t="s">
        <v>74</v>
      </c>
      <c r="D7422" s="218">
        <v>81.650000000000006</v>
      </c>
    </row>
    <row r="7423" spans="1:4" ht="14.25">
      <c r="A7423" s="199">
        <v>87786</v>
      </c>
      <c r="B7423" s="186" t="s">
        <v>5885</v>
      </c>
      <c r="C7423" s="187" t="s">
        <v>74</v>
      </c>
      <c r="D7423" s="218">
        <v>86.6</v>
      </c>
    </row>
    <row r="7424" spans="1:4" ht="14.25">
      <c r="A7424" s="199">
        <v>104230</v>
      </c>
      <c r="B7424" s="186" t="s">
        <v>5955</v>
      </c>
      <c r="C7424" s="187" t="s">
        <v>74</v>
      </c>
      <c r="D7424" s="218">
        <v>95.3</v>
      </c>
    </row>
    <row r="7425" spans="1:4" ht="14.25">
      <c r="A7425" s="199">
        <v>104234</v>
      </c>
      <c r="B7425" s="186" t="s">
        <v>5959</v>
      </c>
      <c r="C7425" s="187" t="s">
        <v>74</v>
      </c>
      <c r="D7425" s="218">
        <v>43.51</v>
      </c>
    </row>
    <row r="7426" spans="1:4" ht="14.25">
      <c r="A7426" s="199">
        <v>104238</v>
      </c>
      <c r="B7426" s="186" t="s">
        <v>5963</v>
      </c>
      <c r="C7426" s="187" t="s">
        <v>74</v>
      </c>
      <c r="D7426" s="218">
        <v>59.68</v>
      </c>
    </row>
    <row r="7427" spans="1:4" ht="14.25">
      <c r="A7427" s="199">
        <v>104242</v>
      </c>
      <c r="B7427" s="186" t="s">
        <v>5967</v>
      </c>
      <c r="C7427" s="187" t="s">
        <v>74</v>
      </c>
      <c r="D7427" s="218">
        <v>67.489999999999995</v>
      </c>
    </row>
    <row r="7428" spans="1:4" ht="14.25">
      <c r="A7428" s="199">
        <v>104246</v>
      </c>
      <c r="B7428" s="186" t="s">
        <v>5971</v>
      </c>
      <c r="C7428" s="187" t="s">
        <v>74</v>
      </c>
      <c r="D7428" s="218">
        <v>73.78</v>
      </c>
    </row>
    <row r="7429" spans="1:4" ht="14.25">
      <c r="A7429" s="199">
        <v>104250</v>
      </c>
      <c r="B7429" s="186" t="s">
        <v>5975</v>
      </c>
      <c r="C7429" s="187" t="s">
        <v>74</v>
      </c>
      <c r="D7429" s="218">
        <v>76.150000000000006</v>
      </c>
    </row>
    <row r="7430" spans="1:4" ht="14.25">
      <c r="A7430" s="199">
        <v>87811</v>
      </c>
      <c r="B7430" s="186" t="s">
        <v>5902</v>
      </c>
      <c r="C7430" s="187" t="s">
        <v>74</v>
      </c>
      <c r="D7430" s="218">
        <v>83.08</v>
      </c>
    </row>
    <row r="7431" spans="1:4" ht="14.25">
      <c r="A7431" s="199">
        <v>104254</v>
      </c>
      <c r="B7431" s="186" t="s">
        <v>5979</v>
      </c>
      <c r="C7431" s="187" t="s">
        <v>74</v>
      </c>
      <c r="D7431" s="218">
        <v>92.33</v>
      </c>
    </row>
    <row r="7432" spans="1:4" ht="14.25">
      <c r="A7432" s="199">
        <v>87815</v>
      </c>
      <c r="B7432" s="186" t="s">
        <v>5905</v>
      </c>
      <c r="C7432" s="187" t="s">
        <v>74</v>
      </c>
      <c r="D7432" s="218">
        <v>100.36</v>
      </c>
    </row>
    <row r="7433" spans="1:4" ht="14.25">
      <c r="A7433" s="199">
        <v>104258</v>
      </c>
      <c r="B7433" s="186" t="s">
        <v>5983</v>
      </c>
      <c r="C7433" s="187" t="s">
        <v>74</v>
      </c>
      <c r="D7433" s="218">
        <v>100.14</v>
      </c>
    </row>
    <row r="7434" spans="1:4" ht="14.25">
      <c r="A7434" s="199">
        <v>87819</v>
      </c>
      <c r="B7434" s="186" t="s">
        <v>5908</v>
      </c>
      <c r="C7434" s="187" t="s">
        <v>74</v>
      </c>
      <c r="D7434" s="218">
        <v>108.17</v>
      </c>
    </row>
    <row r="7435" spans="1:4" ht="14.25">
      <c r="A7435" s="199">
        <v>104262</v>
      </c>
      <c r="B7435" s="186" t="s">
        <v>5987</v>
      </c>
      <c r="C7435" s="187" t="s">
        <v>74</v>
      </c>
      <c r="D7435" s="218">
        <v>127.72</v>
      </c>
    </row>
    <row r="7436" spans="1:4" ht="14.25">
      <c r="A7436" s="199">
        <v>87823</v>
      </c>
      <c r="B7436" s="186" t="s">
        <v>5911</v>
      </c>
      <c r="C7436" s="187" t="s">
        <v>74</v>
      </c>
      <c r="D7436" s="218">
        <v>138.66</v>
      </c>
    </row>
    <row r="7437" spans="1:4" ht="14.25">
      <c r="A7437" s="199">
        <v>87827</v>
      </c>
      <c r="B7437" s="186" t="s">
        <v>5914</v>
      </c>
      <c r="C7437" s="187" t="s">
        <v>74</v>
      </c>
      <c r="D7437" s="218">
        <v>79.38</v>
      </c>
    </row>
    <row r="7438" spans="1:4" ht="14.25">
      <c r="A7438" s="199">
        <v>87831</v>
      </c>
      <c r="B7438" s="186" t="s">
        <v>5917</v>
      </c>
      <c r="C7438" s="187" t="s">
        <v>74</v>
      </c>
      <c r="D7438" s="218">
        <v>96.99</v>
      </c>
    </row>
    <row r="7439" spans="1:4" ht="14.25">
      <c r="A7439" s="199">
        <v>104220</v>
      </c>
      <c r="B7439" s="186" t="s">
        <v>5945</v>
      </c>
      <c r="C7439" s="187" t="s">
        <v>74</v>
      </c>
      <c r="D7439" s="218">
        <v>57.33</v>
      </c>
    </row>
    <row r="7440" spans="1:4" ht="14.25">
      <c r="A7440" s="199">
        <v>104203</v>
      </c>
      <c r="B7440" s="186" t="s">
        <v>5929</v>
      </c>
      <c r="C7440" s="187" t="s">
        <v>74</v>
      </c>
      <c r="D7440" s="218">
        <v>61.41</v>
      </c>
    </row>
    <row r="7441" spans="1:4" ht="14.25">
      <c r="A7441" s="199">
        <v>104224</v>
      </c>
      <c r="B7441" s="186" t="s">
        <v>5949</v>
      </c>
      <c r="C7441" s="187" t="s">
        <v>74</v>
      </c>
      <c r="D7441" s="218">
        <v>74.22</v>
      </c>
    </row>
    <row r="7442" spans="1:4" ht="14.25">
      <c r="A7442" s="199">
        <v>104204</v>
      </c>
      <c r="B7442" s="186" t="s">
        <v>5930</v>
      </c>
      <c r="C7442" s="187" t="s">
        <v>74</v>
      </c>
      <c r="D7442" s="218">
        <v>79.53</v>
      </c>
    </row>
    <row r="7443" spans="1:4" ht="14.25">
      <c r="A7443" s="199">
        <v>104228</v>
      </c>
      <c r="B7443" s="186" t="s">
        <v>5953</v>
      </c>
      <c r="C7443" s="187" t="s">
        <v>74</v>
      </c>
      <c r="D7443" s="218">
        <v>82.15</v>
      </c>
    </row>
    <row r="7444" spans="1:4" ht="14.25">
      <c r="A7444" s="199">
        <v>104205</v>
      </c>
      <c r="B7444" s="186" t="s">
        <v>5931</v>
      </c>
      <c r="C7444" s="187" t="s">
        <v>74</v>
      </c>
      <c r="D7444" s="218">
        <v>87.46</v>
      </c>
    </row>
    <row r="7445" spans="1:4" ht="14.25">
      <c r="A7445" s="199">
        <v>104232</v>
      </c>
      <c r="B7445" s="186" t="s">
        <v>5957</v>
      </c>
      <c r="C7445" s="187" t="s">
        <v>74</v>
      </c>
      <c r="D7445" s="218">
        <v>90.77</v>
      </c>
    </row>
    <row r="7446" spans="1:4" ht="14.25">
      <c r="A7446" s="199">
        <v>104206</v>
      </c>
      <c r="B7446" s="186" t="s">
        <v>5932</v>
      </c>
      <c r="C7446" s="187" t="s">
        <v>74</v>
      </c>
      <c r="D7446" s="218">
        <v>96.61</v>
      </c>
    </row>
    <row r="7447" spans="1:4" ht="14.25">
      <c r="A7447" s="199">
        <v>104236</v>
      </c>
      <c r="B7447" s="186" t="s">
        <v>5961</v>
      </c>
      <c r="C7447" s="187" t="s">
        <v>74</v>
      </c>
      <c r="D7447" s="218">
        <v>43.46</v>
      </c>
    </row>
    <row r="7448" spans="1:4" ht="14.25">
      <c r="A7448" s="199">
        <v>104207</v>
      </c>
      <c r="B7448" s="186" t="s">
        <v>5933</v>
      </c>
      <c r="C7448" s="187" t="s">
        <v>74</v>
      </c>
      <c r="D7448" s="218">
        <v>45.98</v>
      </c>
    </row>
    <row r="7449" spans="1:4" ht="14.25">
      <c r="A7449" s="199">
        <v>104240</v>
      </c>
      <c r="B7449" s="186" t="s">
        <v>5965</v>
      </c>
      <c r="C7449" s="187" t="s">
        <v>74</v>
      </c>
      <c r="D7449" s="218">
        <v>59.93</v>
      </c>
    </row>
    <row r="7450" spans="1:4" ht="14.25">
      <c r="A7450" s="199">
        <v>104208</v>
      </c>
      <c r="B7450" s="186" t="s">
        <v>5934</v>
      </c>
      <c r="C7450" s="187" t="s">
        <v>74</v>
      </c>
      <c r="D7450" s="218">
        <v>63.56</v>
      </c>
    </row>
    <row r="7451" spans="1:4" ht="14.25">
      <c r="A7451" s="199">
        <v>104244</v>
      </c>
      <c r="B7451" s="186" t="s">
        <v>5969</v>
      </c>
      <c r="C7451" s="187" t="s">
        <v>74</v>
      </c>
      <c r="D7451" s="218">
        <v>67.41</v>
      </c>
    </row>
    <row r="7452" spans="1:4" ht="14.25">
      <c r="A7452" s="199">
        <v>104209</v>
      </c>
      <c r="B7452" s="186" t="s">
        <v>5935</v>
      </c>
      <c r="C7452" s="187" t="s">
        <v>74</v>
      </c>
      <c r="D7452" s="218">
        <v>71.03</v>
      </c>
    </row>
    <row r="7453" spans="1:4" ht="14.25">
      <c r="A7453" s="199">
        <v>104248</v>
      </c>
      <c r="B7453" s="186" t="s">
        <v>5973</v>
      </c>
      <c r="C7453" s="187" t="s">
        <v>74</v>
      </c>
      <c r="D7453" s="218">
        <v>70.44</v>
      </c>
    </row>
    <row r="7454" spans="1:4" ht="14.25">
      <c r="A7454" s="199">
        <v>104210</v>
      </c>
      <c r="B7454" s="186" t="s">
        <v>5936</v>
      </c>
      <c r="C7454" s="187" t="s">
        <v>74</v>
      </c>
      <c r="D7454" s="218">
        <v>73.94</v>
      </c>
    </row>
    <row r="7455" spans="1:4" ht="14.25">
      <c r="A7455" s="199">
        <v>104252</v>
      </c>
      <c r="B7455" s="186" t="s">
        <v>5977</v>
      </c>
      <c r="C7455" s="187" t="s">
        <v>74</v>
      </c>
      <c r="D7455" s="218">
        <v>78.81</v>
      </c>
    </row>
    <row r="7456" spans="1:4" ht="14.25">
      <c r="A7456" s="199">
        <v>104211</v>
      </c>
      <c r="B7456" s="186" t="s">
        <v>5937</v>
      </c>
      <c r="C7456" s="187" t="s">
        <v>74</v>
      </c>
      <c r="D7456" s="218">
        <v>86.18</v>
      </c>
    </row>
    <row r="7457" spans="1:4" ht="14.25">
      <c r="A7457" s="199">
        <v>104212</v>
      </c>
      <c r="B7457" s="186" t="s">
        <v>5938</v>
      </c>
      <c r="C7457" s="187" t="s">
        <v>74</v>
      </c>
      <c r="D7457" s="218">
        <v>103.81</v>
      </c>
    </row>
    <row r="7458" spans="1:4" ht="14.25">
      <c r="A7458" s="199">
        <v>104213</v>
      </c>
      <c r="B7458" s="186" t="s">
        <v>5939</v>
      </c>
      <c r="C7458" s="187" t="s">
        <v>74</v>
      </c>
      <c r="D7458" s="218">
        <v>111.28</v>
      </c>
    </row>
    <row r="7459" spans="1:4" ht="14.25">
      <c r="A7459" s="199">
        <v>104214</v>
      </c>
      <c r="B7459" s="186" t="s">
        <v>5940</v>
      </c>
      <c r="C7459" s="187" t="s">
        <v>74</v>
      </c>
      <c r="D7459" s="218">
        <v>132.44999999999999</v>
      </c>
    </row>
    <row r="7460" spans="1:4" ht="14.25">
      <c r="A7460" s="199">
        <v>104215</v>
      </c>
      <c r="B7460" s="186" t="s">
        <v>8359</v>
      </c>
      <c r="C7460" s="187" t="s">
        <v>74</v>
      </c>
      <c r="D7460" s="218">
        <v>81.239999999999995</v>
      </c>
    </row>
    <row r="7461" spans="1:4" ht="14.25">
      <c r="A7461" s="199">
        <v>104216</v>
      </c>
      <c r="B7461" s="186" t="s">
        <v>5941</v>
      </c>
      <c r="C7461" s="187" t="s">
        <v>74</v>
      </c>
      <c r="D7461" s="218">
        <v>98.87</v>
      </c>
    </row>
    <row r="7462" spans="1:4" ht="14.25">
      <c r="A7462" s="199">
        <v>104217</v>
      </c>
      <c r="B7462" s="186" t="s">
        <v>5942</v>
      </c>
      <c r="C7462" s="187" t="s">
        <v>74</v>
      </c>
      <c r="D7462" s="218">
        <v>53.42</v>
      </c>
    </row>
    <row r="7463" spans="1:4" ht="14.25">
      <c r="A7463" s="199">
        <v>104221</v>
      </c>
      <c r="B7463" s="186" t="s">
        <v>5946</v>
      </c>
      <c r="C7463" s="187" t="s">
        <v>74</v>
      </c>
      <c r="D7463" s="218">
        <v>69.010000000000005</v>
      </c>
    </row>
    <row r="7464" spans="1:4" ht="14.25">
      <c r="A7464" s="199">
        <v>104225</v>
      </c>
      <c r="B7464" s="186" t="s">
        <v>5950</v>
      </c>
      <c r="C7464" s="187" t="s">
        <v>74</v>
      </c>
      <c r="D7464" s="218">
        <v>76.27</v>
      </c>
    </row>
    <row r="7465" spans="1:4" ht="14.25">
      <c r="A7465" s="199">
        <v>104229</v>
      </c>
      <c r="B7465" s="186" t="s">
        <v>5954</v>
      </c>
      <c r="C7465" s="187" t="s">
        <v>74</v>
      </c>
      <c r="D7465" s="218">
        <v>89.39</v>
      </c>
    </row>
    <row r="7466" spans="1:4" ht="14.25">
      <c r="A7466" s="199">
        <v>104233</v>
      </c>
      <c r="B7466" s="186" t="s">
        <v>5958</v>
      </c>
      <c r="C7466" s="187" t="s">
        <v>74</v>
      </c>
      <c r="D7466" s="218">
        <v>40.53</v>
      </c>
    </row>
    <row r="7467" spans="1:4" ht="14.25">
      <c r="A7467" s="199">
        <v>104237</v>
      </c>
      <c r="B7467" s="186" t="s">
        <v>5962</v>
      </c>
      <c r="C7467" s="187" t="s">
        <v>74</v>
      </c>
      <c r="D7467" s="218">
        <v>55.68</v>
      </c>
    </row>
    <row r="7468" spans="1:4" ht="14.25">
      <c r="A7468" s="199">
        <v>104241</v>
      </c>
      <c r="B7468" s="186" t="s">
        <v>5966</v>
      </c>
      <c r="C7468" s="187" t="s">
        <v>74</v>
      </c>
      <c r="D7468" s="218">
        <v>62.48</v>
      </c>
    </row>
    <row r="7469" spans="1:4" ht="14.25">
      <c r="A7469" s="199">
        <v>104245</v>
      </c>
      <c r="B7469" s="186" t="s">
        <v>5970</v>
      </c>
      <c r="C7469" s="187" t="s">
        <v>74</v>
      </c>
      <c r="D7469" s="218">
        <v>68.25</v>
      </c>
    </row>
    <row r="7470" spans="1:4" ht="14.25">
      <c r="A7470" s="199">
        <v>104249</v>
      </c>
      <c r="B7470" s="186" t="s">
        <v>5974</v>
      </c>
      <c r="C7470" s="187" t="s">
        <v>74</v>
      </c>
      <c r="D7470" s="218">
        <v>73.17</v>
      </c>
    </row>
    <row r="7471" spans="1:4" ht="14.25">
      <c r="A7471" s="199">
        <v>104253</v>
      </c>
      <c r="B7471" s="186" t="s">
        <v>5978</v>
      </c>
      <c r="C7471" s="187" t="s">
        <v>74</v>
      </c>
      <c r="D7471" s="218">
        <v>88.33</v>
      </c>
    </row>
    <row r="7472" spans="1:4" ht="14.25">
      <c r="A7472" s="199">
        <v>104256</v>
      </c>
      <c r="B7472" s="186" t="s">
        <v>5981</v>
      </c>
      <c r="C7472" s="187" t="s">
        <v>74</v>
      </c>
      <c r="D7472" s="218">
        <v>95.28</v>
      </c>
    </row>
    <row r="7473" spans="1:4" ht="14.25">
      <c r="A7473" s="199">
        <v>104260</v>
      </c>
      <c r="B7473" s="186" t="s">
        <v>5985</v>
      </c>
      <c r="C7473" s="187" t="s">
        <v>74</v>
      </c>
      <c r="D7473" s="218">
        <v>102.75</v>
      </c>
    </row>
    <row r="7474" spans="1:4" ht="14.25">
      <c r="A7474" s="199">
        <v>104264</v>
      </c>
      <c r="B7474" s="186" t="s">
        <v>5989</v>
      </c>
      <c r="C7474" s="187" t="s">
        <v>74</v>
      </c>
      <c r="D7474" s="218">
        <v>121.92</v>
      </c>
    </row>
    <row r="7475" spans="1:4" ht="14.25">
      <c r="A7475" s="199">
        <v>87792</v>
      </c>
      <c r="B7475" s="186" t="s">
        <v>5889</v>
      </c>
      <c r="C7475" s="187" t="s">
        <v>74</v>
      </c>
      <c r="D7475" s="218">
        <v>42.8</v>
      </c>
    </row>
    <row r="7476" spans="1:4" ht="14.25">
      <c r="A7476" s="199">
        <v>87797</v>
      </c>
      <c r="B7476" s="186" t="s">
        <v>5892</v>
      </c>
      <c r="C7476" s="187" t="s">
        <v>74</v>
      </c>
      <c r="D7476" s="218">
        <v>59.06</v>
      </c>
    </row>
    <row r="7477" spans="1:4" ht="14.25">
      <c r="A7477" s="199">
        <v>87801</v>
      </c>
      <c r="B7477" s="186" t="s">
        <v>5895</v>
      </c>
      <c r="C7477" s="187" t="s">
        <v>74</v>
      </c>
      <c r="D7477" s="218">
        <v>65.86</v>
      </c>
    </row>
    <row r="7478" spans="1:4" ht="14.25">
      <c r="A7478" s="199">
        <v>87805</v>
      </c>
      <c r="B7478" s="186" t="s">
        <v>5898</v>
      </c>
      <c r="C7478" s="187" t="s">
        <v>74</v>
      </c>
      <c r="D7478" s="218">
        <v>71.97</v>
      </c>
    </row>
    <row r="7479" spans="1:4" ht="14.25">
      <c r="A7479" s="199">
        <v>87775</v>
      </c>
      <c r="B7479" s="186" t="s">
        <v>5878</v>
      </c>
      <c r="C7479" s="187" t="s">
        <v>74</v>
      </c>
      <c r="D7479" s="218">
        <v>57.28</v>
      </c>
    </row>
    <row r="7480" spans="1:4" ht="14.25">
      <c r="A7480" s="199">
        <v>87779</v>
      </c>
      <c r="B7480" s="186" t="s">
        <v>5881</v>
      </c>
      <c r="C7480" s="187" t="s">
        <v>74</v>
      </c>
      <c r="D7480" s="218">
        <v>73.959999999999994</v>
      </c>
    </row>
    <row r="7481" spans="1:4" ht="14.25">
      <c r="A7481" s="199">
        <v>87784</v>
      </c>
      <c r="B7481" s="186" t="s">
        <v>5884</v>
      </c>
      <c r="C7481" s="187" t="s">
        <v>74</v>
      </c>
      <c r="D7481" s="218">
        <v>81.22</v>
      </c>
    </row>
    <row r="7482" spans="1:4" ht="14.25">
      <c r="A7482" s="199">
        <v>87788</v>
      </c>
      <c r="B7482" s="186" t="s">
        <v>5887</v>
      </c>
      <c r="C7482" s="187" t="s">
        <v>74</v>
      </c>
      <c r="D7482" s="218">
        <v>95.53</v>
      </c>
    </row>
    <row r="7483" spans="1:4" ht="14.25">
      <c r="A7483" s="199">
        <v>87809</v>
      </c>
      <c r="B7483" s="186" t="s">
        <v>5901</v>
      </c>
      <c r="C7483" s="187" t="s">
        <v>74</v>
      </c>
      <c r="D7483" s="218">
        <v>80.099999999999994</v>
      </c>
    </row>
    <row r="7484" spans="1:4" ht="14.25">
      <c r="A7484" s="199">
        <v>87813</v>
      </c>
      <c r="B7484" s="186" t="s">
        <v>5904</v>
      </c>
      <c r="C7484" s="187" t="s">
        <v>74</v>
      </c>
      <c r="D7484" s="218">
        <v>96.36</v>
      </c>
    </row>
    <row r="7485" spans="1:4" ht="14.25">
      <c r="A7485" s="199">
        <v>104257</v>
      </c>
      <c r="B7485" s="186" t="s">
        <v>5982</v>
      </c>
      <c r="C7485" s="187" t="s">
        <v>74</v>
      </c>
      <c r="D7485" s="218">
        <v>95.13</v>
      </c>
    </row>
    <row r="7486" spans="1:4" ht="14.25">
      <c r="A7486" s="199">
        <v>87817</v>
      </c>
      <c r="B7486" s="186" t="s">
        <v>5907</v>
      </c>
      <c r="C7486" s="187" t="s">
        <v>74</v>
      </c>
      <c r="D7486" s="218">
        <v>103.16</v>
      </c>
    </row>
    <row r="7487" spans="1:4" ht="14.25">
      <c r="A7487" s="199">
        <v>104261</v>
      </c>
      <c r="B7487" s="186" t="s">
        <v>5986</v>
      </c>
      <c r="C7487" s="187" t="s">
        <v>74</v>
      </c>
      <c r="D7487" s="218">
        <v>122.19</v>
      </c>
    </row>
    <row r="7488" spans="1:4" ht="14.25">
      <c r="A7488" s="199">
        <v>87821</v>
      </c>
      <c r="B7488" s="186" t="s">
        <v>5910</v>
      </c>
      <c r="C7488" s="187" t="s">
        <v>74</v>
      </c>
      <c r="D7488" s="218">
        <v>133.13</v>
      </c>
    </row>
    <row r="7489" spans="1:4" ht="14.25">
      <c r="A7489" s="199">
        <v>87825</v>
      </c>
      <c r="B7489" s="186" t="s">
        <v>5913</v>
      </c>
      <c r="C7489" s="187" t="s">
        <v>74</v>
      </c>
      <c r="D7489" s="218">
        <v>75.72</v>
      </c>
    </row>
    <row r="7490" spans="1:4" ht="14.25">
      <c r="A7490" s="199">
        <v>87829</v>
      </c>
      <c r="B7490" s="186" t="s">
        <v>5916</v>
      </c>
      <c r="C7490" s="187" t="s">
        <v>74</v>
      </c>
      <c r="D7490" s="218">
        <v>92.09</v>
      </c>
    </row>
    <row r="7491" spans="1:4" ht="14.25">
      <c r="A7491" s="199">
        <v>87557</v>
      </c>
      <c r="B7491" s="186" t="s">
        <v>5876</v>
      </c>
      <c r="C7491" s="187" t="s">
        <v>74</v>
      </c>
      <c r="D7491" s="218">
        <v>38.83</v>
      </c>
    </row>
    <row r="7492" spans="1:4" ht="14.25">
      <c r="A7492" s="199">
        <v>87539</v>
      </c>
      <c r="B7492" s="186" t="s">
        <v>5866</v>
      </c>
      <c r="C7492" s="187" t="s">
        <v>74</v>
      </c>
      <c r="D7492" s="218">
        <v>58.52</v>
      </c>
    </row>
    <row r="7493" spans="1:4" ht="14.25">
      <c r="A7493" s="199">
        <v>104972</v>
      </c>
      <c r="B7493" s="186" t="s">
        <v>6021</v>
      </c>
      <c r="C7493" s="187" t="s">
        <v>74</v>
      </c>
      <c r="D7493" s="218">
        <v>36.119999999999997</v>
      </c>
    </row>
    <row r="7494" spans="1:4" ht="14.25">
      <c r="A7494" s="199">
        <v>104954</v>
      </c>
      <c r="B7494" s="186" t="s">
        <v>6003</v>
      </c>
      <c r="C7494" s="187" t="s">
        <v>74</v>
      </c>
      <c r="D7494" s="218">
        <v>50.37</v>
      </c>
    </row>
    <row r="7495" spans="1:4" ht="14.25">
      <c r="A7495" s="199">
        <v>104976</v>
      </c>
      <c r="B7495" s="186" t="s">
        <v>6025</v>
      </c>
      <c r="C7495" s="187" t="s">
        <v>74</v>
      </c>
      <c r="D7495" s="218">
        <v>32.119999999999997</v>
      </c>
    </row>
    <row r="7496" spans="1:4" ht="14.25">
      <c r="A7496" s="199">
        <v>104966</v>
      </c>
      <c r="B7496" s="186" t="s">
        <v>6015</v>
      </c>
      <c r="C7496" s="187" t="s">
        <v>74</v>
      </c>
      <c r="D7496" s="218">
        <v>46.37</v>
      </c>
    </row>
    <row r="7497" spans="1:4" ht="14.25">
      <c r="A7497" s="199">
        <v>104968</v>
      </c>
      <c r="B7497" s="186" t="s">
        <v>6017</v>
      </c>
      <c r="C7497" s="187" t="s">
        <v>74</v>
      </c>
      <c r="D7497" s="218">
        <v>42.86</v>
      </c>
    </row>
    <row r="7498" spans="1:4" ht="14.25">
      <c r="A7498" s="199">
        <v>104962</v>
      </c>
      <c r="B7498" s="186" t="s">
        <v>6011</v>
      </c>
      <c r="C7498" s="187" t="s">
        <v>74</v>
      </c>
      <c r="D7498" s="218">
        <v>57.1</v>
      </c>
    </row>
    <row r="7499" spans="1:4" ht="14.25">
      <c r="A7499" s="199">
        <v>87550</v>
      </c>
      <c r="B7499" s="186" t="s">
        <v>5873</v>
      </c>
      <c r="C7499" s="187" t="s">
        <v>74</v>
      </c>
      <c r="D7499" s="218">
        <v>28.68</v>
      </c>
    </row>
    <row r="7500" spans="1:4" ht="14.25">
      <c r="A7500" s="199">
        <v>87532</v>
      </c>
      <c r="B7500" s="186" t="s">
        <v>5863</v>
      </c>
      <c r="C7500" s="187" t="s">
        <v>74</v>
      </c>
      <c r="D7500" s="218">
        <v>40.92</v>
      </c>
    </row>
    <row r="7501" spans="1:4" ht="14.25">
      <c r="A7501" s="199">
        <v>87554</v>
      </c>
      <c r="B7501" s="186" t="s">
        <v>5875</v>
      </c>
      <c r="C7501" s="187" t="s">
        <v>74</v>
      </c>
      <c r="D7501" s="218">
        <v>26.1</v>
      </c>
    </row>
    <row r="7502" spans="1:4" ht="14.25">
      <c r="A7502" s="199">
        <v>87536</v>
      </c>
      <c r="B7502" s="186" t="s">
        <v>5865</v>
      </c>
      <c r="C7502" s="187" t="s">
        <v>74</v>
      </c>
      <c r="D7502" s="218">
        <v>38.340000000000003</v>
      </c>
    </row>
    <row r="7503" spans="1:4" ht="14.25">
      <c r="A7503" s="199">
        <v>87528</v>
      </c>
      <c r="B7503" s="186" t="s">
        <v>5859</v>
      </c>
      <c r="C7503" s="187" t="s">
        <v>74</v>
      </c>
      <c r="D7503" s="218">
        <v>45.27</v>
      </c>
    </row>
    <row r="7504" spans="1:4" ht="14.25">
      <c r="A7504" s="199">
        <v>87546</v>
      </c>
      <c r="B7504" s="186" t="s">
        <v>5869</v>
      </c>
      <c r="C7504" s="187" t="s">
        <v>74</v>
      </c>
      <c r="D7504" s="218">
        <v>33.03</v>
      </c>
    </row>
    <row r="7505" spans="1:4" ht="14.25">
      <c r="A7505" s="199">
        <v>104971</v>
      </c>
      <c r="B7505" s="186" t="s">
        <v>6020</v>
      </c>
      <c r="C7505" s="187" t="s">
        <v>74</v>
      </c>
      <c r="D7505" s="218">
        <v>34.14</v>
      </c>
    </row>
    <row r="7506" spans="1:4" ht="14.25">
      <c r="A7506" s="199">
        <v>104965</v>
      </c>
      <c r="B7506" s="186" t="s">
        <v>6014</v>
      </c>
      <c r="C7506" s="187" t="s">
        <v>74</v>
      </c>
      <c r="D7506" s="218">
        <v>47.28</v>
      </c>
    </row>
    <row r="7507" spans="1:4" ht="14.25">
      <c r="A7507" s="199">
        <v>104975</v>
      </c>
      <c r="B7507" s="186" t="s">
        <v>6024</v>
      </c>
      <c r="C7507" s="187" t="s">
        <v>74</v>
      </c>
      <c r="D7507" s="218">
        <v>30.14</v>
      </c>
    </row>
    <row r="7508" spans="1:4" ht="14.25">
      <c r="A7508" s="199">
        <v>104957</v>
      </c>
      <c r="B7508" s="186" t="s">
        <v>6006</v>
      </c>
      <c r="C7508" s="187" t="s">
        <v>74</v>
      </c>
      <c r="D7508" s="218">
        <v>43.28</v>
      </c>
    </row>
    <row r="7509" spans="1:4" ht="14.25">
      <c r="A7509" s="199">
        <v>104967</v>
      </c>
      <c r="B7509" s="186" t="s">
        <v>6016</v>
      </c>
      <c r="C7509" s="187" t="s">
        <v>74</v>
      </c>
      <c r="D7509" s="218">
        <v>40.880000000000003</v>
      </c>
    </row>
    <row r="7510" spans="1:4" ht="14.25">
      <c r="A7510" s="199">
        <v>104961</v>
      </c>
      <c r="B7510" s="186" t="s">
        <v>6010</v>
      </c>
      <c r="C7510" s="187" t="s">
        <v>74</v>
      </c>
      <c r="D7510" s="218">
        <v>54.01</v>
      </c>
    </row>
    <row r="7511" spans="1:4" ht="14.25">
      <c r="A7511" s="199">
        <v>87549</v>
      </c>
      <c r="B7511" s="186" t="s">
        <v>5872</v>
      </c>
      <c r="C7511" s="187" t="s">
        <v>74</v>
      </c>
      <c r="D7511" s="218">
        <v>26.7</v>
      </c>
    </row>
    <row r="7512" spans="1:4" ht="14.25">
      <c r="A7512" s="199">
        <v>87531</v>
      </c>
      <c r="B7512" s="186" t="s">
        <v>5862</v>
      </c>
      <c r="C7512" s="187" t="s">
        <v>74</v>
      </c>
      <c r="D7512" s="218">
        <v>37.83</v>
      </c>
    </row>
    <row r="7513" spans="1:4" ht="14.25">
      <c r="A7513" s="199">
        <v>87553</v>
      </c>
      <c r="B7513" s="186" t="s">
        <v>5874</v>
      </c>
      <c r="C7513" s="187" t="s">
        <v>74</v>
      </c>
      <c r="D7513" s="218">
        <v>24.12</v>
      </c>
    </row>
    <row r="7514" spans="1:4" ht="14.25">
      <c r="A7514" s="199">
        <v>87535</v>
      </c>
      <c r="B7514" s="186" t="s">
        <v>5864</v>
      </c>
      <c r="C7514" s="187" t="s">
        <v>74</v>
      </c>
      <c r="D7514" s="218">
        <v>35.25</v>
      </c>
    </row>
    <row r="7515" spans="1:4" ht="14.25">
      <c r="A7515" s="199">
        <v>87527</v>
      </c>
      <c r="B7515" s="186" t="s">
        <v>5858</v>
      </c>
      <c r="C7515" s="187" t="s">
        <v>74</v>
      </c>
      <c r="D7515" s="218">
        <v>42.18</v>
      </c>
    </row>
    <row r="7516" spans="1:4" ht="14.25">
      <c r="A7516" s="199">
        <v>87545</v>
      </c>
      <c r="B7516" s="186" t="s">
        <v>5868</v>
      </c>
      <c r="C7516" s="187" t="s">
        <v>74</v>
      </c>
      <c r="D7516" s="218">
        <v>31.05</v>
      </c>
    </row>
    <row r="7517" spans="1:4" ht="14.25">
      <c r="A7517" s="199">
        <v>104960</v>
      </c>
      <c r="B7517" s="186" t="s">
        <v>6009</v>
      </c>
      <c r="C7517" s="187" t="s">
        <v>74</v>
      </c>
      <c r="D7517" s="218">
        <v>37.28</v>
      </c>
    </row>
    <row r="7518" spans="1:4" ht="14.25">
      <c r="A7518" s="199">
        <v>87561</v>
      </c>
      <c r="B7518" s="186" t="s">
        <v>5877</v>
      </c>
      <c r="C7518" s="187" t="s">
        <v>74</v>
      </c>
      <c r="D7518" s="218">
        <v>38.270000000000003</v>
      </c>
    </row>
    <row r="7519" spans="1:4" ht="14.25">
      <c r="A7519" s="199">
        <v>104953</v>
      </c>
      <c r="B7519" s="186" t="s">
        <v>6002</v>
      </c>
      <c r="C7519" s="187" t="s">
        <v>74</v>
      </c>
      <c r="D7519" s="218">
        <v>56.97</v>
      </c>
    </row>
    <row r="7520" spans="1:4" ht="14.25">
      <c r="A7520" s="199">
        <v>87543</v>
      </c>
      <c r="B7520" s="186" t="s">
        <v>5867</v>
      </c>
      <c r="C7520" s="187" t="s">
        <v>74</v>
      </c>
      <c r="D7520" s="218">
        <v>22.63</v>
      </c>
    </row>
    <row r="7521" spans="1:4" ht="14.25">
      <c r="A7521" s="199">
        <v>104959</v>
      </c>
      <c r="B7521" s="186" t="s">
        <v>6008</v>
      </c>
      <c r="C7521" s="187" t="s">
        <v>74</v>
      </c>
      <c r="D7521" s="218">
        <v>26.74</v>
      </c>
    </row>
    <row r="7522" spans="1:4" ht="14.25">
      <c r="A7522" s="199">
        <v>104958</v>
      </c>
      <c r="B7522" s="186" t="s">
        <v>6007</v>
      </c>
      <c r="C7522" s="187" t="s">
        <v>74</v>
      </c>
      <c r="D7522" s="218">
        <v>24.76</v>
      </c>
    </row>
    <row r="7523" spans="1:4" ht="14.25">
      <c r="A7523" s="199">
        <v>104970</v>
      </c>
      <c r="B7523" s="186" t="s">
        <v>6019</v>
      </c>
      <c r="C7523" s="187" t="s">
        <v>74</v>
      </c>
      <c r="D7523" s="218">
        <v>38.08</v>
      </c>
    </row>
    <row r="7524" spans="1:4" ht="14.25">
      <c r="A7524" s="199">
        <v>104964</v>
      </c>
      <c r="B7524" s="186" t="s">
        <v>6013</v>
      </c>
      <c r="C7524" s="187" t="s">
        <v>74</v>
      </c>
      <c r="D7524" s="218">
        <v>52.32</v>
      </c>
    </row>
    <row r="7525" spans="1:4" ht="14.25">
      <c r="A7525" s="199">
        <v>104956</v>
      </c>
      <c r="B7525" s="186" t="s">
        <v>6005</v>
      </c>
      <c r="C7525" s="187" t="s">
        <v>74</v>
      </c>
      <c r="D7525" s="218">
        <v>47.36</v>
      </c>
    </row>
    <row r="7526" spans="1:4" ht="14.25">
      <c r="A7526" s="199">
        <v>104974</v>
      </c>
      <c r="B7526" s="186" t="s">
        <v>6023</v>
      </c>
      <c r="C7526" s="187" t="s">
        <v>74</v>
      </c>
      <c r="D7526" s="218">
        <v>33.119999999999997</v>
      </c>
    </row>
    <row r="7527" spans="1:4" ht="14.25">
      <c r="A7527" s="199">
        <v>87548</v>
      </c>
      <c r="B7527" s="186" t="s">
        <v>5871</v>
      </c>
      <c r="C7527" s="187" t="s">
        <v>74</v>
      </c>
      <c r="D7527" s="218">
        <v>29.94</v>
      </c>
    </row>
    <row r="7528" spans="1:4" ht="14.25">
      <c r="A7528" s="199">
        <v>87530</v>
      </c>
      <c r="B7528" s="186" t="s">
        <v>5861</v>
      </c>
      <c r="C7528" s="187" t="s">
        <v>74</v>
      </c>
      <c r="D7528" s="218">
        <v>42.19</v>
      </c>
    </row>
    <row r="7529" spans="1:4" ht="14.25">
      <c r="A7529" s="199">
        <v>104952</v>
      </c>
      <c r="B7529" s="186" t="s">
        <v>6001</v>
      </c>
      <c r="C7529" s="187" t="s">
        <v>74</v>
      </c>
      <c r="D7529" s="218">
        <v>38.99</v>
      </c>
    </row>
    <row r="7530" spans="1:4" ht="14.25">
      <c r="A7530" s="199">
        <v>104969</v>
      </c>
      <c r="B7530" s="186" t="s">
        <v>6018</v>
      </c>
      <c r="C7530" s="187" t="s">
        <v>74</v>
      </c>
      <c r="D7530" s="218">
        <v>36.1</v>
      </c>
    </row>
    <row r="7531" spans="1:4" ht="14.25">
      <c r="A7531" s="199">
        <v>104963</v>
      </c>
      <c r="B7531" s="186" t="s">
        <v>6012</v>
      </c>
      <c r="C7531" s="187" t="s">
        <v>74</v>
      </c>
      <c r="D7531" s="218">
        <v>49.23</v>
      </c>
    </row>
    <row r="7532" spans="1:4" ht="14.25">
      <c r="A7532" s="199">
        <v>104955</v>
      </c>
      <c r="B7532" s="186" t="s">
        <v>6004</v>
      </c>
      <c r="C7532" s="187" t="s">
        <v>74</v>
      </c>
      <c r="D7532" s="218">
        <v>44.27</v>
      </c>
    </row>
    <row r="7533" spans="1:4" ht="14.25">
      <c r="A7533" s="199">
        <v>104973</v>
      </c>
      <c r="B7533" s="186" t="s">
        <v>6022</v>
      </c>
      <c r="C7533" s="187" t="s">
        <v>74</v>
      </c>
      <c r="D7533" s="218">
        <v>31.14</v>
      </c>
    </row>
    <row r="7534" spans="1:4" ht="14.25">
      <c r="A7534" s="199">
        <v>87547</v>
      </c>
      <c r="B7534" s="186" t="s">
        <v>5870</v>
      </c>
      <c r="C7534" s="187" t="s">
        <v>74</v>
      </c>
      <c r="D7534" s="218">
        <v>27.96</v>
      </c>
    </row>
    <row r="7535" spans="1:4" ht="14.25">
      <c r="A7535" s="199">
        <v>87529</v>
      </c>
      <c r="B7535" s="186" t="s">
        <v>5860</v>
      </c>
      <c r="C7535" s="187" t="s">
        <v>74</v>
      </c>
      <c r="D7535" s="218">
        <v>39.1</v>
      </c>
    </row>
    <row r="7536" spans="1:4" ht="14.25">
      <c r="A7536" s="199">
        <v>104951</v>
      </c>
      <c r="B7536" s="186" t="s">
        <v>6000</v>
      </c>
      <c r="C7536" s="187" t="s">
        <v>74</v>
      </c>
      <c r="D7536" s="218">
        <v>35.9</v>
      </c>
    </row>
    <row r="7537" spans="1:4" ht="14.25">
      <c r="A7537" s="199">
        <v>104978</v>
      </c>
      <c r="B7537" s="186" t="s">
        <v>6027</v>
      </c>
      <c r="C7537" s="187" t="s">
        <v>74</v>
      </c>
      <c r="D7537" s="218">
        <v>38.54</v>
      </c>
    </row>
    <row r="7538" spans="1:4" ht="14.25">
      <c r="A7538" s="199">
        <v>104977</v>
      </c>
      <c r="B7538" s="186" t="s">
        <v>6026</v>
      </c>
      <c r="C7538" s="187" t="s">
        <v>74</v>
      </c>
      <c r="D7538" s="218">
        <v>51.5</v>
      </c>
    </row>
    <row r="7539" spans="1:4" ht="14.25">
      <c r="A7539" s="199">
        <v>90408</v>
      </c>
      <c r="B7539" s="186" t="s">
        <v>5928</v>
      </c>
      <c r="C7539" s="187" t="s">
        <v>74</v>
      </c>
      <c r="D7539" s="218">
        <v>33.950000000000003</v>
      </c>
    </row>
    <row r="7540" spans="1:4" ht="14.25">
      <c r="A7540" s="199">
        <v>90406</v>
      </c>
      <c r="B7540" s="186" t="s">
        <v>5927</v>
      </c>
      <c r="C7540" s="187" t="s">
        <v>74</v>
      </c>
      <c r="D7540" s="218">
        <v>45.93</v>
      </c>
    </row>
    <row r="7541" spans="1:4" ht="14.25">
      <c r="A7541" s="199">
        <v>103313</v>
      </c>
      <c r="B7541" s="186" t="s">
        <v>8360</v>
      </c>
      <c r="C7541" s="187" t="s">
        <v>73</v>
      </c>
      <c r="D7541" s="218">
        <v>0</v>
      </c>
    </row>
    <row r="7542" spans="1:4" ht="14.25">
      <c r="A7542" s="199">
        <v>103309</v>
      </c>
      <c r="B7542" s="186" t="s">
        <v>8361</v>
      </c>
      <c r="C7542" s="187" t="s">
        <v>73</v>
      </c>
      <c r="D7542" s="218">
        <v>0</v>
      </c>
    </row>
    <row r="7543" spans="1:4" ht="14.25">
      <c r="A7543" s="199">
        <v>103312</v>
      </c>
      <c r="B7543" s="186" t="s">
        <v>8362</v>
      </c>
      <c r="C7543" s="187" t="s">
        <v>73</v>
      </c>
      <c r="D7543" s="218">
        <v>0</v>
      </c>
    </row>
    <row r="7544" spans="1:4" ht="14.25">
      <c r="A7544" s="199">
        <v>103296</v>
      </c>
      <c r="B7544" s="186" t="s">
        <v>8363</v>
      </c>
      <c r="C7544" s="187" t="s">
        <v>73</v>
      </c>
      <c r="D7544" s="218">
        <v>0</v>
      </c>
    </row>
    <row r="7545" spans="1:4" ht="14.25">
      <c r="A7545" s="199">
        <v>103300</v>
      </c>
      <c r="B7545" s="186" t="s">
        <v>8364</v>
      </c>
      <c r="C7545" s="187" t="s">
        <v>73</v>
      </c>
      <c r="D7545" s="218">
        <v>0</v>
      </c>
    </row>
    <row r="7546" spans="1:4" ht="14.25">
      <c r="A7546" s="199">
        <v>103301</v>
      </c>
      <c r="B7546" s="186" t="s">
        <v>8365</v>
      </c>
      <c r="C7546" s="187" t="s">
        <v>73</v>
      </c>
      <c r="D7546" s="218">
        <v>0</v>
      </c>
    </row>
    <row r="7547" spans="1:4" ht="14.25">
      <c r="A7547" s="199">
        <v>103304</v>
      </c>
      <c r="B7547" s="186" t="s">
        <v>2986</v>
      </c>
      <c r="C7547" s="187" t="s">
        <v>73</v>
      </c>
      <c r="D7547" s="218">
        <v>1249.0899999999999</v>
      </c>
    </row>
    <row r="7548" spans="1:4" ht="14.25">
      <c r="A7548" s="199">
        <v>103305</v>
      </c>
      <c r="B7548" s="186" t="s">
        <v>8366</v>
      </c>
      <c r="C7548" s="187" t="s">
        <v>73</v>
      </c>
      <c r="D7548" s="218">
        <v>0</v>
      </c>
    </row>
    <row r="7549" spans="1:4" ht="14.25">
      <c r="A7549" s="199">
        <v>103294</v>
      </c>
      <c r="B7549" s="186" t="s">
        <v>8367</v>
      </c>
      <c r="C7549" s="187" t="s">
        <v>73</v>
      </c>
      <c r="D7549" s="218">
        <v>0</v>
      </c>
    </row>
    <row r="7550" spans="1:4" ht="14.25">
      <c r="A7550" s="199">
        <v>103298</v>
      </c>
      <c r="B7550" s="186" t="s">
        <v>8368</v>
      </c>
      <c r="C7550" s="187" t="s">
        <v>73</v>
      </c>
      <c r="D7550" s="218">
        <v>0</v>
      </c>
    </row>
    <row r="7551" spans="1:4" ht="14.25">
      <c r="A7551" s="199">
        <v>103293</v>
      </c>
      <c r="B7551" s="186" t="s">
        <v>8369</v>
      </c>
      <c r="C7551" s="187" t="s">
        <v>73</v>
      </c>
      <c r="D7551" s="218">
        <v>0</v>
      </c>
    </row>
    <row r="7552" spans="1:4" ht="14.25">
      <c r="A7552" s="199">
        <v>103297</v>
      </c>
      <c r="B7552" s="186" t="s">
        <v>8370</v>
      </c>
      <c r="C7552" s="187" t="s">
        <v>73</v>
      </c>
      <c r="D7552" s="218">
        <v>0</v>
      </c>
    </row>
    <row r="7553" spans="1:4" ht="14.25">
      <c r="A7553" s="199">
        <v>103311</v>
      </c>
      <c r="B7553" s="186" t="s">
        <v>8371</v>
      </c>
      <c r="C7553" s="187" t="s">
        <v>73</v>
      </c>
      <c r="D7553" s="218">
        <v>0</v>
      </c>
    </row>
    <row r="7554" spans="1:4" ht="14.25">
      <c r="A7554" s="199">
        <v>103306</v>
      </c>
      <c r="B7554" s="186" t="s">
        <v>8372</v>
      </c>
      <c r="C7554" s="187" t="s">
        <v>73</v>
      </c>
      <c r="D7554" s="218">
        <v>0</v>
      </c>
    </row>
    <row r="7555" spans="1:4" ht="14.25">
      <c r="A7555" s="199">
        <v>103308</v>
      </c>
      <c r="B7555" s="186" t="s">
        <v>8373</v>
      </c>
      <c r="C7555" s="187" t="s">
        <v>73</v>
      </c>
      <c r="D7555" s="218">
        <v>0</v>
      </c>
    </row>
    <row r="7556" spans="1:4" ht="14.25">
      <c r="A7556" s="199">
        <v>103295</v>
      </c>
      <c r="B7556" s="186" t="s">
        <v>8374</v>
      </c>
      <c r="C7556" s="187" t="s">
        <v>73</v>
      </c>
      <c r="D7556" s="218">
        <v>0</v>
      </c>
    </row>
    <row r="7557" spans="1:4" ht="14.25">
      <c r="A7557" s="199">
        <v>103299</v>
      </c>
      <c r="B7557" s="186" t="s">
        <v>8375</v>
      </c>
      <c r="C7557" s="187" t="s">
        <v>73</v>
      </c>
      <c r="D7557" s="218">
        <v>0</v>
      </c>
    </row>
    <row r="7558" spans="1:4" ht="14.25">
      <c r="A7558" s="199">
        <v>103302</v>
      </c>
      <c r="B7558" s="186" t="s">
        <v>8376</v>
      </c>
      <c r="C7558" s="187" t="s">
        <v>73</v>
      </c>
      <c r="D7558" s="218">
        <v>0</v>
      </c>
    </row>
    <row r="7559" spans="1:4" ht="14.25">
      <c r="A7559" s="199">
        <v>103307</v>
      </c>
      <c r="B7559" s="186" t="s">
        <v>2987</v>
      </c>
      <c r="C7559" s="187" t="s">
        <v>73</v>
      </c>
      <c r="D7559" s="218">
        <v>1340.96</v>
      </c>
    </row>
    <row r="7560" spans="1:4" ht="14.25">
      <c r="A7560" s="199">
        <v>103310</v>
      </c>
      <c r="B7560" s="186" t="s">
        <v>2988</v>
      </c>
      <c r="C7560" s="187" t="s">
        <v>73</v>
      </c>
      <c r="D7560" s="218">
        <v>1289.3399999999999</v>
      </c>
    </row>
    <row r="7561" spans="1:4" ht="14.25">
      <c r="A7561" s="199">
        <v>103303</v>
      </c>
      <c r="B7561" s="186" t="s">
        <v>8377</v>
      </c>
      <c r="C7561" s="187" t="s">
        <v>73</v>
      </c>
      <c r="D7561" s="218">
        <v>0</v>
      </c>
    </row>
    <row r="7562" spans="1:4" ht="14.25">
      <c r="A7562" s="199">
        <v>103314</v>
      </c>
      <c r="B7562" s="186" t="s">
        <v>2989</v>
      </c>
      <c r="C7562" s="187" t="s">
        <v>74</v>
      </c>
      <c r="D7562" s="218">
        <v>347.94</v>
      </c>
    </row>
    <row r="7563" spans="1:4" ht="14.25">
      <c r="A7563" s="199">
        <v>103315</v>
      </c>
      <c r="B7563" s="186" t="s">
        <v>2990</v>
      </c>
      <c r="C7563" s="187" t="s">
        <v>74</v>
      </c>
      <c r="D7563" s="218">
        <v>339.22</v>
      </c>
    </row>
    <row r="7564" spans="1:4" ht="14.25">
      <c r="A7564" s="199">
        <v>105188</v>
      </c>
      <c r="B7564" s="186" t="s">
        <v>6031</v>
      </c>
      <c r="C7564" s="187" t="s">
        <v>74</v>
      </c>
      <c r="D7564" s="218">
        <v>129.24</v>
      </c>
    </row>
    <row r="7565" spans="1:4" ht="14.25">
      <c r="A7565" s="199">
        <v>87841</v>
      </c>
      <c r="B7565" s="186" t="s">
        <v>5922</v>
      </c>
      <c r="C7565" s="187" t="s">
        <v>74</v>
      </c>
      <c r="D7565" s="218">
        <v>117.31</v>
      </c>
    </row>
    <row r="7566" spans="1:4" ht="14.25">
      <c r="A7566" s="199">
        <v>87853</v>
      </c>
      <c r="B7566" s="186" t="s">
        <v>5926</v>
      </c>
      <c r="C7566" s="187" t="s">
        <v>74</v>
      </c>
      <c r="D7566" s="218">
        <v>131.5</v>
      </c>
    </row>
    <row r="7567" spans="1:4" ht="14.25">
      <c r="A7567" s="199">
        <v>105187</v>
      </c>
      <c r="B7567" s="186" t="s">
        <v>6030</v>
      </c>
      <c r="C7567" s="187" t="s">
        <v>74</v>
      </c>
      <c r="D7567" s="218">
        <v>176.12</v>
      </c>
    </row>
    <row r="7568" spans="1:4" ht="14.25">
      <c r="A7568" s="199">
        <v>87840</v>
      </c>
      <c r="B7568" s="186" t="s">
        <v>5921</v>
      </c>
      <c r="C7568" s="187" t="s">
        <v>74</v>
      </c>
      <c r="D7568" s="218">
        <v>164.19</v>
      </c>
    </row>
    <row r="7569" spans="1:4" ht="14.25">
      <c r="A7569" s="199">
        <v>87852</v>
      </c>
      <c r="B7569" s="186" t="s">
        <v>5925</v>
      </c>
      <c r="C7569" s="187" t="s">
        <v>74</v>
      </c>
      <c r="D7569" s="218">
        <v>178.37</v>
      </c>
    </row>
    <row r="7570" spans="1:4" ht="14.25">
      <c r="A7570" s="199">
        <v>105186</v>
      </c>
      <c r="B7570" s="186" t="s">
        <v>6029</v>
      </c>
      <c r="C7570" s="187" t="s">
        <v>74</v>
      </c>
      <c r="D7570" s="218">
        <v>134.31</v>
      </c>
    </row>
    <row r="7571" spans="1:4" ht="14.25">
      <c r="A7571" s="199">
        <v>87839</v>
      </c>
      <c r="B7571" s="186" t="s">
        <v>5920</v>
      </c>
      <c r="C7571" s="187" t="s">
        <v>74</v>
      </c>
      <c r="D7571" s="218">
        <v>122.61</v>
      </c>
    </row>
    <row r="7572" spans="1:4" ht="14.25">
      <c r="A7572" s="199">
        <v>87851</v>
      </c>
      <c r="B7572" s="186" t="s">
        <v>5924</v>
      </c>
      <c r="C7572" s="187" t="s">
        <v>74</v>
      </c>
      <c r="D7572" s="218">
        <v>137.19</v>
      </c>
    </row>
    <row r="7573" spans="1:4" ht="14.25">
      <c r="A7573" s="199">
        <v>105185</v>
      </c>
      <c r="B7573" s="186" t="s">
        <v>6028</v>
      </c>
      <c r="C7573" s="187" t="s">
        <v>74</v>
      </c>
      <c r="D7573" s="218">
        <v>181.25</v>
      </c>
    </row>
    <row r="7574" spans="1:4" ht="14.25">
      <c r="A7574" s="199">
        <v>87838</v>
      </c>
      <c r="B7574" s="186" t="s">
        <v>5919</v>
      </c>
      <c r="C7574" s="187" t="s">
        <v>74</v>
      </c>
      <c r="D7574" s="218">
        <v>169.6</v>
      </c>
    </row>
    <row r="7575" spans="1:4" ht="14.25">
      <c r="A7575" s="199">
        <v>87850</v>
      </c>
      <c r="B7575" s="186" t="s">
        <v>5923</v>
      </c>
      <c r="C7575" s="187" t="s">
        <v>74</v>
      </c>
      <c r="D7575" s="218">
        <v>184.17</v>
      </c>
    </row>
    <row r="7576" spans="1:4" ht="14.25">
      <c r="A7576" s="199">
        <v>105110</v>
      </c>
      <c r="B7576" s="186" t="s">
        <v>6087</v>
      </c>
      <c r="C7576" s="187" t="s">
        <v>44</v>
      </c>
      <c r="D7576" s="218">
        <v>188.35</v>
      </c>
    </row>
    <row r="7577" spans="1:4" ht="14.25">
      <c r="A7577" s="199">
        <v>105105</v>
      </c>
      <c r="B7577" s="186" t="s">
        <v>6084</v>
      </c>
      <c r="C7577" s="187" t="s">
        <v>44</v>
      </c>
      <c r="D7577" s="218">
        <v>62.11</v>
      </c>
    </row>
    <row r="7578" spans="1:4" ht="14.25">
      <c r="A7578" s="199">
        <v>105103</v>
      </c>
      <c r="B7578" s="186" t="s">
        <v>6082</v>
      </c>
      <c r="C7578" s="187" t="s">
        <v>44</v>
      </c>
      <c r="D7578" s="218">
        <v>88.45</v>
      </c>
    </row>
    <row r="7579" spans="1:4" ht="14.25">
      <c r="A7579" s="199">
        <v>105112</v>
      </c>
      <c r="B7579" s="186" t="s">
        <v>6089</v>
      </c>
      <c r="C7579" s="187" t="s">
        <v>44</v>
      </c>
      <c r="D7579" s="218">
        <v>157.30000000000001</v>
      </c>
    </row>
    <row r="7580" spans="1:4" ht="14.25">
      <c r="A7580" s="199">
        <v>105109</v>
      </c>
      <c r="B7580" s="186" t="s">
        <v>8378</v>
      </c>
      <c r="C7580" s="187" t="s">
        <v>73</v>
      </c>
      <c r="D7580" s="218">
        <v>0</v>
      </c>
    </row>
    <row r="7581" spans="1:4" ht="14.25">
      <c r="A7581" s="199">
        <v>105108</v>
      </c>
      <c r="B7581" s="186" t="s">
        <v>8379</v>
      </c>
      <c r="C7581" s="187" t="s">
        <v>73</v>
      </c>
      <c r="D7581" s="218">
        <v>0</v>
      </c>
    </row>
    <row r="7582" spans="1:4" ht="14.25">
      <c r="A7582" s="199">
        <v>105104</v>
      </c>
      <c r="B7582" s="186" t="s">
        <v>6083</v>
      </c>
      <c r="C7582" s="187" t="s">
        <v>73</v>
      </c>
      <c r="D7582" s="218">
        <v>4455.92</v>
      </c>
    </row>
    <row r="7583" spans="1:4" ht="14.25">
      <c r="A7583" s="199">
        <v>105107</v>
      </c>
      <c r="B7583" s="186" t="s">
        <v>6086</v>
      </c>
      <c r="C7583" s="187" t="s">
        <v>73</v>
      </c>
      <c r="D7583" s="218">
        <v>2973.06</v>
      </c>
    </row>
    <row r="7584" spans="1:4" ht="14.25">
      <c r="A7584" s="199">
        <v>105106</v>
      </c>
      <c r="B7584" s="186" t="s">
        <v>6085</v>
      </c>
      <c r="C7584" s="187" t="s">
        <v>73</v>
      </c>
      <c r="D7584" s="218">
        <v>2013.46</v>
      </c>
    </row>
    <row r="7585" spans="1:4" ht="14.25">
      <c r="A7585" s="199">
        <v>105111</v>
      </c>
      <c r="B7585" s="186" t="s">
        <v>6088</v>
      </c>
      <c r="C7585" s="187" t="s">
        <v>73</v>
      </c>
      <c r="D7585" s="218">
        <v>17759.82</v>
      </c>
    </row>
    <row r="7586" spans="1:4" ht="14.25">
      <c r="A7586" s="199">
        <v>98520</v>
      </c>
      <c r="B7586" s="186" t="s">
        <v>6729</v>
      </c>
      <c r="C7586" s="187" t="s">
        <v>74</v>
      </c>
      <c r="D7586" s="218">
        <v>5.87</v>
      </c>
    </row>
    <row r="7587" spans="1:4" ht="14.25">
      <c r="A7587" s="199">
        <v>98521</v>
      </c>
      <c r="B7587" s="186" t="s">
        <v>6730</v>
      </c>
      <c r="C7587" s="187" t="s">
        <v>74</v>
      </c>
      <c r="D7587" s="218">
        <v>0.33</v>
      </c>
    </row>
    <row r="7588" spans="1:4" ht="14.25">
      <c r="A7588" s="199">
        <v>105521</v>
      </c>
      <c r="B7588" s="186" t="s">
        <v>6731</v>
      </c>
      <c r="C7588" s="187" t="s">
        <v>74</v>
      </c>
      <c r="D7588" s="218">
        <v>3.88</v>
      </c>
    </row>
    <row r="7589" spans="1:4" ht="14.25">
      <c r="A7589" s="199">
        <v>98509</v>
      </c>
      <c r="B7589" s="186" t="s">
        <v>8380</v>
      </c>
      <c r="C7589" s="187" t="s">
        <v>73</v>
      </c>
      <c r="D7589" s="218">
        <v>63.74</v>
      </c>
    </row>
    <row r="7590" spans="1:4" ht="14.25">
      <c r="A7590" s="199">
        <v>98507</v>
      </c>
      <c r="B7590" s="186" t="s">
        <v>8381</v>
      </c>
      <c r="C7590" s="187" t="s">
        <v>73</v>
      </c>
      <c r="D7590" s="218">
        <v>0</v>
      </c>
    </row>
    <row r="7591" spans="1:4" ht="14.25">
      <c r="A7591" s="199">
        <v>98508</v>
      </c>
      <c r="B7591" s="186" t="s">
        <v>8382</v>
      </c>
      <c r="C7591" s="187" t="s">
        <v>73</v>
      </c>
      <c r="D7591" s="218">
        <v>0</v>
      </c>
    </row>
    <row r="7592" spans="1:4" ht="14.25">
      <c r="A7592" s="199">
        <v>98506</v>
      </c>
      <c r="B7592" s="186" t="s">
        <v>8383</v>
      </c>
      <c r="C7592" s="187" t="s">
        <v>73</v>
      </c>
      <c r="D7592" s="218">
        <v>0</v>
      </c>
    </row>
    <row r="7593" spans="1:4" ht="14.25">
      <c r="A7593" s="199">
        <v>98505</v>
      </c>
      <c r="B7593" s="186" t="s">
        <v>6734</v>
      </c>
      <c r="C7593" s="187" t="s">
        <v>74</v>
      </c>
      <c r="D7593" s="218">
        <v>94.03</v>
      </c>
    </row>
    <row r="7594" spans="1:4" ht="14.25">
      <c r="A7594" s="199">
        <v>98504</v>
      </c>
      <c r="B7594" s="186" t="s">
        <v>6733</v>
      </c>
      <c r="C7594" s="187" t="s">
        <v>74</v>
      </c>
      <c r="D7594" s="218">
        <v>12.91</v>
      </c>
    </row>
    <row r="7595" spans="1:4" ht="14.25">
      <c r="A7595" s="199">
        <v>98503</v>
      </c>
      <c r="B7595" s="186" t="s">
        <v>6732</v>
      </c>
      <c r="C7595" s="187" t="s">
        <v>74</v>
      </c>
      <c r="D7595" s="218">
        <v>21.33</v>
      </c>
    </row>
    <row r="7596" spans="1:4" ht="14.25">
      <c r="A7596" s="199">
        <v>103946</v>
      </c>
      <c r="B7596" s="186" t="s">
        <v>6735</v>
      </c>
      <c r="C7596" s="187" t="s">
        <v>74</v>
      </c>
      <c r="D7596" s="218">
        <v>16.66</v>
      </c>
    </row>
    <row r="7597" spans="1:4" ht="14.25">
      <c r="A7597" s="199">
        <v>98517</v>
      </c>
      <c r="B7597" s="186" t="s">
        <v>8384</v>
      </c>
      <c r="C7597" s="187" t="s">
        <v>73</v>
      </c>
      <c r="D7597" s="218">
        <v>0</v>
      </c>
    </row>
    <row r="7598" spans="1:4" ht="14.25">
      <c r="A7598" s="199">
        <v>98518</v>
      </c>
      <c r="B7598" s="186" t="s">
        <v>8385</v>
      </c>
      <c r="C7598" s="187" t="s">
        <v>73</v>
      </c>
      <c r="D7598" s="218">
        <v>0</v>
      </c>
    </row>
    <row r="7599" spans="1:4" ht="14.25">
      <c r="A7599" s="199">
        <v>98516</v>
      </c>
      <c r="B7599" s="186" t="s">
        <v>6727</v>
      </c>
      <c r="C7599" s="187" t="s">
        <v>73</v>
      </c>
      <c r="D7599" s="218">
        <v>345.95</v>
      </c>
    </row>
    <row r="7600" spans="1:4" ht="14.25">
      <c r="A7600" s="199">
        <v>98514</v>
      </c>
      <c r="B7600" s="186" t="s">
        <v>8386</v>
      </c>
      <c r="C7600" s="187" t="s">
        <v>73</v>
      </c>
      <c r="D7600" s="218">
        <v>0</v>
      </c>
    </row>
    <row r="7601" spans="1:4" ht="14.25">
      <c r="A7601" s="199">
        <v>98515</v>
      </c>
      <c r="B7601" s="186" t="s">
        <v>8387</v>
      </c>
      <c r="C7601" s="187" t="s">
        <v>73</v>
      </c>
      <c r="D7601" s="218">
        <v>0</v>
      </c>
    </row>
    <row r="7602" spans="1:4" ht="14.25">
      <c r="A7602" s="199">
        <v>98513</v>
      </c>
      <c r="B7602" s="186" t="s">
        <v>8388</v>
      </c>
      <c r="C7602" s="187" t="s">
        <v>73</v>
      </c>
      <c r="D7602" s="218">
        <v>0</v>
      </c>
    </row>
    <row r="7603" spans="1:4" ht="14.25">
      <c r="A7603" s="199">
        <v>98511</v>
      </c>
      <c r="B7603" s="186" t="s">
        <v>6726</v>
      </c>
      <c r="C7603" s="187" t="s">
        <v>73</v>
      </c>
      <c r="D7603" s="218">
        <v>184.07</v>
      </c>
    </row>
    <row r="7604" spans="1:4" ht="14.25">
      <c r="A7604" s="199">
        <v>98512</v>
      </c>
      <c r="B7604" s="186" t="s">
        <v>8389</v>
      </c>
      <c r="C7604" s="187" t="s">
        <v>73</v>
      </c>
      <c r="D7604" s="218">
        <v>0</v>
      </c>
    </row>
    <row r="7605" spans="1:4" ht="14.25">
      <c r="A7605" s="199">
        <v>98510</v>
      </c>
      <c r="B7605" s="186" t="s">
        <v>6725</v>
      </c>
      <c r="C7605" s="187" t="s">
        <v>73</v>
      </c>
      <c r="D7605" s="218">
        <v>101.71</v>
      </c>
    </row>
    <row r="7606" spans="1:4" ht="14.25">
      <c r="A7606" s="199">
        <v>98519</v>
      </c>
      <c r="B7606" s="186" t="s">
        <v>6728</v>
      </c>
      <c r="C7606" s="187" t="s">
        <v>74</v>
      </c>
      <c r="D7606" s="218">
        <v>3.6</v>
      </c>
    </row>
    <row r="7607" spans="1:4" ht="14.25">
      <c r="A7607" s="199">
        <v>91599</v>
      </c>
      <c r="B7607" s="186" t="s">
        <v>6344</v>
      </c>
      <c r="C7607" s="187" t="s">
        <v>72</v>
      </c>
      <c r="D7607" s="218">
        <v>8.0399999999999991</v>
      </c>
    </row>
    <row r="7608" spans="1:4" ht="14.25">
      <c r="A7608" s="199">
        <v>100065</v>
      </c>
      <c r="B7608" s="186" t="s">
        <v>8390</v>
      </c>
      <c r="C7608" s="187" t="s">
        <v>72</v>
      </c>
      <c r="D7608" s="218">
        <v>0</v>
      </c>
    </row>
    <row r="7609" spans="1:4" ht="14.25">
      <c r="A7609" s="199">
        <v>100069</v>
      </c>
      <c r="B7609" s="186" t="s">
        <v>8391</v>
      </c>
      <c r="C7609" s="187" t="s">
        <v>72</v>
      </c>
      <c r="D7609" s="218">
        <v>0</v>
      </c>
    </row>
    <row r="7610" spans="1:4" ht="14.25">
      <c r="A7610" s="199">
        <v>100063</v>
      </c>
      <c r="B7610" s="186" t="s">
        <v>8392</v>
      </c>
      <c r="C7610" s="187" t="s">
        <v>72</v>
      </c>
      <c r="D7610" s="218">
        <v>0</v>
      </c>
    </row>
    <row r="7611" spans="1:4" ht="14.25">
      <c r="A7611" s="199">
        <v>91597</v>
      </c>
      <c r="B7611" s="186" t="s">
        <v>6342</v>
      </c>
      <c r="C7611" s="187" t="s">
        <v>72</v>
      </c>
      <c r="D7611" s="218">
        <v>7.7</v>
      </c>
    </row>
    <row r="7612" spans="1:4" ht="14.25">
      <c r="A7612" s="199">
        <v>91598</v>
      </c>
      <c r="B7612" s="186" t="s">
        <v>6343</v>
      </c>
      <c r="C7612" s="187" t="s">
        <v>72</v>
      </c>
      <c r="D7612" s="218">
        <v>10</v>
      </c>
    </row>
    <row r="7613" spans="1:4" ht="14.25">
      <c r="A7613" s="199">
        <v>91596</v>
      </c>
      <c r="B7613" s="186" t="s">
        <v>6341</v>
      </c>
      <c r="C7613" s="187" t="s">
        <v>72</v>
      </c>
      <c r="D7613" s="218">
        <v>10.3</v>
      </c>
    </row>
    <row r="7614" spans="1:4" ht="14.25">
      <c r="A7614" s="199">
        <v>100064</v>
      </c>
      <c r="B7614" s="186" t="s">
        <v>6350</v>
      </c>
      <c r="C7614" s="187" t="s">
        <v>72</v>
      </c>
      <c r="D7614" s="218">
        <v>10.23</v>
      </c>
    </row>
    <row r="7615" spans="1:4" ht="14.25">
      <c r="A7615" s="199">
        <v>100066</v>
      </c>
      <c r="B7615" s="186" t="s">
        <v>6351</v>
      </c>
      <c r="C7615" s="187" t="s">
        <v>72</v>
      </c>
      <c r="D7615" s="218">
        <v>10.25</v>
      </c>
    </row>
    <row r="7616" spans="1:4" ht="14.25">
      <c r="A7616" s="199">
        <v>91603</v>
      </c>
      <c r="B7616" s="186" t="s">
        <v>6348</v>
      </c>
      <c r="C7616" s="187" t="s">
        <v>72</v>
      </c>
      <c r="D7616" s="218">
        <v>9.68</v>
      </c>
    </row>
    <row r="7617" spans="1:4" ht="14.25">
      <c r="A7617" s="199">
        <v>100068</v>
      </c>
      <c r="B7617" s="186" t="s">
        <v>6353</v>
      </c>
      <c r="C7617" s="187" t="s">
        <v>72</v>
      </c>
      <c r="D7617" s="218">
        <v>8.32</v>
      </c>
    </row>
    <row r="7618" spans="1:4" ht="14.25">
      <c r="A7618" s="199">
        <v>100067</v>
      </c>
      <c r="B7618" s="186" t="s">
        <v>6352</v>
      </c>
      <c r="C7618" s="187" t="s">
        <v>72</v>
      </c>
      <c r="D7618" s="218">
        <v>11.52</v>
      </c>
    </row>
    <row r="7619" spans="1:4" ht="14.25">
      <c r="A7619" s="199">
        <v>91601</v>
      </c>
      <c r="B7619" s="186" t="s">
        <v>6346</v>
      </c>
      <c r="C7619" s="187" t="s">
        <v>72</v>
      </c>
      <c r="D7619" s="218">
        <v>11.79</v>
      </c>
    </row>
    <row r="7620" spans="1:4" ht="14.25">
      <c r="A7620" s="199">
        <v>91602</v>
      </c>
      <c r="B7620" s="186" t="s">
        <v>6347</v>
      </c>
      <c r="C7620" s="187" t="s">
        <v>72</v>
      </c>
      <c r="D7620" s="218">
        <v>10.9</v>
      </c>
    </row>
    <row r="7621" spans="1:4" ht="14.25">
      <c r="A7621" s="199">
        <v>91593</v>
      </c>
      <c r="B7621" s="186" t="s">
        <v>6338</v>
      </c>
      <c r="C7621" s="187" t="s">
        <v>72</v>
      </c>
      <c r="D7621" s="218">
        <v>10.34</v>
      </c>
    </row>
    <row r="7622" spans="1:4" ht="14.25">
      <c r="A7622" s="199">
        <v>105814</v>
      </c>
      <c r="B7622" s="186" t="s">
        <v>6354</v>
      </c>
      <c r="C7622" s="187" t="s">
        <v>72</v>
      </c>
      <c r="D7622" s="218">
        <v>10.050000000000001</v>
      </c>
    </row>
    <row r="7623" spans="1:4" ht="14.25">
      <c r="A7623" s="199">
        <v>91594</v>
      </c>
      <c r="B7623" s="186" t="s">
        <v>6339</v>
      </c>
      <c r="C7623" s="187" t="s">
        <v>72</v>
      </c>
      <c r="D7623" s="218">
        <v>10.35</v>
      </c>
    </row>
    <row r="7624" spans="1:4" ht="14.25">
      <c r="A7624" s="199">
        <v>91595</v>
      </c>
      <c r="B7624" s="186" t="s">
        <v>6340</v>
      </c>
      <c r="C7624" s="187" t="s">
        <v>72</v>
      </c>
      <c r="D7624" s="218">
        <v>10.61</v>
      </c>
    </row>
    <row r="7625" spans="1:4" ht="14.25">
      <c r="A7625" s="199">
        <v>105815</v>
      </c>
      <c r="B7625" s="186" t="s">
        <v>8393</v>
      </c>
      <c r="C7625" s="187" t="s">
        <v>72</v>
      </c>
      <c r="D7625" s="218">
        <v>0</v>
      </c>
    </row>
    <row r="7626" spans="1:4" ht="14.25">
      <c r="A7626" s="199">
        <v>91600</v>
      </c>
      <c r="B7626" s="186" t="s">
        <v>6345</v>
      </c>
      <c r="C7626" s="187" t="s">
        <v>72</v>
      </c>
      <c r="D7626" s="218">
        <v>11.53</v>
      </c>
    </row>
    <row r="7627" spans="1:4" ht="14.25">
      <c r="A7627" s="199">
        <v>99235</v>
      </c>
      <c r="B7627" s="186" t="s">
        <v>6355</v>
      </c>
      <c r="C7627" s="187" t="s">
        <v>712</v>
      </c>
      <c r="D7627" s="218">
        <v>688.5</v>
      </c>
    </row>
    <row r="7628" spans="1:4" ht="14.25">
      <c r="A7628" s="199">
        <v>105539</v>
      </c>
      <c r="B7628" s="186" t="s">
        <v>8394</v>
      </c>
      <c r="C7628" s="187" t="s">
        <v>712</v>
      </c>
      <c r="D7628" s="218">
        <v>0</v>
      </c>
    </row>
    <row r="7629" spans="1:4" ht="14.25">
      <c r="A7629" s="199">
        <v>99439</v>
      </c>
      <c r="B7629" s="186" t="s">
        <v>6364</v>
      </c>
      <c r="C7629" s="187" t="s">
        <v>712</v>
      </c>
      <c r="D7629" s="218">
        <v>757.66</v>
      </c>
    </row>
    <row r="7630" spans="1:4" ht="14.25">
      <c r="A7630" s="199">
        <v>105540</v>
      </c>
      <c r="B7630" s="186" t="s">
        <v>8395</v>
      </c>
      <c r="C7630" s="187" t="s">
        <v>712</v>
      </c>
      <c r="D7630" s="218">
        <v>0</v>
      </c>
    </row>
    <row r="7631" spans="1:4" ht="14.25">
      <c r="A7631" s="199">
        <v>103184</v>
      </c>
      <c r="B7631" s="186" t="s">
        <v>6366</v>
      </c>
      <c r="C7631" s="187" t="s">
        <v>712</v>
      </c>
      <c r="D7631" s="218">
        <v>709.5</v>
      </c>
    </row>
    <row r="7632" spans="1:4" ht="14.25">
      <c r="A7632" s="199">
        <v>103183</v>
      </c>
      <c r="B7632" s="186" t="s">
        <v>6365</v>
      </c>
      <c r="C7632" s="187" t="s">
        <v>712</v>
      </c>
      <c r="D7632" s="218">
        <v>829.97</v>
      </c>
    </row>
    <row r="7633" spans="1:4" ht="14.25">
      <c r="A7633" s="199">
        <v>99434</v>
      </c>
      <c r="B7633" s="186" t="s">
        <v>6359</v>
      </c>
      <c r="C7633" s="187" t="s">
        <v>712</v>
      </c>
      <c r="D7633" s="218">
        <v>770.84</v>
      </c>
    </row>
    <row r="7634" spans="1:4" ht="14.25">
      <c r="A7634" s="199">
        <v>99431</v>
      </c>
      <c r="B7634" s="186" t="s">
        <v>6356</v>
      </c>
      <c r="C7634" s="187" t="s">
        <v>712</v>
      </c>
      <c r="D7634" s="218">
        <v>767.21</v>
      </c>
    </row>
    <row r="7635" spans="1:4" ht="14.25">
      <c r="A7635" s="199">
        <v>99435</v>
      </c>
      <c r="B7635" s="186" t="s">
        <v>6360</v>
      </c>
      <c r="C7635" s="187" t="s">
        <v>712</v>
      </c>
      <c r="D7635" s="218">
        <v>752.57</v>
      </c>
    </row>
    <row r="7636" spans="1:4" ht="14.25">
      <c r="A7636" s="199">
        <v>99432</v>
      </c>
      <c r="B7636" s="186" t="s">
        <v>6357</v>
      </c>
      <c r="C7636" s="187" t="s">
        <v>712</v>
      </c>
      <c r="D7636" s="218">
        <v>749.97</v>
      </c>
    </row>
    <row r="7637" spans="1:4" ht="14.25">
      <c r="A7637" s="199">
        <v>99438</v>
      </c>
      <c r="B7637" s="186" t="s">
        <v>6363</v>
      </c>
      <c r="C7637" s="187" t="s">
        <v>712</v>
      </c>
      <c r="D7637" s="218">
        <v>738.97</v>
      </c>
    </row>
    <row r="7638" spans="1:4" ht="14.25">
      <c r="A7638" s="199">
        <v>105538</v>
      </c>
      <c r="B7638" s="186" t="s">
        <v>8396</v>
      </c>
      <c r="C7638" s="187" t="s">
        <v>712</v>
      </c>
      <c r="D7638" s="218">
        <v>0</v>
      </c>
    </row>
    <row r="7639" spans="1:4" ht="14.25">
      <c r="A7639" s="199">
        <v>99436</v>
      </c>
      <c r="B7639" s="186" t="s">
        <v>6361</v>
      </c>
      <c r="C7639" s="187" t="s">
        <v>712</v>
      </c>
      <c r="D7639" s="218">
        <v>833.42</v>
      </c>
    </row>
    <row r="7640" spans="1:4" ht="14.25">
      <c r="A7640" s="199">
        <v>99437</v>
      </c>
      <c r="B7640" s="186" t="s">
        <v>6362</v>
      </c>
      <c r="C7640" s="187" t="s">
        <v>712</v>
      </c>
      <c r="D7640" s="218">
        <v>732.06</v>
      </c>
    </row>
    <row r="7641" spans="1:4" ht="14.25">
      <c r="A7641" s="199">
        <v>105537</v>
      </c>
      <c r="B7641" s="186" t="s">
        <v>8397</v>
      </c>
      <c r="C7641" s="187" t="s">
        <v>712</v>
      </c>
      <c r="D7641" s="218">
        <v>0</v>
      </c>
    </row>
    <row r="7642" spans="1:4" ht="14.25">
      <c r="A7642" s="199">
        <v>99433</v>
      </c>
      <c r="B7642" s="186" t="s">
        <v>6358</v>
      </c>
      <c r="C7642" s="187" t="s">
        <v>712</v>
      </c>
      <c r="D7642" s="218">
        <v>812.66</v>
      </c>
    </row>
    <row r="7643" spans="1:4" ht="14.25">
      <c r="A7643" s="199">
        <v>104422</v>
      </c>
      <c r="B7643" s="186" t="s">
        <v>6705</v>
      </c>
      <c r="C7643" s="187" t="s">
        <v>74</v>
      </c>
      <c r="D7643" s="218">
        <v>9.5299999999999994</v>
      </c>
    </row>
    <row r="7644" spans="1:4" ht="14.25">
      <c r="A7644" s="199">
        <v>105824</v>
      </c>
      <c r="B7644" s="186" t="s">
        <v>6716</v>
      </c>
      <c r="C7644" s="187" t="s">
        <v>74</v>
      </c>
      <c r="D7644" s="218">
        <v>12.27</v>
      </c>
    </row>
    <row r="7645" spans="1:4" ht="14.25">
      <c r="A7645" s="199">
        <v>105825</v>
      </c>
      <c r="B7645" s="186" t="s">
        <v>6717</v>
      </c>
      <c r="C7645" s="187" t="s">
        <v>74</v>
      </c>
      <c r="D7645" s="218">
        <v>6.61</v>
      </c>
    </row>
    <row r="7646" spans="1:4" ht="14.25">
      <c r="A7646" s="199">
        <v>104421</v>
      </c>
      <c r="B7646" s="186" t="s">
        <v>6704</v>
      </c>
      <c r="C7646" s="187" t="s">
        <v>74</v>
      </c>
      <c r="D7646" s="218">
        <v>14.75</v>
      </c>
    </row>
    <row r="7647" spans="1:4" ht="14.25">
      <c r="A7647" s="199">
        <v>105822</v>
      </c>
      <c r="B7647" s="186" t="s">
        <v>6714</v>
      </c>
      <c r="C7647" s="187" t="s">
        <v>74</v>
      </c>
      <c r="D7647" s="218">
        <v>17.489999999999998</v>
      </c>
    </row>
    <row r="7648" spans="1:4" ht="14.25">
      <c r="A7648" s="199">
        <v>105823</v>
      </c>
      <c r="B7648" s="186" t="s">
        <v>6715</v>
      </c>
      <c r="C7648" s="187" t="s">
        <v>74</v>
      </c>
      <c r="D7648" s="218">
        <v>11.83</v>
      </c>
    </row>
    <row r="7649" spans="1:4" ht="14.25">
      <c r="A7649" s="199">
        <v>104423</v>
      </c>
      <c r="B7649" s="186" t="s">
        <v>6706</v>
      </c>
      <c r="C7649" s="187" t="s">
        <v>74</v>
      </c>
      <c r="D7649" s="218">
        <v>13.2</v>
      </c>
    </row>
    <row r="7650" spans="1:4" ht="14.25">
      <c r="A7650" s="199">
        <v>105826</v>
      </c>
      <c r="B7650" s="186" t="s">
        <v>6718</v>
      </c>
      <c r="C7650" s="187" t="s">
        <v>74</v>
      </c>
      <c r="D7650" s="218">
        <v>15.94</v>
      </c>
    </row>
    <row r="7651" spans="1:4" ht="14.25">
      <c r="A7651" s="199">
        <v>105827</v>
      </c>
      <c r="B7651" s="186" t="s">
        <v>6719</v>
      </c>
      <c r="C7651" s="187" t="s">
        <v>74</v>
      </c>
      <c r="D7651" s="218">
        <v>10.28</v>
      </c>
    </row>
    <row r="7652" spans="1:4" ht="14.25">
      <c r="A7652" s="199">
        <v>104425</v>
      </c>
      <c r="B7652" s="186" t="s">
        <v>6707</v>
      </c>
      <c r="C7652" s="187" t="s">
        <v>74</v>
      </c>
      <c r="D7652" s="218">
        <v>7.95</v>
      </c>
    </row>
    <row r="7653" spans="1:4" ht="14.25">
      <c r="A7653" s="199">
        <v>105828</v>
      </c>
      <c r="B7653" s="186" t="s">
        <v>6720</v>
      </c>
      <c r="C7653" s="187" t="s">
        <v>74</v>
      </c>
      <c r="D7653" s="218">
        <v>10.69</v>
      </c>
    </row>
    <row r="7654" spans="1:4" ht="14.25">
      <c r="A7654" s="199">
        <v>105829</v>
      </c>
      <c r="B7654" s="186" t="s">
        <v>6721</v>
      </c>
      <c r="C7654" s="187" t="s">
        <v>74</v>
      </c>
      <c r="D7654" s="218">
        <v>5.03</v>
      </c>
    </row>
    <row r="7655" spans="1:4" ht="14.25">
      <c r="A7655" s="199">
        <v>91525</v>
      </c>
      <c r="B7655" s="186" t="s">
        <v>6695</v>
      </c>
      <c r="C7655" s="187" t="s">
        <v>74</v>
      </c>
      <c r="D7655" s="218">
        <v>6.77</v>
      </c>
    </row>
    <row r="7656" spans="1:4" ht="14.25">
      <c r="A7656" s="199">
        <v>105818</v>
      </c>
      <c r="B7656" s="186" t="s">
        <v>6710</v>
      </c>
      <c r="C7656" s="187" t="s">
        <v>74</v>
      </c>
      <c r="D7656" s="218">
        <v>10.95</v>
      </c>
    </row>
    <row r="7657" spans="1:4" ht="14.25">
      <c r="A7657" s="199">
        <v>105819</v>
      </c>
      <c r="B7657" s="186" t="s">
        <v>6711</v>
      </c>
      <c r="C7657" s="187" t="s">
        <v>74</v>
      </c>
      <c r="D7657" s="218">
        <v>5.33</v>
      </c>
    </row>
    <row r="7658" spans="1:4" ht="14.25">
      <c r="A7658" s="199">
        <v>104414</v>
      </c>
      <c r="B7658" s="186" t="s">
        <v>6698</v>
      </c>
      <c r="C7658" s="187" t="s">
        <v>74</v>
      </c>
      <c r="D7658" s="218">
        <v>5.96</v>
      </c>
    </row>
    <row r="7659" spans="1:4" ht="14.25">
      <c r="A7659" s="199">
        <v>105816</v>
      </c>
      <c r="B7659" s="186" t="s">
        <v>6708</v>
      </c>
      <c r="C7659" s="187" t="s">
        <v>74</v>
      </c>
      <c r="D7659" s="218">
        <v>10.14</v>
      </c>
    </row>
    <row r="7660" spans="1:4" ht="14.25">
      <c r="A7660" s="199">
        <v>105817</v>
      </c>
      <c r="B7660" s="186" t="s">
        <v>6709</v>
      </c>
      <c r="C7660" s="187" t="s">
        <v>74</v>
      </c>
      <c r="D7660" s="218">
        <v>4.5199999999999996</v>
      </c>
    </row>
    <row r="7661" spans="1:4" ht="14.25">
      <c r="A7661" s="199">
        <v>104415</v>
      </c>
      <c r="B7661" s="186" t="s">
        <v>6699</v>
      </c>
      <c r="C7661" s="187" t="s">
        <v>74</v>
      </c>
      <c r="D7661" s="218">
        <v>11.11</v>
      </c>
    </row>
    <row r="7662" spans="1:4" ht="14.25">
      <c r="A7662" s="199">
        <v>105820</v>
      </c>
      <c r="B7662" s="186" t="s">
        <v>6712</v>
      </c>
      <c r="C7662" s="187" t="s">
        <v>74</v>
      </c>
      <c r="D7662" s="218">
        <v>15.29</v>
      </c>
    </row>
    <row r="7663" spans="1:4" ht="14.25">
      <c r="A7663" s="199">
        <v>105821</v>
      </c>
      <c r="B7663" s="186" t="s">
        <v>6713</v>
      </c>
      <c r="C7663" s="187" t="s">
        <v>74</v>
      </c>
      <c r="D7663" s="218">
        <v>9.67</v>
      </c>
    </row>
    <row r="7664" spans="1:4" ht="14.25">
      <c r="A7664" s="199">
        <v>104418</v>
      </c>
      <c r="B7664" s="186" t="s">
        <v>6702</v>
      </c>
      <c r="C7664" s="187" t="s">
        <v>74</v>
      </c>
      <c r="D7664" s="218">
        <v>2.61</v>
      </c>
    </row>
    <row r="7665" spans="1:4" ht="14.25">
      <c r="A7665" s="199">
        <v>91515</v>
      </c>
      <c r="B7665" s="186" t="s">
        <v>6691</v>
      </c>
      <c r="C7665" s="187" t="s">
        <v>74</v>
      </c>
      <c r="D7665" s="218">
        <v>4.79</v>
      </c>
    </row>
    <row r="7666" spans="1:4" ht="14.25">
      <c r="A7666" s="199">
        <v>104419</v>
      </c>
      <c r="B7666" s="186" t="s">
        <v>6703</v>
      </c>
      <c r="C7666" s="187" t="s">
        <v>74</v>
      </c>
      <c r="D7666" s="218">
        <v>4.1399999999999997</v>
      </c>
    </row>
    <row r="7667" spans="1:4" ht="14.25">
      <c r="A7667" s="199">
        <v>91519</v>
      </c>
      <c r="B7667" s="186" t="s">
        <v>6692</v>
      </c>
      <c r="C7667" s="187" t="s">
        <v>74</v>
      </c>
      <c r="D7667" s="218">
        <v>1.99</v>
      </c>
    </row>
    <row r="7668" spans="1:4" ht="14.25">
      <c r="A7668" s="199">
        <v>91520</v>
      </c>
      <c r="B7668" s="186" t="s">
        <v>6693</v>
      </c>
      <c r="C7668" s="187" t="s">
        <v>74</v>
      </c>
      <c r="D7668" s="218">
        <v>2.02</v>
      </c>
    </row>
    <row r="7669" spans="1:4" ht="14.25">
      <c r="A7669" s="199">
        <v>104416</v>
      </c>
      <c r="B7669" s="186" t="s">
        <v>6700</v>
      </c>
      <c r="C7669" s="187" t="s">
        <v>74</v>
      </c>
      <c r="D7669" s="218">
        <v>1.67</v>
      </c>
    </row>
    <row r="7670" spans="1:4" ht="14.25">
      <c r="A7670" s="199">
        <v>104417</v>
      </c>
      <c r="B7670" s="186" t="s">
        <v>6701</v>
      </c>
      <c r="C7670" s="187" t="s">
        <v>74</v>
      </c>
      <c r="D7670" s="218">
        <v>3.8</v>
      </c>
    </row>
    <row r="7671" spans="1:4" ht="14.25">
      <c r="A7671" s="199">
        <v>91522</v>
      </c>
      <c r="B7671" s="186" t="s">
        <v>6694</v>
      </c>
      <c r="C7671" s="187" t="s">
        <v>74</v>
      </c>
      <c r="D7671" s="218">
        <v>3.42</v>
      </c>
    </row>
    <row r="7672" spans="1:4" ht="14.25">
      <c r="A7672" s="199">
        <v>104412</v>
      </c>
      <c r="B7672" s="186" t="s">
        <v>6696</v>
      </c>
      <c r="C7672" s="187" t="s">
        <v>74</v>
      </c>
      <c r="D7672" s="218">
        <v>3.06</v>
      </c>
    </row>
    <row r="7673" spans="1:4" ht="14.25">
      <c r="A7673" s="199">
        <v>104413</v>
      </c>
      <c r="B7673" s="186" t="s">
        <v>6697</v>
      </c>
      <c r="C7673" s="187" t="s">
        <v>74</v>
      </c>
      <c r="D7673" s="218">
        <v>5.22</v>
      </c>
    </row>
    <row r="7674" spans="1:4" ht="14.25">
      <c r="A7674" s="199">
        <v>102569</v>
      </c>
      <c r="B7674" s="186" t="s">
        <v>8398</v>
      </c>
      <c r="C7674" s="187" t="s">
        <v>74</v>
      </c>
      <c r="D7674" s="218">
        <v>0</v>
      </c>
    </row>
    <row r="7675" spans="1:4" ht="14.25">
      <c r="A7675" s="199">
        <v>102574</v>
      </c>
      <c r="B7675" s="186" t="s">
        <v>8399</v>
      </c>
      <c r="C7675" s="187" t="s">
        <v>74</v>
      </c>
      <c r="D7675" s="218">
        <v>0</v>
      </c>
    </row>
    <row r="7676" spans="1:4" ht="14.25">
      <c r="A7676" s="199">
        <v>102573</v>
      </c>
      <c r="B7676" s="186" t="s">
        <v>8400</v>
      </c>
      <c r="C7676" s="187" t="s">
        <v>74</v>
      </c>
      <c r="D7676" s="218">
        <v>0</v>
      </c>
    </row>
    <row r="7677" spans="1:4" ht="14.25">
      <c r="A7677" s="199">
        <v>102577</v>
      </c>
      <c r="B7677" s="186" t="s">
        <v>8401</v>
      </c>
      <c r="C7677" s="187" t="s">
        <v>74</v>
      </c>
      <c r="D7677" s="218">
        <v>0</v>
      </c>
    </row>
    <row r="7678" spans="1:4" ht="14.25">
      <c r="A7678" s="199">
        <v>102576</v>
      </c>
      <c r="B7678" s="186" t="s">
        <v>8402</v>
      </c>
      <c r="C7678" s="187" t="s">
        <v>74</v>
      </c>
      <c r="D7678" s="218">
        <v>0</v>
      </c>
    </row>
    <row r="7679" spans="1:4" ht="14.25">
      <c r="A7679" s="199">
        <v>103083</v>
      </c>
      <c r="B7679" s="186" t="s">
        <v>8403</v>
      </c>
      <c r="C7679" s="187" t="s">
        <v>74</v>
      </c>
      <c r="D7679" s="218">
        <v>0</v>
      </c>
    </row>
    <row r="7680" spans="1:4" ht="14.25">
      <c r="A7680" s="199">
        <v>103081</v>
      </c>
      <c r="B7680" s="186" t="s">
        <v>8404</v>
      </c>
      <c r="C7680" s="187" t="s">
        <v>74</v>
      </c>
      <c r="D7680" s="218">
        <v>0</v>
      </c>
    </row>
    <row r="7681" spans="1:4" ht="14.25">
      <c r="A7681" s="199">
        <v>103082</v>
      </c>
      <c r="B7681" s="186" t="s">
        <v>8405</v>
      </c>
      <c r="C7681" s="187" t="s">
        <v>74</v>
      </c>
      <c r="D7681" s="218">
        <v>0</v>
      </c>
    </row>
    <row r="7682" spans="1:4" ht="14.25">
      <c r="A7682" s="199">
        <v>103086</v>
      </c>
      <c r="B7682" s="186" t="s">
        <v>8406</v>
      </c>
      <c r="C7682" s="187" t="s">
        <v>74</v>
      </c>
      <c r="D7682" s="218">
        <v>0</v>
      </c>
    </row>
    <row r="7683" spans="1:4" ht="14.25">
      <c r="A7683" s="199">
        <v>103085</v>
      </c>
      <c r="B7683" s="186" t="s">
        <v>8407</v>
      </c>
      <c r="C7683" s="187" t="s">
        <v>74</v>
      </c>
      <c r="D7683" s="218">
        <v>0</v>
      </c>
    </row>
    <row r="7684" spans="1:4" ht="14.25">
      <c r="A7684" s="199">
        <v>104726</v>
      </c>
      <c r="B7684" s="186" t="s">
        <v>8408</v>
      </c>
      <c r="C7684" s="187" t="s">
        <v>74</v>
      </c>
      <c r="D7684" s="218">
        <v>0</v>
      </c>
    </row>
    <row r="7685" spans="1:4" ht="14.25">
      <c r="A7685" s="199">
        <v>104725</v>
      </c>
      <c r="B7685" s="186" t="s">
        <v>8409</v>
      </c>
      <c r="C7685" s="187" t="s">
        <v>74</v>
      </c>
      <c r="D7685" s="218">
        <v>0</v>
      </c>
    </row>
    <row r="7686" spans="1:4" ht="14.25">
      <c r="A7686" s="199">
        <v>96374</v>
      </c>
      <c r="B7686" s="186" t="s">
        <v>5697</v>
      </c>
      <c r="C7686" s="187" t="s">
        <v>44</v>
      </c>
      <c r="D7686" s="218">
        <v>39.39</v>
      </c>
    </row>
    <row r="7687" spans="1:4" ht="14.25">
      <c r="A7687" s="199">
        <v>96373</v>
      </c>
      <c r="B7687" s="186" t="s">
        <v>5696</v>
      </c>
      <c r="C7687" s="187" t="s">
        <v>44</v>
      </c>
      <c r="D7687" s="218">
        <v>11.04</v>
      </c>
    </row>
    <row r="7688" spans="1:4" ht="14.25">
      <c r="A7688" s="199">
        <v>96368</v>
      </c>
      <c r="B7688" s="186" t="s">
        <v>5692</v>
      </c>
      <c r="C7688" s="187" t="s">
        <v>74</v>
      </c>
      <c r="D7688" s="218">
        <v>179.59</v>
      </c>
    </row>
    <row r="7689" spans="1:4" ht="14.25">
      <c r="A7689" s="199">
        <v>96364</v>
      </c>
      <c r="B7689" s="186" t="s">
        <v>5689</v>
      </c>
      <c r="C7689" s="187" t="s">
        <v>74</v>
      </c>
      <c r="D7689" s="218">
        <v>150.74</v>
      </c>
    </row>
    <row r="7690" spans="1:4" ht="14.25">
      <c r="A7690" s="199">
        <v>96369</v>
      </c>
      <c r="B7690" s="186" t="s">
        <v>5693</v>
      </c>
      <c r="C7690" s="187" t="s">
        <v>74</v>
      </c>
      <c r="D7690" s="218">
        <v>200.92</v>
      </c>
    </row>
    <row r="7691" spans="1:4" ht="14.25">
      <c r="A7691" s="199">
        <v>104723</v>
      </c>
      <c r="B7691" s="186" t="s">
        <v>5703</v>
      </c>
      <c r="C7691" s="187" t="s">
        <v>74</v>
      </c>
      <c r="D7691" s="218">
        <v>238.29</v>
      </c>
    </row>
    <row r="7692" spans="1:4" ht="14.25">
      <c r="A7692" s="199">
        <v>96367</v>
      </c>
      <c r="B7692" s="186" t="s">
        <v>5691</v>
      </c>
      <c r="C7692" s="187" t="s">
        <v>74</v>
      </c>
      <c r="D7692" s="218">
        <v>164.05</v>
      </c>
    </row>
    <row r="7693" spans="1:4" ht="14.25">
      <c r="A7693" s="199">
        <v>104722</v>
      </c>
      <c r="B7693" s="186" t="s">
        <v>5702</v>
      </c>
      <c r="C7693" s="187" t="s">
        <v>74</v>
      </c>
      <c r="D7693" s="218">
        <v>185.39</v>
      </c>
    </row>
    <row r="7694" spans="1:4" ht="14.25">
      <c r="A7694" s="199">
        <v>96366</v>
      </c>
      <c r="B7694" s="186" t="s">
        <v>5690</v>
      </c>
      <c r="C7694" s="187" t="s">
        <v>74</v>
      </c>
      <c r="D7694" s="218">
        <v>152.24</v>
      </c>
    </row>
    <row r="7695" spans="1:4" ht="14.25">
      <c r="A7695" s="199">
        <v>96361</v>
      </c>
      <c r="B7695" s="186" t="s">
        <v>5686</v>
      </c>
      <c r="C7695" s="187" t="s">
        <v>74</v>
      </c>
      <c r="D7695" s="218">
        <v>142.11000000000001</v>
      </c>
    </row>
    <row r="7696" spans="1:4" ht="14.25">
      <c r="A7696" s="199">
        <v>104719</v>
      </c>
      <c r="B7696" s="186" t="s">
        <v>5699</v>
      </c>
      <c r="C7696" s="187" t="s">
        <v>74</v>
      </c>
      <c r="D7696" s="218">
        <v>177.19</v>
      </c>
    </row>
    <row r="7697" spans="1:4" ht="14.25">
      <c r="A7697" s="199">
        <v>96360</v>
      </c>
      <c r="B7697" s="186" t="s">
        <v>5685</v>
      </c>
      <c r="C7697" s="187" t="s">
        <v>74</v>
      </c>
      <c r="D7697" s="218">
        <v>121.92</v>
      </c>
    </row>
    <row r="7698" spans="1:4" ht="14.25">
      <c r="A7698" s="199">
        <v>96359</v>
      </c>
      <c r="B7698" s="186" t="s">
        <v>5684</v>
      </c>
      <c r="C7698" s="187" t="s">
        <v>74</v>
      </c>
      <c r="D7698" s="218">
        <v>105.25</v>
      </c>
    </row>
    <row r="7699" spans="1:4" ht="14.25">
      <c r="A7699" s="199">
        <v>104718</v>
      </c>
      <c r="B7699" s="186" t="s">
        <v>5698</v>
      </c>
      <c r="C7699" s="187" t="s">
        <v>74</v>
      </c>
      <c r="D7699" s="218">
        <v>124.29</v>
      </c>
    </row>
    <row r="7700" spans="1:4" ht="14.25">
      <c r="A7700" s="199">
        <v>96358</v>
      </c>
      <c r="B7700" s="186" t="s">
        <v>5683</v>
      </c>
      <c r="C7700" s="187" t="s">
        <v>74</v>
      </c>
      <c r="D7700" s="218">
        <v>94.6</v>
      </c>
    </row>
    <row r="7701" spans="1:4" ht="14.25">
      <c r="A7701" s="199">
        <v>96371</v>
      </c>
      <c r="B7701" s="186" t="s">
        <v>5695</v>
      </c>
      <c r="C7701" s="187" t="s">
        <v>74</v>
      </c>
      <c r="D7701" s="218">
        <v>72.209999999999994</v>
      </c>
    </row>
    <row r="7702" spans="1:4" ht="14.25">
      <c r="A7702" s="199">
        <v>104724</v>
      </c>
      <c r="B7702" s="186" t="s">
        <v>5704</v>
      </c>
      <c r="C7702" s="187" t="s">
        <v>74</v>
      </c>
      <c r="D7702" s="218">
        <v>90.1</v>
      </c>
    </row>
    <row r="7703" spans="1:4" ht="14.25">
      <c r="A7703" s="199">
        <v>96370</v>
      </c>
      <c r="B7703" s="186" t="s">
        <v>5694</v>
      </c>
      <c r="C7703" s="187" t="s">
        <v>74</v>
      </c>
      <c r="D7703" s="218">
        <v>62.17</v>
      </c>
    </row>
    <row r="7704" spans="1:4" ht="14.25">
      <c r="A7704" s="199">
        <v>96365</v>
      </c>
      <c r="B7704" s="186" t="s">
        <v>8410</v>
      </c>
      <c r="C7704" s="187" t="s">
        <v>74</v>
      </c>
      <c r="D7704" s="218">
        <v>171.53</v>
      </c>
    </row>
    <row r="7705" spans="1:4" ht="14.25">
      <c r="A7705" s="199">
        <v>104721</v>
      </c>
      <c r="B7705" s="186" t="s">
        <v>5701</v>
      </c>
      <c r="C7705" s="187" t="s">
        <v>74</v>
      </c>
      <c r="D7705" s="218">
        <v>207.75</v>
      </c>
    </row>
    <row r="7706" spans="1:4" ht="14.25">
      <c r="A7706" s="199">
        <v>96363</v>
      </c>
      <c r="B7706" s="186" t="s">
        <v>5688</v>
      </c>
      <c r="C7706" s="187" t="s">
        <v>74</v>
      </c>
      <c r="D7706" s="218">
        <v>134.65</v>
      </c>
    </row>
    <row r="7707" spans="1:4" ht="14.25">
      <c r="A7707" s="199">
        <v>104720</v>
      </c>
      <c r="B7707" s="186" t="s">
        <v>5700</v>
      </c>
      <c r="C7707" s="187" t="s">
        <v>74</v>
      </c>
      <c r="D7707" s="218">
        <v>154.84</v>
      </c>
    </row>
    <row r="7708" spans="1:4" ht="14.25">
      <c r="A7708" s="199">
        <v>96362</v>
      </c>
      <c r="B7708" s="186" t="s">
        <v>5687</v>
      </c>
      <c r="C7708" s="187" t="s">
        <v>74</v>
      </c>
      <c r="D7708" s="218">
        <v>123.42</v>
      </c>
    </row>
    <row r="7709" spans="1:4" ht="14.25">
      <c r="A7709" s="199">
        <v>103191</v>
      </c>
      <c r="B7709" s="186" t="s">
        <v>2957</v>
      </c>
      <c r="C7709" s="187" t="s">
        <v>73</v>
      </c>
      <c r="D7709" s="218">
        <v>2388.65</v>
      </c>
    </row>
    <row r="7710" spans="1:4" ht="14.25">
      <c r="A7710" s="199">
        <v>103206</v>
      </c>
      <c r="B7710" s="186" t="s">
        <v>2963</v>
      </c>
      <c r="C7710" s="187" t="s">
        <v>73</v>
      </c>
      <c r="D7710" s="218">
        <v>2401.5</v>
      </c>
    </row>
    <row r="7711" spans="1:4" ht="14.25">
      <c r="A7711" s="199">
        <v>103211</v>
      </c>
      <c r="B7711" s="186" t="s">
        <v>8411</v>
      </c>
      <c r="C7711" s="187" t="s">
        <v>73</v>
      </c>
      <c r="D7711" s="218">
        <v>0</v>
      </c>
    </row>
    <row r="7712" spans="1:4" ht="14.25">
      <c r="A7712" s="199">
        <v>103196</v>
      </c>
      <c r="B7712" s="186" t="s">
        <v>8412</v>
      </c>
      <c r="C7712" s="187" t="s">
        <v>73</v>
      </c>
      <c r="D7712" s="218">
        <v>0</v>
      </c>
    </row>
    <row r="7713" spans="1:4" ht="14.25">
      <c r="A7713" s="199">
        <v>103212</v>
      </c>
      <c r="B7713" s="186" t="s">
        <v>8413</v>
      </c>
      <c r="C7713" s="187" t="s">
        <v>73</v>
      </c>
      <c r="D7713" s="218">
        <v>0</v>
      </c>
    </row>
    <row r="7714" spans="1:4" ht="14.25">
      <c r="A7714" s="199">
        <v>103197</v>
      </c>
      <c r="B7714" s="186" t="s">
        <v>8414</v>
      </c>
      <c r="C7714" s="187" t="s">
        <v>73</v>
      </c>
      <c r="D7714" s="218">
        <v>0</v>
      </c>
    </row>
    <row r="7715" spans="1:4" ht="14.25">
      <c r="A7715" s="199">
        <v>103217</v>
      </c>
      <c r="B7715" s="186" t="s">
        <v>8415</v>
      </c>
      <c r="C7715" s="187" t="s">
        <v>73</v>
      </c>
      <c r="D7715" s="218">
        <v>0</v>
      </c>
    </row>
    <row r="7716" spans="1:4" ht="14.25">
      <c r="A7716" s="199">
        <v>103202</v>
      </c>
      <c r="B7716" s="186" t="s">
        <v>8416</v>
      </c>
      <c r="C7716" s="187" t="s">
        <v>73</v>
      </c>
      <c r="D7716" s="218">
        <v>0</v>
      </c>
    </row>
    <row r="7717" spans="1:4" ht="14.25">
      <c r="A7717" s="199">
        <v>103215</v>
      </c>
      <c r="B7717" s="186" t="s">
        <v>8417</v>
      </c>
      <c r="C7717" s="187" t="s">
        <v>73</v>
      </c>
      <c r="D7717" s="218">
        <v>0</v>
      </c>
    </row>
    <row r="7718" spans="1:4" ht="14.25">
      <c r="A7718" s="199">
        <v>103200</v>
      </c>
      <c r="B7718" s="186" t="s">
        <v>8418</v>
      </c>
      <c r="C7718" s="187" t="s">
        <v>73</v>
      </c>
      <c r="D7718" s="218">
        <v>0</v>
      </c>
    </row>
    <row r="7719" spans="1:4" ht="14.25">
      <c r="A7719" s="199">
        <v>103216</v>
      </c>
      <c r="B7719" s="186" t="s">
        <v>8419</v>
      </c>
      <c r="C7719" s="187" t="s">
        <v>73</v>
      </c>
      <c r="D7719" s="218">
        <v>0</v>
      </c>
    </row>
    <row r="7720" spans="1:4" ht="14.25">
      <c r="A7720" s="199">
        <v>103201</v>
      </c>
      <c r="B7720" s="186" t="s">
        <v>8420</v>
      </c>
      <c r="C7720" s="187" t="s">
        <v>73</v>
      </c>
      <c r="D7720" s="218">
        <v>0</v>
      </c>
    </row>
    <row r="7721" spans="1:4" ht="14.25">
      <c r="A7721" s="199">
        <v>103185</v>
      </c>
      <c r="B7721" s="186" t="s">
        <v>2951</v>
      </c>
      <c r="C7721" s="187" t="s">
        <v>73</v>
      </c>
      <c r="D7721" s="218">
        <v>6156.06</v>
      </c>
    </row>
    <row r="7722" spans="1:4" ht="14.25">
      <c r="A7722" s="199">
        <v>103218</v>
      </c>
      <c r="B7722" s="186" t="s">
        <v>8421</v>
      </c>
      <c r="C7722" s="187" t="s">
        <v>73</v>
      </c>
      <c r="D7722" s="218">
        <v>0</v>
      </c>
    </row>
    <row r="7723" spans="1:4" ht="14.25">
      <c r="A7723" s="199">
        <v>103203</v>
      </c>
      <c r="B7723" s="186" t="s">
        <v>8422</v>
      </c>
      <c r="C7723" s="187" t="s">
        <v>73</v>
      </c>
      <c r="D7723" s="218">
        <v>0</v>
      </c>
    </row>
    <row r="7724" spans="1:4" ht="14.25">
      <c r="A7724" s="199">
        <v>103213</v>
      </c>
      <c r="B7724" s="186" t="s">
        <v>8423</v>
      </c>
      <c r="C7724" s="187" t="s">
        <v>73</v>
      </c>
      <c r="D7724" s="218">
        <v>0</v>
      </c>
    </row>
    <row r="7725" spans="1:4" ht="14.25">
      <c r="A7725" s="199">
        <v>103198</v>
      </c>
      <c r="B7725" s="186" t="s">
        <v>8424</v>
      </c>
      <c r="C7725" s="187" t="s">
        <v>73</v>
      </c>
      <c r="D7725" s="218">
        <v>0</v>
      </c>
    </row>
    <row r="7726" spans="1:4" ht="14.25">
      <c r="A7726" s="199">
        <v>103214</v>
      </c>
      <c r="B7726" s="186" t="s">
        <v>8425</v>
      </c>
      <c r="C7726" s="187" t="s">
        <v>73</v>
      </c>
      <c r="D7726" s="218">
        <v>0</v>
      </c>
    </row>
    <row r="7727" spans="1:4" ht="14.25">
      <c r="A7727" s="199">
        <v>103199</v>
      </c>
      <c r="B7727" s="186" t="s">
        <v>8426</v>
      </c>
      <c r="C7727" s="187" t="s">
        <v>73</v>
      </c>
      <c r="D7727" s="218">
        <v>0</v>
      </c>
    </row>
    <row r="7728" spans="1:4" ht="14.25">
      <c r="A7728" s="199">
        <v>103219</v>
      </c>
      <c r="B7728" s="186" t="s">
        <v>8427</v>
      </c>
      <c r="C7728" s="187" t="s">
        <v>73</v>
      </c>
      <c r="D7728" s="218">
        <v>0</v>
      </c>
    </row>
    <row r="7729" spans="1:4" ht="14.25">
      <c r="A7729" s="199">
        <v>103204</v>
      </c>
      <c r="B7729" s="186" t="s">
        <v>8428</v>
      </c>
      <c r="C7729" s="187" t="s">
        <v>73</v>
      </c>
      <c r="D7729" s="218">
        <v>0</v>
      </c>
    </row>
    <row r="7730" spans="1:4" ht="14.25">
      <c r="A7730" s="199">
        <v>103186</v>
      </c>
      <c r="B7730" s="186" t="s">
        <v>2952</v>
      </c>
      <c r="C7730" s="187" t="s">
        <v>73</v>
      </c>
      <c r="D7730" s="218">
        <v>6487.86</v>
      </c>
    </row>
    <row r="7731" spans="1:4" ht="14.25">
      <c r="A7731" s="199">
        <v>103210</v>
      </c>
      <c r="B7731" s="186" t="s">
        <v>2967</v>
      </c>
      <c r="C7731" s="187" t="s">
        <v>73</v>
      </c>
      <c r="D7731" s="218">
        <v>2308.44</v>
      </c>
    </row>
    <row r="7732" spans="1:4" ht="14.25">
      <c r="A7732" s="199">
        <v>103195</v>
      </c>
      <c r="B7732" s="186" t="s">
        <v>2961</v>
      </c>
      <c r="C7732" s="187" t="s">
        <v>73</v>
      </c>
      <c r="D7732" s="218">
        <v>2202.1999999999998</v>
      </c>
    </row>
    <row r="7733" spans="1:4" ht="14.25">
      <c r="A7733" s="199">
        <v>103205</v>
      </c>
      <c r="B7733" s="186" t="s">
        <v>2962</v>
      </c>
      <c r="C7733" s="187" t="s">
        <v>73</v>
      </c>
      <c r="D7733" s="218">
        <v>4104.7</v>
      </c>
    </row>
    <row r="7734" spans="1:4" ht="14.25">
      <c r="A7734" s="199">
        <v>103190</v>
      </c>
      <c r="B7734" s="186" t="s">
        <v>2956</v>
      </c>
      <c r="C7734" s="187" t="s">
        <v>73</v>
      </c>
      <c r="D7734" s="218">
        <v>4091.85</v>
      </c>
    </row>
    <row r="7735" spans="1:4" ht="14.25">
      <c r="A7735" s="199">
        <v>103207</v>
      </c>
      <c r="B7735" s="186" t="s">
        <v>2964</v>
      </c>
      <c r="C7735" s="187" t="s">
        <v>73</v>
      </c>
      <c r="D7735" s="218">
        <v>2555.14</v>
      </c>
    </row>
    <row r="7736" spans="1:4" ht="14.25">
      <c r="A7736" s="199">
        <v>103192</v>
      </c>
      <c r="B7736" s="186" t="s">
        <v>2958</v>
      </c>
      <c r="C7736" s="187" t="s">
        <v>73</v>
      </c>
      <c r="D7736" s="218">
        <v>2542.29</v>
      </c>
    </row>
    <row r="7737" spans="1:4" ht="14.25">
      <c r="A7737" s="199">
        <v>103208</v>
      </c>
      <c r="B7737" s="186" t="s">
        <v>2965</v>
      </c>
      <c r="C7737" s="187" t="s">
        <v>73</v>
      </c>
      <c r="D7737" s="218">
        <v>1973.87</v>
      </c>
    </row>
    <row r="7738" spans="1:4" ht="14.25">
      <c r="A7738" s="199">
        <v>103193</v>
      </c>
      <c r="B7738" s="186" t="s">
        <v>2959</v>
      </c>
      <c r="C7738" s="187" t="s">
        <v>73</v>
      </c>
      <c r="D7738" s="218">
        <v>1961.02</v>
      </c>
    </row>
    <row r="7739" spans="1:4" ht="14.25">
      <c r="A7739" s="199">
        <v>103187</v>
      </c>
      <c r="B7739" s="186" t="s">
        <v>2953</v>
      </c>
      <c r="C7739" s="187" t="s">
        <v>73</v>
      </c>
      <c r="D7739" s="218">
        <v>4878.75</v>
      </c>
    </row>
    <row r="7740" spans="1:4" ht="14.25">
      <c r="A7740" s="199">
        <v>103188</v>
      </c>
      <c r="B7740" s="186" t="s">
        <v>2954</v>
      </c>
      <c r="C7740" s="187" t="s">
        <v>73</v>
      </c>
      <c r="D7740" s="218">
        <v>5244.28</v>
      </c>
    </row>
    <row r="7741" spans="1:4" ht="14.25">
      <c r="A7741" s="199">
        <v>103189</v>
      </c>
      <c r="B7741" s="186" t="s">
        <v>2955</v>
      </c>
      <c r="C7741" s="187" t="s">
        <v>73</v>
      </c>
      <c r="D7741" s="218">
        <v>2628.97</v>
      </c>
    </row>
    <row r="7742" spans="1:4" ht="14.25">
      <c r="A7742" s="199">
        <v>103209</v>
      </c>
      <c r="B7742" s="186" t="s">
        <v>2966</v>
      </c>
      <c r="C7742" s="187" t="s">
        <v>73</v>
      </c>
      <c r="D7742" s="218">
        <v>2831.84</v>
      </c>
    </row>
    <row r="7743" spans="1:4" ht="14.25">
      <c r="A7743" s="199">
        <v>103194</v>
      </c>
      <c r="B7743" s="186" t="s">
        <v>2960</v>
      </c>
      <c r="C7743" s="187" t="s">
        <v>73</v>
      </c>
      <c r="D7743" s="218">
        <v>2818.99</v>
      </c>
    </row>
    <row r="7744" spans="1:4" ht="14.25">
      <c r="A7744" s="199">
        <v>95001</v>
      </c>
      <c r="B7744" s="186" t="s">
        <v>8429</v>
      </c>
      <c r="C7744" s="187" t="s">
        <v>74</v>
      </c>
      <c r="D7744" s="218">
        <v>0</v>
      </c>
    </row>
    <row r="7745" spans="1:4" ht="14.25">
      <c r="A7745" s="199">
        <v>95000</v>
      </c>
      <c r="B7745" s="186" t="s">
        <v>8430</v>
      </c>
      <c r="C7745" s="187" t="s">
        <v>74</v>
      </c>
      <c r="D7745" s="218">
        <v>0</v>
      </c>
    </row>
    <row r="7746" spans="1:4" ht="14.25">
      <c r="A7746" s="199">
        <v>95005</v>
      </c>
      <c r="B7746" s="186" t="s">
        <v>8431</v>
      </c>
      <c r="C7746" s="187" t="s">
        <v>74</v>
      </c>
      <c r="D7746" s="218">
        <v>0</v>
      </c>
    </row>
    <row r="7747" spans="1:4" ht="14.25">
      <c r="A7747" s="199">
        <v>95004</v>
      </c>
      <c r="B7747" s="186" t="s">
        <v>8432</v>
      </c>
      <c r="C7747" s="187" t="s">
        <v>74</v>
      </c>
      <c r="D7747" s="218">
        <v>0</v>
      </c>
    </row>
    <row r="7748" spans="1:4" ht="14.25">
      <c r="A7748" s="199">
        <v>95003</v>
      </c>
      <c r="B7748" s="186" t="s">
        <v>8433</v>
      </c>
      <c r="C7748" s="187" t="s">
        <v>74</v>
      </c>
      <c r="D7748" s="218">
        <v>0</v>
      </c>
    </row>
    <row r="7749" spans="1:4" ht="14.25">
      <c r="A7749" s="199">
        <v>95002</v>
      </c>
      <c r="B7749" s="186" t="s">
        <v>8434</v>
      </c>
      <c r="C7749" s="187" t="s">
        <v>74</v>
      </c>
      <c r="D7749" s="218">
        <v>0</v>
      </c>
    </row>
    <row r="7750" spans="1:4" ht="14.25">
      <c r="A7750" s="199">
        <v>95007</v>
      </c>
      <c r="B7750" s="186" t="s">
        <v>8435</v>
      </c>
      <c r="C7750" s="187" t="s">
        <v>74</v>
      </c>
      <c r="D7750" s="218">
        <v>0</v>
      </c>
    </row>
    <row r="7751" spans="1:4" ht="14.25">
      <c r="A7751" s="199">
        <v>95006</v>
      </c>
      <c r="B7751" s="186" t="s">
        <v>8436</v>
      </c>
      <c r="C7751" s="187" t="s">
        <v>74</v>
      </c>
      <c r="D7751" s="218">
        <v>0</v>
      </c>
    </row>
    <row r="7752" spans="1:4" ht="14.25">
      <c r="A7752" s="199">
        <v>104313</v>
      </c>
      <c r="B7752" s="186" t="s">
        <v>8437</v>
      </c>
      <c r="C7752" s="187" t="s">
        <v>74</v>
      </c>
      <c r="D7752" s="218">
        <v>0</v>
      </c>
    </row>
    <row r="7753" spans="1:4" ht="14.25">
      <c r="A7753" s="199">
        <v>104312</v>
      </c>
      <c r="B7753" s="186" t="s">
        <v>8438</v>
      </c>
      <c r="C7753" s="187" t="s">
        <v>74</v>
      </c>
      <c r="D7753" s="218">
        <v>0</v>
      </c>
    </row>
    <row r="7754" spans="1:4" ht="14.25">
      <c r="A7754" s="199">
        <v>94992</v>
      </c>
      <c r="B7754" s="186" t="s">
        <v>5827</v>
      </c>
      <c r="C7754" s="187" t="s">
        <v>74</v>
      </c>
      <c r="D7754" s="218">
        <v>82.29</v>
      </c>
    </row>
    <row r="7755" spans="1:4" ht="14.25">
      <c r="A7755" s="199">
        <v>94994</v>
      </c>
      <c r="B7755" s="186" t="s">
        <v>5829</v>
      </c>
      <c r="C7755" s="187" t="s">
        <v>74</v>
      </c>
      <c r="D7755" s="218">
        <v>99.64</v>
      </c>
    </row>
    <row r="7756" spans="1:4" ht="14.25">
      <c r="A7756" s="199">
        <v>94990</v>
      </c>
      <c r="B7756" s="186" t="s">
        <v>5825</v>
      </c>
      <c r="C7756" s="187" t="s">
        <v>712</v>
      </c>
      <c r="D7756" s="218">
        <v>847.65</v>
      </c>
    </row>
    <row r="7757" spans="1:4" ht="14.25">
      <c r="A7757" s="199">
        <v>94991</v>
      </c>
      <c r="B7757" s="186" t="s">
        <v>5826</v>
      </c>
      <c r="C7757" s="187" t="s">
        <v>712</v>
      </c>
      <c r="D7757" s="218">
        <v>752.67</v>
      </c>
    </row>
    <row r="7758" spans="1:4" ht="14.25">
      <c r="A7758" s="199">
        <v>104626</v>
      </c>
      <c r="B7758" s="186" t="s">
        <v>5831</v>
      </c>
      <c r="C7758" s="187" t="s">
        <v>712</v>
      </c>
      <c r="D7758" s="218">
        <v>770.71</v>
      </c>
    </row>
    <row r="7759" spans="1:4" ht="14.25">
      <c r="A7759" s="199">
        <v>94993</v>
      </c>
      <c r="B7759" s="186" t="s">
        <v>5828</v>
      </c>
      <c r="C7759" s="187" t="s">
        <v>74</v>
      </c>
      <c r="D7759" s="218">
        <v>76.58</v>
      </c>
    </row>
    <row r="7760" spans="1:4" ht="14.25">
      <c r="A7760" s="199">
        <v>94995</v>
      </c>
      <c r="B7760" s="186" t="s">
        <v>5830</v>
      </c>
      <c r="C7760" s="187" t="s">
        <v>74</v>
      </c>
      <c r="D7760" s="218">
        <v>92.04</v>
      </c>
    </row>
    <row r="7761" spans="1:4" ht="14.25">
      <c r="A7761" s="199">
        <v>101169</v>
      </c>
      <c r="B7761" s="186" t="s">
        <v>1559</v>
      </c>
      <c r="C7761" s="187" t="s">
        <v>74</v>
      </c>
      <c r="D7761" s="218">
        <v>215.22</v>
      </c>
    </row>
    <row r="7762" spans="1:4" ht="14.25">
      <c r="A7762" s="199">
        <v>104383</v>
      </c>
      <c r="B7762" s="186" t="s">
        <v>8439</v>
      </c>
      <c r="C7762" s="187" t="s">
        <v>74</v>
      </c>
      <c r="D7762" s="218">
        <v>0</v>
      </c>
    </row>
    <row r="7763" spans="1:4" ht="14.25">
      <c r="A7763" s="199">
        <v>101167</v>
      </c>
      <c r="B7763" s="186" t="s">
        <v>1558</v>
      </c>
      <c r="C7763" s="187" t="s">
        <v>74</v>
      </c>
      <c r="D7763" s="218">
        <v>199.96</v>
      </c>
    </row>
    <row r="7764" spans="1:4" ht="14.25">
      <c r="A7764" s="199">
        <v>101172</v>
      </c>
      <c r="B7764" s="186" t="s">
        <v>1561</v>
      </c>
      <c r="C7764" s="187" t="s">
        <v>74</v>
      </c>
      <c r="D7764" s="218">
        <v>86.02</v>
      </c>
    </row>
    <row r="7765" spans="1:4" ht="14.25">
      <c r="A7765" s="199">
        <v>104384</v>
      </c>
      <c r="B7765" s="186" t="s">
        <v>8440</v>
      </c>
      <c r="C7765" s="187" t="s">
        <v>74</v>
      </c>
      <c r="D7765" s="218">
        <v>0</v>
      </c>
    </row>
    <row r="7766" spans="1:4" ht="14.25">
      <c r="A7766" s="199">
        <v>101170</v>
      </c>
      <c r="B7766" s="186" t="s">
        <v>1560</v>
      </c>
      <c r="C7766" s="187" t="s">
        <v>74</v>
      </c>
      <c r="D7766" s="218">
        <v>58.42</v>
      </c>
    </row>
    <row r="7767" spans="1:4" ht="14.25">
      <c r="A7767" s="199">
        <v>104438</v>
      </c>
      <c r="B7767" s="186" t="s">
        <v>8441</v>
      </c>
      <c r="C7767" s="187" t="s">
        <v>74</v>
      </c>
      <c r="D7767" s="218">
        <v>0</v>
      </c>
    </row>
    <row r="7768" spans="1:4" ht="14.25">
      <c r="A7768" s="199">
        <v>92402</v>
      </c>
      <c r="B7768" s="186" t="s">
        <v>5714</v>
      </c>
      <c r="C7768" s="187" t="s">
        <v>74</v>
      </c>
      <c r="D7768" s="218">
        <v>89.39</v>
      </c>
    </row>
    <row r="7769" spans="1:4" ht="14.25">
      <c r="A7769" s="199">
        <v>104429</v>
      </c>
      <c r="B7769" s="186" t="s">
        <v>8442</v>
      </c>
      <c r="C7769" s="187" t="s">
        <v>74</v>
      </c>
      <c r="D7769" s="218">
        <v>0</v>
      </c>
    </row>
    <row r="7770" spans="1:4" ht="14.25">
      <c r="A7770" s="199">
        <v>104426</v>
      </c>
      <c r="B7770" s="186" t="s">
        <v>8443</v>
      </c>
      <c r="C7770" s="187" t="s">
        <v>74</v>
      </c>
      <c r="D7770" s="218">
        <v>0</v>
      </c>
    </row>
    <row r="7771" spans="1:4" ht="14.25">
      <c r="A7771" s="199">
        <v>104436</v>
      </c>
      <c r="B7771" s="186" t="s">
        <v>8444</v>
      </c>
      <c r="C7771" s="187" t="s">
        <v>74</v>
      </c>
      <c r="D7771" s="218">
        <v>0</v>
      </c>
    </row>
    <row r="7772" spans="1:4" ht="14.25">
      <c r="A7772" s="199">
        <v>104434</v>
      </c>
      <c r="B7772" s="186" t="s">
        <v>8445</v>
      </c>
      <c r="C7772" s="187" t="s">
        <v>74</v>
      </c>
      <c r="D7772" s="218">
        <v>0</v>
      </c>
    </row>
    <row r="7773" spans="1:4" ht="14.25">
      <c r="A7773" s="199">
        <v>104432</v>
      </c>
      <c r="B7773" s="186" t="s">
        <v>8446</v>
      </c>
      <c r="C7773" s="187" t="s">
        <v>74</v>
      </c>
      <c r="D7773" s="218">
        <v>111.18</v>
      </c>
    </row>
    <row r="7774" spans="1:4" ht="14.25">
      <c r="A7774" s="199">
        <v>93679</v>
      </c>
      <c r="B7774" s="186" t="s">
        <v>5718</v>
      </c>
      <c r="C7774" s="187" t="s">
        <v>74</v>
      </c>
      <c r="D7774" s="218">
        <v>107.98</v>
      </c>
    </row>
    <row r="7775" spans="1:4" ht="14.25">
      <c r="A7775" s="199">
        <v>92396</v>
      </c>
      <c r="B7775" s="186" t="s">
        <v>5710</v>
      </c>
      <c r="C7775" s="187" t="s">
        <v>74</v>
      </c>
      <c r="D7775" s="218">
        <v>91.23</v>
      </c>
    </row>
    <row r="7776" spans="1:4" ht="14.25">
      <c r="A7776" s="199">
        <v>104439</v>
      </c>
      <c r="B7776" s="186" t="s">
        <v>8447</v>
      </c>
      <c r="C7776" s="187" t="s">
        <v>74</v>
      </c>
      <c r="D7776" s="218">
        <v>0</v>
      </c>
    </row>
    <row r="7777" spans="1:4" ht="14.25">
      <c r="A7777" s="199">
        <v>104440</v>
      </c>
      <c r="B7777" s="186" t="s">
        <v>8448</v>
      </c>
      <c r="C7777" s="187" t="s">
        <v>74</v>
      </c>
      <c r="D7777" s="218">
        <v>0</v>
      </c>
    </row>
    <row r="7778" spans="1:4" ht="14.25">
      <c r="A7778" s="199">
        <v>92406</v>
      </c>
      <c r="B7778" s="186" t="s">
        <v>5717</v>
      </c>
      <c r="C7778" s="187" t="s">
        <v>74</v>
      </c>
      <c r="D7778" s="218">
        <v>154.07</v>
      </c>
    </row>
    <row r="7779" spans="1:4" ht="14.25">
      <c r="A7779" s="199">
        <v>92403</v>
      </c>
      <c r="B7779" s="186" t="s">
        <v>5715</v>
      </c>
      <c r="C7779" s="187" t="s">
        <v>74</v>
      </c>
      <c r="D7779" s="218">
        <v>79.540000000000006</v>
      </c>
    </row>
    <row r="7780" spans="1:4" ht="14.25">
      <c r="A7780" s="199">
        <v>92404</v>
      </c>
      <c r="B7780" s="186" t="s">
        <v>5716</v>
      </c>
      <c r="C7780" s="187" t="s">
        <v>74</v>
      </c>
      <c r="D7780" s="218">
        <v>90.98</v>
      </c>
    </row>
    <row r="7781" spans="1:4" ht="14.25">
      <c r="A7781" s="199">
        <v>104430</v>
      </c>
      <c r="B7781" s="186" t="s">
        <v>8449</v>
      </c>
      <c r="C7781" s="187" t="s">
        <v>74</v>
      </c>
      <c r="D7781" s="218">
        <v>0</v>
      </c>
    </row>
    <row r="7782" spans="1:4" ht="14.25">
      <c r="A7782" s="199">
        <v>104431</v>
      </c>
      <c r="B7782" s="186" t="s">
        <v>8450</v>
      </c>
      <c r="C7782" s="187" t="s">
        <v>74</v>
      </c>
      <c r="D7782" s="218">
        <v>0</v>
      </c>
    </row>
    <row r="7783" spans="1:4" ht="14.25">
      <c r="A7783" s="199">
        <v>104427</v>
      </c>
      <c r="B7783" s="186" t="s">
        <v>8451</v>
      </c>
      <c r="C7783" s="187" t="s">
        <v>74</v>
      </c>
      <c r="D7783" s="218">
        <v>0</v>
      </c>
    </row>
    <row r="7784" spans="1:4" ht="14.25">
      <c r="A7784" s="199">
        <v>104428</v>
      </c>
      <c r="B7784" s="186" t="s">
        <v>8452</v>
      </c>
      <c r="C7784" s="187" t="s">
        <v>74</v>
      </c>
      <c r="D7784" s="218">
        <v>0</v>
      </c>
    </row>
    <row r="7785" spans="1:4" ht="14.25">
      <c r="A7785" s="199">
        <v>92391</v>
      </c>
      <c r="B7785" s="186" t="s">
        <v>5705</v>
      </c>
      <c r="C7785" s="187" t="s">
        <v>74</v>
      </c>
      <c r="D7785" s="218">
        <v>86.5</v>
      </c>
    </row>
    <row r="7786" spans="1:4" ht="14.25">
      <c r="A7786" s="199">
        <v>92392</v>
      </c>
      <c r="B7786" s="186" t="s">
        <v>5706</v>
      </c>
      <c r="C7786" s="187" t="s">
        <v>74</v>
      </c>
      <c r="D7786" s="218">
        <v>94.27</v>
      </c>
    </row>
    <row r="7787" spans="1:4" ht="14.25">
      <c r="A7787" s="199">
        <v>104437</v>
      </c>
      <c r="B7787" s="186" t="s">
        <v>8453</v>
      </c>
      <c r="C7787" s="187" t="s">
        <v>74</v>
      </c>
      <c r="D7787" s="218">
        <v>0</v>
      </c>
    </row>
    <row r="7788" spans="1:4" ht="14.25">
      <c r="A7788" s="199">
        <v>104435</v>
      </c>
      <c r="B7788" s="186" t="s">
        <v>8454</v>
      </c>
      <c r="C7788" s="187" t="s">
        <v>74</v>
      </c>
      <c r="D7788" s="218">
        <v>0</v>
      </c>
    </row>
    <row r="7789" spans="1:4" ht="14.25">
      <c r="A7789" s="199">
        <v>104433</v>
      </c>
      <c r="B7789" s="186" t="s">
        <v>8455</v>
      </c>
      <c r="C7789" s="187" t="s">
        <v>74</v>
      </c>
      <c r="D7789" s="218">
        <v>100.15</v>
      </c>
    </row>
    <row r="7790" spans="1:4" ht="14.25">
      <c r="A7790" s="199">
        <v>93680</v>
      </c>
      <c r="B7790" s="186" t="s">
        <v>5719</v>
      </c>
      <c r="C7790" s="187" t="s">
        <v>74</v>
      </c>
      <c r="D7790" s="218">
        <v>98.08</v>
      </c>
    </row>
    <row r="7791" spans="1:4" ht="14.25">
      <c r="A7791" s="199">
        <v>93681</v>
      </c>
      <c r="B7791" s="186" t="s">
        <v>5720</v>
      </c>
      <c r="C7791" s="187" t="s">
        <v>74</v>
      </c>
      <c r="D7791" s="218">
        <v>116.02</v>
      </c>
    </row>
    <row r="7792" spans="1:4" ht="14.25">
      <c r="A7792" s="199">
        <v>92397</v>
      </c>
      <c r="B7792" s="186" t="s">
        <v>5711</v>
      </c>
      <c r="C7792" s="187" t="s">
        <v>74</v>
      </c>
      <c r="D7792" s="218">
        <v>81.760000000000005</v>
      </c>
    </row>
    <row r="7793" spans="1:4" ht="14.25">
      <c r="A7793" s="199">
        <v>92398</v>
      </c>
      <c r="B7793" s="186" t="s">
        <v>5712</v>
      </c>
      <c r="C7793" s="187" t="s">
        <v>74</v>
      </c>
      <c r="D7793" s="218">
        <v>93.16</v>
      </c>
    </row>
    <row r="7794" spans="1:4" ht="14.25">
      <c r="A7794" s="199">
        <v>92400</v>
      </c>
      <c r="B7794" s="186" t="s">
        <v>5713</v>
      </c>
      <c r="C7794" s="187" t="s">
        <v>74</v>
      </c>
      <c r="D7794" s="218">
        <v>107.84</v>
      </c>
    </row>
    <row r="7795" spans="1:4" ht="14.25">
      <c r="A7795" s="199">
        <v>92395</v>
      </c>
      <c r="B7795" s="186" t="s">
        <v>5709</v>
      </c>
      <c r="C7795" s="187" t="s">
        <v>74</v>
      </c>
      <c r="D7795" s="218">
        <v>132.78</v>
      </c>
    </row>
    <row r="7796" spans="1:4" ht="14.25">
      <c r="A7796" s="199">
        <v>92393</v>
      </c>
      <c r="B7796" s="186" t="s">
        <v>5707</v>
      </c>
      <c r="C7796" s="187" t="s">
        <v>74</v>
      </c>
      <c r="D7796" s="218">
        <v>86.69</v>
      </c>
    </row>
    <row r="7797" spans="1:4" ht="14.25">
      <c r="A7797" s="199">
        <v>92394</v>
      </c>
      <c r="B7797" s="186" t="s">
        <v>5708</v>
      </c>
      <c r="C7797" s="187" t="s">
        <v>74</v>
      </c>
      <c r="D7797" s="218">
        <v>102.79</v>
      </c>
    </row>
    <row r="7798" spans="1:4" ht="14.25">
      <c r="A7798" s="199">
        <v>97115</v>
      </c>
      <c r="B7798" s="186" t="s">
        <v>5731</v>
      </c>
      <c r="C7798" s="187" t="s">
        <v>72</v>
      </c>
      <c r="D7798" s="218">
        <v>56.86</v>
      </c>
    </row>
    <row r="7799" spans="1:4" ht="14.25">
      <c r="A7799" s="199">
        <v>97113</v>
      </c>
      <c r="B7799" s="186" t="s">
        <v>5729</v>
      </c>
      <c r="C7799" s="187" t="s">
        <v>74</v>
      </c>
      <c r="D7799" s="218">
        <v>3.35</v>
      </c>
    </row>
    <row r="7800" spans="1:4" ht="14.25">
      <c r="A7800" s="199">
        <v>97120</v>
      </c>
      <c r="B7800" s="186" t="s">
        <v>5736</v>
      </c>
      <c r="C7800" s="187" t="s">
        <v>72</v>
      </c>
      <c r="D7800" s="218">
        <v>9.27</v>
      </c>
    </row>
    <row r="7801" spans="1:4" ht="14.25">
      <c r="A7801" s="199">
        <v>97116</v>
      </c>
      <c r="B7801" s="186" t="s">
        <v>5732</v>
      </c>
      <c r="C7801" s="187" t="s">
        <v>72</v>
      </c>
      <c r="D7801" s="218">
        <v>22.28</v>
      </c>
    </row>
    <row r="7802" spans="1:4" ht="14.25">
      <c r="A7802" s="199">
        <v>97117</v>
      </c>
      <c r="B7802" s="186" t="s">
        <v>5733</v>
      </c>
      <c r="C7802" s="187" t="s">
        <v>72</v>
      </c>
      <c r="D7802" s="218">
        <v>19.29</v>
      </c>
    </row>
    <row r="7803" spans="1:4" ht="14.25">
      <c r="A7803" s="199">
        <v>97118</v>
      </c>
      <c r="B7803" s="186" t="s">
        <v>5734</v>
      </c>
      <c r="C7803" s="187" t="s">
        <v>72</v>
      </c>
      <c r="D7803" s="218">
        <v>15.91</v>
      </c>
    </row>
    <row r="7804" spans="1:4" ht="14.25">
      <c r="A7804" s="199">
        <v>97119</v>
      </c>
      <c r="B7804" s="186" t="s">
        <v>5735</v>
      </c>
      <c r="C7804" s="187" t="s">
        <v>72</v>
      </c>
      <c r="D7804" s="218">
        <v>14.25</v>
      </c>
    </row>
    <row r="7805" spans="1:4" ht="14.25">
      <c r="A7805" s="199">
        <v>97114</v>
      </c>
      <c r="B7805" s="186" t="s">
        <v>5730</v>
      </c>
      <c r="C7805" s="187" t="s">
        <v>44</v>
      </c>
      <c r="D7805" s="218">
        <v>0.38</v>
      </c>
    </row>
    <row r="7806" spans="1:4" ht="14.25">
      <c r="A7806" s="199">
        <v>97111</v>
      </c>
      <c r="B7806" s="186" t="s">
        <v>5727</v>
      </c>
      <c r="C7806" s="187" t="s">
        <v>74</v>
      </c>
      <c r="D7806" s="218">
        <v>213.44</v>
      </c>
    </row>
    <row r="7807" spans="1:4" ht="14.25">
      <c r="A7807" s="199">
        <v>97112</v>
      </c>
      <c r="B7807" s="186" t="s">
        <v>5728</v>
      </c>
      <c r="C7807" s="187" t="s">
        <v>74</v>
      </c>
      <c r="D7807" s="218">
        <v>222.01</v>
      </c>
    </row>
    <row r="7808" spans="1:4" ht="14.25">
      <c r="A7808" s="199">
        <v>103904</v>
      </c>
      <c r="B7808" s="186" t="s">
        <v>5737</v>
      </c>
      <c r="C7808" s="187" t="s">
        <v>74</v>
      </c>
      <c r="D7808" s="218">
        <v>133.66999999999999</v>
      </c>
    </row>
    <row r="7809" spans="1:4" ht="14.25">
      <c r="A7809" s="199">
        <v>103905</v>
      </c>
      <c r="B7809" s="186" t="s">
        <v>5738</v>
      </c>
      <c r="C7809" s="187" t="s">
        <v>74</v>
      </c>
      <c r="D7809" s="218">
        <v>141.34</v>
      </c>
    </row>
    <row r="7810" spans="1:4" ht="14.25">
      <c r="A7810" s="199">
        <v>103907</v>
      </c>
      <c r="B7810" s="186" t="s">
        <v>5740</v>
      </c>
      <c r="C7810" s="187" t="s">
        <v>74</v>
      </c>
      <c r="D7810" s="218">
        <v>148.16999999999999</v>
      </c>
    </row>
    <row r="7811" spans="1:4" ht="14.25">
      <c r="A7811" s="199">
        <v>103911</v>
      </c>
      <c r="B7811" s="186" t="s">
        <v>5743</v>
      </c>
      <c r="C7811" s="187" t="s">
        <v>74</v>
      </c>
      <c r="D7811" s="218">
        <v>217.61</v>
      </c>
    </row>
    <row r="7812" spans="1:4" ht="14.25">
      <c r="A7812" s="199">
        <v>97104</v>
      </c>
      <c r="B7812" s="186" t="s">
        <v>5721</v>
      </c>
      <c r="C7812" s="187" t="s">
        <v>74</v>
      </c>
      <c r="D7812" s="218">
        <v>137.59</v>
      </c>
    </row>
    <row r="7813" spans="1:4" ht="14.25">
      <c r="A7813" s="199">
        <v>103906</v>
      </c>
      <c r="B7813" s="186" t="s">
        <v>5739</v>
      </c>
      <c r="C7813" s="187" t="s">
        <v>74</v>
      </c>
      <c r="D7813" s="218">
        <v>169.87</v>
      </c>
    </row>
    <row r="7814" spans="1:4" ht="14.25">
      <c r="A7814" s="199">
        <v>97105</v>
      </c>
      <c r="B7814" s="186" t="s">
        <v>5722</v>
      </c>
      <c r="C7814" s="187" t="s">
        <v>74</v>
      </c>
      <c r="D7814" s="218">
        <v>155.94</v>
      </c>
    </row>
    <row r="7815" spans="1:4" ht="14.25">
      <c r="A7815" s="199">
        <v>97106</v>
      </c>
      <c r="B7815" s="186" t="s">
        <v>5723</v>
      </c>
      <c r="C7815" s="187" t="s">
        <v>74</v>
      </c>
      <c r="D7815" s="218">
        <v>173.23</v>
      </c>
    </row>
    <row r="7816" spans="1:4" ht="14.25">
      <c r="A7816" s="199">
        <v>97107</v>
      </c>
      <c r="B7816" s="186" t="s">
        <v>5724</v>
      </c>
      <c r="C7816" s="187" t="s">
        <v>74</v>
      </c>
      <c r="D7816" s="218">
        <v>197.46</v>
      </c>
    </row>
    <row r="7817" spans="1:4" ht="14.25">
      <c r="A7817" s="199">
        <v>97108</v>
      </c>
      <c r="B7817" s="186" t="s">
        <v>5725</v>
      </c>
      <c r="C7817" s="187" t="s">
        <v>74</v>
      </c>
      <c r="D7817" s="218">
        <v>224.14</v>
      </c>
    </row>
    <row r="7818" spans="1:4" ht="14.25">
      <c r="A7818" s="199">
        <v>97109</v>
      </c>
      <c r="B7818" s="186" t="s">
        <v>5726</v>
      </c>
      <c r="C7818" s="187" t="s">
        <v>74</v>
      </c>
      <c r="D7818" s="218">
        <v>247.3</v>
      </c>
    </row>
    <row r="7819" spans="1:4" ht="14.25">
      <c r="A7819" s="199">
        <v>103913</v>
      </c>
      <c r="B7819" s="186" t="s">
        <v>5745</v>
      </c>
      <c r="C7819" s="187" t="s">
        <v>74</v>
      </c>
      <c r="D7819" s="218">
        <v>124.02</v>
      </c>
    </row>
    <row r="7820" spans="1:4" ht="14.25">
      <c r="A7820" s="199">
        <v>103914</v>
      </c>
      <c r="B7820" s="186" t="s">
        <v>5746</v>
      </c>
      <c r="C7820" s="187" t="s">
        <v>74</v>
      </c>
      <c r="D7820" s="218">
        <v>144.28</v>
      </c>
    </row>
    <row r="7821" spans="1:4" ht="14.25">
      <c r="A7821" s="199">
        <v>103915</v>
      </c>
      <c r="B7821" s="186" t="s">
        <v>5747</v>
      </c>
      <c r="C7821" s="187" t="s">
        <v>74</v>
      </c>
      <c r="D7821" s="218">
        <v>157.06</v>
      </c>
    </row>
    <row r="7822" spans="1:4" ht="14.25">
      <c r="A7822" s="199">
        <v>103916</v>
      </c>
      <c r="B7822" s="186" t="s">
        <v>5748</v>
      </c>
      <c r="C7822" s="187" t="s">
        <v>74</v>
      </c>
      <c r="D7822" s="218">
        <v>180.57</v>
      </c>
    </row>
    <row r="7823" spans="1:4" ht="14.25">
      <c r="A7823" s="199">
        <v>103917</v>
      </c>
      <c r="B7823" s="186" t="s">
        <v>5749</v>
      </c>
      <c r="C7823" s="187" t="s">
        <v>74</v>
      </c>
      <c r="D7823" s="218">
        <v>206.83</v>
      </c>
    </row>
    <row r="7824" spans="1:4" ht="14.25">
      <c r="A7824" s="199">
        <v>103918</v>
      </c>
      <c r="B7824" s="186" t="s">
        <v>5750</v>
      </c>
      <c r="C7824" s="187" t="s">
        <v>74</v>
      </c>
      <c r="D7824" s="218">
        <v>219.5</v>
      </c>
    </row>
    <row r="7825" spans="1:4" ht="14.25">
      <c r="A7825" s="199">
        <v>103919</v>
      </c>
      <c r="B7825" s="186" t="s">
        <v>8456</v>
      </c>
      <c r="C7825" s="187" t="s">
        <v>74</v>
      </c>
      <c r="D7825" s="218">
        <v>0</v>
      </c>
    </row>
    <row r="7826" spans="1:4" ht="14.25">
      <c r="A7826" s="199">
        <v>103920</v>
      </c>
      <c r="B7826" s="186" t="s">
        <v>8457</v>
      </c>
      <c r="C7826" s="187" t="s">
        <v>74</v>
      </c>
      <c r="D7826" s="218">
        <v>0</v>
      </c>
    </row>
    <row r="7827" spans="1:4" ht="14.25">
      <c r="A7827" s="199">
        <v>103921</v>
      </c>
      <c r="B7827" s="186" t="s">
        <v>8458</v>
      </c>
      <c r="C7827" s="187" t="s">
        <v>74</v>
      </c>
      <c r="D7827" s="218">
        <v>0</v>
      </c>
    </row>
    <row r="7828" spans="1:4" ht="14.25">
      <c r="A7828" s="199">
        <v>103922</v>
      </c>
      <c r="B7828" s="186" t="s">
        <v>8459</v>
      </c>
      <c r="C7828" s="187" t="s">
        <v>74</v>
      </c>
      <c r="D7828" s="218">
        <v>0</v>
      </c>
    </row>
    <row r="7829" spans="1:4" ht="14.25">
      <c r="A7829" s="199">
        <v>103923</v>
      </c>
      <c r="B7829" s="186" t="s">
        <v>8460</v>
      </c>
      <c r="C7829" s="187" t="s">
        <v>74</v>
      </c>
      <c r="D7829" s="218">
        <v>0</v>
      </c>
    </row>
    <row r="7830" spans="1:4" ht="14.25">
      <c r="A7830" s="199">
        <v>103908</v>
      </c>
      <c r="B7830" s="186" t="s">
        <v>5741</v>
      </c>
      <c r="C7830" s="187" t="s">
        <v>74</v>
      </c>
      <c r="D7830" s="218">
        <v>168.01</v>
      </c>
    </row>
    <row r="7831" spans="1:4" ht="14.25">
      <c r="A7831" s="199">
        <v>103909</v>
      </c>
      <c r="B7831" s="186" t="s">
        <v>5742</v>
      </c>
      <c r="C7831" s="187" t="s">
        <v>74</v>
      </c>
      <c r="D7831" s="218">
        <v>191.59</v>
      </c>
    </row>
    <row r="7832" spans="1:4" ht="14.25">
      <c r="A7832" s="199">
        <v>103912</v>
      </c>
      <c r="B7832" s="186" t="s">
        <v>5744</v>
      </c>
      <c r="C7832" s="187" t="s">
        <v>74</v>
      </c>
      <c r="D7832" s="218">
        <v>240.13</v>
      </c>
    </row>
    <row r="7833" spans="1:4" ht="14.25">
      <c r="A7833" s="199">
        <v>101979</v>
      </c>
      <c r="B7833" s="186" t="s">
        <v>2354</v>
      </c>
      <c r="C7833" s="187" t="s">
        <v>44</v>
      </c>
      <c r="D7833" s="218">
        <v>42.08</v>
      </c>
    </row>
    <row r="7834" spans="1:4" ht="14.25">
      <c r="A7834" s="199">
        <v>101970</v>
      </c>
      <c r="B7834" s="186" t="s">
        <v>8461</v>
      </c>
      <c r="C7834" s="187" t="s">
        <v>44</v>
      </c>
      <c r="D7834" s="218">
        <v>0</v>
      </c>
    </row>
    <row r="7835" spans="1:4" ht="14.25">
      <c r="A7835" s="199">
        <v>101972</v>
      </c>
      <c r="B7835" s="186" t="s">
        <v>8462</v>
      </c>
      <c r="C7835" s="187" t="s">
        <v>44</v>
      </c>
      <c r="D7835" s="218">
        <v>0</v>
      </c>
    </row>
    <row r="7836" spans="1:4" ht="14.25">
      <c r="A7836" s="199">
        <v>101966</v>
      </c>
      <c r="B7836" s="186" t="s">
        <v>2353</v>
      </c>
      <c r="C7836" s="187" t="s">
        <v>44</v>
      </c>
      <c r="D7836" s="218">
        <v>136.05000000000001</v>
      </c>
    </row>
    <row r="7837" spans="1:4" ht="14.25">
      <c r="A7837" s="199">
        <v>101976</v>
      </c>
      <c r="B7837" s="186" t="s">
        <v>8463</v>
      </c>
      <c r="C7837" s="187" t="s">
        <v>44</v>
      </c>
      <c r="D7837" s="218">
        <v>0</v>
      </c>
    </row>
    <row r="7838" spans="1:4" ht="14.25">
      <c r="A7838" s="199">
        <v>101978</v>
      </c>
      <c r="B7838" s="186" t="s">
        <v>8464</v>
      </c>
      <c r="C7838" s="187" t="s">
        <v>44</v>
      </c>
      <c r="D7838" s="218">
        <v>0</v>
      </c>
    </row>
    <row r="7839" spans="1:4" ht="14.25">
      <c r="A7839" s="199">
        <v>101967</v>
      </c>
      <c r="B7839" s="186" t="s">
        <v>8465</v>
      </c>
      <c r="C7839" s="187" t="s">
        <v>44</v>
      </c>
      <c r="D7839" s="218">
        <v>0</v>
      </c>
    </row>
    <row r="7840" spans="1:4" ht="14.25">
      <c r="A7840" s="199">
        <v>101968</v>
      </c>
      <c r="B7840" s="186" t="s">
        <v>8466</v>
      </c>
      <c r="C7840" s="187" t="s">
        <v>44</v>
      </c>
      <c r="D7840" s="218">
        <v>0</v>
      </c>
    </row>
    <row r="7841" spans="1:4" ht="14.25">
      <c r="A7841" s="199">
        <v>101965</v>
      </c>
      <c r="B7841" s="186" t="s">
        <v>8467</v>
      </c>
      <c r="C7841" s="187" t="s">
        <v>44</v>
      </c>
      <c r="D7841" s="218">
        <v>114.43</v>
      </c>
    </row>
    <row r="7842" spans="1:4" ht="14.25">
      <c r="A7842" s="199">
        <v>104100</v>
      </c>
      <c r="B7842" s="186" t="s">
        <v>8468</v>
      </c>
      <c r="C7842" s="187" t="s">
        <v>74</v>
      </c>
      <c r="D7842" s="218">
        <v>0</v>
      </c>
    </row>
    <row r="7843" spans="1:4" ht="14.25">
      <c r="A7843" s="199">
        <v>104099</v>
      </c>
      <c r="B7843" s="186" t="s">
        <v>8469</v>
      </c>
      <c r="C7843" s="187" t="s">
        <v>74</v>
      </c>
      <c r="D7843" s="218">
        <v>0</v>
      </c>
    </row>
    <row r="7844" spans="1:4" ht="14.25">
      <c r="A7844" s="199">
        <v>104102</v>
      </c>
      <c r="B7844" s="186" t="s">
        <v>8470</v>
      </c>
      <c r="C7844" s="187" t="s">
        <v>74</v>
      </c>
      <c r="D7844" s="218">
        <v>0</v>
      </c>
    </row>
    <row r="7845" spans="1:4" ht="14.25">
      <c r="A7845" s="199">
        <v>104101</v>
      </c>
      <c r="B7845" s="186" t="s">
        <v>8471</v>
      </c>
      <c r="C7845" s="187" t="s">
        <v>74</v>
      </c>
      <c r="D7845" s="218">
        <v>0</v>
      </c>
    </row>
    <row r="7846" spans="1:4" ht="14.25">
      <c r="A7846" s="199">
        <v>104103</v>
      </c>
      <c r="B7846" s="186" t="s">
        <v>8472</v>
      </c>
      <c r="C7846" s="187" t="s">
        <v>74</v>
      </c>
      <c r="D7846" s="218">
        <v>0</v>
      </c>
    </row>
    <row r="7847" spans="1:4" ht="14.25">
      <c r="A7847" s="199">
        <v>92123</v>
      </c>
      <c r="B7847" s="186" t="s">
        <v>720</v>
      </c>
      <c r="C7847" s="187" t="s">
        <v>712</v>
      </c>
      <c r="D7847" s="218">
        <v>49.52</v>
      </c>
    </row>
    <row r="7848" spans="1:4" ht="14.25">
      <c r="A7848" s="199">
        <v>92121</v>
      </c>
      <c r="B7848" s="186" t="s">
        <v>718</v>
      </c>
      <c r="C7848" s="187" t="s">
        <v>712</v>
      </c>
      <c r="D7848" s="218">
        <v>30.7</v>
      </c>
    </row>
    <row r="7849" spans="1:4" ht="14.25">
      <c r="A7849" s="199">
        <v>92122</v>
      </c>
      <c r="B7849" s="186" t="s">
        <v>719</v>
      </c>
      <c r="C7849" s="187" t="s">
        <v>712</v>
      </c>
      <c r="D7849" s="218">
        <v>50.16</v>
      </c>
    </row>
    <row r="7850" spans="1:4" ht="14.25">
      <c r="A7850" s="199">
        <v>103615</v>
      </c>
      <c r="B7850" s="186" t="s">
        <v>8473</v>
      </c>
      <c r="C7850" s="187" t="s">
        <v>44</v>
      </c>
      <c r="D7850" s="218">
        <v>0</v>
      </c>
    </row>
    <row r="7851" spans="1:4" ht="14.25">
      <c r="A7851" s="199">
        <v>103637</v>
      </c>
      <c r="B7851" s="186" t="s">
        <v>8474</v>
      </c>
      <c r="C7851" s="187" t="s">
        <v>44</v>
      </c>
      <c r="D7851" s="218">
        <v>0</v>
      </c>
    </row>
    <row r="7852" spans="1:4" ht="14.25">
      <c r="A7852" s="199">
        <v>103593</v>
      </c>
      <c r="B7852" s="186" t="s">
        <v>8475</v>
      </c>
      <c r="C7852" s="187" t="s">
        <v>44</v>
      </c>
      <c r="D7852" s="218">
        <v>0</v>
      </c>
    </row>
    <row r="7853" spans="1:4" ht="14.25">
      <c r="A7853" s="199">
        <v>103616</v>
      </c>
      <c r="B7853" s="186" t="s">
        <v>8476</v>
      </c>
      <c r="C7853" s="187" t="s">
        <v>44</v>
      </c>
      <c r="D7853" s="218">
        <v>0</v>
      </c>
    </row>
    <row r="7854" spans="1:4" ht="14.25">
      <c r="A7854" s="199">
        <v>103638</v>
      </c>
      <c r="B7854" s="186" t="s">
        <v>8477</v>
      </c>
      <c r="C7854" s="187" t="s">
        <v>44</v>
      </c>
      <c r="D7854" s="218">
        <v>0</v>
      </c>
    </row>
    <row r="7855" spans="1:4" ht="14.25">
      <c r="A7855" s="199">
        <v>103594</v>
      </c>
      <c r="B7855" s="186" t="s">
        <v>8478</v>
      </c>
      <c r="C7855" s="187" t="s">
        <v>44</v>
      </c>
      <c r="D7855" s="218">
        <v>0</v>
      </c>
    </row>
    <row r="7856" spans="1:4" ht="14.25">
      <c r="A7856" s="199">
        <v>103617</v>
      </c>
      <c r="B7856" s="186" t="s">
        <v>8479</v>
      </c>
      <c r="C7856" s="187" t="s">
        <v>44</v>
      </c>
      <c r="D7856" s="218">
        <v>0</v>
      </c>
    </row>
    <row r="7857" spans="1:4" ht="14.25">
      <c r="A7857" s="199">
        <v>103639</v>
      </c>
      <c r="B7857" s="186" t="s">
        <v>8480</v>
      </c>
      <c r="C7857" s="187" t="s">
        <v>44</v>
      </c>
      <c r="D7857" s="218">
        <v>0</v>
      </c>
    </row>
    <row r="7858" spans="1:4" ht="14.25">
      <c r="A7858" s="199">
        <v>103595</v>
      </c>
      <c r="B7858" s="186" t="s">
        <v>8481</v>
      </c>
      <c r="C7858" s="187" t="s">
        <v>44</v>
      </c>
      <c r="D7858" s="218">
        <v>0</v>
      </c>
    </row>
    <row r="7859" spans="1:4" ht="14.25">
      <c r="A7859" s="199">
        <v>103609</v>
      </c>
      <c r="B7859" s="186" t="s">
        <v>8482</v>
      </c>
      <c r="C7859" s="187" t="s">
        <v>44</v>
      </c>
      <c r="D7859" s="218">
        <v>0</v>
      </c>
    </row>
    <row r="7860" spans="1:4" ht="14.25">
      <c r="A7860" s="199">
        <v>103631</v>
      </c>
      <c r="B7860" s="186" t="s">
        <v>8483</v>
      </c>
      <c r="C7860" s="187" t="s">
        <v>44</v>
      </c>
      <c r="D7860" s="218">
        <v>0</v>
      </c>
    </row>
    <row r="7861" spans="1:4" ht="14.25">
      <c r="A7861" s="199">
        <v>103587</v>
      </c>
      <c r="B7861" s="186" t="s">
        <v>8484</v>
      </c>
      <c r="C7861" s="187" t="s">
        <v>44</v>
      </c>
      <c r="D7861" s="218">
        <v>0</v>
      </c>
    </row>
    <row r="7862" spans="1:4" ht="14.25">
      <c r="A7862" s="199">
        <v>103618</v>
      </c>
      <c r="B7862" s="186" t="s">
        <v>8485</v>
      </c>
      <c r="C7862" s="187" t="s">
        <v>44</v>
      </c>
      <c r="D7862" s="218">
        <v>0</v>
      </c>
    </row>
    <row r="7863" spans="1:4" ht="14.25">
      <c r="A7863" s="199">
        <v>103640</v>
      </c>
      <c r="B7863" s="186" t="s">
        <v>8486</v>
      </c>
      <c r="C7863" s="187" t="s">
        <v>44</v>
      </c>
      <c r="D7863" s="218">
        <v>0</v>
      </c>
    </row>
    <row r="7864" spans="1:4" ht="14.25">
      <c r="A7864" s="199">
        <v>103596</v>
      </c>
      <c r="B7864" s="186" t="s">
        <v>8487</v>
      </c>
      <c r="C7864" s="187" t="s">
        <v>44</v>
      </c>
      <c r="D7864" s="218">
        <v>0</v>
      </c>
    </row>
    <row r="7865" spans="1:4" ht="14.25">
      <c r="A7865" s="199">
        <v>103619</v>
      </c>
      <c r="B7865" s="186" t="s">
        <v>8488</v>
      </c>
      <c r="C7865" s="187" t="s">
        <v>44</v>
      </c>
      <c r="D7865" s="218">
        <v>0</v>
      </c>
    </row>
    <row r="7866" spans="1:4" ht="14.25">
      <c r="A7866" s="199">
        <v>103641</v>
      </c>
      <c r="B7866" s="186" t="s">
        <v>8489</v>
      </c>
      <c r="C7866" s="187" t="s">
        <v>44</v>
      </c>
      <c r="D7866" s="218">
        <v>0</v>
      </c>
    </row>
    <row r="7867" spans="1:4" ht="14.25">
      <c r="A7867" s="199">
        <v>103597</v>
      </c>
      <c r="B7867" s="186" t="s">
        <v>8490</v>
      </c>
      <c r="C7867" s="187" t="s">
        <v>44</v>
      </c>
      <c r="D7867" s="218">
        <v>0</v>
      </c>
    </row>
    <row r="7868" spans="1:4" ht="14.25">
      <c r="A7868" s="199">
        <v>103620</v>
      </c>
      <c r="B7868" s="186" t="s">
        <v>8491</v>
      </c>
      <c r="C7868" s="187" t="s">
        <v>44</v>
      </c>
      <c r="D7868" s="218">
        <v>0</v>
      </c>
    </row>
    <row r="7869" spans="1:4" ht="14.25">
      <c r="A7869" s="199">
        <v>103642</v>
      </c>
      <c r="B7869" s="186" t="s">
        <v>8492</v>
      </c>
      <c r="C7869" s="187" t="s">
        <v>44</v>
      </c>
      <c r="D7869" s="218">
        <v>0</v>
      </c>
    </row>
    <row r="7870" spans="1:4" ht="14.25">
      <c r="A7870" s="199">
        <v>103598</v>
      </c>
      <c r="B7870" s="186" t="s">
        <v>8493</v>
      </c>
      <c r="C7870" s="187" t="s">
        <v>44</v>
      </c>
      <c r="D7870" s="218">
        <v>0</v>
      </c>
    </row>
    <row r="7871" spans="1:4" ht="14.25">
      <c r="A7871" s="199">
        <v>103621</v>
      </c>
      <c r="B7871" s="186" t="s">
        <v>8494</v>
      </c>
      <c r="C7871" s="187" t="s">
        <v>44</v>
      </c>
      <c r="D7871" s="218">
        <v>0</v>
      </c>
    </row>
    <row r="7872" spans="1:4" ht="14.25">
      <c r="A7872" s="199">
        <v>103643</v>
      </c>
      <c r="B7872" s="186" t="s">
        <v>8495</v>
      </c>
      <c r="C7872" s="187" t="s">
        <v>44</v>
      </c>
      <c r="D7872" s="218">
        <v>0</v>
      </c>
    </row>
    <row r="7873" spans="1:4" ht="14.25">
      <c r="A7873" s="199">
        <v>103599</v>
      </c>
      <c r="B7873" s="186" t="s">
        <v>8496</v>
      </c>
      <c r="C7873" s="187" t="s">
        <v>44</v>
      </c>
      <c r="D7873" s="218">
        <v>0</v>
      </c>
    </row>
    <row r="7874" spans="1:4" ht="14.25">
      <c r="A7874" s="199">
        <v>103622</v>
      </c>
      <c r="B7874" s="186" t="s">
        <v>8497</v>
      </c>
      <c r="C7874" s="187" t="s">
        <v>44</v>
      </c>
      <c r="D7874" s="218">
        <v>0</v>
      </c>
    </row>
    <row r="7875" spans="1:4" ht="14.25">
      <c r="A7875" s="199">
        <v>103644</v>
      </c>
      <c r="B7875" s="186" t="s">
        <v>8498</v>
      </c>
      <c r="C7875" s="187" t="s">
        <v>44</v>
      </c>
      <c r="D7875" s="218">
        <v>0</v>
      </c>
    </row>
    <row r="7876" spans="1:4" ht="14.25">
      <c r="A7876" s="199">
        <v>103600</v>
      </c>
      <c r="B7876" s="186" t="s">
        <v>8499</v>
      </c>
      <c r="C7876" s="187" t="s">
        <v>44</v>
      </c>
      <c r="D7876" s="218">
        <v>0</v>
      </c>
    </row>
    <row r="7877" spans="1:4" ht="14.25">
      <c r="A7877" s="199">
        <v>103610</v>
      </c>
      <c r="B7877" s="186" t="s">
        <v>8500</v>
      </c>
      <c r="C7877" s="187" t="s">
        <v>44</v>
      </c>
      <c r="D7877" s="218">
        <v>0</v>
      </c>
    </row>
    <row r="7878" spans="1:4" ht="14.25">
      <c r="A7878" s="199">
        <v>103632</v>
      </c>
      <c r="B7878" s="186" t="s">
        <v>8501</v>
      </c>
      <c r="C7878" s="187" t="s">
        <v>44</v>
      </c>
      <c r="D7878" s="218">
        <v>0</v>
      </c>
    </row>
    <row r="7879" spans="1:4" ht="14.25">
      <c r="A7879" s="199">
        <v>103588</v>
      </c>
      <c r="B7879" s="186" t="s">
        <v>8502</v>
      </c>
      <c r="C7879" s="187" t="s">
        <v>44</v>
      </c>
      <c r="D7879" s="218">
        <v>0</v>
      </c>
    </row>
    <row r="7880" spans="1:4" ht="14.25">
      <c r="A7880" s="199">
        <v>103623</v>
      </c>
      <c r="B7880" s="186" t="s">
        <v>8503</v>
      </c>
      <c r="C7880" s="187" t="s">
        <v>44</v>
      </c>
      <c r="D7880" s="218">
        <v>0</v>
      </c>
    </row>
    <row r="7881" spans="1:4" ht="14.25">
      <c r="A7881" s="199">
        <v>103645</v>
      </c>
      <c r="B7881" s="186" t="s">
        <v>8504</v>
      </c>
      <c r="C7881" s="187" t="s">
        <v>44</v>
      </c>
      <c r="D7881" s="218">
        <v>0</v>
      </c>
    </row>
    <row r="7882" spans="1:4" ht="14.25">
      <c r="A7882" s="199">
        <v>103601</v>
      </c>
      <c r="B7882" s="186" t="s">
        <v>8505</v>
      </c>
      <c r="C7882" s="187" t="s">
        <v>44</v>
      </c>
      <c r="D7882" s="218">
        <v>0</v>
      </c>
    </row>
    <row r="7883" spans="1:4" ht="14.25">
      <c r="A7883" s="199">
        <v>103624</v>
      </c>
      <c r="B7883" s="186" t="s">
        <v>8506</v>
      </c>
      <c r="C7883" s="187" t="s">
        <v>44</v>
      </c>
      <c r="D7883" s="218">
        <v>0</v>
      </c>
    </row>
    <row r="7884" spans="1:4" ht="14.25">
      <c r="A7884" s="199">
        <v>103646</v>
      </c>
      <c r="B7884" s="186" t="s">
        <v>8507</v>
      </c>
      <c r="C7884" s="187" t="s">
        <v>44</v>
      </c>
      <c r="D7884" s="218">
        <v>0</v>
      </c>
    </row>
    <row r="7885" spans="1:4" ht="14.25">
      <c r="A7885" s="199">
        <v>103602</v>
      </c>
      <c r="B7885" s="186" t="s">
        <v>8508</v>
      </c>
      <c r="C7885" s="187" t="s">
        <v>44</v>
      </c>
      <c r="D7885" s="218">
        <v>0</v>
      </c>
    </row>
    <row r="7886" spans="1:4" ht="14.25">
      <c r="A7886" s="199">
        <v>103625</v>
      </c>
      <c r="B7886" s="186" t="s">
        <v>8509</v>
      </c>
      <c r="C7886" s="187" t="s">
        <v>44</v>
      </c>
      <c r="D7886" s="218">
        <v>0</v>
      </c>
    </row>
    <row r="7887" spans="1:4" ht="14.25">
      <c r="A7887" s="199">
        <v>103647</v>
      </c>
      <c r="B7887" s="186" t="s">
        <v>8510</v>
      </c>
      <c r="C7887" s="187" t="s">
        <v>44</v>
      </c>
      <c r="D7887" s="218">
        <v>0</v>
      </c>
    </row>
    <row r="7888" spans="1:4" ht="14.25">
      <c r="A7888" s="199">
        <v>103603</v>
      </c>
      <c r="B7888" s="186" t="s">
        <v>8511</v>
      </c>
      <c r="C7888" s="187" t="s">
        <v>44</v>
      </c>
      <c r="D7888" s="218">
        <v>0</v>
      </c>
    </row>
    <row r="7889" spans="1:4" ht="14.25">
      <c r="A7889" s="199">
        <v>103611</v>
      </c>
      <c r="B7889" s="186" t="s">
        <v>8512</v>
      </c>
      <c r="C7889" s="187" t="s">
        <v>44</v>
      </c>
      <c r="D7889" s="218">
        <v>0</v>
      </c>
    </row>
    <row r="7890" spans="1:4" ht="14.25">
      <c r="A7890" s="199">
        <v>103633</v>
      </c>
      <c r="B7890" s="186" t="s">
        <v>8513</v>
      </c>
      <c r="C7890" s="187" t="s">
        <v>44</v>
      </c>
      <c r="D7890" s="218">
        <v>0</v>
      </c>
    </row>
    <row r="7891" spans="1:4" ht="14.25">
      <c r="A7891" s="199">
        <v>103589</v>
      </c>
      <c r="B7891" s="186" t="s">
        <v>8514</v>
      </c>
      <c r="C7891" s="187" t="s">
        <v>44</v>
      </c>
      <c r="D7891" s="218">
        <v>0</v>
      </c>
    </row>
    <row r="7892" spans="1:4" ht="14.25">
      <c r="A7892" s="199">
        <v>103626</v>
      </c>
      <c r="B7892" s="186" t="s">
        <v>8515</v>
      </c>
      <c r="C7892" s="187" t="s">
        <v>44</v>
      </c>
      <c r="D7892" s="218">
        <v>0</v>
      </c>
    </row>
    <row r="7893" spans="1:4" ht="14.25">
      <c r="A7893" s="199">
        <v>103648</v>
      </c>
      <c r="B7893" s="186" t="s">
        <v>8516</v>
      </c>
      <c r="C7893" s="187" t="s">
        <v>44</v>
      </c>
      <c r="D7893" s="218">
        <v>0</v>
      </c>
    </row>
    <row r="7894" spans="1:4" ht="14.25">
      <c r="A7894" s="199">
        <v>103604</v>
      </c>
      <c r="B7894" s="186" t="s">
        <v>8517</v>
      </c>
      <c r="C7894" s="187" t="s">
        <v>44</v>
      </c>
      <c r="D7894" s="218">
        <v>0</v>
      </c>
    </row>
    <row r="7895" spans="1:4" ht="14.25">
      <c r="A7895" s="199">
        <v>103627</v>
      </c>
      <c r="B7895" s="186" t="s">
        <v>8518</v>
      </c>
      <c r="C7895" s="187" t="s">
        <v>44</v>
      </c>
      <c r="D7895" s="218">
        <v>0</v>
      </c>
    </row>
    <row r="7896" spans="1:4" ht="14.25">
      <c r="A7896" s="199">
        <v>103649</v>
      </c>
      <c r="B7896" s="186" t="s">
        <v>8519</v>
      </c>
      <c r="C7896" s="187" t="s">
        <v>44</v>
      </c>
      <c r="D7896" s="218">
        <v>0</v>
      </c>
    </row>
    <row r="7897" spans="1:4" ht="14.25">
      <c r="A7897" s="199">
        <v>103605</v>
      </c>
      <c r="B7897" s="186" t="s">
        <v>8520</v>
      </c>
      <c r="C7897" s="187" t="s">
        <v>44</v>
      </c>
      <c r="D7897" s="218">
        <v>0</v>
      </c>
    </row>
    <row r="7898" spans="1:4" ht="14.25">
      <c r="A7898" s="199">
        <v>103612</v>
      </c>
      <c r="B7898" s="186" t="s">
        <v>8521</v>
      </c>
      <c r="C7898" s="187" t="s">
        <v>44</v>
      </c>
      <c r="D7898" s="218">
        <v>0</v>
      </c>
    </row>
    <row r="7899" spans="1:4" ht="14.25">
      <c r="A7899" s="199">
        <v>103634</v>
      </c>
      <c r="B7899" s="186" t="s">
        <v>8522</v>
      </c>
      <c r="C7899" s="187" t="s">
        <v>44</v>
      </c>
      <c r="D7899" s="218">
        <v>0</v>
      </c>
    </row>
    <row r="7900" spans="1:4" ht="14.25">
      <c r="A7900" s="199">
        <v>103590</v>
      </c>
      <c r="B7900" s="186" t="s">
        <v>8523</v>
      </c>
      <c r="C7900" s="187" t="s">
        <v>44</v>
      </c>
      <c r="D7900" s="218">
        <v>0</v>
      </c>
    </row>
    <row r="7901" spans="1:4" ht="14.25">
      <c r="A7901" s="199">
        <v>103628</v>
      </c>
      <c r="B7901" s="186" t="s">
        <v>8524</v>
      </c>
      <c r="C7901" s="187" t="s">
        <v>44</v>
      </c>
      <c r="D7901" s="218">
        <v>0</v>
      </c>
    </row>
    <row r="7902" spans="1:4" ht="14.25">
      <c r="A7902" s="199">
        <v>103650</v>
      </c>
      <c r="B7902" s="186" t="s">
        <v>8525</v>
      </c>
      <c r="C7902" s="187" t="s">
        <v>44</v>
      </c>
      <c r="D7902" s="218">
        <v>0</v>
      </c>
    </row>
    <row r="7903" spans="1:4" ht="14.25">
      <c r="A7903" s="199">
        <v>103606</v>
      </c>
      <c r="B7903" s="186" t="s">
        <v>8526</v>
      </c>
      <c r="C7903" s="187" t="s">
        <v>44</v>
      </c>
      <c r="D7903" s="218">
        <v>0</v>
      </c>
    </row>
    <row r="7904" spans="1:4" ht="14.25">
      <c r="A7904" s="199">
        <v>103629</v>
      </c>
      <c r="B7904" s="186" t="s">
        <v>8527</v>
      </c>
      <c r="C7904" s="187" t="s">
        <v>44</v>
      </c>
      <c r="D7904" s="218">
        <v>0</v>
      </c>
    </row>
    <row r="7905" spans="1:4" ht="14.25">
      <c r="A7905" s="199">
        <v>103651</v>
      </c>
      <c r="B7905" s="186" t="s">
        <v>8528</v>
      </c>
      <c r="C7905" s="187" t="s">
        <v>44</v>
      </c>
      <c r="D7905" s="218">
        <v>0</v>
      </c>
    </row>
    <row r="7906" spans="1:4" ht="14.25">
      <c r="A7906" s="199">
        <v>103607</v>
      </c>
      <c r="B7906" s="186" t="s">
        <v>8529</v>
      </c>
      <c r="C7906" s="187" t="s">
        <v>44</v>
      </c>
      <c r="D7906" s="218">
        <v>0</v>
      </c>
    </row>
    <row r="7907" spans="1:4" ht="14.25">
      <c r="A7907" s="199">
        <v>103613</v>
      </c>
      <c r="B7907" s="186" t="s">
        <v>8530</v>
      </c>
      <c r="C7907" s="187" t="s">
        <v>44</v>
      </c>
      <c r="D7907" s="218">
        <v>0</v>
      </c>
    </row>
    <row r="7908" spans="1:4" ht="14.25">
      <c r="A7908" s="199">
        <v>103635</v>
      </c>
      <c r="B7908" s="186" t="s">
        <v>8531</v>
      </c>
      <c r="C7908" s="187" t="s">
        <v>44</v>
      </c>
      <c r="D7908" s="218">
        <v>0</v>
      </c>
    </row>
    <row r="7909" spans="1:4" ht="14.25">
      <c r="A7909" s="199">
        <v>103591</v>
      </c>
      <c r="B7909" s="186" t="s">
        <v>8532</v>
      </c>
      <c r="C7909" s="187" t="s">
        <v>44</v>
      </c>
      <c r="D7909" s="218">
        <v>0</v>
      </c>
    </row>
    <row r="7910" spans="1:4" ht="14.25">
      <c r="A7910" s="199">
        <v>103630</v>
      </c>
      <c r="B7910" s="186" t="s">
        <v>8533</v>
      </c>
      <c r="C7910" s="187" t="s">
        <v>44</v>
      </c>
      <c r="D7910" s="218">
        <v>0</v>
      </c>
    </row>
    <row r="7911" spans="1:4" ht="14.25">
      <c r="A7911" s="199">
        <v>103652</v>
      </c>
      <c r="B7911" s="186" t="s">
        <v>8534</v>
      </c>
      <c r="C7911" s="187" t="s">
        <v>44</v>
      </c>
      <c r="D7911" s="218">
        <v>0</v>
      </c>
    </row>
    <row r="7912" spans="1:4" ht="14.25">
      <c r="A7912" s="199">
        <v>103608</v>
      </c>
      <c r="B7912" s="186" t="s">
        <v>8535</v>
      </c>
      <c r="C7912" s="187" t="s">
        <v>44</v>
      </c>
      <c r="D7912" s="218">
        <v>0</v>
      </c>
    </row>
    <row r="7913" spans="1:4" ht="14.25">
      <c r="A7913" s="199">
        <v>103614</v>
      </c>
      <c r="B7913" s="186" t="s">
        <v>8536</v>
      </c>
      <c r="C7913" s="187" t="s">
        <v>44</v>
      </c>
      <c r="D7913" s="218">
        <v>0</v>
      </c>
    </row>
    <row r="7914" spans="1:4" ht="14.25">
      <c r="A7914" s="199">
        <v>103636</v>
      </c>
      <c r="B7914" s="186" t="s">
        <v>8537</v>
      </c>
      <c r="C7914" s="187" t="s">
        <v>44</v>
      </c>
      <c r="D7914" s="218">
        <v>0</v>
      </c>
    </row>
    <row r="7915" spans="1:4" ht="14.25">
      <c r="A7915" s="199">
        <v>103592</v>
      </c>
      <c r="B7915" s="186" t="s">
        <v>8538</v>
      </c>
      <c r="C7915" s="187" t="s">
        <v>44</v>
      </c>
      <c r="D7915" s="218">
        <v>0</v>
      </c>
    </row>
    <row r="7916" spans="1:4" ht="14.25">
      <c r="A7916" s="199">
        <v>88412</v>
      </c>
      <c r="B7916" s="186" t="s">
        <v>5756</v>
      </c>
      <c r="C7916" s="187" t="s">
        <v>74</v>
      </c>
      <c r="D7916" s="218">
        <v>4.66</v>
      </c>
    </row>
    <row r="7917" spans="1:4" ht="14.25">
      <c r="A7917" s="199">
        <v>88411</v>
      </c>
      <c r="B7917" s="186" t="s">
        <v>5755</v>
      </c>
      <c r="C7917" s="187" t="s">
        <v>74</v>
      </c>
      <c r="D7917" s="218">
        <v>5.59</v>
      </c>
    </row>
    <row r="7918" spans="1:4" ht="14.25">
      <c r="A7918" s="199">
        <v>88415</v>
      </c>
      <c r="B7918" s="186" t="s">
        <v>5759</v>
      </c>
      <c r="C7918" s="187" t="s">
        <v>74</v>
      </c>
      <c r="D7918" s="218">
        <v>5.64</v>
      </c>
    </row>
    <row r="7919" spans="1:4" ht="14.25">
      <c r="A7919" s="199">
        <v>88413</v>
      </c>
      <c r="B7919" s="186" t="s">
        <v>5757</v>
      </c>
      <c r="C7919" s="187" t="s">
        <v>74</v>
      </c>
      <c r="D7919" s="218">
        <v>6.65</v>
      </c>
    </row>
    <row r="7920" spans="1:4" ht="14.25">
      <c r="A7920" s="199">
        <v>88414</v>
      </c>
      <c r="B7920" s="186" t="s">
        <v>5758</v>
      </c>
      <c r="C7920" s="187" t="s">
        <v>74</v>
      </c>
      <c r="D7920" s="218">
        <v>7.95</v>
      </c>
    </row>
    <row r="7921" spans="1:4" ht="14.25">
      <c r="A7921" s="199">
        <v>96131</v>
      </c>
      <c r="B7921" s="186" t="s">
        <v>5791</v>
      </c>
      <c r="C7921" s="187" t="s">
        <v>74</v>
      </c>
      <c r="D7921" s="218">
        <v>28.73</v>
      </c>
    </row>
    <row r="7922" spans="1:4" ht="14.25">
      <c r="A7922" s="199">
        <v>96126</v>
      </c>
      <c r="B7922" s="186" t="s">
        <v>5786</v>
      </c>
      <c r="C7922" s="187" t="s">
        <v>74</v>
      </c>
      <c r="D7922" s="218">
        <v>18.22</v>
      </c>
    </row>
    <row r="7923" spans="1:4" ht="14.25">
      <c r="A7923" s="199">
        <v>96132</v>
      </c>
      <c r="B7923" s="186" t="s">
        <v>5792</v>
      </c>
      <c r="C7923" s="187" t="s">
        <v>74</v>
      </c>
      <c r="D7923" s="218">
        <v>19.16</v>
      </c>
    </row>
    <row r="7924" spans="1:4" ht="14.25">
      <c r="A7924" s="199">
        <v>96127</v>
      </c>
      <c r="B7924" s="186" t="s">
        <v>5787</v>
      </c>
      <c r="C7924" s="187" t="s">
        <v>74</v>
      </c>
      <c r="D7924" s="218">
        <v>11.8</v>
      </c>
    </row>
    <row r="7925" spans="1:4" ht="14.25">
      <c r="A7925" s="199">
        <v>96135</v>
      </c>
      <c r="B7925" s="186" t="s">
        <v>5795</v>
      </c>
      <c r="C7925" s="187" t="s">
        <v>74</v>
      </c>
      <c r="D7925" s="218">
        <v>30.8</v>
      </c>
    </row>
    <row r="7926" spans="1:4" ht="14.25">
      <c r="A7926" s="199">
        <v>96130</v>
      </c>
      <c r="B7926" s="186" t="s">
        <v>5790</v>
      </c>
      <c r="C7926" s="187" t="s">
        <v>74</v>
      </c>
      <c r="D7926" s="218">
        <v>19.68</v>
      </c>
    </row>
    <row r="7927" spans="1:4" ht="14.25">
      <c r="A7927" s="199">
        <v>96133</v>
      </c>
      <c r="B7927" s="186" t="s">
        <v>5793</v>
      </c>
      <c r="C7927" s="187" t="s">
        <v>74</v>
      </c>
      <c r="D7927" s="218">
        <v>45.84</v>
      </c>
    </row>
    <row r="7928" spans="1:4" ht="14.25">
      <c r="A7928" s="199">
        <v>96128</v>
      </c>
      <c r="B7928" s="186" t="s">
        <v>5788</v>
      </c>
      <c r="C7928" s="187" t="s">
        <v>74</v>
      </c>
      <c r="D7928" s="218">
        <v>29.97</v>
      </c>
    </row>
    <row r="7929" spans="1:4" ht="14.25">
      <c r="A7929" s="199">
        <v>96134</v>
      </c>
      <c r="B7929" s="186" t="s">
        <v>5794</v>
      </c>
      <c r="C7929" s="187" t="s">
        <v>74</v>
      </c>
      <c r="D7929" s="218">
        <v>54</v>
      </c>
    </row>
    <row r="7930" spans="1:4" ht="14.25">
      <c r="A7930" s="199">
        <v>96129</v>
      </c>
      <c r="B7930" s="186" t="s">
        <v>5789</v>
      </c>
      <c r="C7930" s="187" t="s">
        <v>74</v>
      </c>
      <c r="D7930" s="218">
        <v>35.229999999999997</v>
      </c>
    </row>
    <row r="7931" spans="1:4" ht="14.25">
      <c r="A7931" s="199">
        <v>88432</v>
      </c>
      <c r="B7931" s="186" t="s">
        <v>5770</v>
      </c>
      <c r="C7931" s="187" t="s">
        <v>74</v>
      </c>
      <c r="D7931" s="218">
        <v>32.82</v>
      </c>
    </row>
    <row r="7932" spans="1:4" ht="14.25">
      <c r="A7932" s="199">
        <v>88426</v>
      </c>
      <c r="B7932" s="186" t="s">
        <v>5766</v>
      </c>
      <c r="C7932" s="187" t="s">
        <v>74</v>
      </c>
      <c r="D7932" s="218">
        <v>21.01</v>
      </c>
    </row>
    <row r="7933" spans="1:4" ht="14.25">
      <c r="A7933" s="199">
        <v>88417</v>
      </c>
      <c r="B7933" s="186" t="s">
        <v>5761</v>
      </c>
      <c r="C7933" s="187" t="s">
        <v>74</v>
      </c>
      <c r="D7933" s="218">
        <v>19.079999999999998</v>
      </c>
    </row>
    <row r="7934" spans="1:4" ht="14.25">
      <c r="A7934" s="199">
        <v>88424</v>
      </c>
      <c r="B7934" s="186" t="s">
        <v>5765</v>
      </c>
      <c r="C7934" s="187" t="s">
        <v>74</v>
      </c>
      <c r="D7934" s="218">
        <v>25.95</v>
      </c>
    </row>
    <row r="7935" spans="1:4" ht="14.25">
      <c r="A7935" s="199">
        <v>88416</v>
      </c>
      <c r="B7935" s="186" t="s">
        <v>5760</v>
      </c>
      <c r="C7935" s="187" t="s">
        <v>74</v>
      </c>
      <c r="D7935" s="218">
        <v>22.38</v>
      </c>
    </row>
    <row r="7936" spans="1:4" ht="14.25">
      <c r="A7936" s="199">
        <v>88431</v>
      </c>
      <c r="B7936" s="186" t="s">
        <v>5769</v>
      </c>
      <c r="C7936" s="187" t="s">
        <v>74</v>
      </c>
      <c r="D7936" s="218">
        <v>26.36</v>
      </c>
    </row>
    <row r="7937" spans="1:4" ht="14.25">
      <c r="A7937" s="199">
        <v>88423</v>
      </c>
      <c r="B7937" s="186" t="s">
        <v>5764</v>
      </c>
      <c r="C7937" s="187" t="s">
        <v>74</v>
      </c>
      <c r="D7937" s="218">
        <v>22.35</v>
      </c>
    </row>
    <row r="7938" spans="1:4" ht="14.25">
      <c r="A7938" s="199">
        <v>88428</v>
      </c>
      <c r="B7938" s="186" t="s">
        <v>5767</v>
      </c>
      <c r="C7938" s="187" t="s">
        <v>74</v>
      </c>
      <c r="D7938" s="218">
        <v>32.24</v>
      </c>
    </row>
    <row r="7939" spans="1:4" ht="14.25">
      <c r="A7939" s="199">
        <v>88420</v>
      </c>
      <c r="B7939" s="186" t="s">
        <v>5762</v>
      </c>
      <c r="C7939" s="187" t="s">
        <v>74</v>
      </c>
      <c r="D7939" s="218">
        <v>25.38</v>
      </c>
    </row>
    <row r="7940" spans="1:4" ht="14.25">
      <c r="A7940" s="199">
        <v>88429</v>
      </c>
      <c r="B7940" s="186" t="s">
        <v>5768</v>
      </c>
      <c r="C7940" s="187" t="s">
        <v>74</v>
      </c>
      <c r="D7940" s="218">
        <v>38.630000000000003</v>
      </c>
    </row>
    <row r="7941" spans="1:4" ht="14.25">
      <c r="A7941" s="199">
        <v>88421</v>
      </c>
      <c r="B7941" s="186" t="s">
        <v>5763</v>
      </c>
      <c r="C7941" s="187" t="s">
        <v>74</v>
      </c>
      <c r="D7941" s="218">
        <v>30.66</v>
      </c>
    </row>
    <row r="7942" spans="1:4" ht="14.25">
      <c r="A7942" s="199">
        <v>95622</v>
      </c>
      <c r="B7942" s="186" t="s">
        <v>5781</v>
      </c>
      <c r="C7942" s="187" t="s">
        <v>74</v>
      </c>
      <c r="D7942" s="218">
        <v>15.38</v>
      </c>
    </row>
    <row r="7943" spans="1:4" ht="14.25">
      <c r="A7943" s="199">
        <v>95623</v>
      </c>
      <c r="B7943" s="186" t="s">
        <v>5782</v>
      </c>
      <c r="C7943" s="187" t="s">
        <v>74</v>
      </c>
      <c r="D7943" s="218">
        <v>10.89</v>
      </c>
    </row>
    <row r="7944" spans="1:4" ht="14.25">
      <c r="A7944" s="199">
        <v>95626</v>
      </c>
      <c r="B7944" s="186" t="s">
        <v>5785</v>
      </c>
      <c r="C7944" s="187" t="s">
        <v>74</v>
      </c>
      <c r="D7944" s="218">
        <v>16.22</v>
      </c>
    </row>
    <row r="7945" spans="1:4" ht="14.25">
      <c r="A7945" s="199">
        <v>95624</v>
      </c>
      <c r="B7945" s="186" t="s">
        <v>5783</v>
      </c>
      <c r="C7945" s="187" t="s">
        <v>74</v>
      </c>
      <c r="D7945" s="218">
        <v>22.94</v>
      </c>
    </row>
    <row r="7946" spans="1:4" ht="14.25">
      <c r="A7946" s="199">
        <v>95625</v>
      </c>
      <c r="B7946" s="186" t="s">
        <v>5784</v>
      </c>
      <c r="C7946" s="187" t="s">
        <v>74</v>
      </c>
      <c r="D7946" s="218">
        <v>27.15</v>
      </c>
    </row>
    <row r="7947" spans="1:4" ht="14.25">
      <c r="A7947" s="199">
        <v>88497</v>
      </c>
      <c r="B7947" s="186" t="s">
        <v>5778</v>
      </c>
      <c r="C7947" s="187" t="s">
        <v>74</v>
      </c>
      <c r="D7947" s="218">
        <v>18.55</v>
      </c>
    </row>
    <row r="7948" spans="1:4" ht="14.25">
      <c r="A7948" s="199">
        <v>104648</v>
      </c>
      <c r="B7948" s="186" t="s">
        <v>8539</v>
      </c>
      <c r="C7948" s="187" t="s">
        <v>74</v>
      </c>
      <c r="D7948" s="218">
        <v>0</v>
      </c>
    </row>
    <row r="7949" spans="1:4" ht="14.25">
      <c r="A7949" s="199">
        <v>88495</v>
      </c>
      <c r="B7949" s="186" t="s">
        <v>5776</v>
      </c>
      <c r="C7949" s="187" t="s">
        <v>74</v>
      </c>
      <c r="D7949" s="218">
        <v>11.93</v>
      </c>
    </row>
    <row r="7950" spans="1:4" ht="14.25">
      <c r="A7950" s="199">
        <v>104646</v>
      </c>
      <c r="B7950" s="186" t="s">
        <v>8540</v>
      </c>
      <c r="C7950" s="187" t="s">
        <v>74</v>
      </c>
      <c r="D7950" s="218">
        <v>0</v>
      </c>
    </row>
    <row r="7951" spans="1:4" ht="14.25">
      <c r="A7951" s="199">
        <v>88496</v>
      </c>
      <c r="B7951" s="186" t="s">
        <v>5777</v>
      </c>
      <c r="C7951" s="187" t="s">
        <v>74</v>
      </c>
      <c r="D7951" s="218">
        <v>32.74</v>
      </c>
    </row>
    <row r="7952" spans="1:4" ht="14.25">
      <c r="A7952" s="199">
        <v>104647</v>
      </c>
      <c r="B7952" s="186" t="s">
        <v>8541</v>
      </c>
      <c r="C7952" s="187" t="s">
        <v>74</v>
      </c>
      <c r="D7952" s="218">
        <v>0</v>
      </c>
    </row>
    <row r="7953" spans="1:4" ht="14.25">
      <c r="A7953" s="199">
        <v>88494</v>
      </c>
      <c r="B7953" s="186" t="s">
        <v>5775</v>
      </c>
      <c r="C7953" s="187" t="s">
        <v>74</v>
      </c>
      <c r="D7953" s="218">
        <v>21.59</v>
      </c>
    </row>
    <row r="7954" spans="1:4" ht="14.25">
      <c r="A7954" s="199">
        <v>104645</v>
      </c>
      <c r="B7954" s="186" t="s">
        <v>8542</v>
      </c>
      <c r="C7954" s="187" t="s">
        <v>74</v>
      </c>
      <c r="D7954" s="218">
        <v>0</v>
      </c>
    </row>
    <row r="7955" spans="1:4" ht="14.25">
      <c r="A7955" s="199">
        <v>88485</v>
      </c>
      <c r="B7955" s="186" t="s">
        <v>5772</v>
      </c>
      <c r="C7955" s="187" t="s">
        <v>74</v>
      </c>
      <c r="D7955" s="218">
        <v>4.58</v>
      </c>
    </row>
    <row r="7956" spans="1:4" ht="14.25">
      <c r="A7956" s="199">
        <v>88484</v>
      </c>
      <c r="B7956" s="186" t="s">
        <v>5771</v>
      </c>
      <c r="C7956" s="187" t="s">
        <v>74</v>
      </c>
      <c r="D7956" s="218">
        <v>5.55</v>
      </c>
    </row>
    <row r="7957" spans="1:4" ht="14.25">
      <c r="A7957" s="199">
        <v>104638</v>
      </c>
      <c r="B7957" s="186" t="s">
        <v>8543</v>
      </c>
      <c r="C7957" s="187" t="s">
        <v>74</v>
      </c>
      <c r="D7957" s="218">
        <v>0</v>
      </c>
    </row>
    <row r="7958" spans="1:4" ht="14.25">
      <c r="A7958" s="199">
        <v>104637</v>
      </c>
      <c r="B7958" s="186" t="s">
        <v>8544</v>
      </c>
      <c r="C7958" s="187" t="s">
        <v>74</v>
      </c>
      <c r="D7958" s="218">
        <v>0</v>
      </c>
    </row>
    <row r="7959" spans="1:4" ht="14.25">
      <c r="A7959" s="199">
        <v>104641</v>
      </c>
      <c r="B7959" s="186" t="s">
        <v>5798</v>
      </c>
      <c r="C7959" s="187" t="s">
        <v>74</v>
      </c>
      <c r="D7959" s="218">
        <v>9.6199999999999992</v>
      </c>
    </row>
    <row r="7960" spans="1:4" ht="14.25">
      <c r="A7960" s="199">
        <v>104639</v>
      </c>
      <c r="B7960" s="186" t="s">
        <v>5796</v>
      </c>
      <c r="C7960" s="187" t="s">
        <v>74</v>
      </c>
      <c r="D7960" s="218">
        <v>12.01</v>
      </c>
    </row>
    <row r="7961" spans="1:4" ht="14.25">
      <c r="A7961" s="199">
        <v>104644</v>
      </c>
      <c r="B7961" s="186" t="s">
        <v>8545</v>
      </c>
      <c r="C7961" s="187" t="s">
        <v>74</v>
      </c>
      <c r="D7961" s="218">
        <v>0</v>
      </c>
    </row>
    <row r="7962" spans="1:4" ht="14.25">
      <c r="A7962" s="199">
        <v>104643</v>
      </c>
      <c r="B7962" s="186" t="s">
        <v>8546</v>
      </c>
      <c r="C7962" s="187" t="s">
        <v>74</v>
      </c>
      <c r="D7962" s="218">
        <v>0</v>
      </c>
    </row>
    <row r="7963" spans="1:4" ht="14.25">
      <c r="A7963" s="199">
        <v>88489</v>
      </c>
      <c r="B7963" s="186" t="s">
        <v>5774</v>
      </c>
      <c r="C7963" s="187" t="s">
        <v>74</v>
      </c>
      <c r="D7963" s="218">
        <v>13.36</v>
      </c>
    </row>
    <row r="7964" spans="1:4" ht="14.25">
      <c r="A7964" s="199">
        <v>88488</v>
      </c>
      <c r="B7964" s="186" t="s">
        <v>5773</v>
      </c>
      <c r="C7964" s="187" t="s">
        <v>74</v>
      </c>
      <c r="D7964" s="218">
        <v>15.75</v>
      </c>
    </row>
    <row r="7965" spans="1:4" ht="14.25">
      <c r="A7965" s="199">
        <v>104642</v>
      </c>
      <c r="B7965" s="186" t="s">
        <v>5799</v>
      </c>
      <c r="C7965" s="187" t="s">
        <v>74</v>
      </c>
      <c r="D7965" s="218">
        <v>11</v>
      </c>
    </row>
    <row r="7966" spans="1:4" ht="14.25">
      <c r="A7966" s="199">
        <v>104640</v>
      </c>
      <c r="B7966" s="186" t="s">
        <v>5797</v>
      </c>
      <c r="C7966" s="187" t="s">
        <v>74</v>
      </c>
      <c r="D7966" s="218">
        <v>13.39</v>
      </c>
    </row>
    <row r="7967" spans="1:4" ht="14.25">
      <c r="A7967" s="199">
        <v>95305</v>
      </c>
      <c r="B7967" s="186" t="s">
        <v>5779</v>
      </c>
      <c r="C7967" s="187" t="s">
        <v>74</v>
      </c>
      <c r="D7967" s="218">
        <v>14.16</v>
      </c>
    </row>
    <row r="7968" spans="1:4" ht="14.25">
      <c r="A7968" s="199">
        <v>95306</v>
      </c>
      <c r="B7968" s="186" t="s">
        <v>5780</v>
      </c>
      <c r="C7968" s="187" t="s">
        <v>74</v>
      </c>
      <c r="D7968" s="218">
        <v>16.399999999999999</v>
      </c>
    </row>
    <row r="7969" spans="1:4" ht="14.25">
      <c r="A7969" s="199">
        <v>102201</v>
      </c>
      <c r="B7969" s="186" t="s">
        <v>3116</v>
      </c>
      <c r="C7969" s="187" t="s">
        <v>74</v>
      </c>
      <c r="D7969" s="218">
        <v>19.97</v>
      </c>
    </row>
    <row r="7970" spans="1:4" ht="14.25">
      <c r="A7970" s="199">
        <v>102200</v>
      </c>
      <c r="B7970" s="186" t="s">
        <v>2503</v>
      </c>
      <c r="C7970" s="187" t="s">
        <v>74</v>
      </c>
      <c r="D7970" s="218">
        <v>21.78</v>
      </c>
    </row>
    <row r="7971" spans="1:4" ht="14.25">
      <c r="A7971" s="199">
        <v>102202</v>
      </c>
      <c r="B7971" s="186" t="s">
        <v>2504</v>
      </c>
      <c r="C7971" s="187" t="s">
        <v>74</v>
      </c>
      <c r="D7971" s="218">
        <v>53.23</v>
      </c>
    </row>
    <row r="7972" spans="1:4" ht="14.25">
      <c r="A7972" s="199">
        <v>102193</v>
      </c>
      <c r="B7972" s="186" t="s">
        <v>2500</v>
      </c>
      <c r="C7972" s="187" t="s">
        <v>74</v>
      </c>
      <c r="D7972" s="218">
        <v>2.13</v>
      </c>
    </row>
    <row r="7973" spans="1:4" ht="14.25">
      <c r="A7973" s="199">
        <v>102194</v>
      </c>
      <c r="B7973" s="186" t="s">
        <v>2501</v>
      </c>
      <c r="C7973" s="187" t="s">
        <v>74</v>
      </c>
      <c r="D7973" s="218">
        <v>8.51</v>
      </c>
    </row>
    <row r="7974" spans="1:4" ht="14.25">
      <c r="A7974" s="199">
        <v>102198</v>
      </c>
      <c r="B7974" s="186" t="s">
        <v>8547</v>
      </c>
      <c r="C7974" s="187" t="s">
        <v>74</v>
      </c>
      <c r="D7974" s="218">
        <v>0</v>
      </c>
    </row>
    <row r="7975" spans="1:4" ht="14.25">
      <c r="A7975" s="199">
        <v>102197</v>
      </c>
      <c r="B7975" s="186" t="s">
        <v>2502</v>
      </c>
      <c r="C7975" s="187" t="s">
        <v>74</v>
      </c>
      <c r="D7975" s="218">
        <v>28.06</v>
      </c>
    </row>
    <row r="7976" spans="1:4" ht="14.25">
      <c r="A7976" s="199">
        <v>102195</v>
      </c>
      <c r="B7976" s="186" t="s">
        <v>8548</v>
      </c>
      <c r="C7976" s="187" t="s">
        <v>74</v>
      </c>
      <c r="D7976" s="218">
        <v>0</v>
      </c>
    </row>
    <row r="7977" spans="1:4" ht="14.25">
      <c r="A7977" s="199">
        <v>102199</v>
      </c>
      <c r="B7977" s="186" t="s">
        <v>8549</v>
      </c>
      <c r="C7977" s="187" t="s">
        <v>74</v>
      </c>
      <c r="D7977" s="218">
        <v>0</v>
      </c>
    </row>
    <row r="7978" spans="1:4" ht="14.25">
      <c r="A7978" s="199">
        <v>102196</v>
      </c>
      <c r="B7978" s="186" t="s">
        <v>8550</v>
      </c>
      <c r="C7978" s="187" t="s">
        <v>74</v>
      </c>
      <c r="D7978" s="218">
        <v>0</v>
      </c>
    </row>
    <row r="7979" spans="1:4" ht="14.25">
      <c r="A7979" s="199">
        <v>102233</v>
      </c>
      <c r="B7979" s="186" t="s">
        <v>2526</v>
      </c>
      <c r="C7979" s="187" t="s">
        <v>74</v>
      </c>
      <c r="D7979" s="218">
        <v>10.95</v>
      </c>
    </row>
    <row r="7980" spans="1:4" ht="14.25">
      <c r="A7980" s="199">
        <v>102234</v>
      </c>
      <c r="B7980" s="186" t="s">
        <v>2527</v>
      </c>
      <c r="C7980" s="187" t="s">
        <v>74</v>
      </c>
      <c r="D7980" s="218">
        <v>21.9</v>
      </c>
    </row>
    <row r="7981" spans="1:4" ht="14.25">
      <c r="A7981" s="199">
        <v>102207</v>
      </c>
      <c r="B7981" s="186" t="s">
        <v>2508</v>
      </c>
      <c r="C7981" s="187" t="s">
        <v>74</v>
      </c>
      <c r="D7981" s="218">
        <v>9.68</v>
      </c>
    </row>
    <row r="7982" spans="1:4" ht="14.25">
      <c r="A7982" s="199">
        <v>102217</v>
      </c>
      <c r="B7982" s="186" t="s">
        <v>2515</v>
      </c>
      <c r="C7982" s="187" t="s">
        <v>74</v>
      </c>
      <c r="D7982" s="218">
        <v>19.36</v>
      </c>
    </row>
    <row r="7983" spans="1:4" ht="14.25">
      <c r="A7983" s="199">
        <v>102227</v>
      </c>
      <c r="B7983" s="186" t="s">
        <v>2522</v>
      </c>
      <c r="C7983" s="187" t="s">
        <v>74</v>
      </c>
      <c r="D7983" s="218">
        <v>29.05</v>
      </c>
    </row>
    <row r="7984" spans="1:4" ht="14.25">
      <c r="A7984" s="199">
        <v>102211</v>
      </c>
      <c r="B7984" s="186" t="s">
        <v>8551</v>
      </c>
      <c r="C7984" s="187" t="s">
        <v>74</v>
      </c>
      <c r="D7984" s="218">
        <v>0</v>
      </c>
    </row>
    <row r="7985" spans="1:4" ht="14.25">
      <c r="A7985" s="199">
        <v>102221</v>
      </c>
      <c r="B7985" s="186" t="s">
        <v>8552</v>
      </c>
      <c r="C7985" s="187" t="s">
        <v>74</v>
      </c>
      <c r="D7985" s="218">
        <v>0</v>
      </c>
    </row>
    <row r="7986" spans="1:4" ht="14.25">
      <c r="A7986" s="199">
        <v>102231</v>
      </c>
      <c r="B7986" s="186" t="s">
        <v>8553</v>
      </c>
      <c r="C7986" s="187" t="s">
        <v>74</v>
      </c>
      <c r="D7986" s="218">
        <v>0</v>
      </c>
    </row>
    <row r="7987" spans="1:4" ht="14.25">
      <c r="A7987" s="199">
        <v>102209</v>
      </c>
      <c r="B7987" s="186" t="s">
        <v>2510</v>
      </c>
      <c r="C7987" s="187" t="s">
        <v>74</v>
      </c>
      <c r="D7987" s="218">
        <v>9.5</v>
      </c>
    </row>
    <row r="7988" spans="1:4" ht="14.25">
      <c r="A7988" s="199">
        <v>102219</v>
      </c>
      <c r="B7988" s="186" t="s">
        <v>2517</v>
      </c>
      <c r="C7988" s="187" t="s">
        <v>74</v>
      </c>
      <c r="D7988" s="218">
        <v>18.989999999999998</v>
      </c>
    </row>
    <row r="7989" spans="1:4" ht="14.25">
      <c r="A7989" s="199">
        <v>102229</v>
      </c>
      <c r="B7989" s="186" t="s">
        <v>2524</v>
      </c>
      <c r="C7989" s="187" t="s">
        <v>74</v>
      </c>
      <c r="D7989" s="218">
        <v>28.49</v>
      </c>
    </row>
    <row r="7990" spans="1:4" ht="14.25">
      <c r="A7990" s="199">
        <v>102210</v>
      </c>
      <c r="B7990" s="186" t="s">
        <v>2511</v>
      </c>
      <c r="C7990" s="187" t="s">
        <v>74</v>
      </c>
      <c r="D7990" s="218">
        <v>8.99</v>
      </c>
    </row>
    <row r="7991" spans="1:4" ht="14.25">
      <c r="A7991" s="199">
        <v>102220</v>
      </c>
      <c r="B7991" s="186" t="s">
        <v>2518</v>
      </c>
      <c r="C7991" s="187" t="s">
        <v>74</v>
      </c>
      <c r="D7991" s="218">
        <v>17.98</v>
      </c>
    </row>
    <row r="7992" spans="1:4" ht="14.25">
      <c r="A7992" s="199">
        <v>102230</v>
      </c>
      <c r="B7992" s="186" t="s">
        <v>2525</v>
      </c>
      <c r="C7992" s="187" t="s">
        <v>74</v>
      </c>
      <c r="D7992" s="218">
        <v>26.99</v>
      </c>
    </row>
    <row r="7993" spans="1:4" ht="14.25">
      <c r="A7993" s="199">
        <v>102208</v>
      </c>
      <c r="B7993" s="186" t="s">
        <v>2509</v>
      </c>
      <c r="C7993" s="187" t="s">
        <v>74</v>
      </c>
      <c r="D7993" s="218">
        <v>9.17</v>
      </c>
    </row>
    <row r="7994" spans="1:4" ht="14.25">
      <c r="A7994" s="199">
        <v>102218</v>
      </c>
      <c r="B7994" s="186" t="s">
        <v>2516</v>
      </c>
      <c r="C7994" s="187" t="s">
        <v>74</v>
      </c>
      <c r="D7994" s="218">
        <v>18.32</v>
      </c>
    </row>
    <row r="7995" spans="1:4" ht="14.25">
      <c r="A7995" s="199">
        <v>102228</v>
      </c>
      <c r="B7995" s="186" t="s">
        <v>2523</v>
      </c>
      <c r="C7995" s="187" t="s">
        <v>74</v>
      </c>
      <c r="D7995" s="218">
        <v>27.51</v>
      </c>
    </row>
    <row r="7996" spans="1:4" ht="14.25">
      <c r="A7996" s="199">
        <v>102212</v>
      </c>
      <c r="B7996" s="186" t="s">
        <v>8554</v>
      </c>
      <c r="C7996" s="187" t="s">
        <v>74</v>
      </c>
      <c r="D7996" s="218">
        <v>0</v>
      </c>
    </row>
    <row r="7997" spans="1:4" ht="14.25">
      <c r="A7997" s="199">
        <v>102222</v>
      </c>
      <c r="B7997" s="186" t="s">
        <v>8555</v>
      </c>
      <c r="C7997" s="187" t="s">
        <v>74</v>
      </c>
      <c r="D7997" s="218">
        <v>0</v>
      </c>
    </row>
    <row r="7998" spans="1:4" ht="14.25">
      <c r="A7998" s="199">
        <v>102232</v>
      </c>
      <c r="B7998" s="186" t="s">
        <v>8556</v>
      </c>
      <c r="C7998" s="187" t="s">
        <v>74</v>
      </c>
      <c r="D7998" s="218">
        <v>0</v>
      </c>
    </row>
    <row r="7999" spans="1:4" ht="14.25">
      <c r="A7999" s="199">
        <v>102203</v>
      </c>
      <c r="B7999" s="186" t="s">
        <v>2505</v>
      </c>
      <c r="C7999" s="187" t="s">
        <v>74</v>
      </c>
      <c r="D7999" s="218">
        <v>11.13</v>
      </c>
    </row>
    <row r="8000" spans="1:4" ht="14.25">
      <c r="A8000" s="199">
        <v>102213</v>
      </c>
      <c r="B8000" s="186" t="s">
        <v>2512</v>
      </c>
      <c r="C8000" s="187" t="s">
        <v>74</v>
      </c>
      <c r="D8000" s="218">
        <v>22.28</v>
      </c>
    </row>
    <row r="8001" spans="1:4" ht="14.25">
      <c r="A8001" s="199">
        <v>102223</v>
      </c>
      <c r="B8001" s="186" t="s">
        <v>2519</v>
      </c>
      <c r="C8001" s="187" t="s">
        <v>74</v>
      </c>
      <c r="D8001" s="218">
        <v>33.42</v>
      </c>
    </row>
    <row r="8002" spans="1:4" ht="14.25">
      <c r="A8002" s="199">
        <v>102204</v>
      </c>
      <c r="B8002" s="186" t="s">
        <v>2506</v>
      </c>
      <c r="C8002" s="187" t="s">
        <v>74</v>
      </c>
      <c r="D8002" s="218">
        <v>11.51</v>
      </c>
    </row>
    <row r="8003" spans="1:4" ht="14.25">
      <c r="A8003" s="199">
        <v>102214</v>
      </c>
      <c r="B8003" s="186" t="s">
        <v>2513</v>
      </c>
      <c r="C8003" s="187" t="s">
        <v>74</v>
      </c>
      <c r="D8003" s="218">
        <v>23.03</v>
      </c>
    </row>
    <row r="8004" spans="1:4" ht="14.25">
      <c r="A8004" s="199">
        <v>102224</v>
      </c>
      <c r="B8004" s="186" t="s">
        <v>2520</v>
      </c>
      <c r="C8004" s="187" t="s">
        <v>74</v>
      </c>
      <c r="D8004" s="218">
        <v>34.53</v>
      </c>
    </row>
    <row r="8005" spans="1:4" ht="14.25">
      <c r="A8005" s="199">
        <v>102205</v>
      </c>
      <c r="B8005" s="186" t="s">
        <v>2507</v>
      </c>
      <c r="C8005" s="187" t="s">
        <v>74</v>
      </c>
      <c r="D8005" s="218">
        <v>10.32</v>
      </c>
    </row>
    <row r="8006" spans="1:4" ht="14.25">
      <c r="A8006" s="199">
        <v>102215</v>
      </c>
      <c r="B8006" s="186" t="s">
        <v>2514</v>
      </c>
      <c r="C8006" s="187" t="s">
        <v>74</v>
      </c>
      <c r="D8006" s="218">
        <v>20.65</v>
      </c>
    </row>
    <row r="8007" spans="1:4" ht="14.25">
      <c r="A8007" s="199">
        <v>102225</v>
      </c>
      <c r="B8007" s="186" t="s">
        <v>2521</v>
      </c>
      <c r="C8007" s="187" t="s">
        <v>74</v>
      </c>
      <c r="D8007" s="218">
        <v>30.97</v>
      </c>
    </row>
    <row r="8008" spans="1:4" ht="14.25">
      <c r="A8008" s="199">
        <v>102206</v>
      </c>
      <c r="B8008" s="186" t="s">
        <v>8557</v>
      </c>
      <c r="C8008" s="187" t="s">
        <v>74</v>
      </c>
      <c r="D8008" s="218">
        <v>0</v>
      </c>
    </row>
    <row r="8009" spans="1:4" ht="14.25">
      <c r="A8009" s="199">
        <v>102216</v>
      </c>
      <c r="B8009" s="186" t="s">
        <v>8558</v>
      </c>
      <c r="C8009" s="187" t="s">
        <v>74</v>
      </c>
      <c r="D8009" s="218">
        <v>0</v>
      </c>
    </row>
    <row r="8010" spans="1:4" ht="14.25">
      <c r="A8010" s="199">
        <v>102226</v>
      </c>
      <c r="B8010" s="186" t="s">
        <v>8559</v>
      </c>
      <c r="C8010" s="187" t="s">
        <v>74</v>
      </c>
      <c r="D8010" s="218">
        <v>0</v>
      </c>
    </row>
    <row r="8011" spans="1:4" ht="14.25">
      <c r="A8011" s="199">
        <v>100718</v>
      </c>
      <c r="B8011" s="186" t="s">
        <v>1564</v>
      </c>
      <c r="C8011" s="187" t="s">
        <v>44</v>
      </c>
      <c r="D8011" s="218">
        <v>1.58</v>
      </c>
    </row>
    <row r="8012" spans="1:4" ht="14.25">
      <c r="A8012" s="199">
        <v>100716</v>
      </c>
      <c r="B8012" s="186" t="s">
        <v>1562</v>
      </c>
      <c r="C8012" s="187" t="s">
        <v>74</v>
      </c>
      <c r="D8012" s="218">
        <v>24.69</v>
      </c>
    </row>
    <row r="8013" spans="1:4" ht="14.25">
      <c r="A8013" s="199">
        <v>100717</v>
      </c>
      <c r="B8013" s="186" t="s">
        <v>1563</v>
      </c>
      <c r="C8013" s="187" t="s">
        <v>74</v>
      </c>
      <c r="D8013" s="218">
        <v>10.16</v>
      </c>
    </row>
    <row r="8014" spans="1:4" ht="14.25">
      <c r="A8014" s="199">
        <v>100754</v>
      </c>
      <c r="B8014" s="186" t="s">
        <v>1580</v>
      </c>
      <c r="C8014" s="187" t="s">
        <v>74</v>
      </c>
      <c r="D8014" s="218">
        <v>31.66</v>
      </c>
    </row>
    <row r="8015" spans="1:4" ht="14.25">
      <c r="A8015" s="199">
        <v>100736</v>
      </c>
      <c r="B8015" s="186" t="s">
        <v>1572</v>
      </c>
      <c r="C8015" s="187" t="s">
        <v>74</v>
      </c>
      <c r="D8015" s="218">
        <v>15.82</v>
      </c>
    </row>
    <row r="8016" spans="1:4" ht="14.25">
      <c r="A8016" s="199">
        <v>100753</v>
      </c>
      <c r="B8016" s="186" t="s">
        <v>5813</v>
      </c>
      <c r="C8016" s="187" t="s">
        <v>74</v>
      </c>
      <c r="D8016" s="218">
        <v>24.37</v>
      </c>
    </row>
    <row r="8017" spans="1:4" ht="14.25">
      <c r="A8017" s="199">
        <v>100735</v>
      </c>
      <c r="B8017" s="186" t="s">
        <v>5807</v>
      </c>
      <c r="C8017" s="187" t="s">
        <v>74</v>
      </c>
      <c r="D8017" s="218">
        <v>12.18</v>
      </c>
    </row>
    <row r="8018" spans="1:4" ht="14.25">
      <c r="A8018" s="199">
        <v>100734</v>
      </c>
      <c r="B8018" s="186" t="s">
        <v>1571</v>
      </c>
      <c r="C8018" s="187" t="s">
        <v>74</v>
      </c>
      <c r="D8018" s="218">
        <v>17.27</v>
      </c>
    </row>
    <row r="8019" spans="1:4" ht="14.25">
      <c r="A8019" s="199">
        <v>100733</v>
      </c>
      <c r="B8019" s="186" t="s">
        <v>5806</v>
      </c>
      <c r="C8019" s="187" t="s">
        <v>74</v>
      </c>
      <c r="D8019" s="218">
        <v>13.89</v>
      </c>
    </row>
    <row r="8020" spans="1:4" ht="14.25">
      <c r="A8020" s="199">
        <v>100740</v>
      </c>
      <c r="B8020" s="186" t="s">
        <v>1573</v>
      </c>
      <c r="C8020" s="187" t="s">
        <v>74</v>
      </c>
      <c r="D8020" s="218">
        <v>13.12</v>
      </c>
    </row>
    <row r="8021" spans="1:4" ht="14.25">
      <c r="A8021" s="199">
        <v>100758</v>
      </c>
      <c r="B8021" s="186" t="s">
        <v>1581</v>
      </c>
      <c r="C8021" s="187" t="s">
        <v>74</v>
      </c>
      <c r="D8021" s="218">
        <v>54.64</v>
      </c>
    </row>
    <row r="8022" spans="1:4" ht="14.25">
      <c r="A8022" s="199">
        <v>100742</v>
      </c>
      <c r="B8022" s="186" t="s">
        <v>1574</v>
      </c>
      <c r="C8022" s="187" t="s">
        <v>74</v>
      </c>
      <c r="D8022" s="218">
        <v>27.31</v>
      </c>
    </row>
    <row r="8023" spans="1:4" ht="14.25">
      <c r="A8023" s="199">
        <v>100739</v>
      </c>
      <c r="B8023" s="186" t="s">
        <v>5808</v>
      </c>
      <c r="C8023" s="187" t="s">
        <v>74</v>
      </c>
      <c r="D8023" s="218">
        <v>13.38</v>
      </c>
    </row>
    <row r="8024" spans="1:4" ht="14.25">
      <c r="A8024" s="199">
        <v>100757</v>
      </c>
      <c r="B8024" s="186" t="s">
        <v>5814</v>
      </c>
      <c r="C8024" s="187" t="s">
        <v>74</v>
      </c>
      <c r="D8024" s="218">
        <v>56.24</v>
      </c>
    </row>
    <row r="8025" spans="1:4" ht="14.25">
      <c r="A8025" s="199">
        <v>100741</v>
      </c>
      <c r="B8025" s="186" t="s">
        <v>5809</v>
      </c>
      <c r="C8025" s="187" t="s">
        <v>74</v>
      </c>
      <c r="D8025" s="218">
        <v>28.12</v>
      </c>
    </row>
    <row r="8026" spans="1:4" ht="14.25">
      <c r="A8026" s="199">
        <v>100744</v>
      </c>
      <c r="B8026" s="186" t="s">
        <v>1575</v>
      </c>
      <c r="C8026" s="187" t="s">
        <v>74</v>
      </c>
      <c r="D8026" s="218">
        <v>12.92</v>
      </c>
    </row>
    <row r="8027" spans="1:4" ht="14.25">
      <c r="A8027" s="199">
        <v>100760</v>
      </c>
      <c r="B8027" s="186" t="s">
        <v>1582</v>
      </c>
      <c r="C8027" s="187" t="s">
        <v>74</v>
      </c>
      <c r="D8027" s="218">
        <v>54.23</v>
      </c>
    </row>
    <row r="8028" spans="1:4" ht="14.25">
      <c r="A8028" s="199">
        <v>100746</v>
      </c>
      <c r="B8028" s="186" t="s">
        <v>1576</v>
      </c>
      <c r="C8028" s="187" t="s">
        <v>74</v>
      </c>
      <c r="D8028" s="218">
        <v>27.11</v>
      </c>
    </row>
    <row r="8029" spans="1:4" ht="14.25">
      <c r="A8029" s="199">
        <v>100743</v>
      </c>
      <c r="B8029" s="186" t="s">
        <v>8560</v>
      </c>
      <c r="C8029" s="187" t="s">
        <v>74</v>
      </c>
      <c r="D8029" s="218">
        <v>13.07</v>
      </c>
    </row>
    <row r="8030" spans="1:4" ht="14.25">
      <c r="A8030" s="199">
        <v>100759</v>
      </c>
      <c r="B8030" s="186" t="s">
        <v>5815</v>
      </c>
      <c r="C8030" s="187" t="s">
        <v>74</v>
      </c>
      <c r="D8030" s="218">
        <v>55.57</v>
      </c>
    </row>
    <row r="8031" spans="1:4" ht="14.25">
      <c r="A8031" s="199">
        <v>100745</v>
      </c>
      <c r="B8031" s="186" t="s">
        <v>8561</v>
      </c>
      <c r="C8031" s="187" t="s">
        <v>74</v>
      </c>
      <c r="D8031" s="218">
        <v>27.79</v>
      </c>
    </row>
    <row r="8032" spans="1:4" ht="14.25">
      <c r="A8032" s="199">
        <v>100748</v>
      </c>
      <c r="B8032" s="186" t="s">
        <v>1577</v>
      </c>
      <c r="C8032" s="187" t="s">
        <v>74</v>
      </c>
      <c r="D8032" s="218">
        <v>13</v>
      </c>
    </row>
    <row r="8033" spans="1:4" ht="14.25">
      <c r="A8033" s="199">
        <v>100762</v>
      </c>
      <c r="B8033" s="186" t="s">
        <v>1583</v>
      </c>
      <c r="C8033" s="187" t="s">
        <v>74</v>
      </c>
      <c r="D8033" s="218">
        <v>54.4</v>
      </c>
    </row>
    <row r="8034" spans="1:4" ht="14.25">
      <c r="A8034" s="199">
        <v>100750</v>
      </c>
      <c r="B8034" s="186" t="s">
        <v>1578</v>
      </c>
      <c r="C8034" s="187" t="s">
        <v>74</v>
      </c>
      <c r="D8034" s="218">
        <v>27.19</v>
      </c>
    </row>
    <row r="8035" spans="1:4" ht="14.25">
      <c r="A8035" s="199">
        <v>100747</v>
      </c>
      <c r="B8035" s="186" t="s">
        <v>5810</v>
      </c>
      <c r="C8035" s="187" t="s">
        <v>74</v>
      </c>
      <c r="D8035" s="218">
        <v>13.2</v>
      </c>
    </row>
    <row r="8036" spans="1:4" ht="14.25">
      <c r="A8036" s="199">
        <v>100761</v>
      </c>
      <c r="B8036" s="186" t="s">
        <v>5816</v>
      </c>
      <c r="C8036" s="187" t="s">
        <v>74</v>
      </c>
      <c r="D8036" s="218">
        <v>55.85</v>
      </c>
    </row>
    <row r="8037" spans="1:4" ht="14.25">
      <c r="A8037" s="199">
        <v>100749</v>
      </c>
      <c r="B8037" s="186" t="s">
        <v>5811</v>
      </c>
      <c r="C8037" s="187" t="s">
        <v>74</v>
      </c>
      <c r="D8037" s="218">
        <v>27.93</v>
      </c>
    </row>
    <row r="8038" spans="1:4" ht="14.25">
      <c r="A8038" s="199">
        <v>100720</v>
      </c>
      <c r="B8038" s="186" t="s">
        <v>1565</v>
      </c>
      <c r="C8038" s="187" t="s">
        <v>74</v>
      </c>
      <c r="D8038" s="218">
        <v>12.4</v>
      </c>
    </row>
    <row r="8039" spans="1:4" ht="14.25">
      <c r="A8039" s="199">
        <v>100722</v>
      </c>
      <c r="B8039" s="186" t="s">
        <v>1566</v>
      </c>
      <c r="C8039" s="187" t="s">
        <v>74</v>
      </c>
      <c r="D8039" s="218">
        <v>26.62</v>
      </c>
    </row>
    <row r="8040" spans="1:4" ht="14.25">
      <c r="A8040" s="199">
        <v>100719</v>
      </c>
      <c r="B8040" s="186" t="s">
        <v>5800</v>
      </c>
      <c r="C8040" s="187" t="s">
        <v>74</v>
      </c>
      <c r="D8040" s="218">
        <v>13.59</v>
      </c>
    </row>
    <row r="8041" spans="1:4" ht="14.25">
      <c r="A8041" s="199">
        <v>100721</v>
      </c>
      <c r="B8041" s="186" t="s">
        <v>5801</v>
      </c>
      <c r="C8041" s="187" t="s">
        <v>74</v>
      </c>
      <c r="D8041" s="218">
        <v>28.6</v>
      </c>
    </row>
    <row r="8042" spans="1:4" ht="14.25">
      <c r="A8042" s="199">
        <v>100724</v>
      </c>
      <c r="B8042" s="186" t="s">
        <v>1567</v>
      </c>
      <c r="C8042" s="187" t="s">
        <v>74</v>
      </c>
      <c r="D8042" s="218">
        <v>16.54</v>
      </c>
    </row>
    <row r="8043" spans="1:4" ht="14.25">
      <c r="A8043" s="199">
        <v>100726</v>
      </c>
      <c r="B8043" s="186" t="s">
        <v>1568</v>
      </c>
      <c r="C8043" s="187" t="s">
        <v>74</v>
      </c>
      <c r="D8043" s="218">
        <v>30.63</v>
      </c>
    </row>
    <row r="8044" spans="1:4" ht="14.25">
      <c r="A8044" s="199">
        <v>100723</v>
      </c>
      <c r="B8044" s="186" t="s">
        <v>5802</v>
      </c>
      <c r="C8044" s="187" t="s">
        <v>74</v>
      </c>
      <c r="D8044" s="218">
        <v>14.63</v>
      </c>
    </row>
    <row r="8045" spans="1:4" ht="14.25">
      <c r="A8045" s="199">
        <v>100725</v>
      </c>
      <c r="B8045" s="186" t="s">
        <v>5803</v>
      </c>
      <c r="C8045" s="187" t="s">
        <v>74</v>
      </c>
      <c r="D8045" s="218">
        <v>28.94</v>
      </c>
    </row>
    <row r="8046" spans="1:4" ht="14.25">
      <c r="A8046" s="199">
        <v>100752</v>
      </c>
      <c r="B8046" s="186" t="s">
        <v>1579</v>
      </c>
      <c r="C8046" s="187" t="s">
        <v>74</v>
      </c>
      <c r="D8046" s="218">
        <v>57.68</v>
      </c>
    </row>
    <row r="8047" spans="1:4" ht="14.25">
      <c r="A8047" s="199">
        <v>100730</v>
      </c>
      <c r="B8047" s="186" t="s">
        <v>1570</v>
      </c>
      <c r="C8047" s="187" t="s">
        <v>74</v>
      </c>
      <c r="D8047" s="218">
        <v>28.84</v>
      </c>
    </row>
    <row r="8048" spans="1:4" ht="14.25">
      <c r="A8048" s="199">
        <v>100751</v>
      </c>
      <c r="B8048" s="186" t="s">
        <v>5812</v>
      </c>
      <c r="C8048" s="187" t="s">
        <v>74</v>
      </c>
      <c r="D8048" s="218">
        <v>51.05</v>
      </c>
    </row>
    <row r="8049" spans="1:4" ht="14.25">
      <c r="A8049" s="199">
        <v>100729</v>
      </c>
      <c r="B8049" s="186" t="s">
        <v>5805</v>
      </c>
      <c r="C8049" s="187" t="s">
        <v>74</v>
      </c>
      <c r="D8049" s="218">
        <v>25.52</v>
      </c>
    </row>
    <row r="8050" spans="1:4" ht="14.25">
      <c r="A8050" s="199">
        <v>100728</v>
      </c>
      <c r="B8050" s="186" t="s">
        <v>1569</v>
      </c>
      <c r="C8050" s="187" t="s">
        <v>74</v>
      </c>
      <c r="D8050" s="218">
        <v>29.32</v>
      </c>
    </row>
    <row r="8051" spans="1:4" ht="14.25">
      <c r="A8051" s="199">
        <v>100732</v>
      </c>
      <c r="B8051" s="186" t="s">
        <v>8562</v>
      </c>
      <c r="C8051" s="187" t="s">
        <v>74</v>
      </c>
      <c r="D8051" s="218">
        <v>0</v>
      </c>
    </row>
    <row r="8052" spans="1:4" ht="14.25">
      <c r="A8052" s="199">
        <v>100731</v>
      </c>
      <c r="B8052" s="186" t="s">
        <v>8563</v>
      </c>
      <c r="C8052" s="187" t="s">
        <v>74</v>
      </c>
      <c r="D8052" s="218">
        <v>0</v>
      </c>
    </row>
    <row r="8053" spans="1:4" ht="14.25">
      <c r="A8053" s="199">
        <v>100727</v>
      </c>
      <c r="B8053" s="186" t="s">
        <v>5804</v>
      </c>
      <c r="C8053" s="187" t="s">
        <v>74</v>
      </c>
      <c r="D8053" s="218">
        <v>33.81</v>
      </c>
    </row>
    <row r="8054" spans="1:4" ht="14.25">
      <c r="A8054" s="199">
        <v>100756</v>
      </c>
      <c r="B8054" s="186" t="s">
        <v>8564</v>
      </c>
      <c r="C8054" s="187" t="s">
        <v>74</v>
      </c>
      <c r="D8054" s="218">
        <v>0</v>
      </c>
    </row>
    <row r="8055" spans="1:4" ht="14.25">
      <c r="A8055" s="199">
        <v>100738</v>
      </c>
      <c r="B8055" s="186" t="s">
        <v>8565</v>
      </c>
      <c r="C8055" s="187" t="s">
        <v>74</v>
      </c>
      <c r="D8055" s="218">
        <v>0</v>
      </c>
    </row>
    <row r="8056" spans="1:4" ht="14.25">
      <c r="A8056" s="199">
        <v>100755</v>
      </c>
      <c r="B8056" s="186" t="s">
        <v>8566</v>
      </c>
      <c r="C8056" s="187" t="s">
        <v>74</v>
      </c>
      <c r="D8056" s="218">
        <v>0</v>
      </c>
    </row>
    <row r="8057" spans="1:4" ht="14.25">
      <c r="A8057" s="199">
        <v>100737</v>
      </c>
      <c r="B8057" s="186" t="s">
        <v>8567</v>
      </c>
      <c r="C8057" s="187" t="s">
        <v>74</v>
      </c>
      <c r="D8057" s="218">
        <v>0</v>
      </c>
    </row>
    <row r="8058" spans="1:4" ht="14.25">
      <c r="A8058" s="199">
        <v>102499</v>
      </c>
      <c r="B8058" s="186" t="s">
        <v>2536</v>
      </c>
      <c r="C8058" s="187" t="s">
        <v>74</v>
      </c>
      <c r="D8058" s="218">
        <v>3.79</v>
      </c>
    </row>
    <row r="8059" spans="1:4" ht="14.25">
      <c r="A8059" s="199">
        <v>102505</v>
      </c>
      <c r="B8059" s="186" t="s">
        <v>2539</v>
      </c>
      <c r="C8059" s="187" t="s">
        <v>44</v>
      </c>
      <c r="D8059" s="218">
        <v>11.12</v>
      </c>
    </row>
    <row r="8060" spans="1:4" ht="14.25">
      <c r="A8060" s="199">
        <v>102504</v>
      </c>
      <c r="B8060" s="186" t="s">
        <v>2538</v>
      </c>
      <c r="C8060" s="187" t="s">
        <v>44</v>
      </c>
      <c r="D8060" s="218">
        <v>10.46</v>
      </c>
    </row>
    <row r="8061" spans="1:4" ht="14.25">
      <c r="A8061" s="199">
        <v>102506</v>
      </c>
      <c r="B8061" s="186" t="s">
        <v>2540</v>
      </c>
      <c r="C8061" s="187" t="s">
        <v>44</v>
      </c>
      <c r="D8061" s="218">
        <v>11.81</v>
      </c>
    </row>
    <row r="8062" spans="1:4" ht="14.25">
      <c r="A8062" s="199">
        <v>102500</v>
      </c>
      <c r="B8062" s="186" t="s">
        <v>2537</v>
      </c>
      <c r="C8062" s="187" t="s">
        <v>44</v>
      </c>
      <c r="D8062" s="218">
        <v>4.8499999999999996</v>
      </c>
    </row>
    <row r="8063" spans="1:4" ht="14.25">
      <c r="A8063" s="199">
        <v>102502</v>
      </c>
      <c r="B8063" s="186" t="s">
        <v>8568</v>
      </c>
      <c r="C8063" s="187" t="s">
        <v>44</v>
      </c>
      <c r="D8063" s="218">
        <v>0</v>
      </c>
    </row>
    <row r="8064" spans="1:4" ht="14.25">
      <c r="A8064" s="199">
        <v>102507</v>
      </c>
      <c r="B8064" s="186" t="s">
        <v>2541</v>
      </c>
      <c r="C8064" s="187" t="s">
        <v>44</v>
      </c>
      <c r="D8064" s="218">
        <v>7.54</v>
      </c>
    </row>
    <row r="8065" spans="1:4" ht="14.25">
      <c r="A8065" s="199">
        <v>102510</v>
      </c>
      <c r="B8065" s="186" t="s">
        <v>8569</v>
      </c>
      <c r="C8065" s="187" t="s">
        <v>44</v>
      </c>
      <c r="D8065" s="218">
        <v>0</v>
      </c>
    </row>
    <row r="8066" spans="1:4" ht="14.25">
      <c r="A8066" s="199">
        <v>102512</v>
      </c>
      <c r="B8066" s="186" t="s">
        <v>8570</v>
      </c>
      <c r="C8066" s="187" t="s">
        <v>44</v>
      </c>
      <c r="D8066" s="218">
        <v>7.06</v>
      </c>
    </row>
    <row r="8067" spans="1:4" ht="14.25">
      <c r="A8067" s="199">
        <v>102501</v>
      </c>
      <c r="B8067" s="186" t="s">
        <v>8571</v>
      </c>
      <c r="C8067" s="187" t="s">
        <v>74</v>
      </c>
      <c r="D8067" s="218">
        <v>26.18</v>
      </c>
    </row>
    <row r="8068" spans="1:4" ht="14.25">
      <c r="A8068" s="199">
        <v>102503</v>
      </c>
      <c r="B8068" s="186" t="s">
        <v>8572</v>
      </c>
      <c r="C8068" s="187" t="s">
        <v>74</v>
      </c>
      <c r="D8068" s="218">
        <v>0</v>
      </c>
    </row>
    <row r="8069" spans="1:4" ht="14.25">
      <c r="A8069" s="199">
        <v>102508</v>
      </c>
      <c r="B8069" s="186" t="s">
        <v>8573</v>
      </c>
      <c r="C8069" s="187" t="s">
        <v>74</v>
      </c>
      <c r="D8069" s="218">
        <v>53.64</v>
      </c>
    </row>
    <row r="8070" spans="1:4" ht="14.25">
      <c r="A8070" s="199">
        <v>102511</v>
      </c>
      <c r="B8070" s="186" t="s">
        <v>8574</v>
      </c>
      <c r="C8070" s="187" t="s">
        <v>74</v>
      </c>
      <c r="D8070" s="218">
        <v>0</v>
      </c>
    </row>
    <row r="8071" spans="1:4" ht="14.25">
      <c r="A8071" s="199">
        <v>102509</v>
      </c>
      <c r="B8071" s="186" t="s">
        <v>2542</v>
      </c>
      <c r="C8071" s="187" t="s">
        <v>74</v>
      </c>
      <c r="D8071" s="218">
        <v>34.74</v>
      </c>
    </row>
    <row r="8072" spans="1:4" ht="14.25">
      <c r="A8072" s="199">
        <v>102498</v>
      </c>
      <c r="B8072" s="186" t="s">
        <v>2535</v>
      </c>
      <c r="C8072" s="187" t="s">
        <v>44</v>
      </c>
      <c r="D8072" s="218">
        <v>1.65</v>
      </c>
    </row>
    <row r="8073" spans="1:4" ht="14.25">
      <c r="A8073" s="199">
        <v>102519</v>
      </c>
      <c r="B8073" s="186" t="s">
        <v>8575</v>
      </c>
      <c r="C8073" s="187" t="s">
        <v>73</v>
      </c>
      <c r="D8073" s="218">
        <v>0</v>
      </c>
    </row>
    <row r="8074" spans="1:4" ht="14.25">
      <c r="A8074" s="199">
        <v>102491</v>
      </c>
      <c r="B8074" s="186" t="s">
        <v>2530</v>
      </c>
      <c r="C8074" s="187" t="s">
        <v>74</v>
      </c>
      <c r="D8074" s="218">
        <v>22.07</v>
      </c>
    </row>
    <row r="8075" spans="1:4" ht="14.25">
      <c r="A8075" s="199">
        <v>102492</v>
      </c>
      <c r="B8075" s="186" t="s">
        <v>2531</v>
      </c>
      <c r="C8075" s="187" t="s">
        <v>74</v>
      </c>
      <c r="D8075" s="218">
        <v>27.85</v>
      </c>
    </row>
    <row r="8076" spans="1:4" ht="14.25">
      <c r="A8076" s="199">
        <v>102804</v>
      </c>
      <c r="B8076" s="186" t="s">
        <v>8576</v>
      </c>
      <c r="C8076" s="187" t="s">
        <v>74</v>
      </c>
      <c r="D8076" s="218">
        <v>0</v>
      </c>
    </row>
    <row r="8077" spans="1:4" ht="14.25">
      <c r="A8077" s="199">
        <v>102494</v>
      </c>
      <c r="B8077" s="186" t="s">
        <v>2532</v>
      </c>
      <c r="C8077" s="187" t="s">
        <v>74</v>
      </c>
      <c r="D8077" s="218">
        <v>78.17</v>
      </c>
    </row>
    <row r="8078" spans="1:4" ht="14.25">
      <c r="A8078" s="199">
        <v>102805</v>
      </c>
      <c r="B8078" s="186" t="s">
        <v>8577</v>
      </c>
      <c r="C8078" s="187" t="s">
        <v>74</v>
      </c>
      <c r="D8078" s="218">
        <v>0</v>
      </c>
    </row>
    <row r="8079" spans="1:4" ht="14.25">
      <c r="A8079" s="199">
        <v>102490</v>
      </c>
      <c r="B8079" s="186" t="s">
        <v>8578</v>
      </c>
      <c r="C8079" s="187" t="s">
        <v>74</v>
      </c>
      <c r="D8079" s="218">
        <v>0</v>
      </c>
    </row>
    <row r="8080" spans="1:4" ht="14.25">
      <c r="A8080" s="199">
        <v>102496</v>
      </c>
      <c r="B8080" s="186" t="s">
        <v>2533</v>
      </c>
      <c r="C8080" s="187" t="s">
        <v>44</v>
      </c>
      <c r="D8080" s="218">
        <v>15.82</v>
      </c>
    </row>
    <row r="8081" spans="1:4" ht="14.25">
      <c r="A8081" s="199">
        <v>102497</v>
      </c>
      <c r="B8081" s="186" t="s">
        <v>2534</v>
      </c>
      <c r="C8081" s="187" t="s">
        <v>44</v>
      </c>
      <c r="D8081" s="218">
        <v>5.4</v>
      </c>
    </row>
    <row r="8082" spans="1:4" ht="14.25">
      <c r="A8082" s="199">
        <v>102520</v>
      </c>
      <c r="B8082" s="186" t="s">
        <v>2544</v>
      </c>
      <c r="C8082" s="187" t="s">
        <v>74</v>
      </c>
      <c r="D8082" s="218">
        <v>86.22</v>
      </c>
    </row>
    <row r="8083" spans="1:4" ht="14.25">
      <c r="A8083" s="199">
        <v>102518</v>
      </c>
      <c r="B8083" s="186" t="s">
        <v>8579</v>
      </c>
      <c r="C8083" s="187" t="s">
        <v>73</v>
      </c>
      <c r="D8083" s="218">
        <v>0</v>
      </c>
    </row>
    <row r="8084" spans="1:4" ht="14.25">
      <c r="A8084" s="199">
        <v>102514</v>
      </c>
      <c r="B8084" s="186" t="s">
        <v>8580</v>
      </c>
      <c r="C8084" s="187" t="s">
        <v>73</v>
      </c>
      <c r="D8084" s="218">
        <v>0</v>
      </c>
    </row>
    <row r="8085" spans="1:4" ht="14.25">
      <c r="A8085" s="199">
        <v>102516</v>
      </c>
      <c r="B8085" s="186" t="s">
        <v>8581</v>
      </c>
      <c r="C8085" s="187" t="s">
        <v>73</v>
      </c>
      <c r="D8085" s="218">
        <v>0</v>
      </c>
    </row>
    <row r="8086" spans="1:4" ht="14.25">
      <c r="A8086" s="199">
        <v>102515</v>
      </c>
      <c r="B8086" s="186" t="s">
        <v>8582</v>
      </c>
      <c r="C8086" s="187" t="s">
        <v>73</v>
      </c>
      <c r="D8086" s="218">
        <v>0</v>
      </c>
    </row>
    <row r="8087" spans="1:4" ht="14.25">
      <c r="A8087" s="199">
        <v>102517</v>
      </c>
      <c r="B8087" s="186" t="s">
        <v>8583</v>
      </c>
      <c r="C8087" s="187" t="s">
        <v>73</v>
      </c>
      <c r="D8087" s="218">
        <v>0</v>
      </c>
    </row>
    <row r="8088" spans="1:4" ht="14.25">
      <c r="A8088" s="199">
        <v>102513</v>
      </c>
      <c r="B8088" s="186" t="s">
        <v>2543</v>
      </c>
      <c r="C8088" s="187" t="s">
        <v>74</v>
      </c>
      <c r="D8088" s="218">
        <v>50.53</v>
      </c>
    </row>
    <row r="8089" spans="1:4" ht="14.25">
      <c r="A8089" s="199">
        <v>102489</v>
      </c>
      <c r="B8089" s="186" t="s">
        <v>2529</v>
      </c>
      <c r="C8089" s="187" t="s">
        <v>74</v>
      </c>
      <c r="D8089" s="218">
        <v>26.75</v>
      </c>
    </row>
    <row r="8090" spans="1:4" ht="14.25">
      <c r="A8090" s="199">
        <v>102488</v>
      </c>
      <c r="B8090" s="186" t="s">
        <v>2528</v>
      </c>
      <c r="C8090" s="187" t="s">
        <v>74</v>
      </c>
      <c r="D8090" s="218">
        <v>3.66</v>
      </c>
    </row>
    <row r="8091" spans="1:4" ht="14.25">
      <c r="A8091" s="199">
        <v>101730</v>
      </c>
      <c r="B8091" s="186" t="s">
        <v>8584</v>
      </c>
      <c r="C8091" s="187" t="s">
        <v>74</v>
      </c>
      <c r="D8091" s="218">
        <v>0</v>
      </c>
    </row>
    <row r="8092" spans="1:4" ht="14.25">
      <c r="A8092" s="199">
        <v>101746</v>
      </c>
      <c r="B8092" s="186" t="s">
        <v>1587</v>
      </c>
      <c r="C8092" s="187" t="s">
        <v>74</v>
      </c>
      <c r="D8092" s="218">
        <v>529.84</v>
      </c>
    </row>
    <row r="8093" spans="1:4" ht="14.25">
      <c r="A8093" s="199">
        <v>98679</v>
      </c>
      <c r="B8093" s="186" t="s">
        <v>1592</v>
      </c>
      <c r="C8093" s="187" t="s">
        <v>74</v>
      </c>
      <c r="D8093" s="218">
        <v>42.73</v>
      </c>
    </row>
    <row r="8094" spans="1:4" ht="14.25">
      <c r="A8094" s="199">
        <v>98680</v>
      </c>
      <c r="B8094" s="186" t="s">
        <v>1593</v>
      </c>
      <c r="C8094" s="187" t="s">
        <v>74</v>
      </c>
      <c r="D8094" s="218">
        <v>53.45</v>
      </c>
    </row>
    <row r="8095" spans="1:4" ht="14.25">
      <c r="A8095" s="199">
        <v>101749</v>
      </c>
      <c r="B8095" s="186" t="s">
        <v>1584</v>
      </c>
      <c r="C8095" s="187" t="s">
        <v>74</v>
      </c>
      <c r="D8095" s="218">
        <v>62.23</v>
      </c>
    </row>
    <row r="8096" spans="1:4" ht="14.25">
      <c r="A8096" s="199">
        <v>98681</v>
      </c>
      <c r="B8096" s="186" t="s">
        <v>1594</v>
      </c>
      <c r="C8096" s="187" t="s">
        <v>74</v>
      </c>
      <c r="D8096" s="218">
        <v>40.159999999999997</v>
      </c>
    </row>
    <row r="8097" spans="1:4" ht="14.25">
      <c r="A8097" s="199">
        <v>98682</v>
      </c>
      <c r="B8097" s="186" t="s">
        <v>1595</v>
      </c>
      <c r="C8097" s="187" t="s">
        <v>74</v>
      </c>
      <c r="D8097" s="218">
        <v>50.89</v>
      </c>
    </row>
    <row r="8098" spans="1:4" ht="14.25">
      <c r="A8098" s="199">
        <v>101750</v>
      </c>
      <c r="B8098" s="186" t="s">
        <v>1585</v>
      </c>
      <c r="C8098" s="187" t="s">
        <v>74</v>
      </c>
      <c r="D8098" s="218">
        <v>59.66</v>
      </c>
    </row>
    <row r="8099" spans="1:4" ht="14.25">
      <c r="A8099" s="199">
        <v>101737</v>
      </c>
      <c r="B8099" s="186" t="s">
        <v>1610</v>
      </c>
      <c r="C8099" s="187" t="s">
        <v>74</v>
      </c>
      <c r="D8099" s="218">
        <v>132.13999999999999</v>
      </c>
    </row>
    <row r="8100" spans="1:4" ht="14.25">
      <c r="A8100" s="199">
        <v>101735</v>
      </c>
      <c r="B8100" s="186" t="s">
        <v>1608</v>
      </c>
      <c r="C8100" s="187" t="s">
        <v>74</v>
      </c>
      <c r="D8100" s="218">
        <v>420.67</v>
      </c>
    </row>
    <row r="8101" spans="1:4" ht="14.25">
      <c r="A8101" s="199">
        <v>101734</v>
      </c>
      <c r="B8101" s="186" t="s">
        <v>1607</v>
      </c>
      <c r="C8101" s="187" t="s">
        <v>74</v>
      </c>
      <c r="D8101" s="218">
        <v>410.6</v>
      </c>
    </row>
    <row r="8102" spans="1:4" ht="14.25">
      <c r="A8102" s="199">
        <v>101736</v>
      </c>
      <c r="B8102" s="186" t="s">
        <v>1609</v>
      </c>
      <c r="C8102" s="187" t="s">
        <v>74</v>
      </c>
      <c r="D8102" s="218">
        <v>112.22</v>
      </c>
    </row>
    <row r="8103" spans="1:4" ht="14.25">
      <c r="A8103" s="199">
        <v>101733</v>
      </c>
      <c r="B8103" s="186" t="s">
        <v>1606</v>
      </c>
      <c r="C8103" s="187" t="s">
        <v>74</v>
      </c>
      <c r="D8103" s="218">
        <v>271.81</v>
      </c>
    </row>
    <row r="8104" spans="1:4" ht="14.25">
      <c r="A8104" s="199">
        <v>98678</v>
      </c>
      <c r="B8104" s="186" t="s">
        <v>1591</v>
      </c>
      <c r="C8104" s="187" t="s">
        <v>74</v>
      </c>
      <c r="D8104" s="218">
        <v>430.6</v>
      </c>
    </row>
    <row r="8105" spans="1:4" ht="14.25">
      <c r="A8105" s="199">
        <v>98677</v>
      </c>
      <c r="B8105" s="186" t="s">
        <v>8585</v>
      </c>
      <c r="C8105" s="187" t="s">
        <v>74</v>
      </c>
      <c r="D8105" s="218">
        <v>0</v>
      </c>
    </row>
    <row r="8106" spans="1:4" ht="14.25">
      <c r="A8106" s="199">
        <v>98676</v>
      </c>
      <c r="B8106" s="186" t="s">
        <v>8586</v>
      </c>
      <c r="C8106" s="187" t="s">
        <v>74</v>
      </c>
      <c r="D8106" s="218">
        <v>0</v>
      </c>
    </row>
    <row r="8107" spans="1:4" ht="14.25">
      <c r="A8107" s="199">
        <v>98675</v>
      </c>
      <c r="B8107" s="186" t="s">
        <v>8587</v>
      </c>
      <c r="C8107" s="187" t="s">
        <v>74</v>
      </c>
      <c r="D8107" s="218">
        <v>0</v>
      </c>
    </row>
    <row r="8108" spans="1:4" ht="14.25">
      <c r="A8108" s="199">
        <v>101747</v>
      </c>
      <c r="B8108" s="186" t="s">
        <v>1620</v>
      </c>
      <c r="C8108" s="187" t="s">
        <v>74</v>
      </c>
      <c r="D8108" s="218">
        <v>78.239999999999995</v>
      </c>
    </row>
    <row r="8109" spans="1:4" ht="14.25">
      <c r="A8109" s="199">
        <v>104162</v>
      </c>
      <c r="B8109" s="186" t="s">
        <v>5824</v>
      </c>
      <c r="C8109" s="187" t="s">
        <v>74</v>
      </c>
      <c r="D8109" s="218">
        <v>98.96</v>
      </c>
    </row>
    <row r="8110" spans="1:4" ht="14.25">
      <c r="A8110" s="199">
        <v>98671</v>
      </c>
      <c r="B8110" s="186" t="s">
        <v>1589</v>
      </c>
      <c r="C8110" s="187" t="s">
        <v>74</v>
      </c>
      <c r="D8110" s="218">
        <v>343.87</v>
      </c>
    </row>
    <row r="8111" spans="1:4" ht="14.25">
      <c r="A8111" s="199">
        <v>101092</v>
      </c>
      <c r="B8111" s="186" t="s">
        <v>1612</v>
      </c>
      <c r="C8111" s="187" t="s">
        <v>74</v>
      </c>
      <c r="D8111" s="218">
        <v>355.42</v>
      </c>
    </row>
    <row r="8112" spans="1:4" ht="14.25">
      <c r="A8112" s="199">
        <v>101091</v>
      </c>
      <c r="B8112" s="186" t="s">
        <v>1601</v>
      </c>
      <c r="C8112" s="187" t="s">
        <v>74</v>
      </c>
      <c r="D8112" s="218">
        <v>163.97</v>
      </c>
    </row>
    <row r="8113" spans="1:4" ht="14.25">
      <c r="A8113" s="199">
        <v>101726</v>
      </c>
      <c r="B8113" s="186" t="s">
        <v>1603</v>
      </c>
      <c r="C8113" s="187" t="s">
        <v>74</v>
      </c>
      <c r="D8113" s="218">
        <v>208.24</v>
      </c>
    </row>
    <row r="8114" spans="1:4" ht="14.25">
      <c r="A8114" s="199">
        <v>101725</v>
      </c>
      <c r="B8114" s="186" t="s">
        <v>1602</v>
      </c>
      <c r="C8114" s="187" t="s">
        <v>74</v>
      </c>
      <c r="D8114" s="218">
        <v>305.83</v>
      </c>
    </row>
    <row r="8115" spans="1:4" ht="14.25">
      <c r="A8115" s="199">
        <v>98672</v>
      </c>
      <c r="B8115" s="186" t="s">
        <v>1590</v>
      </c>
      <c r="C8115" s="187" t="s">
        <v>74</v>
      </c>
      <c r="D8115" s="218">
        <v>442.72</v>
      </c>
    </row>
    <row r="8116" spans="1:4" ht="14.25">
      <c r="A8116" s="199">
        <v>101093</v>
      </c>
      <c r="B8116" s="186" t="s">
        <v>1613</v>
      </c>
      <c r="C8116" s="187" t="s">
        <v>74</v>
      </c>
      <c r="D8116" s="218">
        <v>454.27</v>
      </c>
    </row>
    <row r="8117" spans="1:4" ht="14.25">
      <c r="A8117" s="199">
        <v>101732</v>
      </c>
      <c r="B8117" s="186" t="s">
        <v>1604</v>
      </c>
      <c r="C8117" s="187" t="s">
        <v>74</v>
      </c>
      <c r="D8117" s="218">
        <v>105.43</v>
      </c>
    </row>
    <row r="8118" spans="1:4" ht="14.25">
      <c r="A8118" s="199">
        <v>101731</v>
      </c>
      <c r="B8118" s="186" t="s">
        <v>8588</v>
      </c>
      <c r="C8118" s="187" t="s">
        <v>74</v>
      </c>
      <c r="D8118" s="218">
        <v>348.23</v>
      </c>
    </row>
    <row r="8119" spans="1:4" ht="14.25">
      <c r="A8119" s="199">
        <v>101090</v>
      </c>
      <c r="B8119" s="186" t="s">
        <v>1600</v>
      </c>
      <c r="C8119" s="187" t="s">
        <v>74</v>
      </c>
      <c r="D8119" s="218">
        <v>234.4</v>
      </c>
    </row>
    <row r="8120" spans="1:4" ht="14.25">
      <c r="A8120" s="199">
        <v>101751</v>
      </c>
      <c r="B8120" s="186" t="s">
        <v>1588</v>
      </c>
      <c r="C8120" s="187" t="s">
        <v>74</v>
      </c>
      <c r="D8120" s="218">
        <v>345.86</v>
      </c>
    </row>
    <row r="8121" spans="1:4" ht="14.25">
      <c r="A8121" s="199">
        <v>101729</v>
      </c>
      <c r="B8121" s="186" t="s">
        <v>1586</v>
      </c>
      <c r="C8121" s="187" t="s">
        <v>74</v>
      </c>
      <c r="D8121" s="218">
        <v>339.25</v>
      </c>
    </row>
    <row r="8122" spans="1:4" ht="14.25">
      <c r="A8122" s="199">
        <v>98683</v>
      </c>
      <c r="B8122" s="186" t="s">
        <v>8589</v>
      </c>
      <c r="C8122" s="187" t="s">
        <v>74</v>
      </c>
      <c r="D8122" s="218">
        <v>0</v>
      </c>
    </row>
    <row r="8123" spans="1:4" ht="14.25">
      <c r="A8123" s="199">
        <v>101094</v>
      </c>
      <c r="B8123" s="186" t="s">
        <v>5823</v>
      </c>
      <c r="C8123" s="187" t="s">
        <v>44</v>
      </c>
      <c r="D8123" s="218">
        <v>167.56</v>
      </c>
    </row>
    <row r="8124" spans="1:4" ht="14.25">
      <c r="A8124" s="199">
        <v>101095</v>
      </c>
      <c r="B8124" s="186" t="s">
        <v>8590</v>
      </c>
      <c r="C8124" s="187" t="s">
        <v>44</v>
      </c>
      <c r="D8124" s="218">
        <v>0</v>
      </c>
    </row>
    <row r="8125" spans="1:4" ht="14.25">
      <c r="A8125" s="199">
        <v>101728</v>
      </c>
      <c r="B8125" s="186" t="s">
        <v>8591</v>
      </c>
      <c r="C8125" s="187" t="s">
        <v>74</v>
      </c>
      <c r="D8125" s="218">
        <v>0</v>
      </c>
    </row>
    <row r="8126" spans="1:4" ht="14.25">
      <c r="A8126" s="199">
        <v>101727</v>
      </c>
      <c r="B8126" s="186" t="s">
        <v>1605</v>
      </c>
      <c r="C8126" s="187" t="s">
        <v>74</v>
      </c>
      <c r="D8126" s="218">
        <v>198.22</v>
      </c>
    </row>
    <row r="8127" spans="1:4" ht="14.25">
      <c r="A8127" s="199">
        <v>101748</v>
      </c>
      <c r="B8127" s="186" t="s">
        <v>1611</v>
      </c>
      <c r="C8127" s="187" t="s">
        <v>74</v>
      </c>
      <c r="D8127" s="218">
        <v>3.69</v>
      </c>
    </row>
    <row r="8128" spans="1:4" ht="14.25">
      <c r="A8128" s="199">
        <v>101742</v>
      </c>
      <c r="B8128" s="186" t="s">
        <v>1621</v>
      </c>
      <c r="C8128" s="187" t="s">
        <v>44</v>
      </c>
      <c r="D8128" s="218">
        <v>60.03</v>
      </c>
    </row>
    <row r="8129" spans="1:4" ht="14.25">
      <c r="A8129" s="199">
        <v>101740</v>
      </c>
      <c r="B8129" s="186" t="s">
        <v>1618</v>
      </c>
      <c r="C8129" s="187" t="s">
        <v>44</v>
      </c>
      <c r="D8129" s="218">
        <v>51.32</v>
      </c>
    </row>
    <row r="8130" spans="1:4" ht="14.25">
      <c r="A8130" s="199">
        <v>98685</v>
      </c>
      <c r="B8130" s="186" t="s">
        <v>1596</v>
      </c>
      <c r="C8130" s="187" t="s">
        <v>44</v>
      </c>
      <c r="D8130" s="218">
        <v>63.35</v>
      </c>
    </row>
    <row r="8131" spans="1:4" ht="14.25">
      <c r="A8131" s="199">
        <v>98686</v>
      </c>
      <c r="B8131" s="186" t="s">
        <v>1597</v>
      </c>
      <c r="C8131" s="187" t="s">
        <v>44</v>
      </c>
      <c r="D8131" s="218">
        <v>46.7</v>
      </c>
    </row>
    <row r="8132" spans="1:4" ht="14.25">
      <c r="A8132" s="199">
        <v>101739</v>
      </c>
      <c r="B8132" s="186" t="s">
        <v>1617</v>
      </c>
      <c r="C8132" s="187" t="s">
        <v>44</v>
      </c>
      <c r="D8132" s="218">
        <v>46.38</v>
      </c>
    </row>
    <row r="8133" spans="1:4" ht="14.25">
      <c r="A8133" s="199">
        <v>101738</v>
      </c>
      <c r="B8133" s="186" t="s">
        <v>1616</v>
      </c>
      <c r="C8133" s="187" t="s">
        <v>44</v>
      </c>
      <c r="D8133" s="218">
        <v>43.32</v>
      </c>
    </row>
    <row r="8134" spans="1:4" ht="14.25">
      <c r="A8134" s="199">
        <v>101741</v>
      </c>
      <c r="B8134" s="186" t="s">
        <v>1619</v>
      </c>
      <c r="C8134" s="187" t="s">
        <v>44</v>
      </c>
      <c r="D8134" s="218">
        <v>24.13</v>
      </c>
    </row>
    <row r="8135" spans="1:4" ht="14.25">
      <c r="A8135" s="199">
        <v>98697</v>
      </c>
      <c r="B8135" s="186" t="s">
        <v>1615</v>
      </c>
      <c r="C8135" s="187" t="s">
        <v>44</v>
      </c>
      <c r="D8135" s="218">
        <v>53.78</v>
      </c>
    </row>
    <row r="8136" spans="1:4" ht="14.25">
      <c r="A8136" s="199">
        <v>98688</v>
      </c>
      <c r="B8136" s="186" t="s">
        <v>1598</v>
      </c>
      <c r="C8136" s="187" t="s">
        <v>44</v>
      </c>
      <c r="D8136" s="218">
        <v>77.489999999999995</v>
      </c>
    </row>
    <row r="8137" spans="1:4" ht="14.25">
      <c r="A8137" s="199">
        <v>98687</v>
      </c>
      <c r="B8137" s="186" t="s">
        <v>8592</v>
      </c>
      <c r="C8137" s="187" t="s">
        <v>44</v>
      </c>
      <c r="D8137" s="218">
        <v>0</v>
      </c>
    </row>
    <row r="8138" spans="1:4" ht="14.25">
      <c r="A8138" s="199">
        <v>98689</v>
      </c>
      <c r="B8138" s="186" t="s">
        <v>1599</v>
      </c>
      <c r="C8138" s="187" t="s">
        <v>44</v>
      </c>
      <c r="D8138" s="218">
        <v>91.46</v>
      </c>
    </row>
    <row r="8139" spans="1:4" ht="14.25">
      <c r="A8139" s="199">
        <v>98695</v>
      </c>
      <c r="B8139" s="186" t="s">
        <v>1614</v>
      </c>
      <c r="C8139" s="187" t="s">
        <v>44</v>
      </c>
      <c r="D8139" s="218">
        <v>82.32</v>
      </c>
    </row>
    <row r="8140" spans="1:4" ht="14.25">
      <c r="A8140" s="199">
        <v>100606</v>
      </c>
      <c r="B8140" s="186" t="s">
        <v>8593</v>
      </c>
      <c r="C8140" s="187" t="s">
        <v>73</v>
      </c>
      <c r="D8140" s="218">
        <v>1701.01</v>
      </c>
    </row>
    <row r="8141" spans="1:4" ht="14.25">
      <c r="A8141" s="199">
        <v>100604</v>
      </c>
      <c r="B8141" s="186" t="s">
        <v>8594</v>
      </c>
      <c r="C8141" s="187" t="s">
        <v>73</v>
      </c>
      <c r="D8141" s="218">
        <v>766.6</v>
      </c>
    </row>
    <row r="8142" spans="1:4" ht="14.25">
      <c r="A8142" s="199">
        <v>100605</v>
      </c>
      <c r="B8142" s="186" t="s">
        <v>8595</v>
      </c>
      <c r="C8142" s="187" t="s">
        <v>73</v>
      </c>
      <c r="D8142" s="218">
        <v>1152.5899999999999</v>
      </c>
    </row>
    <row r="8143" spans="1:4" ht="14.25">
      <c r="A8143" s="199">
        <v>100580</v>
      </c>
      <c r="B8143" s="186" t="s">
        <v>8596</v>
      </c>
      <c r="C8143" s="187" t="s">
        <v>73</v>
      </c>
      <c r="D8143" s="218">
        <v>687.75</v>
      </c>
    </row>
    <row r="8144" spans="1:4" ht="14.25">
      <c r="A8144" s="199">
        <v>100579</v>
      </c>
      <c r="B8144" s="186" t="s">
        <v>8597</v>
      </c>
      <c r="C8144" s="187" t="s">
        <v>73</v>
      </c>
      <c r="D8144" s="218">
        <v>642.65</v>
      </c>
    </row>
    <row r="8145" spans="1:4" ht="14.25">
      <c r="A8145" s="199">
        <v>100609</v>
      </c>
      <c r="B8145" s="186" t="s">
        <v>8598</v>
      </c>
      <c r="C8145" s="187" t="s">
        <v>73</v>
      </c>
      <c r="D8145" s="218">
        <v>1730.6</v>
      </c>
    </row>
    <row r="8146" spans="1:4" ht="14.25">
      <c r="A8146" s="199">
        <v>100607</v>
      </c>
      <c r="B8146" s="186" t="s">
        <v>8599</v>
      </c>
      <c r="C8146" s="187" t="s">
        <v>73</v>
      </c>
      <c r="D8146" s="218">
        <v>785.88</v>
      </c>
    </row>
    <row r="8147" spans="1:4" ht="14.25">
      <c r="A8147" s="199">
        <v>100608</v>
      </c>
      <c r="B8147" s="186" t="s">
        <v>8600</v>
      </c>
      <c r="C8147" s="187" t="s">
        <v>73</v>
      </c>
      <c r="D8147" s="218">
        <v>1175.67</v>
      </c>
    </row>
    <row r="8148" spans="1:4" ht="14.25">
      <c r="A8148" s="199">
        <v>100582</v>
      </c>
      <c r="B8148" s="186" t="s">
        <v>8601</v>
      </c>
      <c r="C8148" s="187" t="s">
        <v>73</v>
      </c>
      <c r="D8148" s="218">
        <v>747.2</v>
      </c>
    </row>
    <row r="8149" spans="1:4" ht="14.25">
      <c r="A8149" s="199">
        <v>100581</v>
      </c>
      <c r="B8149" s="186" t="s">
        <v>8602</v>
      </c>
      <c r="C8149" s="187" t="s">
        <v>73</v>
      </c>
      <c r="D8149" s="218">
        <v>667.33</v>
      </c>
    </row>
    <row r="8150" spans="1:4" ht="14.25">
      <c r="A8150" s="199">
        <v>100613</v>
      </c>
      <c r="B8150" s="186" t="s">
        <v>8603</v>
      </c>
      <c r="C8150" s="187" t="s">
        <v>73</v>
      </c>
      <c r="D8150" s="218">
        <v>1759.99</v>
      </c>
    </row>
    <row r="8151" spans="1:4" ht="14.25">
      <c r="A8151" s="199">
        <v>100610</v>
      </c>
      <c r="B8151" s="186" t="s">
        <v>8604</v>
      </c>
      <c r="C8151" s="187" t="s">
        <v>73</v>
      </c>
      <c r="D8151" s="218">
        <v>804.76</v>
      </c>
    </row>
    <row r="8152" spans="1:4" ht="14.25">
      <c r="A8152" s="199">
        <v>100611</v>
      </c>
      <c r="B8152" s="186" t="s">
        <v>8605</v>
      </c>
      <c r="C8152" s="187" t="s">
        <v>73</v>
      </c>
      <c r="D8152" s="218">
        <v>979.71</v>
      </c>
    </row>
    <row r="8153" spans="1:4" ht="14.25">
      <c r="A8153" s="199">
        <v>100612</v>
      </c>
      <c r="B8153" s="186" t="s">
        <v>8606</v>
      </c>
      <c r="C8153" s="187" t="s">
        <v>73</v>
      </c>
      <c r="D8153" s="218">
        <v>1198.4000000000001</v>
      </c>
    </row>
    <row r="8154" spans="1:4" ht="14.25">
      <c r="A8154" s="199">
        <v>100584</v>
      </c>
      <c r="B8154" s="186" t="s">
        <v>8607</v>
      </c>
      <c r="C8154" s="187" t="s">
        <v>73</v>
      </c>
      <c r="D8154" s="218">
        <v>742.27</v>
      </c>
    </row>
    <row r="8155" spans="1:4" ht="14.25">
      <c r="A8155" s="199">
        <v>100583</v>
      </c>
      <c r="B8155" s="186" t="s">
        <v>8608</v>
      </c>
      <c r="C8155" s="187" t="s">
        <v>73</v>
      </c>
      <c r="D8155" s="218">
        <v>693.38</v>
      </c>
    </row>
    <row r="8156" spans="1:4" ht="14.25">
      <c r="A8156" s="199">
        <v>100616</v>
      </c>
      <c r="B8156" s="186" t="s">
        <v>8609</v>
      </c>
      <c r="C8156" s="187" t="s">
        <v>73</v>
      </c>
      <c r="D8156" s="218">
        <v>1821.33</v>
      </c>
    </row>
    <row r="8157" spans="1:4" ht="14.25">
      <c r="A8157" s="199">
        <v>100614</v>
      </c>
      <c r="B8157" s="186" t="s">
        <v>8610</v>
      </c>
      <c r="C8157" s="187" t="s">
        <v>73</v>
      </c>
      <c r="D8157" s="218">
        <v>1020.73</v>
      </c>
    </row>
    <row r="8158" spans="1:4" ht="14.25">
      <c r="A8158" s="199">
        <v>100615</v>
      </c>
      <c r="B8158" s="186" t="s">
        <v>8611</v>
      </c>
      <c r="C8158" s="187" t="s">
        <v>73</v>
      </c>
      <c r="D8158" s="218">
        <v>1243.67</v>
      </c>
    </row>
    <row r="8159" spans="1:4" ht="14.25">
      <c r="A8159" s="199">
        <v>100586</v>
      </c>
      <c r="B8159" s="186" t="s">
        <v>8612</v>
      </c>
      <c r="C8159" s="187" t="s">
        <v>73</v>
      </c>
      <c r="D8159" s="218">
        <v>822.47</v>
      </c>
    </row>
    <row r="8160" spans="1:4" ht="14.25">
      <c r="A8160" s="199">
        <v>100585</v>
      </c>
      <c r="B8160" s="186" t="s">
        <v>8613</v>
      </c>
      <c r="C8160" s="187" t="s">
        <v>73</v>
      </c>
      <c r="D8160" s="218">
        <v>744.27</v>
      </c>
    </row>
    <row r="8161" spans="1:4" ht="14.25">
      <c r="A8161" s="199">
        <v>100618</v>
      </c>
      <c r="B8161" s="186" t="s">
        <v>8614</v>
      </c>
      <c r="C8161" s="187" t="s">
        <v>73</v>
      </c>
      <c r="D8161" s="218">
        <v>1889.17</v>
      </c>
    </row>
    <row r="8162" spans="1:4" ht="14.25">
      <c r="A8162" s="199">
        <v>100617</v>
      </c>
      <c r="B8162" s="186" t="s">
        <v>8615</v>
      </c>
      <c r="C8162" s="187" t="s">
        <v>73</v>
      </c>
      <c r="D8162" s="218">
        <v>1288.81</v>
      </c>
    </row>
    <row r="8163" spans="1:4" ht="14.25">
      <c r="A8163" s="199">
        <v>100588</v>
      </c>
      <c r="B8163" s="186" t="s">
        <v>8616</v>
      </c>
      <c r="C8163" s="187" t="s">
        <v>73</v>
      </c>
      <c r="D8163" s="218">
        <v>857.46</v>
      </c>
    </row>
    <row r="8164" spans="1:4" ht="14.25">
      <c r="A8164" s="199">
        <v>100587</v>
      </c>
      <c r="B8164" s="186" t="s">
        <v>8617</v>
      </c>
      <c r="C8164" s="187" t="s">
        <v>73</v>
      </c>
      <c r="D8164" s="218">
        <v>796.81</v>
      </c>
    </row>
    <row r="8165" spans="1:4" ht="14.25">
      <c r="A8165" s="199">
        <v>100590</v>
      </c>
      <c r="B8165" s="186" t="s">
        <v>8618</v>
      </c>
      <c r="C8165" s="187" t="s">
        <v>73</v>
      </c>
      <c r="D8165" s="218">
        <v>923.47</v>
      </c>
    </row>
    <row r="8166" spans="1:4" ht="14.25">
      <c r="A8166" s="199">
        <v>100589</v>
      </c>
      <c r="B8166" s="186" t="s">
        <v>8619</v>
      </c>
      <c r="C8166" s="187" t="s">
        <v>73</v>
      </c>
      <c r="D8166" s="218">
        <v>863.35</v>
      </c>
    </row>
    <row r="8167" spans="1:4" ht="14.25">
      <c r="A8167" s="199">
        <v>100592</v>
      </c>
      <c r="B8167" s="186" t="s">
        <v>8620</v>
      </c>
      <c r="C8167" s="187" t="s">
        <v>73</v>
      </c>
      <c r="D8167" s="218">
        <v>915.05</v>
      </c>
    </row>
    <row r="8168" spans="1:4" ht="14.25">
      <c r="A8168" s="199">
        <v>100591</v>
      </c>
      <c r="B8168" s="186" t="s">
        <v>8621</v>
      </c>
      <c r="C8168" s="187" t="s">
        <v>73</v>
      </c>
      <c r="D8168" s="218">
        <v>850.39</v>
      </c>
    </row>
    <row r="8169" spans="1:4" ht="14.25">
      <c r="A8169" s="199">
        <v>100594</v>
      </c>
      <c r="B8169" s="186" t="s">
        <v>8622</v>
      </c>
      <c r="C8169" s="187" t="s">
        <v>73</v>
      </c>
      <c r="D8169" s="218">
        <v>1005.04</v>
      </c>
    </row>
    <row r="8170" spans="1:4" ht="14.25">
      <c r="A8170" s="199">
        <v>100593</v>
      </c>
      <c r="B8170" s="186" t="s">
        <v>8623</v>
      </c>
      <c r="C8170" s="187" t="s">
        <v>73</v>
      </c>
      <c r="D8170" s="218">
        <v>920.26</v>
      </c>
    </row>
    <row r="8171" spans="1:4" ht="14.25">
      <c r="A8171" s="199">
        <v>100596</v>
      </c>
      <c r="B8171" s="186" t="s">
        <v>8624</v>
      </c>
      <c r="C8171" s="187" t="s">
        <v>73</v>
      </c>
      <c r="D8171" s="218">
        <v>1200.6199999999999</v>
      </c>
    </row>
    <row r="8172" spans="1:4" ht="14.25">
      <c r="A8172" s="199">
        <v>100595</v>
      </c>
      <c r="B8172" s="186" t="s">
        <v>8625</v>
      </c>
      <c r="C8172" s="187" t="s">
        <v>73</v>
      </c>
      <c r="D8172" s="218">
        <v>1085.9100000000001</v>
      </c>
    </row>
    <row r="8173" spans="1:4" ht="14.25">
      <c r="A8173" s="199">
        <v>100598</v>
      </c>
      <c r="B8173" s="186" t="s">
        <v>8626</v>
      </c>
      <c r="C8173" s="187" t="s">
        <v>73</v>
      </c>
      <c r="D8173" s="218">
        <v>1330.18</v>
      </c>
    </row>
    <row r="8174" spans="1:4" ht="14.25">
      <c r="A8174" s="199">
        <v>100597</v>
      </c>
      <c r="B8174" s="186" t="s">
        <v>8627</v>
      </c>
      <c r="C8174" s="187" t="s">
        <v>73</v>
      </c>
      <c r="D8174" s="218">
        <v>1235.3900000000001</v>
      </c>
    </row>
    <row r="8175" spans="1:4" ht="14.25">
      <c r="A8175" s="199">
        <v>100603</v>
      </c>
      <c r="B8175" s="186" t="s">
        <v>8628</v>
      </c>
      <c r="C8175" s="187" t="s">
        <v>73</v>
      </c>
      <c r="D8175" s="218">
        <v>1644.94</v>
      </c>
    </row>
    <row r="8176" spans="1:4" ht="14.25">
      <c r="A8176" s="199">
        <v>100599</v>
      </c>
      <c r="B8176" s="186" t="s">
        <v>8629</v>
      </c>
      <c r="C8176" s="187" t="s">
        <v>73</v>
      </c>
      <c r="D8176" s="218">
        <v>629.26</v>
      </c>
    </row>
    <row r="8177" spans="1:4" ht="14.25">
      <c r="A8177" s="199">
        <v>100600</v>
      </c>
      <c r="B8177" s="186" t="s">
        <v>8630</v>
      </c>
      <c r="C8177" s="187" t="s">
        <v>73</v>
      </c>
      <c r="D8177" s="218">
        <v>727.29</v>
      </c>
    </row>
    <row r="8178" spans="1:4" ht="14.25">
      <c r="A8178" s="199">
        <v>100601</v>
      </c>
      <c r="B8178" s="186" t="s">
        <v>8631</v>
      </c>
      <c r="C8178" s="187" t="s">
        <v>73</v>
      </c>
      <c r="D8178" s="218">
        <v>895.44</v>
      </c>
    </row>
    <row r="8179" spans="1:4" ht="14.25">
      <c r="A8179" s="199">
        <v>100602</v>
      </c>
      <c r="B8179" s="186" t="s">
        <v>8632</v>
      </c>
      <c r="C8179" s="187" t="s">
        <v>73</v>
      </c>
      <c r="D8179" s="218">
        <v>1105.6199999999999</v>
      </c>
    </row>
    <row r="8180" spans="1:4" ht="14.25">
      <c r="A8180" s="199">
        <v>100578</v>
      </c>
      <c r="B8180" s="186" t="s">
        <v>8633</v>
      </c>
      <c r="C8180" s="187" t="s">
        <v>73</v>
      </c>
      <c r="D8180" s="218">
        <v>593.13</v>
      </c>
    </row>
    <row r="8181" spans="1:4" ht="14.25">
      <c r="A8181" s="199">
        <v>105975</v>
      </c>
      <c r="B8181" s="186" t="s">
        <v>8634</v>
      </c>
      <c r="C8181" s="187" t="s">
        <v>44</v>
      </c>
      <c r="D8181" s="218">
        <v>0</v>
      </c>
    </row>
    <row r="8182" spans="1:4" ht="14.25">
      <c r="A8182" s="199">
        <v>105976</v>
      </c>
      <c r="B8182" s="186" t="s">
        <v>8635</v>
      </c>
      <c r="C8182" s="187" t="s">
        <v>44</v>
      </c>
      <c r="D8182" s="218">
        <v>0</v>
      </c>
    </row>
    <row r="8183" spans="1:4" ht="14.25">
      <c r="A8183" s="199">
        <v>105977</v>
      </c>
      <c r="B8183" s="186" t="s">
        <v>8636</v>
      </c>
      <c r="C8183" s="187" t="s">
        <v>44</v>
      </c>
      <c r="D8183" s="218">
        <v>0</v>
      </c>
    </row>
    <row r="8184" spans="1:4" ht="14.25">
      <c r="A8184" s="199">
        <v>105978</v>
      </c>
      <c r="B8184" s="186" t="s">
        <v>8637</v>
      </c>
      <c r="C8184" s="187" t="s">
        <v>44</v>
      </c>
      <c r="D8184" s="218">
        <v>0</v>
      </c>
    </row>
    <row r="8185" spans="1:4" ht="14.25">
      <c r="A8185" s="199">
        <v>105970</v>
      </c>
      <c r="B8185" s="186" t="s">
        <v>8638</v>
      </c>
      <c r="C8185" s="187" t="s">
        <v>73</v>
      </c>
      <c r="D8185" s="218">
        <v>0</v>
      </c>
    </row>
    <row r="8186" spans="1:4" ht="14.25">
      <c r="A8186" s="199">
        <v>105972</v>
      </c>
      <c r="B8186" s="186" t="s">
        <v>8639</v>
      </c>
      <c r="C8186" s="187" t="s">
        <v>73</v>
      </c>
      <c r="D8186" s="218">
        <v>0</v>
      </c>
    </row>
    <row r="8187" spans="1:4" ht="14.25">
      <c r="A8187" s="199">
        <v>105973</v>
      </c>
      <c r="B8187" s="186" t="s">
        <v>8640</v>
      </c>
      <c r="C8187" s="187" t="s">
        <v>73</v>
      </c>
      <c r="D8187" s="218">
        <v>0</v>
      </c>
    </row>
    <row r="8188" spans="1:4" ht="14.25">
      <c r="A8188" s="199">
        <v>105974</v>
      </c>
      <c r="B8188" s="186" t="s">
        <v>8641</v>
      </c>
      <c r="C8188" s="187" t="s">
        <v>73</v>
      </c>
      <c r="D8188" s="218">
        <v>0</v>
      </c>
    </row>
    <row r="8189" spans="1:4" ht="14.25">
      <c r="A8189" s="199">
        <v>105971</v>
      </c>
      <c r="B8189" s="186" t="s">
        <v>8642</v>
      </c>
      <c r="C8189" s="187" t="s">
        <v>73</v>
      </c>
      <c r="D8189" s="218">
        <v>0</v>
      </c>
    </row>
    <row r="8190" spans="1:4" ht="14.25">
      <c r="A8190" s="199">
        <v>105967</v>
      </c>
      <c r="B8190" s="186" t="s">
        <v>8643</v>
      </c>
      <c r="C8190" s="187" t="s">
        <v>73</v>
      </c>
      <c r="D8190" s="218">
        <v>0</v>
      </c>
    </row>
    <row r="8191" spans="1:4" ht="14.25">
      <c r="A8191" s="199">
        <v>105968</v>
      </c>
      <c r="B8191" s="186" t="s">
        <v>8644</v>
      </c>
      <c r="C8191" s="187" t="s">
        <v>73</v>
      </c>
      <c r="D8191" s="218">
        <v>0</v>
      </c>
    </row>
    <row r="8192" spans="1:4" ht="14.25">
      <c r="A8192" s="199">
        <v>105969</v>
      </c>
      <c r="B8192" s="186" t="s">
        <v>8645</v>
      </c>
      <c r="C8192" s="187" t="s">
        <v>73</v>
      </c>
      <c r="D8192" s="218">
        <v>0</v>
      </c>
    </row>
    <row r="8193" spans="1:4" ht="14.25">
      <c r="A8193" s="199">
        <v>100623</v>
      </c>
      <c r="B8193" s="186" t="s">
        <v>8646</v>
      </c>
      <c r="C8193" s="187" t="s">
        <v>73</v>
      </c>
      <c r="D8193" s="218">
        <v>2257.17</v>
      </c>
    </row>
    <row r="8194" spans="1:4" ht="14.25">
      <c r="A8194" s="199">
        <v>105964</v>
      </c>
      <c r="B8194" s="186" t="s">
        <v>8647</v>
      </c>
      <c r="C8194" s="187" t="s">
        <v>73</v>
      </c>
      <c r="D8194" s="218">
        <v>0</v>
      </c>
    </row>
    <row r="8195" spans="1:4" ht="14.25">
      <c r="A8195" s="199">
        <v>105965</v>
      </c>
      <c r="B8195" s="186" t="s">
        <v>8648</v>
      </c>
      <c r="C8195" s="187" t="s">
        <v>73</v>
      </c>
      <c r="D8195" s="218">
        <v>0</v>
      </c>
    </row>
    <row r="8196" spans="1:4" ht="14.25">
      <c r="A8196" s="199">
        <v>105966</v>
      </c>
      <c r="B8196" s="186" t="s">
        <v>8649</v>
      </c>
      <c r="C8196" s="187" t="s">
        <v>73</v>
      </c>
      <c r="D8196" s="218">
        <v>0</v>
      </c>
    </row>
    <row r="8197" spans="1:4" ht="14.25">
      <c r="A8197" s="199">
        <v>100621</v>
      </c>
      <c r="B8197" s="186" t="s">
        <v>8650</v>
      </c>
      <c r="C8197" s="187" t="s">
        <v>73</v>
      </c>
      <c r="D8197" s="218">
        <v>2852.8</v>
      </c>
    </row>
    <row r="8198" spans="1:4" ht="14.25">
      <c r="A8198" s="199">
        <v>105960</v>
      </c>
      <c r="B8198" s="186" t="s">
        <v>8651</v>
      </c>
      <c r="C8198" s="187" t="s">
        <v>73</v>
      </c>
      <c r="D8198" s="218">
        <v>0</v>
      </c>
    </row>
    <row r="8199" spans="1:4" ht="14.25">
      <c r="A8199" s="199">
        <v>105961</v>
      </c>
      <c r="B8199" s="186" t="s">
        <v>8652</v>
      </c>
      <c r="C8199" s="187" t="s">
        <v>73</v>
      </c>
      <c r="D8199" s="218">
        <v>0</v>
      </c>
    </row>
    <row r="8200" spans="1:4" ht="14.25">
      <c r="A8200" s="199">
        <v>105962</v>
      </c>
      <c r="B8200" s="186" t="s">
        <v>8653</v>
      </c>
      <c r="C8200" s="187" t="s">
        <v>73</v>
      </c>
      <c r="D8200" s="218">
        <v>0</v>
      </c>
    </row>
    <row r="8201" spans="1:4" ht="14.25">
      <c r="A8201" s="199">
        <v>105963</v>
      </c>
      <c r="B8201" s="186" t="s">
        <v>8654</v>
      </c>
      <c r="C8201" s="187" t="s">
        <v>73</v>
      </c>
      <c r="D8201" s="218">
        <v>0</v>
      </c>
    </row>
    <row r="8202" spans="1:4" ht="14.25">
      <c r="A8202" s="199">
        <v>100622</v>
      </c>
      <c r="B8202" s="186" t="s">
        <v>8655</v>
      </c>
      <c r="C8202" s="187" t="s">
        <v>73</v>
      </c>
      <c r="D8202" s="218">
        <v>2196.6999999999998</v>
      </c>
    </row>
    <row r="8203" spans="1:4" ht="14.25">
      <c r="A8203" s="199">
        <v>105956</v>
      </c>
      <c r="B8203" s="186" t="s">
        <v>8656</v>
      </c>
      <c r="C8203" s="187" t="s">
        <v>73</v>
      </c>
      <c r="D8203" s="218">
        <v>0</v>
      </c>
    </row>
    <row r="8204" spans="1:4" ht="14.25">
      <c r="A8204" s="199">
        <v>105957</v>
      </c>
      <c r="B8204" s="186" t="s">
        <v>8657</v>
      </c>
      <c r="C8204" s="187" t="s">
        <v>73</v>
      </c>
      <c r="D8204" s="218">
        <v>0</v>
      </c>
    </row>
    <row r="8205" spans="1:4" ht="14.25">
      <c r="A8205" s="199">
        <v>105958</v>
      </c>
      <c r="B8205" s="186" t="s">
        <v>8658</v>
      </c>
      <c r="C8205" s="187" t="s">
        <v>73</v>
      </c>
      <c r="D8205" s="218">
        <v>2000.2</v>
      </c>
    </row>
    <row r="8206" spans="1:4" ht="14.25">
      <c r="A8206" s="199">
        <v>105959</v>
      </c>
      <c r="B8206" s="186" t="s">
        <v>8659</v>
      </c>
      <c r="C8206" s="187" t="s">
        <v>73</v>
      </c>
      <c r="D8206" s="218">
        <v>0</v>
      </c>
    </row>
    <row r="8207" spans="1:4" ht="14.25">
      <c r="A8207" s="199">
        <v>100620</v>
      </c>
      <c r="B8207" s="186" t="s">
        <v>8660</v>
      </c>
      <c r="C8207" s="187" t="s">
        <v>73</v>
      </c>
      <c r="D8207" s="218">
        <v>2560.29</v>
      </c>
    </row>
    <row r="8208" spans="1:4" ht="14.25">
      <c r="A8208" s="199">
        <v>105951</v>
      </c>
      <c r="B8208" s="186" t="s">
        <v>8661</v>
      </c>
      <c r="C8208" s="187" t="s">
        <v>73</v>
      </c>
      <c r="D8208" s="218">
        <v>0</v>
      </c>
    </row>
    <row r="8209" spans="1:4" ht="14.25">
      <c r="A8209" s="199">
        <v>105952</v>
      </c>
      <c r="B8209" s="186" t="s">
        <v>8662</v>
      </c>
      <c r="C8209" s="187" t="s">
        <v>73</v>
      </c>
      <c r="D8209" s="218">
        <v>0</v>
      </c>
    </row>
    <row r="8210" spans="1:4" ht="14.25">
      <c r="A8210" s="199">
        <v>105953</v>
      </c>
      <c r="B8210" s="186" t="s">
        <v>8663</v>
      </c>
      <c r="C8210" s="187" t="s">
        <v>73</v>
      </c>
      <c r="D8210" s="218">
        <v>1712.8</v>
      </c>
    </row>
    <row r="8211" spans="1:4" ht="14.25">
      <c r="A8211" s="199">
        <v>105954</v>
      </c>
      <c r="B8211" s="186" t="s">
        <v>8664</v>
      </c>
      <c r="C8211" s="187" t="s">
        <v>73</v>
      </c>
      <c r="D8211" s="218">
        <v>0</v>
      </c>
    </row>
    <row r="8212" spans="1:4" ht="14.25">
      <c r="A8212" s="199">
        <v>105955</v>
      </c>
      <c r="B8212" s="186" t="s">
        <v>8665</v>
      </c>
      <c r="C8212" s="187" t="s">
        <v>73</v>
      </c>
      <c r="D8212" s="218">
        <v>2276.1999999999998</v>
      </c>
    </row>
    <row r="8213" spans="1:4" ht="14.25">
      <c r="A8213" s="199">
        <v>105946</v>
      </c>
      <c r="B8213" s="186" t="s">
        <v>8666</v>
      </c>
      <c r="C8213" s="187" t="s">
        <v>73</v>
      </c>
      <c r="D8213" s="218">
        <v>0</v>
      </c>
    </row>
    <row r="8214" spans="1:4" ht="14.25">
      <c r="A8214" s="199">
        <v>105947</v>
      </c>
      <c r="B8214" s="186" t="s">
        <v>8667</v>
      </c>
      <c r="C8214" s="187" t="s">
        <v>73</v>
      </c>
      <c r="D8214" s="218">
        <v>0</v>
      </c>
    </row>
    <row r="8215" spans="1:4" ht="14.25">
      <c r="A8215" s="199">
        <v>105948</v>
      </c>
      <c r="B8215" s="186" t="s">
        <v>8668</v>
      </c>
      <c r="C8215" s="187" t="s">
        <v>73</v>
      </c>
      <c r="D8215" s="218">
        <v>0</v>
      </c>
    </row>
    <row r="8216" spans="1:4" ht="14.25">
      <c r="A8216" s="199">
        <v>105949</v>
      </c>
      <c r="B8216" s="186" t="s">
        <v>8669</v>
      </c>
      <c r="C8216" s="187" t="s">
        <v>73</v>
      </c>
      <c r="D8216" s="218">
        <v>0</v>
      </c>
    </row>
    <row r="8217" spans="1:4" ht="14.25">
      <c r="A8217" s="199">
        <v>105950</v>
      </c>
      <c r="B8217" s="186" t="s">
        <v>8670</v>
      </c>
      <c r="C8217" s="187" t="s">
        <v>73</v>
      </c>
      <c r="D8217" s="218">
        <v>0</v>
      </c>
    </row>
    <row r="8218" spans="1:4" ht="14.25">
      <c r="A8218" s="199">
        <v>100619</v>
      </c>
      <c r="B8218" s="186" t="s">
        <v>8671</v>
      </c>
      <c r="C8218" s="187" t="s">
        <v>73</v>
      </c>
      <c r="D8218" s="218">
        <v>581.24</v>
      </c>
    </row>
    <row r="8219" spans="1:4" ht="14.25">
      <c r="A8219" s="199">
        <v>99283</v>
      </c>
      <c r="B8219" s="186" t="s">
        <v>2183</v>
      </c>
      <c r="C8219" s="187" t="s">
        <v>44</v>
      </c>
      <c r="D8219" s="218">
        <v>1150.8499999999999</v>
      </c>
    </row>
    <row r="8220" spans="1:4" ht="14.25">
      <c r="A8220" s="199">
        <v>99293</v>
      </c>
      <c r="B8220" s="186" t="s">
        <v>2187</v>
      </c>
      <c r="C8220" s="187" t="s">
        <v>44</v>
      </c>
      <c r="D8220" s="218">
        <v>1388.36</v>
      </c>
    </row>
    <row r="8221" spans="1:4" ht="14.25">
      <c r="A8221" s="199">
        <v>99243</v>
      </c>
      <c r="B8221" s="186" t="s">
        <v>2169</v>
      </c>
      <c r="C8221" s="187" t="s">
        <v>44</v>
      </c>
      <c r="D8221" s="218">
        <v>1625.82</v>
      </c>
    </row>
    <row r="8222" spans="1:4" ht="14.25">
      <c r="A8222" s="199">
        <v>99249</v>
      </c>
      <c r="B8222" s="186" t="s">
        <v>2172</v>
      </c>
      <c r="C8222" s="187" t="s">
        <v>44</v>
      </c>
      <c r="D8222" s="218">
        <v>1982.09</v>
      </c>
    </row>
    <row r="8223" spans="1:4" ht="14.25">
      <c r="A8223" s="199">
        <v>99278</v>
      </c>
      <c r="B8223" s="186" t="s">
        <v>2180</v>
      </c>
      <c r="C8223" s="187" t="s">
        <v>44</v>
      </c>
      <c r="D8223" s="218">
        <v>419.49</v>
      </c>
    </row>
    <row r="8224" spans="1:4" ht="14.25">
      <c r="A8224" s="199">
        <v>99288</v>
      </c>
      <c r="B8224" s="186" t="s">
        <v>2184</v>
      </c>
      <c r="C8224" s="187" t="s">
        <v>44</v>
      </c>
      <c r="D8224" s="218">
        <v>553.74</v>
      </c>
    </row>
    <row r="8225" spans="1:4" ht="14.25">
      <c r="A8225" s="199">
        <v>99240</v>
      </c>
      <c r="B8225" s="186" t="s">
        <v>2167</v>
      </c>
      <c r="C8225" s="187" t="s">
        <v>44</v>
      </c>
      <c r="D8225" s="218">
        <v>737.01</v>
      </c>
    </row>
    <row r="8226" spans="1:4" ht="14.25">
      <c r="A8226" s="199">
        <v>99246</v>
      </c>
      <c r="B8226" s="186" t="s">
        <v>2170</v>
      </c>
      <c r="C8226" s="187" t="s">
        <v>44</v>
      </c>
      <c r="D8226" s="218">
        <v>1010.24</v>
      </c>
    </row>
    <row r="8227" spans="1:4" ht="14.25">
      <c r="A8227" s="199">
        <v>97981</v>
      </c>
      <c r="B8227" s="186" t="s">
        <v>2132</v>
      </c>
      <c r="C8227" s="187" t="s">
        <v>44</v>
      </c>
      <c r="D8227" s="218">
        <v>1217.73</v>
      </c>
    </row>
    <row r="8228" spans="1:4" ht="14.25">
      <c r="A8228" s="199">
        <v>97985</v>
      </c>
      <c r="B8228" s="186" t="s">
        <v>8672</v>
      </c>
      <c r="C8228" s="187" t="s">
        <v>44</v>
      </c>
      <c r="D8228" s="218">
        <v>1463.98</v>
      </c>
    </row>
    <row r="8229" spans="1:4" ht="14.25">
      <c r="A8229" s="199">
        <v>97989</v>
      </c>
      <c r="B8229" s="186" t="s">
        <v>2135</v>
      </c>
      <c r="C8229" s="187" t="s">
        <v>44</v>
      </c>
      <c r="D8229" s="218">
        <v>1710.19</v>
      </c>
    </row>
    <row r="8230" spans="1:4" ht="14.25">
      <c r="A8230" s="199">
        <v>97993</v>
      </c>
      <c r="B8230" s="186" t="s">
        <v>8673</v>
      </c>
      <c r="C8230" s="187" t="s">
        <v>44</v>
      </c>
      <c r="D8230" s="218">
        <v>2079.6</v>
      </c>
    </row>
    <row r="8231" spans="1:4" ht="14.25">
      <c r="A8231" s="199">
        <v>98409</v>
      </c>
      <c r="B8231" s="186" t="s">
        <v>2166</v>
      </c>
      <c r="C8231" s="187" t="s">
        <v>44</v>
      </c>
      <c r="D8231" s="218">
        <v>421.39</v>
      </c>
    </row>
    <row r="8232" spans="1:4" ht="14.25">
      <c r="A8232" s="199">
        <v>97983</v>
      </c>
      <c r="B8232" s="186" t="s">
        <v>2133</v>
      </c>
      <c r="C8232" s="187" t="s">
        <v>44</v>
      </c>
      <c r="D8232" s="218">
        <v>556.23</v>
      </c>
    </row>
    <row r="8233" spans="1:4" ht="14.25">
      <c r="A8233" s="199">
        <v>97987</v>
      </c>
      <c r="B8233" s="186" t="s">
        <v>2134</v>
      </c>
      <c r="C8233" s="187" t="s">
        <v>44</v>
      </c>
      <c r="D8233" s="218">
        <v>740.13</v>
      </c>
    </row>
    <row r="8234" spans="1:4" ht="14.25">
      <c r="A8234" s="199">
        <v>97991</v>
      </c>
      <c r="B8234" s="186" t="s">
        <v>8674</v>
      </c>
      <c r="C8234" s="187" t="s">
        <v>44</v>
      </c>
      <c r="D8234" s="218">
        <v>1014.5</v>
      </c>
    </row>
    <row r="8235" spans="1:4" ht="14.25">
      <c r="A8235" s="199">
        <v>99241</v>
      </c>
      <c r="B8235" s="186" t="s">
        <v>2168</v>
      </c>
      <c r="C8235" s="187" t="s">
        <v>44</v>
      </c>
      <c r="D8235" s="218">
        <v>1889.89</v>
      </c>
    </row>
    <row r="8236" spans="1:4" ht="14.25">
      <c r="A8236" s="199">
        <v>99247</v>
      </c>
      <c r="B8236" s="186" t="s">
        <v>2171</v>
      </c>
      <c r="C8236" s="187" t="s">
        <v>44</v>
      </c>
      <c r="D8236" s="218">
        <v>2155.02</v>
      </c>
    </row>
    <row r="8237" spans="1:4" ht="14.25">
      <c r="A8237" s="199">
        <v>99263</v>
      </c>
      <c r="B8237" s="186" t="s">
        <v>2175</v>
      </c>
      <c r="C8237" s="187" t="s">
        <v>44</v>
      </c>
      <c r="D8237" s="218">
        <v>2420.2199999999998</v>
      </c>
    </row>
    <row r="8238" spans="1:4" ht="14.25">
      <c r="A8238" s="199">
        <v>99276</v>
      </c>
      <c r="B8238" s="186" t="s">
        <v>2178</v>
      </c>
      <c r="C8238" s="187" t="s">
        <v>44</v>
      </c>
      <c r="D8238" s="218">
        <v>2685.38</v>
      </c>
    </row>
    <row r="8239" spans="1:4" ht="14.25">
      <c r="A8239" s="199">
        <v>99291</v>
      </c>
      <c r="B8239" s="186" t="s">
        <v>2186</v>
      </c>
      <c r="C8239" s="187" t="s">
        <v>44</v>
      </c>
      <c r="D8239" s="218">
        <v>2950.5</v>
      </c>
    </row>
    <row r="8240" spans="1:4" ht="14.25">
      <c r="A8240" s="199">
        <v>99297</v>
      </c>
      <c r="B8240" s="186" t="s">
        <v>2189</v>
      </c>
      <c r="C8240" s="187" t="s">
        <v>44</v>
      </c>
      <c r="D8240" s="218">
        <v>3238.02</v>
      </c>
    </row>
    <row r="8241" spans="1:4" ht="14.25">
      <c r="A8241" s="199">
        <v>99254</v>
      </c>
      <c r="B8241" s="186" t="s">
        <v>2173</v>
      </c>
      <c r="C8241" s="187" t="s">
        <v>44</v>
      </c>
      <c r="D8241" s="218">
        <v>1359.56</v>
      </c>
    </row>
    <row r="8242" spans="1:4" ht="14.25">
      <c r="A8242" s="199">
        <v>99261</v>
      </c>
      <c r="B8242" s="186" t="s">
        <v>2174</v>
      </c>
      <c r="C8242" s="187" t="s">
        <v>44</v>
      </c>
      <c r="D8242" s="218">
        <v>1624.7</v>
      </c>
    </row>
    <row r="8243" spans="1:4" ht="14.25">
      <c r="A8243" s="199">
        <v>99266</v>
      </c>
      <c r="B8243" s="186" t="s">
        <v>2176</v>
      </c>
      <c r="C8243" s="187" t="s">
        <v>44</v>
      </c>
      <c r="D8243" s="218">
        <v>1889.89</v>
      </c>
    </row>
    <row r="8244" spans="1:4" ht="14.25">
      <c r="A8244" s="199">
        <v>99269</v>
      </c>
      <c r="B8244" s="186" t="s">
        <v>2177</v>
      </c>
      <c r="C8244" s="187" t="s">
        <v>44</v>
      </c>
      <c r="D8244" s="218">
        <v>2155.02</v>
      </c>
    </row>
    <row r="8245" spans="1:4" ht="14.25">
      <c r="A8245" s="199">
        <v>99277</v>
      </c>
      <c r="B8245" s="186" t="s">
        <v>2179</v>
      </c>
      <c r="C8245" s="187" t="s">
        <v>44</v>
      </c>
      <c r="D8245" s="218">
        <v>2420.2199999999998</v>
      </c>
    </row>
    <row r="8246" spans="1:4" ht="14.25">
      <c r="A8246" s="199">
        <v>99281</v>
      </c>
      <c r="B8246" s="186" t="s">
        <v>2181</v>
      </c>
      <c r="C8246" s="187" t="s">
        <v>44</v>
      </c>
      <c r="D8246" s="218">
        <v>2685.38</v>
      </c>
    </row>
    <row r="8247" spans="1:4" ht="14.25">
      <c r="A8247" s="199">
        <v>99289</v>
      </c>
      <c r="B8247" s="186" t="s">
        <v>2185</v>
      </c>
      <c r="C8247" s="187" t="s">
        <v>44</v>
      </c>
      <c r="D8247" s="218">
        <v>2950.5</v>
      </c>
    </row>
    <row r="8248" spans="1:4" ht="14.25">
      <c r="A8248" s="199">
        <v>99282</v>
      </c>
      <c r="B8248" s="186" t="s">
        <v>2182</v>
      </c>
      <c r="C8248" s="187" t="s">
        <v>44</v>
      </c>
      <c r="D8248" s="218">
        <v>2977.55</v>
      </c>
    </row>
    <row r="8249" spans="1:4" ht="14.25">
      <c r="A8249" s="199">
        <v>99296</v>
      </c>
      <c r="B8249" s="186" t="s">
        <v>2188</v>
      </c>
      <c r="C8249" s="187" t="s">
        <v>44</v>
      </c>
      <c r="D8249" s="218">
        <v>3242.69</v>
      </c>
    </row>
    <row r="8250" spans="1:4" ht="14.25">
      <c r="A8250" s="199">
        <v>99299</v>
      </c>
      <c r="B8250" s="186" t="s">
        <v>2190</v>
      </c>
      <c r="C8250" s="187" t="s">
        <v>44</v>
      </c>
      <c r="D8250" s="218">
        <v>3507.79</v>
      </c>
    </row>
    <row r="8251" spans="1:4" ht="14.25">
      <c r="A8251" s="199">
        <v>99302</v>
      </c>
      <c r="B8251" s="186" t="s">
        <v>2191</v>
      </c>
      <c r="C8251" s="187" t="s">
        <v>44</v>
      </c>
      <c r="D8251" s="218">
        <v>3777.57</v>
      </c>
    </row>
    <row r="8252" spans="1:4" ht="14.25">
      <c r="A8252" s="199">
        <v>99307</v>
      </c>
      <c r="B8252" s="186" t="s">
        <v>2194</v>
      </c>
      <c r="C8252" s="187" t="s">
        <v>44</v>
      </c>
      <c r="D8252" s="218">
        <v>2442.59</v>
      </c>
    </row>
    <row r="8253" spans="1:4" ht="14.25">
      <c r="A8253" s="199">
        <v>99317</v>
      </c>
      <c r="B8253" s="186" t="s">
        <v>2198</v>
      </c>
      <c r="C8253" s="187" t="s">
        <v>44</v>
      </c>
      <c r="D8253" s="218">
        <v>2707.69</v>
      </c>
    </row>
    <row r="8254" spans="1:4" ht="14.25">
      <c r="A8254" s="199">
        <v>99321</v>
      </c>
      <c r="B8254" s="186" t="s">
        <v>2201</v>
      </c>
      <c r="C8254" s="187" t="s">
        <v>44</v>
      </c>
      <c r="D8254" s="218">
        <v>2972.89</v>
      </c>
    </row>
    <row r="8255" spans="1:4" ht="14.25">
      <c r="A8255" s="199">
        <v>99323</v>
      </c>
      <c r="B8255" s="186" t="s">
        <v>2202</v>
      </c>
      <c r="C8255" s="187" t="s">
        <v>44</v>
      </c>
      <c r="D8255" s="218">
        <v>3238.02</v>
      </c>
    </row>
    <row r="8256" spans="1:4" ht="14.25">
      <c r="A8256" s="199">
        <v>99325</v>
      </c>
      <c r="B8256" s="186" t="s">
        <v>2203</v>
      </c>
      <c r="C8256" s="187" t="s">
        <v>44</v>
      </c>
      <c r="D8256" s="218">
        <v>3507.79</v>
      </c>
    </row>
    <row r="8257" spans="1:4" ht="14.25">
      <c r="A8257" s="199">
        <v>99311</v>
      </c>
      <c r="B8257" s="186" t="s">
        <v>2196</v>
      </c>
      <c r="C8257" s="187" t="s">
        <v>44</v>
      </c>
      <c r="D8257" s="218">
        <v>4047.44</v>
      </c>
    </row>
    <row r="8258" spans="1:4" ht="14.25">
      <c r="A8258" s="199">
        <v>99314</v>
      </c>
      <c r="B8258" s="186" t="s">
        <v>2197</v>
      </c>
      <c r="C8258" s="187" t="s">
        <v>44</v>
      </c>
      <c r="D8258" s="218">
        <v>4317.22</v>
      </c>
    </row>
    <row r="8259" spans="1:4" ht="14.25">
      <c r="A8259" s="199">
        <v>99304</v>
      </c>
      <c r="B8259" s="186" t="s">
        <v>2192</v>
      </c>
      <c r="C8259" s="187" t="s">
        <v>44</v>
      </c>
      <c r="D8259" s="218">
        <v>3512.45</v>
      </c>
    </row>
    <row r="8260" spans="1:4" ht="14.25">
      <c r="A8260" s="199">
        <v>99306</v>
      </c>
      <c r="B8260" s="186" t="s">
        <v>2193</v>
      </c>
      <c r="C8260" s="187" t="s">
        <v>44</v>
      </c>
      <c r="D8260" s="218">
        <v>3777.57</v>
      </c>
    </row>
    <row r="8261" spans="1:4" ht="14.25">
      <c r="A8261" s="199">
        <v>99309</v>
      </c>
      <c r="B8261" s="186" t="s">
        <v>2195</v>
      </c>
      <c r="C8261" s="187" t="s">
        <v>44</v>
      </c>
      <c r="D8261" s="218">
        <v>4047.44</v>
      </c>
    </row>
    <row r="8262" spans="1:4" ht="14.25">
      <c r="A8262" s="199">
        <v>99327</v>
      </c>
      <c r="B8262" s="186" t="s">
        <v>2204</v>
      </c>
      <c r="C8262" s="187" t="s">
        <v>44</v>
      </c>
      <c r="D8262" s="218">
        <v>4541.43</v>
      </c>
    </row>
    <row r="8263" spans="1:4" ht="14.25">
      <c r="A8263" s="199">
        <v>98009</v>
      </c>
      <c r="B8263" s="186" t="s">
        <v>2143</v>
      </c>
      <c r="C8263" s="187" t="s">
        <v>44</v>
      </c>
      <c r="D8263" s="218">
        <v>1955.4</v>
      </c>
    </row>
    <row r="8264" spans="1:4" ht="14.25">
      <c r="A8264" s="199">
        <v>98011</v>
      </c>
      <c r="B8264" s="186" t="s">
        <v>2144</v>
      </c>
      <c r="C8264" s="187" t="s">
        <v>44</v>
      </c>
      <c r="D8264" s="218">
        <v>2230.17</v>
      </c>
    </row>
    <row r="8265" spans="1:4" ht="14.25">
      <c r="A8265" s="199">
        <v>98013</v>
      </c>
      <c r="B8265" s="186" t="s">
        <v>2145</v>
      </c>
      <c r="C8265" s="187" t="s">
        <v>44</v>
      </c>
      <c r="D8265" s="218">
        <v>2505</v>
      </c>
    </row>
    <row r="8266" spans="1:4" ht="14.25">
      <c r="A8266" s="199">
        <v>98015</v>
      </c>
      <c r="B8266" s="186" t="s">
        <v>2146</v>
      </c>
      <c r="C8266" s="187" t="s">
        <v>44</v>
      </c>
      <c r="D8266" s="218">
        <v>2779.8</v>
      </c>
    </row>
    <row r="8267" spans="1:4" ht="14.25">
      <c r="A8267" s="199">
        <v>98017</v>
      </c>
      <c r="B8267" s="186" t="s">
        <v>2147</v>
      </c>
      <c r="C8267" s="187" t="s">
        <v>44</v>
      </c>
      <c r="D8267" s="218">
        <v>3054.55</v>
      </c>
    </row>
    <row r="8268" spans="1:4" ht="14.25">
      <c r="A8268" s="199">
        <v>98019</v>
      </c>
      <c r="B8268" s="186" t="s">
        <v>2148</v>
      </c>
      <c r="C8268" s="187" t="s">
        <v>44</v>
      </c>
      <c r="D8268" s="218">
        <v>3354.59</v>
      </c>
    </row>
    <row r="8269" spans="1:4" ht="14.25">
      <c r="A8269" s="199">
        <v>97995</v>
      </c>
      <c r="B8269" s="186" t="s">
        <v>2136</v>
      </c>
      <c r="C8269" s="187" t="s">
        <v>44</v>
      </c>
      <c r="D8269" s="218">
        <v>1405.81</v>
      </c>
    </row>
    <row r="8270" spans="1:4" ht="14.25">
      <c r="A8270" s="199">
        <v>97997</v>
      </c>
      <c r="B8270" s="186" t="s">
        <v>2137</v>
      </c>
      <c r="C8270" s="187" t="s">
        <v>44</v>
      </c>
      <c r="D8270" s="218">
        <v>1680.58</v>
      </c>
    </row>
    <row r="8271" spans="1:4" ht="14.25">
      <c r="A8271" s="199">
        <v>97999</v>
      </c>
      <c r="B8271" s="186" t="s">
        <v>2138</v>
      </c>
      <c r="C8271" s="187" t="s">
        <v>44</v>
      </c>
      <c r="D8271" s="218">
        <v>1955.4</v>
      </c>
    </row>
    <row r="8272" spans="1:4" ht="14.25">
      <c r="A8272" s="199">
        <v>98001</v>
      </c>
      <c r="B8272" s="186" t="s">
        <v>2139</v>
      </c>
      <c r="C8272" s="187" t="s">
        <v>44</v>
      </c>
      <c r="D8272" s="218">
        <v>2230.17</v>
      </c>
    </row>
    <row r="8273" spans="1:4" ht="14.25">
      <c r="A8273" s="199">
        <v>98003</v>
      </c>
      <c r="B8273" s="186" t="s">
        <v>2140</v>
      </c>
      <c r="C8273" s="187" t="s">
        <v>44</v>
      </c>
      <c r="D8273" s="218">
        <v>2505</v>
      </c>
    </row>
    <row r="8274" spans="1:4" ht="14.25">
      <c r="A8274" s="199">
        <v>98005</v>
      </c>
      <c r="B8274" s="186" t="s">
        <v>2141</v>
      </c>
      <c r="C8274" s="187" t="s">
        <v>44</v>
      </c>
      <c r="D8274" s="218">
        <v>2779.8</v>
      </c>
    </row>
    <row r="8275" spans="1:4" ht="14.25">
      <c r="A8275" s="199">
        <v>98007</v>
      </c>
      <c r="B8275" s="186" t="s">
        <v>2142</v>
      </c>
      <c r="C8275" s="187" t="s">
        <v>44</v>
      </c>
      <c r="D8275" s="218">
        <v>3054.55</v>
      </c>
    </row>
    <row r="8276" spans="1:4" ht="14.25">
      <c r="A8276" s="199">
        <v>98031</v>
      </c>
      <c r="B8276" s="186" t="s">
        <v>2154</v>
      </c>
      <c r="C8276" s="187" t="s">
        <v>44</v>
      </c>
      <c r="D8276" s="218">
        <v>3085.1</v>
      </c>
    </row>
    <row r="8277" spans="1:4" ht="14.25">
      <c r="A8277" s="199">
        <v>98033</v>
      </c>
      <c r="B8277" s="186" t="s">
        <v>2155</v>
      </c>
      <c r="C8277" s="187" t="s">
        <v>44</v>
      </c>
      <c r="D8277" s="218">
        <v>3359.87</v>
      </c>
    </row>
    <row r="8278" spans="1:4" ht="14.25">
      <c r="A8278" s="199">
        <v>98035</v>
      </c>
      <c r="B8278" s="186" t="s">
        <v>2156</v>
      </c>
      <c r="C8278" s="187" t="s">
        <v>44</v>
      </c>
      <c r="D8278" s="218">
        <v>3634.61</v>
      </c>
    </row>
    <row r="8279" spans="1:4" ht="14.25">
      <c r="A8279" s="199">
        <v>98037</v>
      </c>
      <c r="B8279" s="186" t="s">
        <v>2157</v>
      </c>
      <c r="C8279" s="187" t="s">
        <v>44</v>
      </c>
      <c r="D8279" s="218">
        <v>3914.62</v>
      </c>
    </row>
    <row r="8280" spans="1:4" ht="14.25">
      <c r="A8280" s="199">
        <v>98021</v>
      </c>
      <c r="B8280" s="186" t="s">
        <v>2149</v>
      </c>
      <c r="C8280" s="187" t="s">
        <v>44</v>
      </c>
      <c r="D8280" s="218">
        <v>2530.27</v>
      </c>
    </row>
    <row r="8281" spans="1:4" ht="14.25">
      <c r="A8281" s="199">
        <v>98023</v>
      </c>
      <c r="B8281" s="186" t="s">
        <v>2150</v>
      </c>
      <c r="C8281" s="187" t="s">
        <v>44</v>
      </c>
      <c r="D8281" s="218">
        <v>2805</v>
      </c>
    </row>
    <row r="8282" spans="1:4" ht="14.25">
      <c r="A8282" s="199">
        <v>98025</v>
      </c>
      <c r="B8282" s="186" t="s">
        <v>2151</v>
      </c>
      <c r="C8282" s="187" t="s">
        <v>44</v>
      </c>
      <c r="D8282" s="218">
        <v>3079.84</v>
      </c>
    </row>
    <row r="8283" spans="1:4" ht="14.25">
      <c r="A8283" s="199">
        <v>98027</v>
      </c>
      <c r="B8283" s="186" t="s">
        <v>2152</v>
      </c>
      <c r="C8283" s="187" t="s">
        <v>44</v>
      </c>
      <c r="D8283" s="218">
        <v>3354.59</v>
      </c>
    </row>
    <row r="8284" spans="1:4" ht="14.25">
      <c r="A8284" s="199">
        <v>98029</v>
      </c>
      <c r="B8284" s="186" t="s">
        <v>2153</v>
      </c>
      <c r="C8284" s="187" t="s">
        <v>44</v>
      </c>
      <c r="D8284" s="218">
        <v>3634.61</v>
      </c>
    </row>
    <row r="8285" spans="1:4" ht="14.25">
      <c r="A8285" s="199">
        <v>98045</v>
      </c>
      <c r="B8285" s="186" t="s">
        <v>2161</v>
      </c>
      <c r="C8285" s="187" t="s">
        <v>44</v>
      </c>
      <c r="D8285" s="218">
        <v>4194.74</v>
      </c>
    </row>
    <row r="8286" spans="1:4" ht="14.25">
      <c r="A8286" s="199">
        <v>98047</v>
      </c>
      <c r="B8286" s="186" t="s">
        <v>2162</v>
      </c>
      <c r="C8286" s="187" t="s">
        <v>44</v>
      </c>
      <c r="D8286" s="218">
        <v>4474.75</v>
      </c>
    </row>
    <row r="8287" spans="1:4" ht="14.25">
      <c r="A8287" s="199">
        <v>98039</v>
      </c>
      <c r="B8287" s="186" t="s">
        <v>2158</v>
      </c>
      <c r="C8287" s="187" t="s">
        <v>44</v>
      </c>
      <c r="D8287" s="218">
        <v>3639.88</v>
      </c>
    </row>
    <row r="8288" spans="1:4" ht="14.25">
      <c r="A8288" s="199">
        <v>98041</v>
      </c>
      <c r="B8288" s="186" t="s">
        <v>2159</v>
      </c>
      <c r="C8288" s="187" t="s">
        <v>44</v>
      </c>
      <c r="D8288" s="218">
        <v>3914.62</v>
      </c>
    </row>
    <row r="8289" spans="1:4" ht="14.25">
      <c r="A8289" s="199">
        <v>98043</v>
      </c>
      <c r="B8289" s="186" t="s">
        <v>2160</v>
      </c>
      <c r="C8289" s="187" t="s">
        <v>44</v>
      </c>
      <c r="D8289" s="218">
        <v>4194.74</v>
      </c>
    </row>
    <row r="8290" spans="1:4" ht="14.25">
      <c r="A8290" s="199">
        <v>98049</v>
      </c>
      <c r="B8290" s="186" t="s">
        <v>2163</v>
      </c>
      <c r="C8290" s="187" t="s">
        <v>44</v>
      </c>
      <c r="D8290" s="218">
        <v>4703.3</v>
      </c>
    </row>
    <row r="8291" spans="1:4" ht="14.25">
      <c r="A8291" s="199">
        <v>101809</v>
      </c>
      <c r="B8291" s="186" t="s">
        <v>8675</v>
      </c>
      <c r="C8291" s="187" t="s">
        <v>73</v>
      </c>
      <c r="D8291" s="218">
        <v>3003.26</v>
      </c>
    </row>
    <row r="8292" spans="1:4" ht="14.25">
      <c r="A8292" s="199">
        <v>99280</v>
      </c>
      <c r="B8292" s="186" t="s">
        <v>8676</v>
      </c>
      <c r="C8292" s="187" t="s">
        <v>73</v>
      </c>
      <c r="D8292" s="218">
        <v>2067.16</v>
      </c>
    </row>
    <row r="8293" spans="1:4" ht="14.25">
      <c r="A8293" s="199">
        <v>99292</v>
      </c>
      <c r="B8293" s="186" t="s">
        <v>8677</v>
      </c>
      <c r="C8293" s="187" t="s">
        <v>73</v>
      </c>
      <c r="D8293" s="218">
        <v>2552.5100000000002</v>
      </c>
    </row>
    <row r="8294" spans="1:4" ht="14.25">
      <c r="A8294" s="199">
        <v>99242</v>
      </c>
      <c r="B8294" s="186" t="s">
        <v>8678</v>
      </c>
      <c r="C8294" s="187" t="s">
        <v>73</v>
      </c>
      <c r="D8294" s="218">
        <v>3039.99</v>
      </c>
    </row>
    <row r="8295" spans="1:4" ht="14.25">
      <c r="A8295" s="199">
        <v>99248</v>
      </c>
      <c r="B8295" s="186" t="s">
        <v>8679</v>
      </c>
      <c r="C8295" s="187" t="s">
        <v>73</v>
      </c>
      <c r="D8295" s="218">
        <v>3899.5</v>
      </c>
    </row>
    <row r="8296" spans="1:4" ht="14.25">
      <c r="A8296" s="199">
        <v>99275</v>
      </c>
      <c r="B8296" s="186" t="s">
        <v>8680</v>
      </c>
      <c r="C8296" s="187" t="s">
        <v>73</v>
      </c>
      <c r="D8296" s="218">
        <v>1008.73</v>
      </c>
    </row>
    <row r="8297" spans="1:4" ht="14.25">
      <c r="A8297" s="199">
        <v>99285</v>
      </c>
      <c r="B8297" s="186" t="s">
        <v>8681</v>
      </c>
      <c r="C8297" s="187" t="s">
        <v>73</v>
      </c>
      <c r="D8297" s="218">
        <v>1397.03</v>
      </c>
    </row>
    <row r="8298" spans="1:4" ht="14.25">
      <c r="A8298" s="199">
        <v>102457</v>
      </c>
      <c r="B8298" s="186" t="s">
        <v>8682</v>
      </c>
      <c r="C8298" s="187" t="s">
        <v>73</v>
      </c>
      <c r="D8298" s="218">
        <v>1755.31</v>
      </c>
    </row>
    <row r="8299" spans="1:4" ht="14.25">
      <c r="A8299" s="199">
        <v>102142</v>
      </c>
      <c r="B8299" s="186" t="s">
        <v>8683</v>
      </c>
      <c r="C8299" s="187" t="s">
        <v>73</v>
      </c>
      <c r="D8299" s="218">
        <v>2734.46</v>
      </c>
    </row>
    <row r="8300" spans="1:4" ht="14.25">
      <c r="A8300" s="199">
        <v>97980</v>
      </c>
      <c r="B8300" s="186" t="s">
        <v>8684</v>
      </c>
      <c r="C8300" s="187" t="s">
        <v>73</v>
      </c>
      <c r="D8300" s="218">
        <v>2137.42</v>
      </c>
    </row>
    <row r="8301" spans="1:4" ht="14.25">
      <c r="A8301" s="199">
        <v>98405</v>
      </c>
      <c r="B8301" s="186" t="s">
        <v>8685</v>
      </c>
      <c r="C8301" s="187" t="s">
        <v>73</v>
      </c>
      <c r="D8301" s="218">
        <v>2632.61</v>
      </c>
    </row>
    <row r="8302" spans="1:4" ht="14.25">
      <c r="A8302" s="199">
        <v>97988</v>
      </c>
      <c r="B8302" s="186" t="s">
        <v>8686</v>
      </c>
      <c r="C8302" s="187" t="s">
        <v>73</v>
      </c>
      <c r="D8302" s="218">
        <v>3129.08</v>
      </c>
    </row>
    <row r="8303" spans="1:4" ht="14.25">
      <c r="A8303" s="199">
        <v>97992</v>
      </c>
      <c r="B8303" s="186" t="s">
        <v>8687</v>
      </c>
      <c r="C8303" s="187" t="s">
        <v>73</v>
      </c>
      <c r="D8303" s="218">
        <v>4007.02</v>
      </c>
    </row>
    <row r="8304" spans="1:4" ht="14.25">
      <c r="A8304" s="199">
        <v>97978</v>
      </c>
      <c r="B8304" s="186" t="s">
        <v>8688</v>
      </c>
      <c r="C8304" s="187" t="s">
        <v>73</v>
      </c>
      <c r="D8304" s="218">
        <v>1016.56</v>
      </c>
    </row>
    <row r="8305" spans="1:4" ht="14.25">
      <c r="A8305" s="199">
        <v>98410</v>
      </c>
      <c r="B8305" s="186" t="s">
        <v>8689</v>
      </c>
      <c r="C8305" s="187" t="s">
        <v>73</v>
      </c>
      <c r="D8305" s="218">
        <v>1305.78</v>
      </c>
    </row>
    <row r="8306" spans="1:4" ht="14.25">
      <c r="A8306" s="199">
        <v>102139</v>
      </c>
      <c r="B8306" s="186" t="s">
        <v>8690</v>
      </c>
      <c r="C8306" s="187" t="s">
        <v>73</v>
      </c>
      <c r="D8306" s="218">
        <v>1795.34</v>
      </c>
    </row>
    <row r="8307" spans="1:4" ht="14.25">
      <c r="A8307" s="199">
        <v>102141</v>
      </c>
      <c r="B8307" s="186" t="s">
        <v>8691</v>
      </c>
      <c r="C8307" s="187" t="s">
        <v>73</v>
      </c>
      <c r="D8307" s="218">
        <v>2769.81</v>
      </c>
    </row>
    <row r="8308" spans="1:4" ht="14.25">
      <c r="A8308" s="199">
        <v>99290</v>
      </c>
      <c r="B8308" s="186" t="s">
        <v>8692</v>
      </c>
      <c r="C8308" s="187" t="s">
        <v>73</v>
      </c>
      <c r="D8308" s="218">
        <v>4250.0200000000004</v>
      </c>
    </row>
    <row r="8309" spans="1:4" ht="14.25">
      <c r="A8309" s="199">
        <v>99244</v>
      </c>
      <c r="B8309" s="186" t="s">
        <v>8693</v>
      </c>
      <c r="C8309" s="187" t="s">
        <v>73</v>
      </c>
      <c r="D8309" s="218">
        <v>5185.93</v>
      </c>
    </row>
    <row r="8310" spans="1:4" ht="14.25">
      <c r="A8310" s="199">
        <v>99256</v>
      </c>
      <c r="B8310" s="186" t="s">
        <v>8694</v>
      </c>
      <c r="C8310" s="187" t="s">
        <v>73</v>
      </c>
      <c r="D8310" s="218">
        <v>6097.1</v>
      </c>
    </row>
    <row r="8311" spans="1:4" ht="14.25">
      <c r="A8311" s="199">
        <v>99271</v>
      </c>
      <c r="B8311" s="186" t="s">
        <v>8695</v>
      </c>
      <c r="C8311" s="187" t="s">
        <v>73</v>
      </c>
      <c r="D8311" s="218">
        <v>7008.18</v>
      </c>
    </row>
    <row r="8312" spans="1:4" ht="14.25">
      <c r="A8312" s="199">
        <v>99284</v>
      </c>
      <c r="B8312" s="186" t="s">
        <v>8696</v>
      </c>
      <c r="C8312" s="187" t="s">
        <v>73</v>
      </c>
      <c r="D8312" s="218">
        <v>7919.43</v>
      </c>
    </row>
    <row r="8313" spans="1:4" ht="14.25">
      <c r="A8313" s="199">
        <v>99294</v>
      </c>
      <c r="B8313" s="186" t="s">
        <v>8697</v>
      </c>
      <c r="C8313" s="187" t="s">
        <v>73</v>
      </c>
      <c r="D8313" s="218">
        <v>8830.5300000000007</v>
      </c>
    </row>
    <row r="8314" spans="1:4" ht="14.25">
      <c r="A8314" s="199">
        <v>99252</v>
      </c>
      <c r="B8314" s="186" t="s">
        <v>8698</v>
      </c>
      <c r="C8314" s="187" t="s">
        <v>73</v>
      </c>
      <c r="D8314" s="218">
        <v>2706.62</v>
      </c>
    </row>
    <row r="8315" spans="1:4" ht="14.25">
      <c r="A8315" s="199">
        <v>99259</v>
      </c>
      <c r="B8315" s="186" t="s">
        <v>8699</v>
      </c>
      <c r="C8315" s="187" t="s">
        <v>73</v>
      </c>
      <c r="D8315" s="218">
        <v>3426.69</v>
      </c>
    </row>
    <row r="8316" spans="1:4" ht="14.25">
      <c r="A8316" s="199">
        <v>99265</v>
      </c>
      <c r="B8316" s="186" t="s">
        <v>8700</v>
      </c>
      <c r="C8316" s="187" t="s">
        <v>73</v>
      </c>
      <c r="D8316" s="218">
        <v>4146.72</v>
      </c>
    </row>
    <row r="8317" spans="1:4" ht="14.25">
      <c r="A8317" s="199">
        <v>99267</v>
      </c>
      <c r="B8317" s="186" t="s">
        <v>8701</v>
      </c>
      <c r="C8317" s="187" t="s">
        <v>73</v>
      </c>
      <c r="D8317" s="218">
        <v>4866.83</v>
      </c>
    </row>
    <row r="8318" spans="1:4" ht="14.25">
      <c r="A8318" s="199">
        <v>99274</v>
      </c>
      <c r="B8318" s="186" t="s">
        <v>8702</v>
      </c>
      <c r="C8318" s="187" t="s">
        <v>73</v>
      </c>
      <c r="D8318" s="218">
        <v>5618.11</v>
      </c>
    </row>
    <row r="8319" spans="1:4" ht="14.25">
      <c r="A8319" s="199">
        <v>99279</v>
      </c>
      <c r="B8319" s="186" t="s">
        <v>8703</v>
      </c>
      <c r="C8319" s="187" t="s">
        <v>73</v>
      </c>
      <c r="D8319" s="218">
        <v>6342.03</v>
      </c>
    </row>
    <row r="8320" spans="1:4" ht="14.25">
      <c r="A8320" s="199">
        <v>99286</v>
      </c>
      <c r="B8320" s="186" t="s">
        <v>8704</v>
      </c>
      <c r="C8320" s="187" t="s">
        <v>73</v>
      </c>
      <c r="D8320" s="218">
        <v>7066.09</v>
      </c>
    </row>
    <row r="8321" spans="1:4" ht="14.25">
      <c r="A8321" s="199">
        <v>99326</v>
      </c>
      <c r="B8321" s="186" t="s">
        <v>8705</v>
      </c>
      <c r="C8321" s="187" t="s">
        <v>73</v>
      </c>
      <c r="D8321" s="218">
        <v>8720.6299999999992</v>
      </c>
    </row>
    <row r="8322" spans="1:4" ht="14.25">
      <c r="A8322" s="199">
        <v>99287</v>
      </c>
      <c r="B8322" s="186" t="s">
        <v>8706</v>
      </c>
      <c r="C8322" s="187" t="s">
        <v>73</v>
      </c>
      <c r="D8322" s="218">
        <v>10041.9</v>
      </c>
    </row>
    <row r="8323" spans="1:4" ht="14.25">
      <c r="A8323" s="199">
        <v>99298</v>
      </c>
      <c r="B8323" s="186" t="s">
        <v>8707</v>
      </c>
      <c r="C8323" s="187" t="s">
        <v>73</v>
      </c>
      <c r="D8323" s="218">
        <v>11363.21</v>
      </c>
    </row>
    <row r="8324" spans="1:4" ht="14.25">
      <c r="A8324" s="199">
        <v>99300</v>
      </c>
      <c r="B8324" s="186" t="s">
        <v>8708</v>
      </c>
      <c r="C8324" s="187" t="s">
        <v>73</v>
      </c>
      <c r="D8324" s="218">
        <v>12684.44</v>
      </c>
    </row>
    <row r="8325" spans="1:4" ht="14.25">
      <c r="A8325" s="199">
        <v>99301</v>
      </c>
      <c r="B8325" s="186" t="s">
        <v>8709</v>
      </c>
      <c r="C8325" s="187" t="s">
        <v>73</v>
      </c>
      <c r="D8325" s="218">
        <v>6278.61</v>
      </c>
    </row>
    <row r="8326" spans="1:4" ht="14.25">
      <c r="A8326" s="199">
        <v>99312</v>
      </c>
      <c r="B8326" s="186" t="s">
        <v>8710</v>
      </c>
      <c r="C8326" s="187" t="s">
        <v>73</v>
      </c>
      <c r="D8326" s="218">
        <v>7364.4</v>
      </c>
    </row>
    <row r="8327" spans="1:4" ht="14.25">
      <c r="A8327" s="199">
        <v>99320</v>
      </c>
      <c r="B8327" s="186" t="s">
        <v>8711</v>
      </c>
      <c r="C8327" s="187" t="s">
        <v>73</v>
      </c>
      <c r="D8327" s="218">
        <v>8505.02</v>
      </c>
    </row>
    <row r="8328" spans="1:4" ht="14.25">
      <c r="A8328" s="199">
        <v>99322</v>
      </c>
      <c r="B8328" s="186" t="s">
        <v>8712</v>
      </c>
      <c r="C8328" s="187" t="s">
        <v>73</v>
      </c>
      <c r="D8328" s="218">
        <v>9597.73</v>
      </c>
    </row>
    <row r="8329" spans="1:4" ht="14.25">
      <c r="A8329" s="199">
        <v>99324</v>
      </c>
      <c r="B8329" s="186" t="s">
        <v>8713</v>
      </c>
      <c r="C8329" s="187" t="s">
        <v>73</v>
      </c>
      <c r="D8329" s="218">
        <v>10690.51</v>
      </c>
    </row>
    <row r="8330" spans="1:4" ht="14.25">
      <c r="A8330" s="199">
        <v>99310</v>
      </c>
      <c r="B8330" s="186" t="s">
        <v>8714</v>
      </c>
      <c r="C8330" s="187" t="s">
        <v>73</v>
      </c>
      <c r="D8330" s="218">
        <v>14899.66</v>
      </c>
    </row>
    <row r="8331" spans="1:4" ht="14.25">
      <c r="A8331" s="199">
        <v>99313</v>
      </c>
      <c r="B8331" s="186" t="s">
        <v>8715</v>
      </c>
      <c r="C8331" s="187" t="s">
        <v>73</v>
      </c>
      <c r="D8331" s="218">
        <v>16619.66</v>
      </c>
    </row>
    <row r="8332" spans="1:4" ht="14.25">
      <c r="A8332" s="199">
        <v>99303</v>
      </c>
      <c r="B8332" s="186" t="s">
        <v>8716</v>
      </c>
      <c r="C8332" s="187" t="s">
        <v>73</v>
      </c>
      <c r="D8332" s="218">
        <v>11610.66</v>
      </c>
    </row>
    <row r="8333" spans="1:4" ht="14.25">
      <c r="A8333" s="199">
        <v>99305</v>
      </c>
      <c r="B8333" s="186" t="s">
        <v>8717</v>
      </c>
      <c r="C8333" s="187" t="s">
        <v>73</v>
      </c>
      <c r="D8333" s="218">
        <v>13131.35</v>
      </c>
    </row>
    <row r="8334" spans="1:4" ht="14.25">
      <c r="A8334" s="199">
        <v>99308</v>
      </c>
      <c r="B8334" s="186" t="s">
        <v>8718</v>
      </c>
      <c r="C8334" s="187" t="s">
        <v>73</v>
      </c>
      <c r="D8334" s="218">
        <v>14652.11</v>
      </c>
    </row>
    <row r="8335" spans="1:4" ht="14.25">
      <c r="A8335" s="199">
        <v>99315</v>
      </c>
      <c r="B8335" s="186" t="s">
        <v>8719</v>
      </c>
      <c r="C8335" s="187" t="s">
        <v>73</v>
      </c>
      <c r="D8335" s="218">
        <v>18587.310000000001</v>
      </c>
    </row>
    <row r="8336" spans="1:4" ht="14.25">
      <c r="A8336" s="199">
        <v>98008</v>
      </c>
      <c r="B8336" s="186" t="s">
        <v>8720</v>
      </c>
      <c r="C8336" s="187" t="s">
        <v>73</v>
      </c>
      <c r="D8336" s="218">
        <v>4337.74</v>
      </c>
    </row>
    <row r="8337" spans="1:4" ht="14.25">
      <c r="A8337" s="199">
        <v>98010</v>
      </c>
      <c r="B8337" s="186" t="s">
        <v>8721</v>
      </c>
      <c r="C8337" s="187" t="s">
        <v>73</v>
      </c>
      <c r="D8337" s="218">
        <v>5292.97</v>
      </c>
    </row>
    <row r="8338" spans="1:4" ht="14.25">
      <c r="A8338" s="199">
        <v>98012</v>
      </c>
      <c r="B8338" s="186" t="s">
        <v>8722</v>
      </c>
      <c r="C8338" s="187" t="s">
        <v>73</v>
      </c>
      <c r="D8338" s="218">
        <v>6223.42</v>
      </c>
    </row>
    <row r="8339" spans="1:4" ht="14.25">
      <c r="A8339" s="199">
        <v>98014</v>
      </c>
      <c r="B8339" s="186" t="s">
        <v>8723</v>
      </c>
      <c r="C8339" s="187" t="s">
        <v>73</v>
      </c>
      <c r="D8339" s="218">
        <v>7153.82</v>
      </c>
    </row>
    <row r="8340" spans="1:4" ht="14.25">
      <c r="A8340" s="199">
        <v>98016</v>
      </c>
      <c r="B8340" s="186" t="s">
        <v>8724</v>
      </c>
      <c r="C8340" s="187" t="s">
        <v>73</v>
      </c>
      <c r="D8340" s="218">
        <v>8084.37</v>
      </c>
    </row>
    <row r="8341" spans="1:4" ht="14.25">
      <c r="A8341" s="199">
        <v>98018</v>
      </c>
      <c r="B8341" s="186" t="s">
        <v>8725</v>
      </c>
      <c r="C8341" s="187" t="s">
        <v>73</v>
      </c>
      <c r="D8341" s="218">
        <v>9014.76</v>
      </c>
    </row>
    <row r="8342" spans="1:4" ht="14.25">
      <c r="A8342" s="199">
        <v>97994</v>
      </c>
      <c r="B8342" s="186" t="s">
        <v>8726</v>
      </c>
      <c r="C8342" s="187" t="s">
        <v>73</v>
      </c>
      <c r="D8342" s="218">
        <v>2762.41</v>
      </c>
    </row>
    <row r="8343" spans="1:4" ht="14.25">
      <c r="A8343" s="199">
        <v>97996</v>
      </c>
      <c r="B8343" s="186" t="s">
        <v>8727</v>
      </c>
      <c r="C8343" s="187" t="s">
        <v>73</v>
      </c>
      <c r="D8343" s="218">
        <v>3497.89</v>
      </c>
    </row>
    <row r="8344" spans="1:4" ht="14.25">
      <c r="A8344" s="199">
        <v>98407</v>
      </c>
      <c r="B8344" s="186" t="s">
        <v>8728</v>
      </c>
      <c r="C8344" s="187" t="s">
        <v>73</v>
      </c>
      <c r="D8344" s="218">
        <v>4233.3</v>
      </c>
    </row>
    <row r="8345" spans="1:4" ht="14.25">
      <c r="A8345" s="199">
        <v>98408</v>
      </c>
      <c r="B8345" s="186" t="s">
        <v>8729</v>
      </c>
      <c r="C8345" s="187" t="s">
        <v>73</v>
      </c>
      <c r="D8345" s="218">
        <v>4968.8100000000004</v>
      </c>
    </row>
    <row r="8346" spans="1:4" ht="14.25">
      <c r="A8346" s="199">
        <v>98002</v>
      </c>
      <c r="B8346" s="186" t="s">
        <v>8730</v>
      </c>
      <c r="C8346" s="187" t="s">
        <v>73</v>
      </c>
      <c r="D8346" s="218">
        <v>5735.48</v>
      </c>
    </row>
    <row r="8347" spans="1:4" ht="14.25">
      <c r="A8347" s="199">
        <v>98406</v>
      </c>
      <c r="B8347" s="186" t="s">
        <v>8731</v>
      </c>
      <c r="C8347" s="187" t="s">
        <v>73</v>
      </c>
      <c r="D8347" s="218">
        <v>6474.81</v>
      </c>
    </row>
    <row r="8348" spans="1:4" ht="14.25">
      <c r="A8348" s="199">
        <v>98006</v>
      </c>
      <c r="B8348" s="186" t="s">
        <v>8732</v>
      </c>
      <c r="C8348" s="187" t="s">
        <v>73</v>
      </c>
      <c r="D8348" s="218">
        <v>7214.26</v>
      </c>
    </row>
    <row r="8349" spans="1:4" ht="14.25">
      <c r="A8349" s="199">
        <v>98030</v>
      </c>
      <c r="B8349" s="186" t="s">
        <v>8733</v>
      </c>
      <c r="C8349" s="187" t="s">
        <v>73</v>
      </c>
      <c r="D8349" s="218">
        <v>8902.35</v>
      </c>
    </row>
    <row r="8350" spans="1:4" ht="14.25">
      <c r="A8350" s="199">
        <v>98032</v>
      </c>
      <c r="B8350" s="186" t="s">
        <v>8734</v>
      </c>
      <c r="C8350" s="187" t="s">
        <v>73</v>
      </c>
      <c r="D8350" s="218">
        <v>10251.82</v>
      </c>
    </row>
    <row r="8351" spans="1:4" ht="14.25">
      <c r="A8351" s="199">
        <v>98034</v>
      </c>
      <c r="B8351" s="186" t="s">
        <v>8735</v>
      </c>
      <c r="C8351" s="187" t="s">
        <v>73</v>
      </c>
      <c r="D8351" s="218">
        <v>11601.34</v>
      </c>
    </row>
    <row r="8352" spans="1:4" ht="14.25">
      <c r="A8352" s="199">
        <v>98036</v>
      </c>
      <c r="B8352" s="186" t="s">
        <v>8736</v>
      </c>
      <c r="C8352" s="187" t="s">
        <v>73</v>
      </c>
      <c r="D8352" s="218">
        <v>12950.78</v>
      </c>
    </row>
    <row r="8353" spans="1:4" ht="14.25">
      <c r="A8353" s="199">
        <v>98020</v>
      </c>
      <c r="B8353" s="186" t="s">
        <v>8737</v>
      </c>
      <c r="C8353" s="187" t="s">
        <v>73</v>
      </c>
      <c r="D8353" s="218">
        <v>6409</v>
      </c>
    </row>
    <row r="8354" spans="1:4" ht="14.25">
      <c r="A8354" s="199">
        <v>98022</v>
      </c>
      <c r="B8354" s="186" t="s">
        <v>8738</v>
      </c>
      <c r="C8354" s="187" t="s">
        <v>73</v>
      </c>
      <c r="D8354" s="218">
        <v>7517.51</v>
      </c>
    </row>
    <row r="8355" spans="1:4" ht="14.25">
      <c r="A8355" s="199">
        <v>98024</v>
      </c>
      <c r="B8355" s="186" t="s">
        <v>8739</v>
      </c>
      <c r="C8355" s="187" t="s">
        <v>73</v>
      </c>
      <c r="D8355" s="218">
        <v>8680.8799999999992</v>
      </c>
    </row>
    <row r="8356" spans="1:4" ht="14.25">
      <c r="A8356" s="199">
        <v>98026</v>
      </c>
      <c r="B8356" s="186" t="s">
        <v>8740</v>
      </c>
      <c r="C8356" s="187" t="s">
        <v>73</v>
      </c>
      <c r="D8356" s="218">
        <v>9796.32</v>
      </c>
    </row>
    <row r="8357" spans="1:4" ht="14.25">
      <c r="A8357" s="199">
        <v>98028</v>
      </c>
      <c r="B8357" s="186" t="s">
        <v>8741</v>
      </c>
      <c r="C8357" s="187" t="s">
        <v>73</v>
      </c>
      <c r="D8357" s="218">
        <v>10911.85</v>
      </c>
    </row>
    <row r="8358" spans="1:4" ht="14.25">
      <c r="A8358" s="199">
        <v>98044</v>
      </c>
      <c r="B8358" s="186" t="s">
        <v>8742</v>
      </c>
      <c r="C8358" s="187" t="s">
        <v>73</v>
      </c>
      <c r="D8358" s="218">
        <v>15213.22</v>
      </c>
    </row>
    <row r="8359" spans="1:4" ht="14.25">
      <c r="A8359" s="199">
        <v>98046</v>
      </c>
      <c r="B8359" s="186" t="s">
        <v>8743</v>
      </c>
      <c r="C8359" s="187" t="s">
        <v>73</v>
      </c>
      <c r="D8359" s="218">
        <v>16969.63</v>
      </c>
    </row>
    <row r="8360" spans="1:4" ht="14.25">
      <c r="A8360" s="199">
        <v>98038</v>
      </c>
      <c r="B8360" s="186" t="s">
        <v>8744</v>
      </c>
      <c r="C8360" s="187" t="s">
        <v>73</v>
      </c>
      <c r="D8360" s="218">
        <v>11854.18</v>
      </c>
    </row>
    <row r="8361" spans="1:4" ht="14.25">
      <c r="A8361" s="199">
        <v>98040</v>
      </c>
      <c r="B8361" s="186" t="s">
        <v>8745</v>
      </c>
      <c r="C8361" s="187" t="s">
        <v>73</v>
      </c>
      <c r="D8361" s="218">
        <v>13407.19</v>
      </c>
    </row>
    <row r="8362" spans="1:4" ht="14.25">
      <c r="A8362" s="199">
        <v>98042</v>
      </c>
      <c r="B8362" s="186" t="s">
        <v>8746</v>
      </c>
      <c r="C8362" s="187" t="s">
        <v>73</v>
      </c>
      <c r="D8362" s="218">
        <v>14960.26</v>
      </c>
    </row>
    <row r="8363" spans="1:4" ht="14.25">
      <c r="A8363" s="199">
        <v>98048</v>
      </c>
      <c r="B8363" s="186" t="s">
        <v>8747</v>
      </c>
      <c r="C8363" s="187" t="s">
        <v>73</v>
      </c>
      <c r="D8363" s="218">
        <v>18979.11</v>
      </c>
    </row>
    <row r="8364" spans="1:4" ht="14.25">
      <c r="A8364" s="199">
        <v>97955</v>
      </c>
      <c r="B8364" s="186" t="s">
        <v>2127</v>
      </c>
      <c r="C8364" s="187" t="s">
        <v>73</v>
      </c>
      <c r="D8364" s="218">
        <v>3215.05</v>
      </c>
    </row>
    <row r="8365" spans="1:4" ht="14.25">
      <c r="A8365" s="199">
        <v>97948</v>
      </c>
      <c r="B8365" s="186" t="s">
        <v>2121</v>
      </c>
      <c r="C8365" s="187" t="s">
        <v>73</v>
      </c>
      <c r="D8365" s="218">
        <v>3417.79</v>
      </c>
    </row>
    <row r="8366" spans="1:4" ht="14.25">
      <c r="A8366" s="199">
        <v>97934</v>
      </c>
      <c r="B8366" s="186" t="s">
        <v>3788</v>
      </c>
      <c r="C8366" s="187" t="s">
        <v>73</v>
      </c>
      <c r="D8366" s="218">
        <v>2474.48</v>
      </c>
    </row>
    <row r="8367" spans="1:4" ht="14.25">
      <c r="A8367" s="199">
        <v>97953</v>
      </c>
      <c r="B8367" s="186" t="s">
        <v>2126</v>
      </c>
      <c r="C8367" s="187" t="s">
        <v>73</v>
      </c>
      <c r="D8367" s="218">
        <v>1481.72</v>
      </c>
    </row>
    <row r="8368" spans="1:4" ht="14.25">
      <c r="A8368" s="199">
        <v>97947</v>
      </c>
      <c r="B8368" s="186" t="s">
        <v>2120</v>
      </c>
      <c r="C8368" s="187" t="s">
        <v>73</v>
      </c>
      <c r="D8368" s="218">
        <v>1851.39</v>
      </c>
    </row>
    <row r="8369" spans="1:4" ht="14.25">
      <c r="A8369" s="199">
        <v>97933</v>
      </c>
      <c r="B8369" s="186" t="s">
        <v>2117</v>
      </c>
      <c r="C8369" s="187" t="s">
        <v>73</v>
      </c>
      <c r="D8369" s="218">
        <v>1160.26</v>
      </c>
    </row>
    <row r="8370" spans="1:4" ht="14.25">
      <c r="A8370" s="199">
        <v>97961</v>
      </c>
      <c r="B8370" s="186" t="s">
        <v>2130</v>
      </c>
      <c r="C8370" s="187" t="s">
        <v>73</v>
      </c>
      <c r="D8370" s="218">
        <v>2598.29</v>
      </c>
    </row>
    <row r="8371" spans="1:4" ht="14.25">
      <c r="A8371" s="199">
        <v>97951</v>
      </c>
      <c r="B8371" s="186" t="s">
        <v>2124</v>
      </c>
      <c r="C8371" s="187" t="s">
        <v>73</v>
      </c>
      <c r="D8371" s="218">
        <v>2987.91</v>
      </c>
    </row>
    <row r="8372" spans="1:4" ht="14.25">
      <c r="A8372" s="199">
        <v>97973</v>
      </c>
      <c r="B8372" s="186" t="s">
        <v>2131</v>
      </c>
      <c r="C8372" s="187" t="s">
        <v>73</v>
      </c>
      <c r="D8372" s="218">
        <v>4854.67</v>
      </c>
    </row>
    <row r="8373" spans="1:4" ht="14.25">
      <c r="A8373" s="199">
        <v>97952</v>
      </c>
      <c r="B8373" s="186" t="s">
        <v>2125</v>
      </c>
      <c r="C8373" s="187" t="s">
        <v>73</v>
      </c>
      <c r="D8373" s="218">
        <v>5186.22</v>
      </c>
    </row>
    <row r="8374" spans="1:4" ht="14.25">
      <c r="A8374" s="199">
        <v>97957</v>
      </c>
      <c r="B8374" s="186" t="s">
        <v>2129</v>
      </c>
      <c r="C8374" s="187" t="s">
        <v>73</v>
      </c>
      <c r="D8374" s="218">
        <v>2850.17</v>
      </c>
    </row>
    <row r="8375" spans="1:4" ht="14.25">
      <c r="A8375" s="199">
        <v>97950</v>
      </c>
      <c r="B8375" s="186" t="s">
        <v>2123</v>
      </c>
      <c r="C8375" s="187" t="s">
        <v>73</v>
      </c>
      <c r="D8375" s="218">
        <v>3259.66</v>
      </c>
    </row>
    <row r="8376" spans="1:4" ht="14.25">
      <c r="A8376" s="199">
        <v>97936</v>
      </c>
      <c r="B8376" s="186" t="s">
        <v>2119</v>
      </c>
      <c r="C8376" s="187" t="s">
        <v>73</v>
      </c>
      <c r="D8376" s="218">
        <v>2086.42</v>
      </c>
    </row>
    <row r="8377" spans="1:4" ht="14.25">
      <c r="A8377" s="199">
        <v>97956</v>
      </c>
      <c r="B8377" s="186" t="s">
        <v>2128</v>
      </c>
      <c r="C8377" s="187" t="s">
        <v>73</v>
      </c>
      <c r="D8377" s="218">
        <v>1600.19</v>
      </c>
    </row>
    <row r="8378" spans="1:4" ht="14.25">
      <c r="A8378" s="199">
        <v>97949</v>
      </c>
      <c r="B8378" s="186" t="s">
        <v>2122</v>
      </c>
      <c r="C8378" s="187" t="s">
        <v>73</v>
      </c>
      <c r="D8378" s="218">
        <v>1848.52</v>
      </c>
    </row>
    <row r="8379" spans="1:4" ht="14.25">
      <c r="A8379" s="199">
        <v>97935</v>
      </c>
      <c r="B8379" s="186" t="s">
        <v>2118</v>
      </c>
      <c r="C8379" s="187" t="s">
        <v>73</v>
      </c>
      <c r="D8379" s="218">
        <v>950.66</v>
      </c>
    </row>
    <row r="8380" spans="1:4" ht="14.25">
      <c r="A8380" s="199">
        <v>99319</v>
      </c>
      <c r="B8380" s="186" t="s">
        <v>2200</v>
      </c>
      <c r="C8380" s="187" t="s">
        <v>44</v>
      </c>
      <c r="D8380" s="218">
        <v>920.84</v>
      </c>
    </row>
    <row r="8381" spans="1:4" ht="14.25">
      <c r="A8381" s="199">
        <v>99318</v>
      </c>
      <c r="B8381" s="186" t="s">
        <v>2199</v>
      </c>
      <c r="C8381" s="187" t="s">
        <v>44</v>
      </c>
      <c r="D8381" s="218">
        <v>306.77999999999997</v>
      </c>
    </row>
    <row r="8382" spans="1:4" ht="14.25">
      <c r="A8382" s="199">
        <v>98051</v>
      </c>
      <c r="B8382" s="186" t="s">
        <v>2165</v>
      </c>
      <c r="C8382" s="187" t="s">
        <v>44</v>
      </c>
      <c r="D8382" s="218">
        <v>976.79</v>
      </c>
    </row>
    <row r="8383" spans="1:4" ht="14.25">
      <c r="A8383" s="199">
        <v>98050</v>
      </c>
      <c r="B8383" s="186" t="s">
        <v>2164</v>
      </c>
      <c r="C8383" s="187" t="s">
        <v>44</v>
      </c>
      <c r="D8383" s="218">
        <v>307.63</v>
      </c>
    </row>
    <row r="8384" spans="1:4" ht="14.25">
      <c r="A8384" s="199">
        <v>99272</v>
      </c>
      <c r="B8384" s="186" t="s">
        <v>8748</v>
      </c>
      <c r="C8384" s="187" t="s">
        <v>73</v>
      </c>
      <c r="D8384" s="218">
        <v>1124.6099999999999</v>
      </c>
    </row>
    <row r="8385" spans="1:4" ht="14.25">
      <c r="A8385" s="199">
        <v>99273</v>
      </c>
      <c r="B8385" s="186" t="s">
        <v>8749</v>
      </c>
      <c r="C8385" s="187" t="s">
        <v>73</v>
      </c>
      <c r="D8385" s="218">
        <v>1589.24</v>
      </c>
    </row>
    <row r="8386" spans="1:4" ht="14.25">
      <c r="A8386" s="199">
        <v>99268</v>
      </c>
      <c r="B8386" s="186" t="s">
        <v>8750</v>
      </c>
      <c r="C8386" s="187" t="s">
        <v>73</v>
      </c>
      <c r="D8386" s="218">
        <v>507.81</v>
      </c>
    </row>
    <row r="8387" spans="1:4" ht="14.25">
      <c r="A8387" s="199">
        <v>99270</v>
      </c>
      <c r="B8387" s="186" t="s">
        <v>8751</v>
      </c>
      <c r="C8387" s="187" t="s">
        <v>73</v>
      </c>
      <c r="D8387" s="218">
        <v>664.99</v>
      </c>
    </row>
    <row r="8388" spans="1:4" ht="14.25">
      <c r="A8388" s="199">
        <v>97976</v>
      </c>
      <c r="B8388" s="186" t="s">
        <v>8752</v>
      </c>
      <c r="C8388" s="187" t="s">
        <v>73</v>
      </c>
      <c r="D8388" s="218">
        <v>1164.71</v>
      </c>
    </row>
    <row r="8389" spans="1:4" ht="14.25">
      <c r="A8389" s="199">
        <v>97977</v>
      </c>
      <c r="B8389" s="186" t="s">
        <v>8753</v>
      </c>
      <c r="C8389" s="187" t="s">
        <v>73</v>
      </c>
      <c r="D8389" s="218">
        <v>1660.32</v>
      </c>
    </row>
    <row r="8390" spans="1:4" ht="14.25">
      <c r="A8390" s="199">
        <v>97974</v>
      </c>
      <c r="B8390" s="186" t="s">
        <v>8754</v>
      </c>
      <c r="C8390" s="187" t="s">
        <v>73</v>
      </c>
      <c r="D8390" s="218">
        <v>511.8</v>
      </c>
    </row>
    <row r="8391" spans="1:4" ht="14.25">
      <c r="A8391" s="199">
        <v>97975</v>
      </c>
      <c r="B8391" s="186" t="s">
        <v>8755</v>
      </c>
      <c r="C8391" s="187" t="s">
        <v>73</v>
      </c>
      <c r="D8391" s="218">
        <v>669.65</v>
      </c>
    </row>
    <row r="8392" spans="1:4" ht="14.25">
      <c r="A8392" s="199">
        <v>101798</v>
      </c>
      <c r="B8392" s="186" t="s">
        <v>2314</v>
      </c>
      <c r="C8392" s="187" t="s">
        <v>73</v>
      </c>
      <c r="D8392" s="218">
        <v>282</v>
      </c>
    </row>
    <row r="8393" spans="1:4" ht="14.25">
      <c r="A8393" s="199">
        <v>101799</v>
      </c>
      <c r="B8393" s="186" t="s">
        <v>2315</v>
      </c>
      <c r="C8393" s="187" t="s">
        <v>73</v>
      </c>
      <c r="D8393" s="218">
        <v>672.67</v>
      </c>
    </row>
    <row r="8394" spans="1:4" ht="14.25">
      <c r="A8394" s="199">
        <v>102487</v>
      </c>
      <c r="B8394" s="186" t="s">
        <v>2445</v>
      </c>
      <c r="C8394" s="187" t="s">
        <v>712</v>
      </c>
      <c r="D8394" s="218">
        <v>646.80999999999995</v>
      </c>
    </row>
    <row r="8395" spans="1:4" ht="14.25">
      <c r="A8395" s="199">
        <v>102486</v>
      </c>
      <c r="B8395" s="186" t="s">
        <v>2444</v>
      </c>
      <c r="C8395" s="187" t="s">
        <v>712</v>
      </c>
      <c r="D8395" s="218">
        <v>737.04</v>
      </c>
    </row>
    <row r="8396" spans="1:4" ht="14.25">
      <c r="A8396" s="199">
        <v>102474</v>
      </c>
      <c r="B8396" s="186" t="s">
        <v>2432</v>
      </c>
      <c r="C8396" s="187" t="s">
        <v>712</v>
      </c>
      <c r="D8396" s="218">
        <v>687.21</v>
      </c>
    </row>
    <row r="8397" spans="1:4" ht="14.25">
      <c r="A8397" s="199">
        <v>102480</v>
      </c>
      <c r="B8397" s="186" t="s">
        <v>2438</v>
      </c>
      <c r="C8397" s="187" t="s">
        <v>712</v>
      </c>
      <c r="D8397" s="218">
        <v>681.69</v>
      </c>
    </row>
    <row r="8398" spans="1:4" ht="14.25">
      <c r="A8398" s="199">
        <v>94975</v>
      </c>
      <c r="B8398" s="186" t="s">
        <v>2430</v>
      </c>
      <c r="C8398" s="187" t="s">
        <v>712</v>
      </c>
      <c r="D8398" s="218">
        <v>556.19000000000005</v>
      </c>
    </row>
    <row r="8399" spans="1:4" ht="14.25">
      <c r="A8399" s="199">
        <v>94963</v>
      </c>
      <c r="B8399" s="186" t="s">
        <v>2418</v>
      </c>
      <c r="C8399" s="187" t="s">
        <v>712</v>
      </c>
      <c r="D8399" s="218">
        <v>507.93</v>
      </c>
    </row>
    <row r="8400" spans="1:4" ht="14.25">
      <c r="A8400" s="199">
        <v>94969</v>
      </c>
      <c r="B8400" s="186" t="s">
        <v>2424</v>
      </c>
      <c r="C8400" s="187" t="s">
        <v>712</v>
      </c>
      <c r="D8400" s="218">
        <v>501.77</v>
      </c>
    </row>
    <row r="8401" spans="1:4" ht="14.25">
      <c r="A8401" s="199">
        <v>102475</v>
      </c>
      <c r="B8401" s="186" t="s">
        <v>2433</v>
      </c>
      <c r="C8401" s="187" t="s">
        <v>712</v>
      </c>
      <c r="D8401" s="218">
        <v>730.32</v>
      </c>
    </row>
    <row r="8402" spans="1:4" ht="14.25">
      <c r="A8402" s="199">
        <v>102481</v>
      </c>
      <c r="B8402" s="186" t="s">
        <v>2439</v>
      </c>
      <c r="C8402" s="187" t="s">
        <v>712</v>
      </c>
      <c r="D8402" s="218">
        <v>718.25</v>
      </c>
    </row>
    <row r="8403" spans="1:4" ht="14.25">
      <c r="A8403" s="199">
        <v>94964</v>
      </c>
      <c r="B8403" s="186" t="s">
        <v>2419</v>
      </c>
      <c r="C8403" s="187" t="s">
        <v>712</v>
      </c>
      <c r="D8403" s="218">
        <v>546.51</v>
      </c>
    </row>
    <row r="8404" spans="1:4" ht="14.25">
      <c r="A8404" s="199">
        <v>94970</v>
      </c>
      <c r="B8404" s="186" t="s">
        <v>2425</v>
      </c>
      <c r="C8404" s="187" t="s">
        <v>712</v>
      </c>
      <c r="D8404" s="218">
        <v>533.70000000000005</v>
      </c>
    </row>
    <row r="8405" spans="1:4" ht="14.25">
      <c r="A8405" s="199">
        <v>102476</v>
      </c>
      <c r="B8405" s="186" t="s">
        <v>2434</v>
      </c>
      <c r="C8405" s="187" t="s">
        <v>712</v>
      </c>
      <c r="D8405" s="218">
        <v>746.58</v>
      </c>
    </row>
    <row r="8406" spans="1:4" ht="14.25">
      <c r="A8406" s="199">
        <v>102482</v>
      </c>
      <c r="B8406" s="186" t="s">
        <v>2440</v>
      </c>
      <c r="C8406" s="187" t="s">
        <v>712</v>
      </c>
      <c r="D8406" s="218">
        <v>744.9</v>
      </c>
    </row>
    <row r="8407" spans="1:4" ht="14.25">
      <c r="A8407" s="199">
        <v>94965</v>
      </c>
      <c r="B8407" s="186" t="s">
        <v>2420</v>
      </c>
      <c r="C8407" s="187" t="s">
        <v>712</v>
      </c>
      <c r="D8407" s="218">
        <v>563.33000000000004</v>
      </c>
    </row>
    <row r="8408" spans="1:4" ht="14.25">
      <c r="A8408" s="199">
        <v>94971</v>
      </c>
      <c r="B8408" s="186" t="s">
        <v>2426</v>
      </c>
      <c r="C8408" s="187" t="s">
        <v>712</v>
      </c>
      <c r="D8408" s="218">
        <v>557.16999999999996</v>
      </c>
    </row>
    <row r="8409" spans="1:4" ht="14.25">
      <c r="A8409" s="199">
        <v>102477</v>
      </c>
      <c r="B8409" s="186" t="s">
        <v>2435</v>
      </c>
      <c r="C8409" s="187" t="s">
        <v>712</v>
      </c>
      <c r="D8409" s="218">
        <v>781.54</v>
      </c>
    </row>
    <row r="8410" spans="1:4" ht="14.25">
      <c r="A8410" s="199">
        <v>102483</v>
      </c>
      <c r="B8410" s="186" t="s">
        <v>2441</v>
      </c>
      <c r="C8410" s="187" t="s">
        <v>712</v>
      </c>
      <c r="D8410" s="218">
        <v>775.57</v>
      </c>
    </row>
    <row r="8411" spans="1:4" ht="14.25">
      <c r="A8411" s="199">
        <v>94966</v>
      </c>
      <c r="B8411" s="186" t="s">
        <v>2421</v>
      </c>
      <c r="C8411" s="187" t="s">
        <v>712</v>
      </c>
      <c r="D8411" s="218">
        <v>579.4</v>
      </c>
    </row>
    <row r="8412" spans="1:4" ht="14.25">
      <c r="A8412" s="199">
        <v>94972</v>
      </c>
      <c r="B8412" s="186" t="s">
        <v>2427</v>
      </c>
      <c r="C8412" s="187" t="s">
        <v>712</v>
      </c>
      <c r="D8412" s="218">
        <v>573.22</v>
      </c>
    </row>
    <row r="8413" spans="1:4" ht="14.25">
      <c r="A8413" s="199">
        <v>102478</v>
      </c>
      <c r="B8413" s="186" t="s">
        <v>2436</v>
      </c>
      <c r="C8413" s="187" t="s">
        <v>712</v>
      </c>
      <c r="D8413" s="218">
        <v>828.88</v>
      </c>
    </row>
    <row r="8414" spans="1:4" ht="14.25">
      <c r="A8414" s="199">
        <v>102484</v>
      </c>
      <c r="B8414" s="186" t="s">
        <v>2442</v>
      </c>
      <c r="C8414" s="187" t="s">
        <v>712</v>
      </c>
      <c r="D8414" s="218">
        <v>828.96</v>
      </c>
    </row>
    <row r="8415" spans="1:4" ht="14.25">
      <c r="A8415" s="199">
        <v>94967</v>
      </c>
      <c r="B8415" s="186" t="s">
        <v>2422</v>
      </c>
      <c r="C8415" s="187" t="s">
        <v>712</v>
      </c>
      <c r="D8415" s="218">
        <v>650.13</v>
      </c>
    </row>
    <row r="8416" spans="1:4" ht="14.25">
      <c r="A8416" s="199">
        <v>94973</v>
      </c>
      <c r="B8416" s="186" t="s">
        <v>2428</v>
      </c>
      <c r="C8416" s="187" t="s">
        <v>712</v>
      </c>
      <c r="D8416" s="218">
        <v>642.01</v>
      </c>
    </row>
    <row r="8417" spans="1:4" ht="14.25">
      <c r="A8417" s="199">
        <v>94974</v>
      </c>
      <c r="B8417" s="186" t="s">
        <v>2429</v>
      </c>
      <c r="C8417" s="187" t="s">
        <v>712</v>
      </c>
      <c r="D8417" s="218">
        <v>520.07000000000005</v>
      </c>
    </row>
    <row r="8418" spans="1:4" ht="14.25">
      <c r="A8418" s="199">
        <v>94962</v>
      </c>
      <c r="B8418" s="186" t="s">
        <v>2417</v>
      </c>
      <c r="C8418" s="187" t="s">
        <v>712</v>
      </c>
      <c r="D8418" s="218">
        <v>465.88</v>
      </c>
    </row>
    <row r="8419" spans="1:4" ht="14.25">
      <c r="A8419" s="199">
        <v>94968</v>
      </c>
      <c r="B8419" s="186" t="s">
        <v>2423</v>
      </c>
      <c r="C8419" s="187" t="s">
        <v>712</v>
      </c>
      <c r="D8419" s="218">
        <v>463.24</v>
      </c>
    </row>
    <row r="8420" spans="1:4" ht="14.25">
      <c r="A8420" s="199">
        <v>102485</v>
      </c>
      <c r="B8420" s="186" t="s">
        <v>2443</v>
      </c>
      <c r="C8420" s="187" t="s">
        <v>712</v>
      </c>
      <c r="D8420" s="218">
        <v>707.82</v>
      </c>
    </row>
    <row r="8421" spans="1:4" ht="14.25">
      <c r="A8421" s="199">
        <v>102473</v>
      </c>
      <c r="B8421" s="186" t="s">
        <v>2431</v>
      </c>
      <c r="C8421" s="187" t="s">
        <v>712</v>
      </c>
      <c r="D8421" s="218">
        <v>649.46</v>
      </c>
    </row>
    <row r="8422" spans="1:4" ht="14.25">
      <c r="A8422" s="199">
        <v>102479</v>
      </c>
      <c r="B8422" s="186" t="s">
        <v>2437</v>
      </c>
      <c r="C8422" s="187" t="s">
        <v>712</v>
      </c>
      <c r="D8422" s="218">
        <v>647.67999999999995</v>
      </c>
    </row>
    <row r="8423" spans="1:4" ht="14.25">
      <c r="A8423" s="199">
        <v>104835</v>
      </c>
      <c r="B8423" s="186" t="s">
        <v>8756</v>
      </c>
      <c r="C8423" s="187" t="s">
        <v>712</v>
      </c>
      <c r="D8423" s="218">
        <v>0</v>
      </c>
    </row>
    <row r="8424" spans="1:4" ht="14.25">
      <c r="A8424" s="199">
        <v>104833</v>
      </c>
      <c r="B8424" s="186" t="s">
        <v>8757</v>
      </c>
      <c r="C8424" s="187" t="s">
        <v>712</v>
      </c>
      <c r="D8424" s="218">
        <v>0</v>
      </c>
    </row>
    <row r="8425" spans="1:4" ht="14.25">
      <c r="A8425" s="199">
        <v>104834</v>
      </c>
      <c r="B8425" s="186" t="s">
        <v>8758</v>
      </c>
      <c r="C8425" s="187" t="s">
        <v>712</v>
      </c>
      <c r="D8425" s="218">
        <v>0</v>
      </c>
    </row>
    <row r="8426" spans="1:4" ht="14.25">
      <c r="A8426" s="199">
        <v>104836</v>
      </c>
      <c r="B8426" s="186" t="s">
        <v>8759</v>
      </c>
      <c r="C8426" s="187" t="s">
        <v>712</v>
      </c>
      <c r="D8426" s="218">
        <v>0</v>
      </c>
    </row>
    <row r="8427" spans="1:4" ht="14.25">
      <c r="A8427" s="199">
        <v>104837</v>
      </c>
      <c r="B8427" s="186" t="s">
        <v>8760</v>
      </c>
      <c r="C8427" s="187" t="s">
        <v>712</v>
      </c>
      <c r="D8427" s="218">
        <v>0</v>
      </c>
    </row>
    <row r="8428" spans="1:4" ht="14.25">
      <c r="A8428" s="199">
        <v>104838</v>
      </c>
      <c r="B8428" s="186" t="s">
        <v>8761</v>
      </c>
      <c r="C8428" s="187" t="s">
        <v>712</v>
      </c>
      <c r="D8428" s="218">
        <v>0</v>
      </c>
    </row>
    <row r="8429" spans="1:4" ht="14.25">
      <c r="A8429" s="199">
        <v>104839</v>
      </c>
      <c r="B8429" s="186" t="s">
        <v>8762</v>
      </c>
      <c r="C8429" s="187" t="s">
        <v>712</v>
      </c>
      <c r="D8429" s="218">
        <v>0</v>
      </c>
    </row>
    <row r="8430" spans="1:4" ht="14.25">
      <c r="A8430" s="199">
        <v>104840</v>
      </c>
      <c r="B8430" s="186" t="s">
        <v>8763</v>
      </c>
      <c r="C8430" s="187" t="s">
        <v>712</v>
      </c>
      <c r="D8430" s="218">
        <v>0</v>
      </c>
    </row>
    <row r="8431" spans="1:4" ht="14.25">
      <c r="A8431" s="199">
        <v>104830</v>
      </c>
      <c r="B8431" s="186" t="s">
        <v>8764</v>
      </c>
      <c r="C8431" s="187" t="s">
        <v>712</v>
      </c>
      <c r="D8431" s="218">
        <v>0</v>
      </c>
    </row>
    <row r="8432" spans="1:4" ht="14.25">
      <c r="A8432" s="199">
        <v>104829</v>
      </c>
      <c r="B8432" s="186" t="s">
        <v>8765</v>
      </c>
      <c r="C8432" s="187" t="s">
        <v>712</v>
      </c>
      <c r="D8432" s="218">
        <v>0</v>
      </c>
    </row>
    <row r="8433" spans="1:4" ht="14.25">
      <c r="A8433" s="199">
        <v>104832</v>
      </c>
      <c r="B8433" s="186" t="s">
        <v>8766</v>
      </c>
      <c r="C8433" s="187" t="s">
        <v>712</v>
      </c>
      <c r="D8433" s="218">
        <v>0</v>
      </c>
    </row>
    <row r="8434" spans="1:4" ht="14.25">
      <c r="A8434" s="199">
        <v>104831</v>
      </c>
      <c r="B8434" s="186" t="s">
        <v>8767</v>
      </c>
      <c r="C8434" s="187" t="s">
        <v>712</v>
      </c>
      <c r="D8434" s="218">
        <v>0</v>
      </c>
    </row>
    <row r="8435" spans="1:4" ht="14.25">
      <c r="A8435" s="199">
        <v>103773</v>
      </c>
      <c r="B8435" s="186" t="s">
        <v>8768</v>
      </c>
      <c r="C8435" s="187" t="s">
        <v>73</v>
      </c>
      <c r="D8435" s="218">
        <v>0</v>
      </c>
    </row>
    <row r="8436" spans="1:4" ht="14.25">
      <c r="A8436" s="199">
        <v>103772</v>
      </c>
      <c r="B8436" s="186" t="s">
        <v>8769</v>
      </c>
      <c r="C8436" s="187" t="s">
        <v>73</v>
      </c>
      <c r="D8436" s="218">
        <v>0</v>
      </c>
    </row>
    <row r="8437" spans="1:4" ht="14.25">
      <c r="A8437" s="199">
        <v>103768</v>
      </c>
      <c r="B8437" s="186" t="s">
        <v>8770</v>
      </c>
      <c r="C8437" s="187" t="s">
        <v>73</v>
      </c>
      <c r="D8437" s="218">
        <v>0</v>
      </c>
    </row>
    <row r="8438" spans="1:4" ht="14.25">
      <c r="A8438" s="199">
        <v>103767</v>
      </c>
      <c r="B8438" s="186" t="s">
        <v>8771</v>
      </c>
      <c r="C8438" s="187" t="s">
        <v>73</v>
      </c>
      <c r="D8438" s="218">
        <v>0</v>
      </c>
    </row>
    <row r="8439" spans="1:4" ht="14.25">
      <c r="A8439" s="199">
        <v>103766</v>
      </c>
      <c r="B8439" s="186" t="s">
        <v>8772</v>
      </c>
      <c r="C8439" s="187" t="s">
        <v>73</v>
      </c>
      <c r="D8439" s="218">
        <v>0</v>
      </c>
    </row>
    <row r="8440" spans="1:4" ht="14.25">
      <c r="A8440" s="199">
        <v>103765</v>
      </c>
      <c r="B8440" s="186" t="s">
        <v>8773</v>
      </c>
      <c r="C8440" s="187" t="s">
        <v>73</v>
      </c>
      <c r="D8440" s="218">
        <v>0</v>
      </c>
    </row>
    <row r="8441" spans="1:4" ht="14.25">
      <c r="A8441" s="199">
        <v>103771</v>
      </c>
      <c r="B8441" s="186" t="s">
        <v>8774</v>
      </c>
      <c r="C8441" s="187" t="s">
        <v>73</v>
      </c>
      <c r="D8441" s="218">
        <v>0</v>
      </c>
    </row>
    <row r="8442" spans="1:4" ht="14.25">
      <c r="A8442" s="199">
        <v>103769</v>
      </c>
      <c r="B8442" s="186" t="s">
        <v>6163</v>
      </c>
      <c r="C8442" s="187" t="s">
        <v>73</v>
      </c>
      <c r="D8442" s="218">
        <v>3672.3</v>
      </c>
    </row>
    <row r="8443" spans="1:4" ht="14.25">
      <c r="A8443" s="199">
        <v>103770</v>
      </c>
      <c r="B8443" s="186" t="s">
        <v>8775</v>
      </c>
      <c r="C8443" s="187" t="s">
        <v>73</v>
      </c>
      <c r="D8443" s="218">
        <v>0</v>
      </c>
    </row>
    <row r="8444" spans="1:4" ht="14.25">
      <c r="A8444" s="199">
        <v>103764</v>
      </c>
      <c r="B8444" s="186" t="s">
        <v>8776</v>
      </c>
      <c r="C8444" s="187" t="s">
        <v>73</v>
      </c>
      <c r="D8444" s="218">
        <v>0</v>
      </c>
    </row>
    <row r="8445" spans="1:4" ht="14.25">
      <c r="A8445" s="199">
        <v>103780</v>
      </c>
      <c r="B8445" s="186" t="s">
        <v>8777</v>
      </c>
      <c r="C8445" s="187" t="s">
        <v>74</v>
      </c>
      <c r="D8445" s="218">
        <v>0</v>
      </c>
    </row>
    <row r="8446" spans="1:4" ht="14.25">
      <c r="A8446" s="199">
        <v>103781</v>
      </c>
      <c r="B8446" s="186" t="s">
        <v>8778</v>
      </c>
      <c r="C8446" s="187" t="s">
        <v>74</v>
      </c>
      <c r="D8446" s="218">
        <v>0</v>
      </c>
    </row>
    <row r="8447" spans="1:4" ht="14.25">
      <c r="A8447" s="199">
        <v>103779</v>
      </c>
      <c r="B8447" s="186" t="s">
        <v>8779</v>
      </c>
      <c r="C8447" s="187" t="s">
        <v>74</v>
      </c>
      <c r="D8447" s="218">
        <v>0</v>
      </c>
    </row>
    <row r="8448" spans="1:4" ht="14.25">
      <c r="A8448" s="199">
        <v>103778</v>
      </c>
      <c r="B8448" s="186" t="s">
        <v>8780</v>
      </c>
      <c r="C8448" s="187" t="s">
        <v>74</v>
      </c>
      <c r="D8448" s="218">
        <v>0</v>
      </c>
    </row>
    <row r="8449" spans="1:4" ht="14.25">
      <c r="A8449" s="199">
        <v>103924</v>
      </c>
      <c r="B8449" s="186" t="s">
        <v>8781</v>
      </c>
      <c r="C8449" s="187" t="s">
        <v>74</v>
      </c>
      <c r="D8449" s="218">
        <v>0</v>
      </c>
    </row>
    <row r="8450" spans="1:4" ht="14.25">
      <c r="A8450" s="199">
        <v>103776</v>
      </c>
      <c r="B8450" s="186" t="s">
        <v>8782</v>
      </c>
      <c r="C8450" s="187" t="s">
        <v>74</v>
      </c>
      <c r="D8450" s="218">
        <v>0</v>
      </c>
    </row>
    <row r="8451" spans="1:4" ht="14.25">
      <c r="A8451" s="199">
        <v>103774</v>
      </c>
      <c r="B8451" s="186" t="s">
        <v>8783</v>
      </c>
      <c r="C8451" s="187" t="s">
        <v>74</v>
      </c>
      <c r="D8451" s="218">
        <v>0</v>
      </c>
    </row>
    <row r="8452" spans="1:4" ht="14.25">
      <c r="A8452" s="199">
        <v>103775</v>
      </c>
      <c r="B8452" s="186" t="s">
        <v>8784</v>
      </c>
      <c r="C8452" s="187" t="s">
        <v>74</v>
      </c>
      <c r="D8452" s="218">
        <v>0</v>
      </c>
    </row>
    <row r="8453" spans="1:4" ht="14.25">
      <c r="A8453" s="199">
        <v>106266</v>
      </c>
      <c r="B8453" s="186" t="s">
        <v>23454</v>
      </c>
      <c r="C8453" s="187" t="s">
        <v>73</v>
      </c>
      <c r="D8453" s="218">
        <v>0</v>
      </c>
    </row>
    <row r="8454" spans="1:4" ht="14.25">
      <c r="A8454" s="199">
        <v>106270</v>
      </c>
      <c r="B8454" s="186" t="s">
        <v>23455</v>
      </c>
      <c r="C8454" s="187" t="s">
        <v>73</v>
      </c>
      <c r="D8454" s="218">
        <v>0</v>
      </c>
    </row>
    <row r="8455" spans="1:4" ht="14.25">
      <c r="A8455" s="199">
        <v>106271</v>
      </c>
      <c r="B8455" s="186" t="s">
        <v>23456</v>
      </c>
      <c r="C8455" s="187" t="s">
        <v>73</v>
      </c>
      <c r="D8455" s="218">
        <v>0</v>
      </c>
    </row>
    <row r="8456" spans="1:4" ht="14.25">
      <c r="A8456" s="199">
        <v>106267</v>
      </c>
      <c r="B8456" s="186" t="s">
        <v>23457</v>
      </c>
      <c r="C8456" s="187" t="s">
        <v>73</v>
      </c>
      <c r="D8456" s="218">
        <v>0</v>
      </c>
    </row>
    <row r="8457" spans="1:4" ht="14.25">
      <c r="A8457" s="199">
        <v>106272</v>
      </c>
      <c r="B8457" s="186" t="s">
        <v>23458</v>
      </c>
      <c r="C8457" s="187" t="s">
        <v>73</v>
      </c>
      <c r="D8457" s="218">
        <v>0</v>
      </c>
    </row>
    <row r="8458" spans="1:4" ht="14.25">
      <c r="A8458" s="199">
        <v>106268</v>
      </c>
      <c r="B8458" s="186" t="s">
        <v>23459</v>
      </c>
      <c r="C8458" s="187" t="s">
        <v>73</v>
      </c>
      <c r="D8458" s="218">
        <v>0</v>
      </c>
    </row>
    <row r="8459" spans="1:4" ht="14.25">
      <c r="A8459" s="199">
        <v>106269</v>
      </c>
      <c r="B8459" s="186" t="s">
        <v>23460</v>
      </c>
      <c r="C8459" s="187" t="s">
        <v>73</v>
      </c>
      <c r="D8459" s="218">
        <v>0</v>
      </c>
    </row>
    <row r="8460" spans="1:4" ht="14.25">
      <c r="A8460" s="199">
        <v>106279</v>
      </c>
      <c r="B8460" s="186" t="s">
        <v>23461</v>
      </c>
      <c r="C8460" s="187" t="s">
        <v>73</v>
      </c>
      <c r="D8460" s="218">
        <v>0</v>
      </c>
    </row>
    <row r="8461" spans="1:4" ht="14.25">
      <c r="A8461" s="199">
        <v>106280</v>
      </c>
      <c r="B8461" s="186" t="s">
        <v>23462</v>
      </c>
      <c r="C8461" s="187" t="s">
        <v>73</v>
      </c>
      <c r="D8461" s="218">
        <v>0</v>
      </c>
    </row>
    <row r="8462" spans="1:4" ht="14.25">
      <c r="A8462" s="199">
        <v>106265</v>
      </c>
      <c r="B8462" s="186" t="s">
        <v>23463</v>
      </c>
      <c r="C8462" s="187" t="s">
        <v>44</v>
      </c>
      <c r="D8462" s="218">
        <v>0</v>
      </c>
    </row>
    <row r="8463" spans="1:4" ht="14.25">
      <c r="A8463" s="199">
        <v>106273</v>
      </c>
      <c r="B8463" s="186" t="s">
        <v>23464</v>
      </c>
      <c r="C8463" s="187" t="s">
        <v>73</v>
      </c>
      <c r="D8463" s="218">
        <v>0</v>
      </c>
    </row>
    <row r="8464" spans="1:4" ht="14.25">
      <c r="A8464" s="199">
        <v>106274</v>
      </c>
      <c r="B8464" s="186" t="s">
        <v>23465</v>
      </c>
      <c r="C8464" s="187" t="s">
        <v>73</v>
      </c>
      <c r="D8464" s="218">
        <v>0</v>
      </c>
    </row>
    <row r="8465" spans="1:4" ht="14.25">
      <c r="A8465" s="199">
        <v>106275</v>
      </c>
      <c r="B8465" s="186" t="s">
        <v>23466</v>
      </c>
      <c r="C8465" s="187" t="s">
        <v>73</v>
      </c>
      <c r="D8465" s="218">
        <v>0</v>
      </c>
    </row>
    <row r="8466" spans="1:4" ht="14.25">
      <c r="A8466" s="199">
        <v>106276</v>
      </c>
      <c r="B8466" s="186" t="s">
        <v>23467</v>
      </c>
      <c r="C8466" s="187" t="s">
        <v>73</v>
      </c>
      <c r="D8466" s="218">
        <v>0</v>
      </c>
    </row>
    <row r="8467" spans="1:4" ht="14.25">
      <c r="A8467" s="199">
        <v>106277</v>
      </c>
      <c r="B8467" s="186" t="s">
        <v>23468</v>
      </c>
      <c r="C8467" s="187" t="s">
        <v>73</v>
      </c>
      <c r="D8467" s="218">
        <v>0</v>
      </c>
    </row>
    <row r="8468" spans="1:4" ht="14.25">
      <c r="A8468" s="199">
        <v>106278</v>
      </c>
      <c r="B8468" s="186" t="s">
        <v>23469</v>
      </c>
      <c r="C8468" s="187" t="s">
        <v>73</v>
      </c>
      <c r="D8468" s="218">
        <v>0</v>
      </c>
    </row>
    <row r="8469" spans="1:4" ht="14.25">
      <c r="A8469" s="199">
        <v>106295</v>
      </c>
      <c r="B8469" s="186" t="s">
        <v>23470</v>
      </c>
      <c r="C8469" s="187" t="s">
        <v>73</v>
      </c>
      <c r="D8469" s="218">
        <v>250.36</v>
      </c>
    </row>
    <row r="8470" spans="1:4" ht="14.25">
      <c r="A8470" s="199">
        <v>106300</v>
      </c>
      <c r="B8470" s="186" t="s">
        <v>23471</v>
      </c>
      <c r="C8470" s="187" t="s">
        <v>73</v>
      </c>
      <c r="D8470" s="218">
        <v>585.78</v>
      </c>
    </row>
    <row r="8471" spans="1:4" ht="14.25">
      <c r="A8471" s="199">
        <v>106293</v>
      </c>
      <c r="B8471" s="186" t="s">
        <v>23472</v>
      </c>
      <c r="C8471" s="187" t="s">
        <v>73</v>
      </c>
      <c r="D8471" s="218">
        <v>198.95</v>
      </c>
    </row>
    <row r="8472" spans="1:4" ht="14.25">
      <c r="A8472" s="199">
        <v>106297</v>
      </c>
      <c r="B8472" s="186" t="s">
        <v>23473</v>
      </c>
      <c r="C8472" s="187" t="s">
        <v>73</v>
      </c>
      <c r="D8472" s="218">
        <v>298.57</v>
      </c>
    </row>
    <row r="8473" spans="1:4" ht="14.25">
      <c r="A8473" s="199">
        <v>106298</v>
      </c>
      <c r="B8473" s="186" t="s">
        <v>23474</v>
      </c>
      <c r="C8473" s="187" t="s">
        <v>73</v>
      </c>
      <c r="D8473" s="218">
        <v>455.38</v>
      </c>
    </row>
    <row r="8474" spans="1:4" ht="14.25">
      <c r="A8474" s="199">
        <v>106301</v>
      </c>
      <c r="B8474" s="186" t="s">
        <v>23475</v>
      </c>
      <c r="C8474" s="187" t="s">
        <v>73</v>
      </c>
      <c r="D8474" s="218">
        <v>875.27</v>
      </c>
    </row>
    <row r="8475" spans="1:4" ht="14.25">
      <c r="A8475" s="199">
        <v>106292</v>
      </c>
      <c r="B8475" s="186" t="s">
        <v>23476</v>
      </c>
      <c r="C8475" s="187" t="s">
        <v>73</v>
      </c>
      <c r="D8475" s="218">
        <v>189.05</v>
      </c>
    </row>
    <row r="8476" spans="1:4" ht="14.25">
      <c r="A8476" s="199">
        <v>106282</v>
      </c>
      <c r="B8476" s="186" t="s">
        <v>23477</v>
      </c>
      <c r="C8476" s="187" t="s">
        <v>73</v>
      </c>
      <c r="D8476" s="218">
        <v>100.4</v>
      </c>
    </row>
    <row r="8477" spans="1:4" ht="14.25">
      <c r="A8477" s="199">
        <v>106283</v>
      </c>
      <c r="B8477" s="186" t="s">
        <v>23478</v>
      </c>
      <c r="C8477" s="187" t="s">
        <v>73</v>
      </c>
      <c r="D8477" s="218">
        <v>100.4</v>
      </c>
    </row>
    <row r="8478" spans="1:4" ht="14.25">
      <c r="A8478" s="199">
        <v>106286</v>
      </c>
      <c r="B8478" s="186" t="s">
        <v>23479</v>
      </c>
      <c r="C8478" s="187" t="s">
        <v>73</v>
      </c>
      <c r="D8478" s="218">
        <v>110.12</v>
      </c>
    </row>
    <row r="8479" spans="1:4" ht="14.25">
      <c r="A8479" s="199">
        <v>106287</v>
      </c>
      <c r="B8479" s="186" t="s">
        <v>23480</v>
      </c>
      <c r="C8479" s="187" t="s">
        <v>73</v>
      </c>
      <c r="D8479" s="218">
        <v>127.23</v>
      </c>
    </row>
    <row r="8480" spans="1:4" ht="14.25">
      <c r="A8480" s="199">
        <v>106288</v>
      </c>
      <c r="B8480" s="186" t="s">
        <v>23481</v>
      </c>
      <c r="C8480" s="187" t="s">
        <v>73</v>
      </c>
      <c r="D8480" s="218">
        <v>148.79</v>
      </c>
    </row>
    <row r="8481" spans="1:4" ht="14.25">
      <c r="A8481" s="199">
        <v>106289</v>
      </c>
      <c r="B8481" s="186" t="s">
        <v>23482</v>
      </c>
      <c r="C8481" s="187" t="s">
        <v>73</v>
      </c>
      <c r="D8481" s="218">
        <v>188.71</v>
      </c>
    </row>
    <row r="8482" spans="1:4" ht="14.25">
      <c r="A8482" s="199">
        <v>106290</v>
      </c>
      <c r="B8482" s="186" t="s">
        <v>23483</v>
      </c>
      <c r="C8482" s="187" t="s">
        <v>73</v>
      </c>
      <c r="D8482" s="218">
        <v>249.71</v>
      </c>
    </row>
    <row r="8483" spans="1:4" ht="14.25">
      <c r="A8483" s="199">
        <v>106291</v>
      </c>
      <c r="B8483" s="186" t="s">
        <v>23484</v>
      </c>
      <c r="C8483" s="187" t="s">
        <v>73</v>
      </c>
      <c r="D8483" s="218">
        <v>358.9</v>
      </c>
    </row>
    <row r="8484" spans="1:4" ht="14.25">
      <c r="A8484" s="199">
        <v>102136</v>
      </c>
      <c r="B8484" s="186" t="s">
        <v>23485</v>
      </c>
      <c r="C8484" s="187" t="s">
        <v>73</v>
      </c>
      <c r="D8484" s="218">
        <v>132.80000000000001</v>
      </c>
    </row>
    <row r="8485" spans="1:4" ht="14.25">
      <c r="A8485" s="199">
        <v>106263</v>
      </c>
      <c r="B8485" s="186" t="s">
        <v>23486</v>
      </c>
      <c r="C8485" s="187" t="s">
        <v>73</v>
      </c>
      <c r="D8485" s="218">
        <v>173.47</v>
      </c>
    </row>
    <row r="8486" spans="1:4" ht="14.25">
      <c r="A8486" s="199">
        <v>106259</v>
      </c>
      <c r="B8486" s="186" t="s">
        <v>23487</v>
      </c>
      <c r="C8486" s="187" t="s">
        <v>73</v>
      </c>
      <c r="D8486" s="218">
        <v>0</v>
      </c>
    </row>
    <row r="8487" spans="1:4" ht="14.25">
      <c r="A8487" s="199">
        <v>106261</v>
      </c>
      <c r="B8487" s="186" t="s">
        <v>23488</v>
      </c>
      <c r="C8487" s="187" t="s">
        <v>73</v>
      </c>
      <c r="D8487" s="218">
        <v>0</v>
      </c>
    </row>
    <row r="8488" spans="1:4" ht="14.25">
      <c r="A8488" s="199">
        <v>106260</v>
      </c>
      <c r="B8488" s="186" t="s">
        <v>23489</v>
      </c>
      <c r="C8488" s="187" t="s">
        <v>73</v>
      </c>
      <c r="D8488" s="218">
        <v>0</v>
      </c>
    </row>
    <row r="8489" spans="1:4" ht="14.25">
      <c r="A8489" s="199">
        <v>102134</v>
      </c>
      <c r="B8489" s="186" t="s">
        <v>23490</v>
      </c>
      <c r="C8489" s="187" t="s">
        <v>73</v>
      </c>
      <c r="D8489" s="218">
        <v>0</v>
      </c>
    </row>
    <row r="8490" spans="1:4" ht="14.25">
      <c r="A8490" s="199">
        <v>106262</v>
      </c>
      <c r="B8490" s="186" t="s">
        <v>23491</v>
      </c>
      <c r="C8490" s="187" t="s">
        <v>73</v>
      </c>
      <c r="D8490" s="218">
        <v>0</v>
      </c>
    </row>
    <row r="8491" spans="1:4" ht="14.25">
      <c r="A8491" s="199">
        <v>102135</v>
      </c>
      <c r="B8491" s="186" t="s">
        <v>23492</v>
      </c>
      <c r="C8491" s="187" t="s">
        <v>73</v>
      </c>
      <c r="D8491" s="218">
        <v>0</v>
      </c>
    </row>
    <row r="8492" spans="1:4" ht="14.25">
      <c r="A8492" s="199">
        <v>106302</v>
      </c>
      <c r="B8492" s="186" t="s">
        <v>23493</v>
      </c>
      <c r="C8492" s="187" t="s">
        <v>73</v>
      </c>
      <c r="D8492" s="218">
        <v>0</v>
      </c>
    </row>
    <row r="8493" spans="1:4" ht="14.25">
      <c r="A8493" s="199">
        <v>106284</v>
      </c>
      <c r="B8493" s="186" t="s">
        <v>23494</v>
      </c>
      <c r="C8493" s="187" t="s">
        <v>73</v>
      </c>
      <c r="D8493" s="218">
        <v>0</v>
      </c>
    </row>
    <row r="8494" spans="1:4" ht="14.25">
      <c r="A8494" s="199">
        <v>106285</v>
      </c>
      <c r="B8494" s="186" t="s">
        <v>23495</v>
      </c>
      <c r="C8494" s="187" t="s">
        <v>73</v>
      </c>
      <c r="D8494" s="218">
        <v>0</v>
      </c>
    </row>
    <row r="8495" spans="1:4" ht="14.25">
      <c r="A8495" s="199">
        <v>106296</v>
      </c>
      <c r="B8495" s="186" t="s">
        <v>23496</v>
      </c>
      <c r="C8495" s="187" t="s">
        <v>73</v>
      </c>
      <c r="D8495" s="218">
        <v>0</v>
      </c>
    </row>
    <row r="8496" spans="1:4" ht="14.25">
      <c r="A8496" s="199">
        <v>106299</v>
      </c>
      <c r="B8496" s="186" t="s">
        <v>23497</v>
      </c>
      <c r="C8496" s="187" t="s">
        <v>73</v>
      </c>
      <c r="D8496" s="218">
        <v>266.52</v>
      </c>
    </row>
    <row r="8497" spans="1:4" ht="14.25">
      <c r="A8497" s="199">
        <v>106294</v>
      </c>
      <c r="B8497" s="186" t="s">
        <v>23498</v>
      </c>
      <c r="C8497" s="187" t="s">
        <v>73</v>
      </c>
      <c r="D8497" s="218">
        <v>0</v>
      </c>
    </row>
    <row r="8498" spans="1:4" ht="14.25">
      <c r="A8498" s="199">
        <v>106281</v>
      </c>
      <c r="B8498" s="186" t="s">
        <v>23499</v>
      </c>
      <c r="C8498" s="187" t="s">
        <v>73</v>
      </c>
      <c r="D8498" s="218">
        <v>0</v>
      </c>
    </row>
    <row r="8499" spans="1:4" ht="14.25">
      <c r="A8499" s="199">
        <v>106264</v>
      </c>
      <c r="B8499" s="186" t="s">
        <v>23500</v>
      </c>
      <c r="C8499" s="187" t="s">
        <v>44</v>
      </c>
      <c r="D8499" s="218">
        <v>0</v>
      </c>
    </row>
    <row r="8500" spans="1:4" ht="14.25">
      <c r="A8500" s="199">
        <v>97097</v>
      </c>
      <c r="B8500" s="186" t="s">
        <v>2913</v>
      </c>
      <c r="C8500" s="187" t="s">
        <v>74</v>
      </c>
      <c r="D8500" s="218">
        <v>34.26</v>
      </c>
    </row>
    <row r="8501" spans="1:4" ht="14.25">
      <c r="A8501" s="199">
        <v>97089</v>
      </c>
      <c r="B8501" s="186" t="s">
        <v>2907</v>
      </c>
      <c r="C8501" s="187" t="s">
        <v>72</v>
      </c>
      <c r="D8501" s="218">
        <v>14.4</v>
      </c>
    </row>
    <row r="8502" spans="1:4" ht="14.25">
      <c r="A8502" s="199">
        <v>97090</v>
      </c>
      <c r="B8502" s="186" t="s">
        <v>2908</v>
      </c>
      <c r="C8502" s="187" t="s">
        <v>72</v>
      </c>
      <c r="D8502" s="218">
        <v>14.1</v>
      </c>
    </row>
    <row r="8503" spans="1:4" ht="14.25">
      <c r="A8503" s="199">
        <v>97091</v>
      </c>
      <c r="B8503" s="186" t="s">
        <v>2909</v>
      </c>
      <c r="C8503" s="187" t="s">
        <v>72</v>
      </c>
      <c r="D8503" s="218">
        <v>13.64</v>
      </c>
    </row>
    <row r="8504" spans="1:4" ht="14.25">
      <c r="A8504" s="199">
        <v>97092</v>
      </c>
      <c r="B8504" s="186" t="s">
        <v>2910</v>
      </c>
      <c r="C8504" s="187" t="s">
        <v>72</v>
      </c>
      <c r="D8504" s="218">
        <v>13.18</v>
      </c>
    </row>
    <row r="8505" spans="1:4" ht="14.25">
      <c r="A8505" s="199">
        <v>103053</v>
      </c>
      <c r="B8505" s="186" t="s">
        <v>8785</v>
      </c>
      <c r="C8505" s="187" t="s">
        <v>72</v>
      </c>
      <c r="D8505" s="218">
        <v>0</v>
      </c>
    </row>
    <row r="8506" spans="1:4" ht="14.25">
      <c r="A8506" s="199">
        <v>97093</v>
      </c>
      <c r="B8506" s="186" t="s">
        <v>2911</v>
      </c>
      <c r="C8506" s="187" t="s">
        <v>72</v>
      </c>
      <c r="D8506" s="218">
        <v>12.33</v>
      </c>
    </row>
    <row r="8507" spans="1:4" ht="14.25">
      <c r="A8507" s="199">
        <v>103054</v>
      </c>
      <c r="B8507" s="186" t="s">
        <v>8786</v>
      </c>
      <c r="C8507" s="187" t="s">
        <v>72</v>
      </c>
      <c r="D8507" s="218">
        <v>0</v>
      </c>
    </row>
    <row r="8508" spans="1:4" ht="14.25">
      <c r="A8508" s="199">
        <v>97088</v>
      </c>
      <c r="B8508" s="186" t="s">
        <v>2906</v>
      </c>
      <c r="C8508" s="187" t="s">
        <v>72</v>
      </c>
      <c r="D8508" s="218">
        <v>15.77</v>
      </c>
    </row>
    <row r="8509" spans="1:4" ht="14.25">
      <c r="A8509" s="199">
        <v>97087</v>
      </c>
      <c r="B8509" s="186" t="s">
        <v>2905</v>
      </c>
      <c r="C8509" s="187" t="s">
        <v>74</v>
      </c>
      <c r="D8509" s="218">
        <v>3.34</v>
      </c>
    </row>
    <row r="8510" spans="1:4" ht="14.25">
      <c r="A8510" s="199">
        <v>97083</v>
      </c>
      <c r="B8510" s="186" t="s">
        <v>2902</v>
      </c>
      <c r="C8510" s="187" t="s">
        <v>74</v>
      </c>
      <c r="D8510" s="218">
        <v>3.3</v>
      </c>
    </row>
    <row r="8511" spans="1:4" ht="14.25">
      <c r="A8511" s="199">
        <v>97084</v>
      </c>
      <c r="B8511" s="186" t="s">
        <v>2903</v>
      </c>
      <c r="C8511" s="187" t="s">
        <v>74</v>
      </c>
      <c r="D8511" s="218">
        <v>0.68</v>
      </c>
    </row>
    <row r="8512" spans="1:4" ht="14.25">
      <c r="A8512" s="199">
        <v>97096</v>
      </c>
      <c r="B8512" s="186" t="s">
        <v>2912</v>
      </c>
      <c r="C8512" s="187" t="s">
        <v>712</v>
      </c>
      <c r="D8512" s="218">
        <v>653.28</v>
      </c>
    </row>
    <row r="8513" spans="1:4" ht="14.25">
      <c r="A8513" s="199">
        <v>97082</v>
      </c>
      <c r="B8513" s="186" t="s">
        <v>2901</v>
      </c>
      <c r="C8513" s="187" t="s">
        <v>712</v>
      </c>
      <c r="D8513" s="218">
        <v>60.75</v>
      </c>
    </row>
    <row r="8514" spans="1:4" ht="14.25">
      <c r="A8514" s="199">
        <v>103076</v>
      </c>
      <c r="B8514" s="186" t="s">
        <v>2921</v>
      </c>
      <c r="C8514" s="187" t="s">
        <v>74</v>
      </c>
      <c r="D8514" s="218">
        <v>156.12</v>
      </c>
    </row>
    <row r="8515" spans="1:4" ht="14.25">
      <c r="A8515" s="199">
        <v>103067</v>
      </c>
      <c r="B8515" s="186" t="s">
        <v>8787</v>
      </c>
      <c r="C8515" s="187" t="s">
        <v>74</v>
      </c>
      <c r="D8515" s="218">
        <v>0</v>
      </c>
    </row>
    <row r="8516" spans="1:4" ht="14.25">
      <c r="A8516" s="199">
        <v>103077</v>
      </c>
      <c r="B8516" s="186" t="s">
        <v>2922</v>
      </c>
      <c r="C8516" s="187" t="s">
        <v>74</v>
      </c>
      <c r="D8516" s="218">
        <v>201.81</v>
      </c>
    </row>
    <row r="8517" spans="1:4" ht="14.25">
      <c r="A8517" s="199">
        <v>103068</v>
      </c>
      <c r="B8517" s="186" t="s">
        <v>8788</v>
      </c>
      <c r="C8517" s="187" t="s">
        <v>74</v>
      </c>
      <c r="D8517" s="218">
        <v>0</v>
      </c>
    </row>
    <row r="8518" spans="1:4" ht="14.25">
      <c r="A8518" s="199">
        <v>103078</v>
      </c>
      <c r="B8518" s="186" t="s">
        <v>2923</v>
      </c>
      <c r="C8518" s="187" t="s">
        <v>74</v>
      </c>
      <c r="D8518" s="218">
        <v>243.98</v>
      </c>
    </row>
    <row r="8519" spans="1:4" ht="14.25">
      <c r="A8519" s="199">
        <v>103069</v>
      </c>
      <c r="B8519" s="186" t="s">
        <v>8789</v>
      </c>
      <c r="C8519" s="187" t="s">
        <v>74</v>
      </c>
      <c r="D8519" s="218">
        <v>0</v>
      </c>
    </row>
    <row r="8520" spans="1:4" ht="14.25">
      <c r="A8520" s="199">
        <v>103079</v>
      </c>
      <c r="B8520" s="186" t="s">
        <v>2924</v>
      </c>
      <c r="C8520" s="187" t="s">
        <v>74</v>
      </c>
      <c r="D8520" s="218">
        <v>292.7</v>
      </c>
    </row>
    <row r="8521" spans="1:4" ht="14.25">
      <c r="A8521" s="199">
        <v>103070</v>
      </c>
      <c r="B8521" s="186" t="s">
        <v>8790</v>
      </c>
      <c r="C8521" s="187" t="s">
        <v>74</v>
      </c>
      <c r="D8521" s="218">
        <v>0</v>
      </c>
    </row>
    <row r="8522" spans="1:4" ht="14.25">
      <c r="A8522" s="199">
        <v>103080</v>
      </c>
      <c r="B8522" s="186" t="s">
        <v>2925</v>
      </c>
      <c r="C8522" s="187" t="s">
        <v>74</v>
      </c>
      <c r="D8522" s="218">
        <v>356.68</v>
      </c>
    </row>
    <row r="8523" spans="1:4" ht="14.25">
      <c r="A8523" s="199">
        <v>103071</v>
      </c>
      <c r="B8523" s="186" t="s">
        <v>8791</v>
      </c>
      <c r="C8523" s="187" t="s">
        <v>74</v>
      </c>
      <c r="D8523" s="218">
        <v>0</v>
      </c>
    </row>
    <row r="8524" spans="1:4" ht="14.25">
      <c r="A8524" s="199">
        <v>103075</v>
      </c>
      <c r="B8524" s="186" t="s">
        <v>2920</v>
      </c>
      <c r="C8524" s="187" t="s">
        <v>74</v>
      </c>
      <c r="D8524" s="218">
        <v>215.01</v>
      </c>
    </row>
    <row r="8525" spans="1:4" ht="14.25">
      <c r="A8525" s="199">
        <v>103062</v>
      </c>
      <c r="B8525" s="186" t="s">
        <v>8792</v>
      </c>
      <c r="C8525" s="187" t="s">
        <v>74</v>
      </c>
      <c r="D8525" s="218">
        <v>0</v>
      </c>
    </row>
    <row r="8526" spans="1:4" ht="14.25">
      <c r="A8526" s="199">
        <v>103065</v>
      </c>
      <c r="B8526" s="186" t="s">
        <v>8793</v>
      </c>
      <c r="C8526" s="187" t="s">
        <v>74</v>
      </c>
      <c r="D8526" s="218">
        <v>0</v>
      </c>
    </row>
    <row r="8527" spans="1:4" ht="14.25">
      <c r="A8527" s="199">
        <v>103063</v>
      </c>
      <c r="B8527" s="186" t="s">
        <v>8794</v>
      </c>
      <c r="C8527" s="187" t="s">
        <v>74</v>
      </c>
      <c r="D8527" s="218">
        <v>0</v>
      </c>
    </row>
    <row r="8528" spans="1:4" ht="14.25">
      <c r="A8528" s="199">
        <v>103066</v>
      </c>
      <c r="B8528" s="186" t="s">
        <v>8795</v>
      </c>
      <c r="C8528" s="187" t="s">
        <v>74</v>
      </c>
      <c r="D8528" s="218">
        <v>0</v>
      </c>
    </row>
    <row r="8529" spans="1:4" ht="14.25">
      <c r="A8529" s="199">
        <v>103064</v>
      </c>
      <c r="B8529" s="186" t="s">
        <v>8796</v>
      </c>
      <c r="C8529" s="187" t="s">
        <v>74</v>
      </c>
      <c r="D8529" s="218">
        <v>0</v>
      </c>
    </row>
    <row r="8530" spans="1:4" ht="14.25">
      <c r="A8530" s="199">
        <v>103074</v>
      </c>
      <c r="B8530" s="186" t="s">
        <v>2919</v>
      </c>
      <c r="C8530" s="187" t="s">
        <v>74</v>
      </c>
      <c r="D8530" s="218">
        <v>180.75</v>
      </c>
    </row>
    <row r="8531" spans="1:4" ht="14.25">
      <c r="A8531" s="199">
        <v>103057</v>
      </c>
      <c r="B8531" s="186" t="s">
        <v>8797</v>
      </c>
      <c r="C8531" s="187" t="s">
        <v>74</v>
      </c>
      <c r="D8531" s="218">
        <v>0</v>
      </c>
    </row>
    <row r="8532" spans="1:4" ht="14.25">
      <c r="A8532" s="199">
        <v>103060</v>
      </c>
      <c r="B8532" s="186" t="s">
        <v>8798</v>
      </c>
      <c r="C8532" s="187" t="s">
        <v>74</v>
      </c>
      <c r="D8532" s="218">
        <v>0</v>
      </c>
    </row>
    <row r="8533" spans="1:4" ht="14.25">
      <c r="A8533" s="199">
        <v>103058</v>
      </c>
      <c r="B8533" s="186" t="s">
        <v>8799</v>
      </c>
      <c r="C8533" s="187" t="s">
        <v>74</v>
      </c>
      <c r="D8533" s="218">
        <v>0</v>
      </c>
    </row>
    <row r="8534" spans="1:4" ht="14.25">
      <c r="A8534" s="199">
        <v>103061</v>
      </c>
      <c r="B8534" s="186" t="s">
        <v>8800</v>
      </c>
      <c r="C8534" s="187" t="s">
        <v>74</v>
      </c>
      <c r="D8534" s="218">
        <v>0</v>
      </c>
    </row>
    <row r="8535" spans="1:4" ht="14.25">
      <c r="A8535" s="199">
        <v>103059</v>
      </c>
      <c r="B8535" s="186" t="s">
        <v>8801</v>
      </c>
      <c r="C8535" s="187" t="s">
        <v>74</v>
      </c>
      <c r="D8535" s="218">
        <v>0</v>
      </c>
    </row>
    <row r="8536" spans="1:4" ht="31.5" customHeight="1">
      <c r="A8536" s="199">
        <v>97101</v>
      </c>
      <c r="B8536" s="186" t="s">
        <v>2914</v>
      </c>
      <c r="C8536" s="187" t="s">
        <v>74</v>
      </c>
      <c r="D8536" s="218">
        <v>181.91</v>
      </c>
    </row>
    <row r="8537" spans="1:4" ht="14.25">
      <c r="A8537" s="199">
        <v>97098</v>
      </c>
      <c r="B8537" s="186" t="s">
        <v>8802</v>
      </c>
      <c r="C8537" s="187" t="s">
        <v>74</v>
      </c>
      <c r="D8537" s="218">
        <v>0</v>
      </c>
    </row>
    <row r="8538" spans="1:4" ht="14.25">
      <c r="A8538" s="199">
        <v>97102</v>
      </c>
      <c r="B8538" s="186" t="s">
        <v>2915</v>
      </c>
      <c r="C8538" s="187" t="s">
        <v>74</v>
      </c>
      <c r="D8538" s="218">
        <v>227.59</v>
      </c>
    </row>
    <row r="8539" spans="1:4" ht="14.25">
      <c r="A8539" s="199">
        <v>97099</v>
      </c>
      <c r="B8539" s="186" t="s">
        <v>8803</v>
      </c>
      <c r="C8539" s="187" t="s">
        <v>74</v>
      </c>
      <c r="D8539" s="218">
        <v>0</v>
      </c>
    </row>
    <row r="8540" spans="1:4" ht="14.25">
      <c r="A8540" s="199">
        <v>97103</v>
      </c>
      <c r="B8540" s="186" t="s">
        <v>2916</v>
      </c>
      <c r="C8540" s="187" t="s">
        <v>74</v>
      </c>
      <c r="D8540" s="218">
        <v>269.77</v>
      </c>
    </row>
    <row r="8541" spans="1:4" ht="14.25">
      <c r="A8541" s="199">
        <v>97100</v>
      </c>
      <c r="B8541" s="186" t="s">
        <v>8804</v>
      </c>
      <c r="C8541" s="187" t="s">
        <v>74</v>
      </c>
      <c r="D8541" s="218">
        <v>0</v>
      </c>
    </row>
    <row r="8542" spans="1:4" ht="14.25">
      <c r="A8542" s="199">
        <v>103072</v>
      </c>
      <c r="B8542" s="186" t="s">
        <v>2917</v>
      </c>
      <c r="C8542" s="187" t="s">
        <v>74</v>
      </c>
      <c r="D8542" s="218">
        <v>318.48</v>
      </c>
    </row>
    <row r="8543" spans="1:4" ht="14.25">
      <c r="A8543" s="199">
        <v>103055</v>
      </c>
      <c r="B8543" s="186" t="s">
        <v>8805</v>
      </c>
      <c r="C8543" s="187" t="s">
        <v>74</v>
      </c>
      <c r="D8543" s="218">
        <v>0</v>
      </c>
    </row>
    <row r="8544" spans="1:4" ht="14.25">
      <c r="A8544" s="199">
        <v>103073</v>
      </c>
      <c r="B8544" s="186" t="s">
        <v>2918</v>
      </c>
      <c r="C8544" s="187" t="s">
        <v>74</v>
      </c>
      <c r="D8544" s="218">
        <v>382.46</v>
      </c>
    </row>
    <row r="8545" spans="1:4" ht="14.25">
      <c r="A8545" s="199">
        <v>103056</v>
      </c>
      <c r="B8545" s="186" t="s">
        <v>8806</v>
      </c>
      <c r="C8545" s="187" t="s">
        <v>74</v>
      </c>
      <c r="D8545" s="218">
        <v>0</v>
      </c>
    </row>
    <row r="8546" spans="1:4" ht="14.25">
      <c r="A8546" s="199">
        <v>97086</v>
      </c>
      <c r="B8546" s="186" t="s">
        <v>2904</v>
      </c>
      <c r="C8546" s="187" t="s">
        <v>74</v>
      </c>
      <c r="D8546" s="218">
        <v>140.91</v>
      </c>
    </row>
    <row r="8547" spans="1:4" ht="14.25">
      <c r="A8547" s="199">
        <v>97085</v>
      </c>
      <c r="B8547" s="186" t="s">
        <v>8807</v>
      </c>
      <c r="C8547" s="187" t="s">
        <v>74</v>
      </c>
      <c r="D8547" s="218">
        <v>0</v>
      </c>
    </row>
    <row r="8548" spans="1:4" ht="14.25">
      <c r="A8548" s="199">
        <v>104766</v>
      </c>
      <c r="B8548" s="186" t="s">
        <v>4339</v>
      </c>
      <c r="C8548" s="187" t="s">
        <v>44</v>
      </c>
      <c r="D8548" s="218">
        <v>16.239999999999998</v>
      </c>
    </row>
    <row r="8549" spans="1:4" ht="14.25">
      <c r="A8549" s="199">
        <v>90467</v>
      </c>
      <c r="B8549" s="186" t="s">
        <v>5510</v>
      </c>
      <c r="C8549" s="187" t="s">
        <v>44</v>
      </c>
      <c r="D8549" s="218">
        <v>23.7</v>
      </c>
    </row>
    <row r="8550" spans="1:4" ht="14.25">
      <c r="A8550" s="199">
        <v>90466</v>
      </c>
      <c r="B8550" s="186" t="s">
        <v>5509</v>
      </c>
      <c r="C8550" s="187" t="s">
        <v>44</v>
      </c>
      <c r="D8550" s="218">
        <v>15.75</v>
      </c>
    </row>
    <row r="8551" spans="1:4" ht="14.25">
      <c r="A8551" s="199">
        <v>90469</v>
      </c>
      <c r="B8551" s="186" t="s">
        <v>5512</v>
      </c>
      <c r="C8551" s="187" t="s">
        <v>44</v>
      </c>
      <c r="D8551" s="218">
        <v>12.03</v>
      </c>
    </row>
    <row r="8552" spans="1:4" ht="14.25">
      <c r="A8552" s="199">
        <v>90470</v>
      </c>
      <c r="B8552" s="186" t="s">
        <v>5513</v>
      </c>
      <c r="C8552" s="187" t="s">
        <v>44</v>
      </c>
      <c r="D8552" s="218">
        <v>16.04</v>
      </c>
    </row>
    <row r="8553" spans="1:4" ht="14.25">
      <c r="A8553" s="199">
        <v>90468</v>
      </c>
      <c r="B8553" s="186" t="s">
        <v>5511</v>
      </c>
      <c r="C8553" s="187" t="s">
        <v>44</v>
      </c>
      <c r="D8553" s="218">
        <v>7.93</v>
      </c>
    </row>
    <row r="8554" spans="1:4" ht="14.25">
      <c r="A8554" s="199">
        <v>91188</v>
      </c>
      <c r="B8554" s="186" t="s">
        <v>8808</v>
      </c>
      <c r="C8554" s="187" t="s">
        <v>73</v>
      </c>
      <c r="D8554" s="218">
        <v>13.44</v>
      </c>
    </row>
    <row r="8555" spans="1:4" ht="14.25">
      <c r="A8555" s="199">
        <v>91189</v>
      </c>
      <c r="B8555" s="186" t="s">
        <v>8809</v>
      </c>
      <c r="C8555" s="187" t="s">
        <v>73</v>
      </c>
      <c r="D8555" s="218">
        <v>75.510000000000005</v>
      </c>
    </row>
    <row r="8556" spans="1:4" ht="14.25">
      <c r="A8556" s="199">
        <v>91192</v>
      </c>
      <c r="B8556" s="186" t="s">
        <v>5528</v>
      </c>
      <c r="C8556" s="187" t="s">
        <v>73</v>
      </c>
      <c r="D8556" s="218">
        <v>23.25</v>
      </c>
    </row>
    <row r="8557" spans="1:4" ht="14.25">
      <c r="A8557" s="199">
        <v>91190</v>
      </c>
      <c r="B8557" s="186" t="s">
        <v>5526</v>
      </c>
      <c r="C8557" s="187" t="s">
        <v>73</v>
      </c>
      <c r="D8557" s="218">
        <v>10.97</v>
      </c>
    </row>
    <row r="8558" spans="1:4" ht="14.25">
      <c r="A8558" s="199">
        <v>91191</v>
      </c>
      <c r="B8558" s="186" t="s">
        <v>5527</v>
      </c>
      <c r="C8558" s="187" t="s">
        <v>73</v>
      </c>
      <c r="D8558" s="218">
        <v>15.38</v>
      </c>
    </row>
    <row r="8559" spans="1:4" ht="14.25">
      <c r="A8559" s="199">
        <v>95541</v>
      </c>
      <c r="B8559" s="186" t="s">
        <v>8810</v>
      </c>
      <c r="C8559" s="187" t="s">
        <v>73</v>
      </c>
      <c r="D8559" s="218">
        <v>24.88</v>
      </c>
    </row>
    <row r="8560" spans="1:4" ht="14.25">
      <c r="A8560" s="199">
        <v>96564</v>
      </c>
      <c r="B8560" s="186" t="s">
        <v>8811</v>
      </c>
      <c r="C8560" s="187" t="s">
        <v>44</v>
      </c>
      <c r="D8560" s="218">
        <v>0</v>
      </c>
    </row>
    <row r="8561" spans="1:4" ht="14.25">
      <c r="A8561" s="199">
        <v>104785</v>
      </c>
      <c r="B8561" s="186" t="s">
        <v>4347</v>
      </c>
      <c r="C8561" s="187" t="s">
        <v>44</v>
      </c>
      <c r="D8561" s="218">
        <v>11.59</v>
      </c>
    </row>
    <row r="8562" spans="1:4" ht="14.25">
      <c r="A8562" s="199">
        <v>91166</v>
      </c>
      <c r="B8562" s="186" t="s">
        <v>5514</v>
      </c>
      <c r="C8562" s="187" t="s">
        <v>44</v>
      </c>
      <c r="D8562" s="218">
        <v>4.3099999999999996</v>
      </c>
    </row>
    <row r="8563" spans="1:4" ht="14.25">
      <c r="A8563" s="199">
        <v>91167</v>
      </c>
      <c r="B8563" s="186" t="s">
        <v>5515</v>
      </c>
      <c r="C8563" s="187" t="s">
        <v>44</v>
      </c>
      <c r="D8563" s="218">
        <v>9.77</v>
      </c>
    </row>
    <row r="8564" spans="1:4" ht="14.25">
      <c r="A8564" s="199">
        <v>91176</v>
      </c>
      <c r="B8564" s="186" t="s">
        <v>8812</v>
      </c>
      <c r="C8564" s="187" t="s">
        <v>44</v>
      </c>
      <c r="D8564" s="218">
        <v>16.21</v>
      </c>
    </row>
    <row r="8565" spans="1:4" ht="14.25">
      <c r="A8565" s="199">
        <v>91182</v>
      </c>
      <c r="B8565" s="186" t="s">
        <v>5522</v>
      </c>
      <c r="C8565" s="187" t="s">
        <v>44</v>
      </c>
      <c r="D8565" s="218">
        <v>26.4</v>
      </c>
    </row>
    <row r="8566" spans="1:4" ht="14.25">
      <c r="A8566" s="199">
        <v>91186</v>
      </c>
      <c r="B8566" s="186" t="s">
        <v>5524</v>
      </c>
      <c r="C8566" s="187" t="s">
        <v>44</v>
      </c>
      <c r="D8566" s="218">
        <v>29.17</v>
      </c>
    </row>
    <row r="8567" spans="1:4" ht="14.25">
      <c r="A8567" s="199">
        <v>91171</v>
      </c>
      <c r="B8567" s="186" t="s">
        <v>5517</v>
      </c>
      <c r="C8567" s="187" t="s">
        <v>44</v>
      </c>
      <c r="D8567" s="218">
        <v>15.71</v>
      </c>
    </row>
    <row r="8568" spans="1:4" ht="14.25">
      <c r="A8568" s="199">
        <v>91187</v>
      </c>
      <c r="B8568" s="186" t="s">
        <v>5525</v>
      </c>
      <c r="C8568" s="187" t="s">
        <v>44</v>
      </c>
      <c r="D8568" s="218">
        <v>26.19</v>
      </c>
    </row>
    <row r="8569" spans="1:4" ht="14.25">
      <c r="A8569" s="199">
        <v>91172</v>
      </c>
      <c r="B8569" s="186" t="s">
        <v>5518</v>
      </c>
      <c r="C8569" s="187" t="s">
        <v>44</v>
      </c>
      <c r="D8569" s="218">
        <v>18.079999999999998</v>
      </c>
    </row>
    <row r="8570" spans="1:4" ht="14.25">
      <c r="A8570" s="199">
        <v>91185</v>
      </c>
      <c r="B8570" s="186" t="s">
        <v>5523</v>
      </c>
      <c r="C8570" s="187" t="s">
        <v>44</v>
      </c>
      <c r="D8570" s="218">
        <v>26.4</v>
      </c>
    </row>
    <row r="8571" spans="1:4" ht="14.25">
      <c r="A8571" s="199">
        <v>91170</v>
      </c>
      <c r="B8571" s="186" t="s">
        <v>5516</v>
      </c>
      <c r="C8571" s="187" t="s">
        <v>44</v>
      </c>
      <c r="D8571" s="218">
        <v>9.77</v>
      </c>
    </row>
    <row r="8572" spans="1:4" ht="14.25">
      <c r="A8572" s="199">
        <v>91180</v>
      </c>
      <c r="B8572" s="186" t="s">
        <v>8813</v>
      </c>
      <c r="C8572" s="187" t="s">
        <v>44</v>
      </c>
      <c r="D8572" s="218">
        <v>21.5</v>
      </c>
    </row>
    <row r="8573" spans="1:4" ht="14.25">
      <c r="A8573" s="199">
        <v>91181</v>
      </c>
      <c r="B8573" s="186" t="s">
        <v>8814</v>
      </c>
      <c r="C8573" s="187" t="s">
        <v>44</v>
      </c>
      <c r="D8573" s="218">
        <v>22.49</v>
      </c>
    </row>
    <row r="8574" spans="1:4" ht="14.25">
      <c r="A8574" s="199">
        <v>91179</v>
      </c>
      <c r="B8574" s="186" t="s">
        <v>8815</v>
      </c>
      <c r="C8574" s="187" t="s">
        <v>44</v>
      </c>
      <c r="D8574" s="218">
        <v>16.21</v>
      </c>
    </row>
    <row r="8575" spans="1:4" ht="14.25">
      <c r="A8575" s="199">
        <v>91174</v>
      </c>
      <c r="B8575" s="186" t="s">
        <v>5520</v>
      </c>
      <c r="C8575" s="187" t="s">
        <v>44</v>
      </c>
      <c r="D8575" s="218">
        <v>6.28</v>
      </c>
    </row>
    <row r="8576" spans="1:4" ht="14.25">
      <c r="A8576" s="199">
        <v>91175</v>
      </c>
      <c r="B8576" s="186" t="s">
        <v>5521</v>
      </c>
      <c r="C8576" s="187" t="s">
        <v>44</v>
      </c>
      <c r="D8576" s="218">
        <v>9.76</v>
      </c>
    </row>
    <row r="8577" spans="1:4" ht="14.25">
      <c r="A8577" s="199">
        <v>91173</v>
      </c>
      <c r="B8577" s="186" t="s">
        <v>5519</v>
      </c>
      <c r="C8577" s="187" t="s">
        <v>44</v>
      </c>
      <c r="D8577" s="218">
        <v>3.63</v>
      </c>
    </row>
    <row r="8578" spans="1:4" ht="14.25">
      <c r="A8578" s="199">
        <v>104759</v>
      </c>
      <c r="B8578" s="186" t="s">
        <v>4332</v>
      </c>
      <c r="C8578" s="187" t="s">
        <v>73</v>
      </c>
      <c r="D8578" s="218">
        <v>41.43</v>
      </c>
    </row>
    <row r="8579" spans="1:4" ht="14.25">
      <c r="A8579" s="199">
        <v>104760</v>
      </c>
      <c r="B8579" s="186" t="s">
        <v>4333</v>
      </c>
      <c r="C8579" s="187" t="s">
        <v>73</v>
      </c>
      <c r="D8579" s="218">
        <v>60.52</v>
      </c>
    </row>
    <row r="8580" spans="1:4" ht="14.25">
      <c r="A8580" s="199">
        <v>104758</v>
      </c>
      <c r="B8580" s="186" t="s">
        <v>4331</v>
      </c>
      <c r="C8580" s="187" t="s">
        <v>73</v>
      </c>
      <c r="D8580" s="218">
        <v>15.54</v>
      </c>
    </row>
    <row r="8581" spans="1:4" ht="14.25">
      <c r="A8581" s="199">
        <v>90437</v>
      </c>
      <c r="B8581" s="186" t="s">
        <v>5486</v>
      </c>
      <c r="C8581" s="187" t="s">
        <v>73</v>
      </c>
      <c r="D8581" s="218">
        <v>39.83</v>
      </c>
    </row>
    <row r="8582" spans="1:4" ht="14.25">
      <c r="A8582" s="199">
        <v>90438</v>
      </c>
      <c r="B8582" s="186" t="s">
        <v>5487</v>
      </c>
      <c r="C8582" s="187" t="s">
        <v>73</v>
      </c>
      <c r="D8582" s="218">
        <v>58.18</v>
      </c>
    </row>
    <row r="8583" spans="1:4" ht="14.25">
      <c r="A8583" s="199">
        <v>90436</v>
      </c>
      <c r="B8583" s="186" t="s">
        <v>5485</v>
      </c>
      <c r="C8583" s="187" t="s">
        <v>73</v>
      </c>
      <c r="D8583" s="218">
        <v>14.94</v>
      </c>
    </row>
    <row r="8584" spans="1:4" ht="14.25">
      <c r="A8584" s="199">
        <v>104770</v>
      </c>
      <c r="B8584" s="186" t="s">
        <v>4341</v>
      </c>
      <c r="C8584" s="187" t="s">
        <v>73</v>
      </c>
      <c r="D8584" s="218">
        <v>1.75</v>
      </c>
    </row>
    <row r="8585" spans="1:4" ht="14.25">
      <c r="A8585" s="199">
        <v>104772</v>
      </c>
      <c r="B8585" s="186" t="s">
        <v>4342</v>
      </c>
      <c r="C8585" s="187" t="s">
        <v>73</v>
      </c>
      <c r="D8585" s="218">
        <v>2.56</v>
      </c>
    </row>
    <row r="8586" spans="1:4" ht="14.25">
      <c r="A8586" s="199">
        <v>104768</v>
      </c>
      <c r="B8586" s="186" t="s">
        <v>4340</v>
      </c>
      <c r="C8586" s="187" t="s">
        <v>73</v>
      </c>
      <c r="D8586" s="218">
        <v>0.65</v>
      </c>
    </row>
    <row r="8587" spans="1:4" ht="14.25">
      <c r="A8587" s="199">
        <v>104769</v>
      </c>
      <c r="B8587" s="186" t="s">
        <v>5540</v>
      </c>
      <c r="C8587" s="187" t="s">
        <v>73</v>
      </c>
      <c r="D8587" s="218">
        <v>1.69</v>
      </c>
    </row>
    <row r="8588" spans="1:4" ht="14.25">
      <c r="A8588" s="199">
        <v>104771</v>
      </c>
      <c r="B8588" s="186" t="s">
        <v>5541</v>
      </c>
      <c r="C8588" s="187" t="s">
        <v>73</v>
      </c>
      <c r="D8588" s="218">
        <v>2.46</v>
      </c>
    </row>
    <row r="8589" spans="1:4" ht="14.25">
      <c r="A8589" s="199">
        <v>104767</v>
      </c>
      <c r="B8589" s="186" t="s">
        <v>5539</v>
      </c>
      <c r="C8589" s="187" t="s">
        <v>73</v>
      </c>
      <c r="D8589" s="218">
        <v>0.62</v>
      </c>
    </row>
    <row r="8590" spans="1:4" ht="14.25">
      <c r="A8590" s="199">
        <v>104762</v>
      </c>
      <c r="B8590" s="186" t="s">
        <v>4335</v>
      </c>
      <c r="C8590" s="187" t="s">
        <v>73</v>
      </c>
      <c r="D8590" s="218">
        <v>26.53</v>
      </c>
    </row>
    <row r="8591" spans="1:4" ht="14.25">
      <c r="A8591" s="199">
        <v>104763</v>
      </c>
      <c r="B8591" s="186" t="s">
        <v>4336</v>
      </c>
      <c r="C8591" s="187" t="s">
        <v>73</v>
      </c>
      <c r="D8591" s="218">
        <v>38.75</v>
      </c>
    </row>
    <row r="8592" spans="1:4" ht="14.25">
      <c r="A8592" s="199">
        <v>104761</v>
      </c>
      <c r="B8592" s="186" t="s">
        <v>4334</v>
      </c>
      <c r="C8592" s="187" t="s">
        <v>73</v>
      </c>
      <c r="D8592" s="218">
        <v>9.9499999999999993</v>
      </c>
    </row>
    <row r="8593" spans="1:4" ht="14.25">
      <c r="A8593" s="199">
        <v>90440</v>
      </c>
      <c r="B8593" s="186" t="s">
        <v>5489</v>
      </c>
      <c r="C8593" s="187" t="s">
        <v>73</v>
      </c>
      <c r="D8593" s="218">
        <v>26.31</v>
      </c>
    </row>
    <row r="8594" spans="1:4" ht="14.25">
      <c r="A8594" s="199">
        <v>90441</v>
      </c>
      <c r="B8594" s="186" t="s">
        <v>5490</v>
      </c>
      <c r="C8594" s="187" t="s">
        <v>73</v>
      </c>
      <c r="D8594" s="218">
        <v>38.43</v>
      </c>
    </row>
    <row r="8595" spans="1:4" ht="14.25">
      <c r="A8595" s="199">
        <v>90439</v>
      </c>
      <c r="B8595" s="186" t="s">
        <v>5488</v>
      </c>
      <c r="C8595" s="187" t="s">
        <v>73</v>
      </c>
      <c r="D8595" s="218">
        <v>9.8699999999999992</v>
      </c>
    </row>
    <row r="8596" spans="1:4" ht="14.25">
      <c r="A8596" s="199">
        <v>104776</v>
      </c>
      <c r="B8596" s="186" t="s">
        <v>4344</v>
      </c>
      <c r="C8596" s="187" t="s">
        <v>73</v>
      </c>
      <c r="D8596" s="218">
        <v>6.25</v>
      </c>
    </row>
    <row r="8597" spans="1:4" ht="14.25">
      <c r="A8597" s="199">
        <v>104778</v>
      </c>
      <c r="B8597" s="186" t="s">
        <v>4345</v>
      </c>
      <c r="C8597" s="187" t="s">
        <v>73</v>
      </c>
      <c r="D8597" s="218">
        <v>9.14</v>
      </c>
    </row>
    <row r="8598" spans="1:4" ht="14.25">
      <c r="A8598" s="199">
        <v>104774</v>
      </c>
      <c r="B8598" s="186" t="s">
        <v>4343</v>
      </c>
      <c r="C8598" s="187" t="s">
        <v>73</v>
      </c>
      <c r="D8598" s="218">
        <v>2.34</v>
      </c>
    </row>
    <row r="8599" spans="1:4" ht="14.25">
      <c r="A8599" s="199">
        <v>104775</v>
      </c>
      <c r="B8599" s="186" t="s">
        <v>5543</v>
      </c>
      <c r="C8599" s="187" t="s">
        <v>73</v>
      </c>
      <c r="D8599" s="218">
        <v>6.05</v>
      </c>
    </row>
    <row r="8600" spans="1:4" ht="14.25">
      <c r="A8600" s="199">
        <v>104777</v>
      </c>
      <c r="B8600" s="186" t="s">
        <v>5544</v>
      </c>
      <c r="C8600" s="187" t="s">
        <v>73</v>
      </c>
      <c r="D8600" s="218">
        <v>8.83</v>
      </c>
    </row>
    <row r="8601" spans="1:4" ht="14.25">
      <c r="A8601" s="199">
        <v>104773</v>
      </c>
      <c r="B8601" s="186" t="s">
        <v>5542</v>
      </c>
      <c r="C8601" s="187" t="s">
        <v>73</v>
      </c>
      <c r="D8601" s="218">
        <v>2.2599999999999998</v>
      </c>
    </row>
    <row r="8602" spans="1:4" ht="14.25">
      <c r="A8602" s="199">
        <v>104782</v>
      </c>
      <c r="B8602" s="186" t="s">
        <v>5547</v>
      </c>
      <c r="C8602" s="187" t="s">
        <v>73</v>
      </c>
      <c r="D8602" s="218">
        <v>66.17</v>
      </c>
    </row>
    <row r="8603" spans="1:4" ht="14.25">
      <c r="A8603" s="199">
        <v>90451</v>
      </c>
      <c r="B8603" s="186" t="s">
        <v>5496</v>
      </c>
      <c r="C8603" s="187" t="s">
        <v>73</v>
      </c>
      <c r="D8603" s="218">
        <v>6.33</v>
      </c>
    </row>
    <row r="8604" spans="1:4" ht="14.25">
      <c r="A8604" s="199">
        <v>90452</v>
      </c>
      <c r="B8604" s="186" t="s">
        <v>5497</v>
      </c>
      <c r="C8604" s="187" t="s">
        <v>73</v>
      </c>
      <c r="D8604" s="218">
        <v>23.24</v>
      </c>
    </row>
    <row r="8605" spans="1:4" ht="14.25">
      <c r="A8605" s="199">
        <v>90455</v>
      </c>
      <c r="B8605" s="186" t="s">
        <v>5500</v>
      </c>
      <c r="C8605" s="187" t="s">
        <v>73</v>
      </c>
      <c r="D8605" s="218">
        <v>8.41</v>
      </c>
    </row>
    <row r="8606" spans="1:4" ht="14.25">
      <c r="A8606" s="199">
        <v>104784</v>
      </c>
      <c r="B8606" s="186" t="s">
        <v>5549</v>
      </c>
      <c r="C8606" s="187" t="s">
        <v>73</v>
      </c>
      <c r="D8606" s="218">
        <v>14.61</v>
      </c>
    </row>
    <row r="8607" spans="1:4" ht="14.25">
      <c r="A8607" s="199">
        <v>90453</v>
      </c>
      <c r="B8607" s="186" t="s">
        <v>5498</v>
      </c>
      <c r="C8607" s="187" t="s">
        <v>73</v>
      </c>
      <c r="D8607" s="218">
        <v>4.08</v>
      </c>
    </row>
    <row r="8608" spans="1:4" ht="14.25">
      <c r="A8608" s="199">
        <v>104783</v>
      </c>
      <c r="B8608" s="186" t="s">
        <v>5548</v>
      </c>
      <c r="C8608" s="187" t="s">
        <v>73</v>
      </c>
      <c r="D8608" s="218">
        <v>5.22</v>
      </c>
    </row>
    <row r="8609" spans="1:4" ht="14.25">
      <c r="A8609" s="199">
        <v>90454</v>
      </c>
      <c r="B8609" s="186" t="s">
        <v>5499</v>
      </c>
      <c r="C8609" s="187" t="s">
        <v>73</v>
      </c>
      <c r="D8609" s="218">
        <v>6.63</v>
      </c>
    </row>
    <row r="8610" spans="1:4" ht="14.25">
      <c r="A8610" s="199">
        <v>90459</v>
      </c>
      <c r="B8610" s="186" t="s">
        <v>5504</v>
      </c>
      <c r="C8610" s="187" t="s">
        <v>73</v>
      </c>
      <c r="D8610" s="218">
        <v>49</v>
      </c>
    </row>
    <row r="8611" spans="1:4" ht="14.25">
      <c r="A8611" s="199">
        <v>90456</v>
      </c>
      <c r="B8611" s="186" t="s">
        <v>5501</v>
      </c>
      <c r="C8611" s="187" t="s">
        <v>73</v>
      </c>
      <c r="D8611" s="218">
        <v>5.52</v>
      </c>
    </row>
    <row r="8612" spans="1:4" ht="14.25">
      <c r="A8612" s="199">
        <v>90458</v>
      </c>
      <c r="B8612" s="186" t="s">
        <v>5503</v>
      </c>
      <c r="C8612" s="187" t="s">
        <v>73</v>
      </c>
      <c r="D8612" s="218">
        <v>36.020000000000003</v>
      </c>
    </row>
    <row r="8613" spans="1:4" ht="14.25">
      <c r="A8613" s="199">
        <v>90457</v>
      </c>
      <c r="B8613" s="186" t="s">
        <v>5502</v>
      </c>
      <c r="C8613" s="187" t="s">
        <v>73</v>
      </c>
      <c r="D8613" s="218">
        <v>12.62</v>
      </c>
    </row>
    <row r="8614" spans="1:4" ht="14.25">
      <c r="A8614" s="199">
        <v>90447</v>
      </c>
      <c r="B8614" s="186" t="s">
        <v>5495</v>
      </c>
      <c r="C8614" s="187" t="s">
        <v>44</v>
      </c>
      <c r="D8614" s="218">
        <v>8.35</v>
      </c>
    </row>
    <row r="8615" spans="1:4" ht="14.25">
      <c r="A8615" s="199">
        <v>91222</v>
      </c>
      <c r="B8615" s="186" t="s">
        <v>5529</v>
      </c>
      <c r="C8615" s="187" t="s">
        <v>44</v>
      </c>
      <c r="D8615" s="218">
        <v>8.92</v>
      </c>
    </row>
    <row r="8616" spans="1:4" ht="14.25">
      <c r="A8616" s="199">
        <v>90443</v>
      </c>
      <c r="B8616" s="186" t="s">
        <v>5491</v>
      </c>
      <c r="C8616" s="187" t="s">
        <v>44</v>
      </c>
      <c r="D8616" s="218">
        <v>8.02</v>
      </c>
    </row>
    <row r="8617" spans="1:4" ht="14.25">
      <c r="A8617" s="199">
        <v>104780</v>
      </c>
      <c r="B8617" s="186" t="s">
        <v>4346</v>
      </c>
      <c r="C8617" s="187" t="s">
        <v>44</v>
      </c>
      <c r="D8617" s="218">
        <v>7.06</v>
      </c>
    </row>
    <row r="8618" spans="1:4" ht="14.25">
      <c r="A8618" s="199">
        <v>104781</v>
      </c>
      <c r="B8618" s="186" t="s">
        <v>5546</v>
      </c>
      <c r="C8618" s="187" t="s">
        <v>44</v>
      </c>
      <c r="D8618" s="218">
        <v>8.11</v>
      </c>
    </row>
    <row r="8619" spans="1:4" ht="14.25">
      <c r="A8619" s="199">
        <v>104779</v>
      </c>
      <c r="B8619" s="186" t="s">
        <v>5545</v>
      </c>
      <c r="C8619" s="187" t="s">
        <v>44</v>
      </c>
      <c r="D8619" s="218">
        <v>7.01</v>
      </c>
    </row>
    <row r="8620" spans="1:4" ht="14.25">
      <c r="A8620" s="199">
        <v>104787</v>
      </c>
      <c r="B8620" s="186" t="s">
        <v>5551</v>
      </c>
      <c r="C8620" s="187" t="s">
        <v>44</v>
      </c>
      <c r="D8620" s="218">
        <v>8.6999999999999993</v>
      </c>
    </row>
    <row r="8621" spans="1:4" ht="14.25">
      <c r="A8621" s="199">
        <v>104788</v>
      </c>
      <c r="B8621" s="186" t="s">
        <v>5552</v>
      </c>
      <c r="C8621" s="187" t="s">
        <v>44</v>
      </c>
      <c r="D8621" s="218">
        <v>11.56</v>
      </c>
    </row>
    <row r="8622" spans="1:4" ht="14.25">
      <c r="A8622" s="199">
        <v>104786</v>
      </c>
      <c r="B8622" s="186" t="s">
        <v>5550</v>
      </c>
      <c r="C8622" s="187" t="s">
        <v>44</v>
      </c>
      <c r="D8622" s="218">
        <v>6.56</v>
      </c>
    </row>
    <row r="8623" spans="1:4" ht="14.25">
      <c r="A8623" s="199">
        <v>90445</v>
      </c>
      <c r="B8623" s="186" t="s">
        <v>5493</v>
      </c>
      <c r="C8623" s="187" t="s">
        <v>44</v>
      </c>
      <c r="D8623" s="218">
        <v>18.02</v>
      </c>
    </row>
    <row r="8624" spans="1:4" ht="14.25">
      <c r="A8624" s="199">
        <v>90446</v>
      </c>
      <c r="B8624" s="186" t="s">
        <v>5494</v>
      </c>
      <c r="C8624" s="187" t="s">
        <v>44</v>
      </c>
      <c r="D8624" s="218">
        <v>23.94</v>
      </c>
    </row>
    <row r="8625" spans="1:4" ht="14.25">
      <c r="A8625" s="199">
        <v>90444</v>
      </c>
      <c r="B8625" s="186" t="s">
        <v>5492</v>
      </c>
      <c r="C8625" s="187" t="s">
        <v>44</v>
      </c>
      <c r="D8625" s="218">
        <v>13.6</v>
      </c>
    </row>
    <row r="8626" spans="1:4" ht="14.25">
      <c r="A8626" s="199">
        <v>104764</v>
      </c>
      <c r="B8626" s="186" t="s">
        <v>4337</v>
      </c>
      <c r="C8626" s="187" t="s">
        <v>44</v>
      </c>
      <c r="D8626" s="218">
        <v>21.53</v>
      </c>
    </row>
    <row r="8627" spans="1:4" ht="14.25">
      <c r="A8627" s="199">
        <v>90460</v>
      </c>
      <c r="B8627" s="186" t="s">
        <v>5505</v>
      </c>
      <c r="C8627" s="187" t="s">
        <v>44</v>
      </c>
      <c r="D8627" s="218">
        <v>26.57</v>
      </c>
    </row>
    <row r="8628" spans="1:4" ht="14.25">
      <c r="A8628" s="199">
        <v>90462</v>
      </c>
      <c r="B8628" s="186" t="s">
        <v>5507</v>
      </c>
      <c r="C8628" s="187" t="s">
        <v>44</v>
      </c>
      <c r="D8628" s="218">
        <v>4.66</v>
      </c>
    </row>
    <row r="8629" spans="1:4" ht="14.25">
      <c r="A8629" s="199">
        <v>104765</v>
      </c>
      <c r="B8629" s="186" t="s">
        <v>4338</v>
      </c>
      <c r="C8629" s="187" t="s">
        <v>44</v>
      </c>
      <c r="D8629" s="218">
        <v>17.059999999999999</v>
      </c>
    </row>
    <row r="8630" spans="1:4" ht="14.25">
      <c r="A8630" s="199">
        <v>90461</v>
      </c>
      <c r="B8630" s="186" t="s">
        <v>5506</v>
      </c>
      <c r="C8630" s="187" t="s">
        <v>44</v>
      </c>
      <c r="D8630" s="218">
        <v>19.53</v>
      </c>
    </row>
    <row r="8631" spans="1:4" ht="14.25">
      <c r="A8631" s="199">
        <v>90463</v>
      </c>
      <c r="B8631" s="186" t="s">
        <v>5508</v>
      </c>
      <c r="C8631" s="187" t="s">
        <v>44</v>
      </c>
      <c r="D8631" s="218">
        <v>3.89</v>
      </c>
    </row>
    <row r="8632" spans="1:4" ht="14.25">
      <c r="A8632" s="199">
        <v>96560</v>
      </c>
      <c r="B8632" s="186" t="s">
        <v>5535</v>
      </c>
      <c r="C8632" s="187" t="s">
        <v>74</v>
      </c>
      <c r="D8632" s="218">
        <v>34.72</v>
      </c>
    </row>
    <row r="8633" spans="1:4" ht="14.25">
      <c r="A8633" s="199">
        <v>96559</v>
      </c>
      <c r="B8633" s="186" t="s">
        <v>5534</v>
      </c>
      <c r="C8633" s="187" t="s">
        <v>74</v>
      </c>
      <c r="D8633" s="218">
        <v>37.159999999999997</v>
      </c>
    </row>
    <row r="8634" spans="1:4" ht="14.25">
      <c r="A8634" s="199">
        <v>96562</v>
      </c>
      <c r="B8634" s="186" t="s">
        <v>5536</v>
      </c>
      <c r="C8634" s="187" t="s">
        <v>44</v>
      </c>
      <c r="D8634" s="218">
        <v>52.77</v>
      </c>
    </row>
    <row r="8635" spans="1:4" ht="14.25">
      <c r="A8635" s="199">
        <v>96563</v>
      </c>
      <c r="B8635" s="186" t="s">
        <v>5537</v>
      </c>
      <c r="C8635" s="187" t="s">
        <v>44</v>
      </c>
      <c r="D8635" s="218">
        <v>58.77</v>
      </c>
    </row>
    <row r="8636" spans="1:4" ht="14.25">
      <c r="A8636" s="199">
        <v>102469</v>
      </c>
      <c r="B8636" s="186" t="s">
        <v>8816</v>
      </c>
      <c r="C8636" s="187" t="s">
        <v>74</v>
      </c>
      <c r="D8636" s="218">
        <v>0</v>
      </c>
    </row>
    <row r="8637" spans="1:4" ht="14.25">
      <c r="A8637" s="199">
        <v>104388</v>
      </c>
      <c r="B8637" s="186" t="s">
        <v>8817</v>
      </c>
      <c r="C8637" s="187" t="s">
        <v>74</v>
      </c>
      <c r="D8637" s="218">
        <v>0</v>
      </c>
    </row>
    <row r="8638" spans="1:4" ht="14.25">
      <c r="A8638" s="199">
        <v>104387</v>
      </c>
      <c r="B8638" s="186" t="s">
        <v>8818</v>
      </c>
      <c r="C8638" s="187" t="s">
        <v>712</v>
      </c>
      <c r="D8638" s="218">
        <v>0</v>
      </c>
    </row>
    <row r="8639" spans="1:4" ht="14.25">
      <c r="A8639" s="199">
        <v>104364</v>
      </c>
      <c r="B8639" s="186" t="s">
        <v>8819</v>
      </c>
      <c r="C8639" s="187" t="s">
        <v>712</v>
      </c>
      <c r="D8639" s="218">
        <v>0</v>
      </c>
    </row>
    <row r="8640" spans="1:4" ht="14.25">
      <c r="A8640" s="199">
        <v>102097</v>
      </c>
      <c r="B8640" s="186" t="s">
        <v>8820</v>
      </c>
      <c r="C8640" s="187" t="s">
        <v>712</v>
      </c>
      <c r="D8640" s="218">
        <v>0</v>
      </c>
    </row>
    <row r="8641" spans="1:4" ht="14.25">
      <c r="A8641" s="199">
        <v>104365</v>
      </c>
      <c r="B8641" s="186" t="s">
        <v>8821</v>
      </c>
      <c r="C8641" s="187" t="s">
        <v>712</v>
      </c>
      <c r="D8641" s="218">
        <v>0</v>
      </c>
    </row>
    <row r="8642" spans="1:4" ht="14.25">
      <c r="A8642" s="199">
        <v>101870</v>
      </c>
      <c r="B8642" s="186" t="s">
        <v>2498</v>
      </c>
      <c r="C8642" s="187" t="s">
        <v>74</v>
      </c>
      <c r="D8642" s="218">
        <v>40.15</v>
      </c>
    </row>
    <row r="8643" spans="1:4" ht="14.25">
      <c r="A8643" s="199">
        <v>101866</v>
      </c>
      <c r="B8643" s="186" t="s">
        <v>8822</v>
      </c>
      <c r="C8643" s="187" t="s">
        <v>74</v>
      </c>
      <c r="D8643" s="218">
        <v>34.85</v>
      </c>
    </row>
    <row r="8644" spans="1:4" ht="14.25">
      <c r="A8644" s="199">
        <v>101867</v>
      </c>
      <c r="B8644" s="186" t="s">
        <v>2495</v>
      </c>
      <c r="C8644" s="187" t="s">
        <v>74</v>
      </c>
      <c r="D8644" s="218">
        <v>38.93</v>
      </c>
    </row>
    <row r="8645" spans="1:4" ht="14.25">
      <c r="A8645" s="199">
        <v>101868</v>
      </c>
      <c r="B8645" s="186" t="s">
        <v>2496</v>
      </c>
      <c r="C8645" s="187" t="s">
        <v>74</v>
      </c>
      <c r="D8645" s="218">
        <v>32.020000000000003</v>
      </c>
    </row>
    <row r="8646" spans="1:4" ht="14.25">
      <c r="A8646" s="199">
        <v>101869</v>
      </c>
      <c r="B8646" s="186" t="s">
        <v>2497</v>
      </c>
      <c r="C8646" s="187" t="s">
        <v>74</v>
      </c>
      <c r="D8646" s="218">
        <v>36.090000000000003</v>
      </c>
    </row>
    <row r="8647" spans="1:4" ht="14.25">
      <c r="A8647" s="199">
        <v>101856</v>
      </c>
      <c r="B8647" s="186" t="s">
        <v>2486</v>
      </c>
      <c r="C8647" s="187" t="s">
        <v>74</v>
      </c>
      <c r="D8647" s="218">
        <v>29.52</v>
      </c>
    </row>
    <row r="8648" spans="1:4" ht="14.25">
      <c r="A8648" s="199">
        <v>101865</v>
      </c>
      <c r="B8648" s="186" t="s">
        <v>2494</v>
      </c>
      <c r="C8648" s="187" t="s">
        <v>74</v>
      </c>
      <c r="D8648" s="218">
        <v>38.51</v>
      </c>
    </row>
    <row r="8649" spans="1:4" ht="14.25">
      <c r="A8649" s="199">
        <v>101861</v>
      </c>
      <c r="B8649" s="186" t="s">
        <v>8823</v>
      </c>
      <c r="C8649" s="187" t="s">
        <v>74</v>
      </c>
      <c r="D8649" s="218">
        <v>34.659999999999997</v>
      </c>
    </row>
    <row r="8650" spans="1:4" ht="14.25">
      <c r="A8650" s="199">
        <v>101862</v>
      </c>
      <c r="B8650" s="186" t="s">
        <v>2491</v>
      </c>
      <c r="C8650" s="187" t="s">
        <v>74</v>
      </c>
      <c r="D8650" s="218">
        <v>37.29</v>
      </c>
    </row>
    <row r="8651" spans="1:4" ht="14.25">
      <c r="A8651" s="199">
        <v>101863</v>
      </c>
      <c r="B8651" s="186" t="s">
        <v>2492</v>
      </c>
      <c r="C8651" s="187" t="s">
        <v>74</v>
      </c>
      <c r="D8651" s="218">
        <v>30.38</v>
      </c>
    </row>
    <row r="8652" spans="1:4" ht="14.25">
      <c r="A8652" s="199">
        <v>101864</v>
      </c>
      <c r="B8652" s="186" t="s">
        <v>2493</v>
      </c>
      <c r="C8652" s="187" t="s">
        <v>74</v>
      </c>
      <c r="D8652" s="218">
        <v>34.450000000000003</v>
      </c>
    </row>
    <row r="8653" spans="1:4" ht="14.25">
      <c r="A8653" s="199">
        <v>101860</v>
      </c>
      <c r="B8653" s="186" t="s">
        <v>2490</v>
      </c>
      <c r="C8653" s="187" t="s">
        <v>74</v>
      </c>
      <c r="D8653" s="218">
        <v>36.68</v>
      </c>
    </row>
    <row r="8654" spans="1:4" ht="14.25">
      <c r="A8654" s="199">
        <v>101857</v>
      </c>
      <c r="B8654" s="186" t="s">
        <v>2487</v>
      </c>
      <c r="C8654" s="187" t="s">
        <v>74</v>
      </c>
      <c r="D8654" s="218">
        <v>35.53</v>
      </c>
    </row>
    <row r="8655" spans="1:4" ht="14.25">
      <c r="A8655" s="199">
        <v>101858</v>
      </c>
      <c r="B8655" s="186" t="s">
        <v>2488</v>
      </c>
      <c r="C8655" s="187" t="s">
        <v>74</v>
      </c>
      <c r="D8655" s="218">
        <v>30.02</v>
      </c>
    </row>
    <row r="8656" spans="1:4" ht="14.25">
      <c r="A8656" s="199">
        <v>101859</v>
      </c>
      <c r="B8656" s="186" t="s">
        <v>2489</v>
      </c>
      <c r="C8656" s="187" t="s">
        <v>74</v>
      </c>
      <c r="D8656" s="218">
        <v>32.619999999999997</v>
      </c>
    </row>
    <row r="8657" spans="1:4" ht="14.25">
      <c r="A8657" s="199">
        <v>101852</v>
      </c>
      <c r="B8657" s="186" t="s">
        <v>2484</v>
      </c>
      <c r="C8657" s="187" t="s">
        <v>74</v>
      </c>
      <c r="D8657" s="218">
        <v>80.86</v>
      </c>
    </row>
    <row r="8658" spans="1:4" ht="14.25">
      <c r="A8658" s="199">
        <v>104385</v>
      </c>
      <c r="B8658" s="186" t="s">
        <v>8824</v>
      </c>
      <c r="C8658" s="187" t="s">
        <v>74</v>
      </c>
      <c r="D8658" s="218">
        <v>0</v>
      </c>
    </row>
    <row r="8659" spans="1:4" ht="14.25">
      <c r="A8659" s="199">
        <v>101850</v>
      </c>
      <c r="B8659" s="186" t="s">
        <v>2483</v>
      </c>
      <c r="C8659" s="187" t="s">
        <v>74</v>
      </c>
      <c r="D8659" s="218">
        <v>65.650000000000006</v>
      </c>
    </row>
    <row r="8660" spans="1:4" ht="14.25">
      <c r="A8660" s="199">
        <v>101855</v>
      </c>
      <c r="B8660" s="186" t="s">
        <v>2485</v>
      </c>
      <c r="C8660" s="187" t="s">
        <v>74</v>
      </c>
      <c r="D8660" s="218">
        <v>87.95</v>
      </c>
    </row>
    <row r="8661" spans="1:4" ht="14.25">
      <c r="A8661" s="199">
        <v>104386</v>
      </c>
      <c r="B8661" s="186" t="s">
        <v>8825</v>
      </c>
      <c r="C8661" s="187" t="s">
        <v>74</v>
      </c>
      <c r="D8661" s="218">
        <v>0</v>
      </c>
    </row>
    <row r="8662" spans="1:4" ht="14.25">
      <c r="A8662" s="199">
        <v>101853</v>
      </c>
      <c r="B8662" s="186" t="s">
        <v>8826</v>
      </c>
      <c r="C8662" s="187" t="s">
        <v>74</v>
      </c>
      <c r="D8662" s="218">
        <v>60.51</v>
      </c>
    </row>
    <row r="8663" spans="1:4" ht="14.25">
      <c r="A8663" s="199">
        <v>101849</v>
      </c>
      <c r="B8663" s="186" t="s">
        <v>2482</v>
      </c>
      <c r="C8663" s="187" t="s">
        <v>712</v>
      </c>
      <c r="D8663" s="218">
        <v>229.45</v>
      </c>
    </row>
    <row r="8664" spans="1:4" ht="14.25">
      <c r="A8664" s="199">
        <v>101841</v>
      </c>
      <c r="B8664" s="186" t="s">
        <v>2477</v>
      </c>
      <c r="C8664" s="187" t="s">
        <v>712</v>
      </c>
      <c r="D8664" s="218">
        <v>131.97999999999999</v>
      </c>
    </row>
    <row r="8665" spans="1:4" ht="14.25">
      <c r="A8665" s="199">
        <v>101843</v>
      </c>
      <c r="B8665" s="186" t="s">
        <v>2983</v>
      </c>
      <c r="C8665" s="187" t="s">
        <v>712</v>
      </c>
      <c r="D8665" s="218">
        <v>198.48</v>
      </c>
    </row>
    <row r="8666" spans="1:4" ht="14.25">
      <c r="A8666" s="199">
        <v>101844</v>
      </c>
      <c r="B8666" s="186" t="s">
        <v>2984</v>
      </c>
      <c r="C8666" s="187" t="s">
        <v>712</v>
      </c>
      <c r="D8666" s="218">
        <v>229.56</v>
      </c>
    </row>
    <row r="8667" spans="1:4" ht="14.25">
      <c r="A8667" s="199">
        <v>101845</v>
      </c>
      <c r="B8667" s="186" t="s">
        <v>2985</v>
      </c>
      <c r="C8667" s="187" t="s">
        <v>712</v>
      </c>
      <c r="D8667" s="218">
        <v>260.19</v>
      </c>
    </row>
    <row r="8668" spans="1:4" ht="14.25">
      <c r="A8668" s="199">
        <v>101842</v>
      </c>
      <c r="B8668" s="186" t="s">
        <v>2478</v>
      </c>
      <c r="C8668" s="187" t="s">
        <v>712</v>
      </c>
      <c r="D8668" s="218">
        <v>114.53</v>
      </c>
    </row>
    <row r="8669" spans="1:4" ht="14.25">
      <c r="A8669" s="199">
        <v>101846</v>
      </c>
      <c r="B8669" s="186" t="s">
        <v>2479</v>
      </c>
      <c r="C8669" s="187" t="s">
        <v>712</v>
      </c>
      <c r="D8669" s="218">
        <v>181.73</v>
      </c>
    </row>
    <row r="8670" spans="1:4" ht="14.25">
      <c r="A8670" s="199">
        <v>101847</v>
      </c>
      <c r="B8670" s="186" t="s">
        <v>2480</v>
      </c>
      <c r="C8670" s="187" t="s">
        <v>712</v>
      </c>
      <c r="D8670" s="218">
        <v>213.15</v>
      </c>
    </row>
    <row r="8671" spans="1:4" ht="14.25">
      <c r="A8671" s="199">
        <v>101848</v>
      </c>
      <c r="B8671" s="186" t="s">
        <v>2481</v>
      </c>
      <c r="C8671" s="187" t="s">
        <v>712</v>
      </c>
      <c r="D8671" s="218">
        <v>244.14</v>
      </c>
    </row>
    <row r="8672" spans="1:4" ht="14.25">
      <c r="A8672" s="199">
        <v>101839</v>
      </c>
      <c r="B8672" s="186" t="s">
        <v>2475</v>
      </c>
      <c r="C8672" s="187" t="s">
        <v>712</v>
      </c>
      <c r="D8672" s="218">
        <v>131.11000000000001</v>
      </c>
    </row>
    <row r="8673" spans="1:4" ht="14.25">
      <c r="A8673" s="199">
        <v>101840</v>
      </c>
      <c r="B8673" s="186" t="s">
        <v>2476</v>
      </c>
      <c r="C8673" s="187" t="s">
        <v>712</v>
      </c>
      <c r="D8673" s="218">
        <v>219.04</v>
      </c>
    </row>
    <row r="8674" spans="1:4" ht="14.25">
      <c r="A8674" s="199">
        <v>101837</v>
      </c>
      <c r="B8674" s="186" t="s">
        <v>2473</v>
      </c>
      <c r="C8674" s="187" t="s">
        <v>712</v>
      </c>
      <c r="D8674" s="218">
        <v>63.86</v>
      </c>
    </row>
    <row r="8675" spans="1:4" ht="14.25">
      <c r="A8675" s="199">
        <v>101838</v>
      </c>
      <c r="B8675" s="186" t="s">
        <v>2474</v>
      </c>
      <c r="C8675" s="187" t="s">
        <v>712</v>
      </c>
      <c r="D8675" s="218">
        <v>97.94</v>
      </c>
    </row>
    <row r="8676" spans="1:4" ht="14.25">
      <c r="A8676" s="199">
        <v>101836</v>
      </c>
      <c r="B8676" s="186" t="s">
        <v>2472</v>
      </c>
      <c r="C8676" s="187" t="s">
        <v>712</v>
      </c>
      <c r="D8676" s="218">
        <v>27.25</v>
      </c>
    </row>
    <row r="8677" spans="1:4" ht="14.25">
      <c r="A8677" s="199">
        <v>101835</v>
      </c>
      <c r="B8677" s="186" t="s">
        <v>2471</v>
      </c>
      <c r="C8677" s="187" t="s">
        <v>712</v>
      </c>
      <c r="D8677" s="218">
        <v>328.79</v>
      </c>
    </row>
    <row r="8678" spans="1:4" ht="14.25">
      <c r="A8678" s="199">
        <v>101827</v>
      </c>
      <c r="B8678" s="186" t="s">
        <v>2466</v>
      </c>
      <c r="C8678" s="187" t="s">
        <v>712</v>
      </c>
      <c r="D8678" s="218">
        <v>231.32</v>
      </c>
    </row>
    <row r="8679" spans="1:4" ht="14.25">
      <c r="A8679" s="199">
        <v>101829</v>
      </c>
      <c r="B8679" s="186" t="s">
        <v>2980</v>
      </c>
      <c r="C8679" s="187" t="s">
        <v>712</v>
      </c>
      <c r="D8679" s="218">
        <v>297.82</v>
      </c>
    </row>
    <row r="8680" spans="1:4" ht="14.25">
      <c r="A8680" s="199">
        <v>101830</v>
      </c>
      <c r="B8680" s="186" t="s">
        <v>2981</v>
      </c>
      <c r="C8680" s="187" t="s">
        <v>712</v>
      </c>
      <c r="D8680" s="218">
        <v>328.9</v>
      </c>
    </row>
    <row r="8681" spans="1:4" ht="14.25">
      <c r="A8681" s="199">
        <v>101831</v>
      </c>
      <c r="B8681" s="186" t="s">
        <v>2982</v>
      </c>
      <c r="C8681" s="187" t="s">
        <v>712</v>
      </c>
      <c r="D8681" s="218">
        <v>359.53</v>
      </c>
    </row>
    <row r="8682" spans="1:4" ht="14.25">
      <c r="A8682" s="199">
        <v>101828</v>
      </c>
      <c r="B8682" s="186" t="s">
        <v>2467</v>
      </c>
      <c r="C8682" s="187" t="s">
        <v>712</v>
      </c>
      <c r="D8682" s="218">
        <v>213.87</v>
      </c>
    </row>
    <row r="8683" spans="1:4" ht="14.25">
      <c r="A8683" s="199">
        <v>101832</v>
      </c>
      <c r="B8683" s="186" t="s">
        <v>2468</v>
      </c>
      <c r="C8683" s="187" t="s">
        <v>712</v>
      </c>
      <c r="D8683" s="218">
        <v>281.07</v>
      </c>
    </row>
    <row r="8684" spans="1:4" ht="14.25">
      <c r="A8684" s="199">
        <v>101833</v>
      </c>
      <c r="B8684" s="186" t="s">
        <v>2469</v>
      </c>
      <c r="C8684" s="187" t="s">
        <v>712</v>
      </c>
      <c r="D8684" s="218">
        <v>312.49</v>
      </c>
    </row>
    <row r="8685" spans="1:4" ht="14.25">
      <c r="A8685" s="199">
        <v>101834</v>
      </c>
      <c r="B8685" s="186" t="s">
        <v>2470</v>
      </c>
      <c r="C8685" s="187" t="s">
        <v>712</v>
      </c>
      <c r="D8685" s="218">
        <v>343.48</v>
      </c>
    </row>
    <row r="8686" spans="1:4" ht="14.25">
      <c r="A8686" s="199">
        <v>101825</v>
      </c>
      <c r="B8686" s="186" t="s">
        <v>2464</v>
      </c>
      <c r="C8686" s="187" t="s">
        <v>712</v>
      </c>
      <c r="D8686" s="218">
        <v>230.45</v>
      </c>
    </row>
    <row r="8687" spans="1:4" ht="14.25">
      <c r="A8687" s="199">
        <v>101826</v>
      </c>
      <c r="B8687" s="186" t="s">
        <v>2465</v>
      </c>
      <c r="C8687" s="187" t="s">
        <v>712</v>
      </c>
      <c r="D8687" s="218">
        <v>263.18</v>
      </c>
    </row>
    <row r="8688" spans="1:4" ht="14.25">
      <c r="A8688" s="199">
        <v>101823</v>
      </c>
      <c r="B8688" s="186" t="s">
        <v>2462</v>
      </c>
      <c r="C8688" s="187" t="s">
        <v>712</v>
      </c>
      <c r="D8688" s="218">
        <v>163.19999999999999</v>
      </c>
    </row>
    <row r="8689" spans="1:4" ht="14.25">
      <c r="A8689" s="199">
        <v>101824</v>
      </c>
      <c r="B8689" s="186" t="s">
        <v>2463</v>
      </c>
      <c r="C8689" s="187" t="s">
        <v>712</v>
      </c>
      <c r="D8689" s="218">
        <v>197.28</v>
      </c>
    </row>
    <row r="8690" spans="1:4" ht="14.25">
      <c r="A8690" s="199">
        <v>101822</v>
      </c>
      <c r="B8690" s="186" t="s">
        <v>2461</v>
      </c>
      <c r="C8690" s="187" t="s">
        <v>712</v>
      </c>
      <c r="D8690" s="218">
        <v>126.59</v>
      </c>
    </row>
    <row r="8691" spans="1:4" ht="14.25">
      <c r="A8691" s="199">
        <v>101819</v>
      </c>
      <c r="B8691" s="186" t="s">
        <v>2459</v>
      </c>
      <c r="C8691" s="187" t="s">
        <v>74</v>
      </c>
      <c r="D8691" s="218">
        <v>73.03</v>
      </c>
    </row>
    <row r="8692" spans="1:4" ht="14.25">
      <c r="A8692" s="199">
        <v>104370</v>
      </c>
      <c r="B8692" s="186" t="s">
        <v>8827</v>
      </c>
      <c r="C8692" s="187" t="s">
        <v>74</v>
      </c>
      <c r="D8692" s="218">
        <v>0</v>
      </c>
    </row>
    <row r="8693" spans="1:4" ht="14.25">
      <c r="A8693" s="199">
        <v>101817</v>
      </c>
      <c r="B8693" s="186" t="s">
        <v>2458</v>
      </c>
      <c r="C8693" s="187" t="s">
        <v>74</v>
      </c>
      <c r="D8693" s="218">
        <v>58.07</v>
      </c>
    </row>
    <row r="8694" spans="1:4" ht="14.25">
      <c r="A8694" s="199">
        <v>101816</v>
      </c>
      <c r="B8694" s="186" t="s">
        <v>2457</v>
      </c>
      <c r="C8694" s="187" t="s">
        <v>74</v>
      </c>
      <c r="D8694" s="218">
        <v>81.84</v>
      </c>
    </row>
    <row r="8695" spans="1:4" ht="14.25">
      <c r="A8695" s="199">
        <v>104369</v>
      </c>
      <c r="B8695" s="186" t="s">
        <v>8828</v>
      </c>
      <c r="C8695" s="187" t="s">
        <v>74</v>
      </c>
      <c r="D8695" s="218">
        <v>0</v>
      </c>
    </row>
    <row r="8696" spans="1:4" ht="14.25">
      <c r="A8696" s="199">
        <v>101820</v>
      </c>
      <c r="B8696" s="186" t="s">
        <v>2460</v>
      </c>
      <c r="C8696" s="187" t="s">
        <v>74</v>
      </c>
      <c r="D8696" s="218">
        <v>44.71</v>
      </c>
    </row>
    <row r="8697" spans="1:4" ht="14.25">
      <c r="A8697" s="199">
        <v>102988</v>
      </c>
      <c r="B8697" s="186" t="s">
        <v>2817</v>
      </c>
      <c r="C8697" s="187" t="s">
        <v>74</v>
      </c>
      <c r="D8697" s="218">
        <v>58.17</v>
      </c>
    </row>
    <row r="8698" spans="1:4" ht="14.25">
      <c r="A8698" s="199">
        <v>101814</v>
      </c>
      <c r="B8698" s="186" t="s">
        <v>2456</v>
      </c>
      <c r="C8698" s="187" t="s">
        <v>74</v>
      </c>
      <c r="D8698" s="218">
        <v>54.53</v>
      </c>
    </row>
    <row r="8699" spans="1:4" ht="14.25">
      <c r="A8699" s="199">
        <v>102098</v>
      </c>
      <c r="B8699" s="186" t="s">
        <v>2499</v>
      </c>
      <c r="C8699" s="187" t="s">
        <v>712</v>
      </c>
      <c r="D8699" s="218">
        <v>2388.6999999999998</v>
      </c>
    </row>
    <row r="8700" spans="1:4" ht="14.25">
      <c r="A8700" s="199">
        <v>104366</v>
      </c>
      <c r="B8700" s="186" t="s">
        <v>8829</v>
      </c>
      <c r="C8700" s="187" t="s">
        <v>712</v>
      </c>
      <c r="D8700" s="218">
        <v>0</v>
      </c>
    </row>
    <row r="8701" spans="1:4" ht="14.25">
      <c r="A8701" s="199">
        <v>102099</v>
      </c>
      <c r="B8701" s="186" t="s">
        <v>8830</v>
      </c>
      <c r="C8701" s="187" t="s">
        <v>712</v>
      </c>
      <c r="D8701" s="218">
        <v>0</v>
      </c>
    </row>
    <row r="8702" spans="1:4" ht="14.25">
      <c r="A8702" s="199">
        <v>104367</v>
      </c>
      <c r="B8702" s="186" t="s">
        <v>8831</v>
      </c>
      <c r="C8702" s="187" t="s">
        <v>712</v>
      </c>
      <c r="D8702" s="218">
        <v>0</v>
      </c>
    </row>
    <row r="8703" spans="1:4" ht="14.25">
      <c r="A8703" s="199">
        <v>92994</v>
      </c>
      <c r="B8703" s="186" t="s">
        <v>3080</v>
      </c>
      <c r="C8703" s="187" t="s">
        <v>44</v>
      </c>
      <c r="D8703" s="218">
        <v>137.63999999999999</v>
      </c>
    </row>
    <row r="8704" spans="1:4" ht="14.25">
      <c r="A8704" s="199">
        <v>92996</v>
      </c>
      <c r="B8704" s="186" t="s">
        <v>3081</v>
      </c>
      <c r="C8704" s="187" t="s">
        <v>44</v>
      </c>
      <c r="D8704" s="218">
        <v>166.54</v>
      </c>
    </row>
    <row r="8705" spans="1:4" ht="14.25">
      <c r="A8705" s="199">
        <v>92998</v>
      </c>
      <c r="B8705" s="186" t="s">
        <v>3082</v>
      </c>
      <c r="C8705" s="187" t="s">
        <v>44</v>
      </c>
      <c r="D8705" s="218">
        <v>204.12</v>
      </c>
    </row>
    <row r="8706" spans="1:4" ht="14.25">
      <c r="A8706" s="199">
        <v>93000</v>
      </c>
      <c r="B8706" s="186" t="s">
        <v>3083</v>
      </c>
      <c r="C8706" s="187" t="s">
        <v>44</v>
      </c>
      <c r="D8706" s="218">
        <v>270.29000000000002</v>
      </c>
    </row>
    <row r="8707" spans="1:4" ht="14.25">
      <c r="A8707" s="199">
        <v>92984</v>
      </c>
      <c r="B8707" s="186" t="s">
        <v>3075</v>
      </c>
      <c r="C8707" s="187" t="s">
        <v>44</v>
      </c>
      <c r="D8707" s="218">
        <v>29.4</v>
      </c>
    </row>
    <row r="8708" spans="1:4" ht="14.25">
      <c r="A8708" s="199">
        <v>93002</v>
      </c>
      <c r="B8708" s="186" t="s">
        <v>3084</v>
      </c>
      <c r="C8708" s="187" t="s">
        <v>44</v>
      </c>
      <c r="D8708" s="218">
        <v>349.57</v>
      </c>
    </row>
    <row r="8709" spans="1:4" ht="14.25">
      <c r="A8709" s="199">
        <v>92986</v>
      </c>
      <c r="B8709" s="186" t="s">
        <v>3076</v>
      </c>
      <c r="C8709" s="187" t="s">
        <v>44</v>
      </c>
      <c r="D8709" s="218">
        <v>40.68</v>
      </c>
    </row>
    <row r="8710" spans="1:4" ht="14.25">
      <c r="A8710" s="199">
        <v>92988</v>
      </c>
      <c r="B8710" s="186" t="s">
        <v>3077</v>
      </c>
      <c r="C8710" s="187" t="s">
        <v>44</v>
      </c>
      <c r="D8710" s="218">
        <v>59.11</v>
      </c>
    </row>
    <row r="8711" spans="1:4" ht="14.25">
      <c r="A8711" s="199">
        <v>92990</v>
      </c>
      <c r="B8711" s="186" t="s">
        <v>3078</v>
      </c>
      <c r="C8711" s="187" t="s">
        <v>44</v>
      </c>
      <c r="D8711" s="218">
        <v>81.87</v>
      </c>
    </row>
    <row r="8712" spans="1:4" ht="14.25">
      <c r="A8712" s="199">
        <v>92992</v>
      </c>
      <c r="B8712" s="186" t="s">
        <v>3079</v>
      </c>
      <c r="C8712" s="187" t="s">
        <v>44</v>
      </c>
      <c r="D8712" s="218">
        <v>105.87</v>
      </c>
    </row>
    <row r="8713" spans="1:4" ht="14.25">
      <c r="A8713" s="199">
        <v>103491</v>
      </c>
      <c r="B8713" s="186" t="s">
        <v>3086</v>
      </c>
      <c r="C8713" s="187" t="s">
        <v>712</v>
      </c>
      <c r="D8713" s="218">
        <v>659.51</v>
      </c>
    </row>
    <row r="8714" spans="1:4" ht="14.25">
      <c r="A8714" s="199">
        <v>93026</v>
      </c>
      <c r="B8714" s="186" t="s">
        <v>3074</v>
      </c>
      <c r="C8714" s="187" t="s">
        <v>73</v>
      </c>
      <c r="D8714" s="218">
        <v>91.43</v>
      </c>
    </row>
    <row r="8715" spans="1:4" ht="14.25">
      <c r="A8715" s="199">
        <v>93018</v>
      </c>
      <c r="B8715" s="186" t="s">
        <v>3070</v>
      </c>
      <c r="C8715" s="187" t="s">
        <v>73</v>
      </c>
      <c r="D8715" s="218">
        <v>24.6</v>
      </c>
    </row>
    <row r="8716" spans="1:4" ht="14.25">
      <c r="A8716" s="199">
        <v>93020</v>
      </c>
      <c r="B8716" s="186" t="s">
        <v>3071</v>
      </c>
      <c r="C8716" s="187" t="s">
        <v>73</v>
      </c>
      <c r="D8716" s="218">
        <v>31.58</v>
      </c>
    </row>
    <row r="8717" spans="1:4" ht="14.25">
      <c r="A8717" s="199">
        <v>93022</v>
      </c>
      <c r="B8717" s="186" t="s">
        <v>3072</v>
      </c>
      <c r="C8717" s="187" t="s">
        <v>73</v>
      </c>
      <c r="D8717" s="218">
        <v>53.05</v>
      </c>
    </row>
    <row r="8718" spans="1:4" ht="14.25">
      <c r="A8718" s="199">
        <v>93024</v>
      </c>
      <c r="B8718" s="186" t="s">
        <v>3073</v>
      </c>
      <c r="C8718" s="187" t="s">
        <v>73</v>
      </c>
      <c r="D8718" s="218">
        <v>55.74</v>
      </c>
    </row>
    <row r="8719" spans="1:4" ht="14.25">
      <c r="A8719" s="199">
        <v>97670</v>
      </c>
      <c r="B8719" s="186" t="s">
        <v>3064</v>
      </c>
      <c r="C8719" s="187" t="s">
        <v>44</v>
      </c>
      <c r="D8719" s="218">
        <v>19.66</v>
      </c>
    </row>
    <row r="8720" spans="1:4" ht="14.25">
      <c r="A8720" s="199">
        <v>103486</v>
      </c>
      <c r="B8720" s="186" t="s">
        <v>8832</v>
      </c>
      <c r="C8720" s="187" t="s">
        <v>44</v>
      </c>
      <c r="D8720" s="218">
        <v>0</v>
      </c>
    </row>
    <row r="8721" spans="1:4" ht="14.25">
      <c r="A8721" s="199">
        <v>103487</v>
      </c>
      <c r="B8721" s="186" t="s">
        <v>8833</v>
      </c>
      <c r="C8721" s="187" t="s">
        <v>44</v>
      </c>
      <c r="D8721" s="218">
        <v>0</v>
      </c>
    </row>
    <row r="8722" spans="1:4" ht="14.25">
      <c r="A8722" s="199">
        <v>103488</v>
      </c>
      <c r="B8722" s="186" t="s">
        <v>8834</v>
      </c>
      <c r="C8722" s="187" t="s">
        <v>44</v>
      </c>
      <c r="D8722" s="218">
        <v>0</v>
      </c>
    </row>
    <row r="8723" spans="1:4" ht="14.25">
      <c r="A8723" s="199">
        <v>103489</v>
      </c>
      <c r="B8723" s="186" t="s">
        <v>8835</v>
      </c>
      <c r="C8723" s="187" t="s">
        <v>44</v>
      </c>
      <c r="D8723" s="218">
        <v>0</v>
      </c>
    </row>
    <row r="8724" spans="1:4" ht="14.25">
      <c r="A8724" s="199">
        <v>97667</v>
      </c>
      <c r="B8724" s="186" t="s">
        <v>3061</v>
      </c>
      <c r="C8724" s="187" t="s">
        <v>44</v>
      </c>
      <c r="D8724" s="218">
        <v>7.3</v>
      </c>
    </row>
    <row r="8725" spans="1:4" ht="14.25">
      <c r="A8725" s="199">
        <v>97668</v>
      </c>
      <c r="B8725" s="186" t="s">
        <v>3062</v>
      </c>
      <c r="C8725" s="187" t="s">
        <v>44</v>
      </c>
      <c r="D8725" s="218">
        <v>10.4</v>
      </c>
    </row>
    <row r="8726" spans="1:4" ht="14.25">
      <c r="A8726" s="199">
        <v>97669</v>
      </c>
      <c r="B8726" s="186" t="s">
        <v>3063</v>
      </c>
      <c r="C8726" s="187" t="s">
        <v>44</v>
      </c>
      <c r="D8726" s="218">
        <v>15.56</v>
      </c>
    </row>
    <row r="8727" spans="1:4" ht="14.25">
      <c r="A8727" s="199">
        <v>93012</v>
      </c>
      <c r="B8727" s="186" t="s">
        <v>3060</v>
      </c>
      <c r="C8727" s="187" t="s">
        <v>44</v>
      </c>
      <c r="D8727" s="218">
        <v>72.7</v>
      </c>
    </row>
    <row r="8728" spans="1:4" ht="14.25">
      <c r="A8728" s="199">
        <v>93008</v>
      </c>
      <c r="B8728" s="186" t="s">
        <v>3056</v>
      </c>
      <c r="C8728" s="187" t="s">
        <v>44</v>
      </c>
      <c r="D8728" s="218">
        <v>18.93</v>
      </c>
    </row>
    <row r="8729" spans="1:4" ht="14.25">
      <c r="A8729" s="199">
        <v>93009</v>
      </c>
      <c r="B8729" s="186" t="s">
        <v>3057</v>
      </c>
      <c r="C8729" s="187" t="s">
        <v>44</v>
      </c>
      <c r="D8729" s="218">
        <v>28.1</v>
      </c>
    </row>
    <row r="8730" spans="1:4" ht="14.25">
      <c r="A8730" s="199">
        <v>93010</v>
      </c>
      <c r="B8730" s="186" t="s">
        <v>3058</v>
      </c>
      <c r="C8730" s="187" t="s">
        <v>44</v>
      </c>
      <c r="D8730" s="218">
        <v>39.22</v>
      </c>
    </row>
    <row r="8731" spans="1:4" ht="14.25">
      <c r="A8731" s="199">
        <v>93011</v>
      </c>
      <c r="B8731" s="186" t="s">
        <v>3059</v>
      </c>
      <c r="C8731" s="187" t="s">
        <v>44</v>
      </c>
      <c r="D8731" s="218">
        <v>48.02</v>
      </c>
    </row>
    <row r="8732" spans="1:4" ht="14.25">
      <c r="A8732" s="199">
        <v>103492</v>
      </c>
      <c r="B8732" s="186" t="s">
        <v>8836</v>
      </c>
      <c r="C8732" s="187" t="s">
        <v>44</v>
      </c>
      <c r="D8732" s="218">
        <v>0</v>
      </c>
    </row>
    <row r="8733" spans="1:4" ht="14.25">
      <c r="A8733" s="199">
        <v>93017</v>
      </c>
      <c r="B8733" s="186" t="s">
        <v>3069</v>
      </c>
      <c r="C8733" s="187" t="s">
        <v>73</v>
      </c>
      <c r="D8733" s="218">
        <v>55.25</v>
      </c>
    </row>
    <row r="8734" spans="1:4" ht="14.25">
      <c r="A8734" s="199">
        <v>93013</v>
      </c>
      <c r="B8734" s="186" t="s">
        <v>3065</v>
      </c>
      <c r="C8734" s="187" t="s">
        <v>73</v>
      </c>
      <c r="D8734" s="218">
        <v>16.100000000000001</v>
      </c>
    </row>
    <row r="8735" spans="1:4" ht="14.25">
      <c r="A8735" s="199">
        <v>93014</v>
      </c>
      <c r="B8735" s="186" t="s">
        <v>3066</v>
      </c>
      <c r="C8735" s="187" t="s">
        <v>73</v>
      </c>
      <c r="D8735" s="218">
        <v>19.8</v>
      </c>
    </row>
    <row r="8736" spans="1:4" ht="14.25">
      <c r="A8736" s="199">
        <v>93015</v>
      </c>
      <c r="B8736" s="186" t="s">
        <v>3067</v>
      </c>
      <c r="C8736" s="187" t="s">
        <v>73</v>
      </c>
      <c r="D8736" s="218">
        <v>30.12</v>
      </c>
    </row>
    <row r="8737" spans="1:4" ht="14.25">
      <c r="A8737" s="199">
        <v>93016</v>
      </c>
      <c r="B8737" s="186" t="s">
        <v>3068</v>
      </c>
      <c r="C8737" s="187" t="s">
        <v>73</v>
      </c>
      <c r="D8737" s="218">
        <v>36.67</v>
      </c>
    </row>
    <row r="8738" spans="1:4" ht="14.25">
      <c r="A8738" s="199">
        <v>103490</v>
      </c>
      <c r="B8738" s="186" t="s">
        <v>3085</v>
      </c>
      <c r="C8738" s="187" t="s">
        <v>712</v>
      </c>
      <c r="D8738" s="218">
        <v>3208.85</v>
      </c>
    </row>
    <row r="8739" spans="1:4" ht="14.25">
      <c r="A8739" s="199">
        <v>106082</v>
      </c>
      <c r="B8739" s="186" t="s">
        <v>23501</v>
      </c>
      <c r="C8739" s="187" t="s">
        <v>73</v>
      </c>
      <c r="D8739" s="218">
        <v>16.48</v>
      </c>
    </row>
    <row r="8740" spans="1:4" ht="14.25">
      <c r="A8740" s="199">
        <v>98306</v>
      </c>
      <c r="B8740" s="186" t="s">
        <v>23502</v>
      </c>
      <c r="C8740" s="187" t="s">
        <v>73</v>
      </c>
      <c r="D8740" s="218">
        <v>59.83</v>
      </c>
    </row>
    <row r="8741" spans="1:4" ht="14.25">
      <c r="A8741" s="199">
        <v>100553</v>
      </c>
      <c r="B8741" s="186" t="s">
        <v>23503</v>
      </c>
      <c r="C8741" s="187" t="s">
        <v>44</v>
      </c>
      <c r="D8741" s="218">
        <v>24.35</v>
      </c>
    </row>
    <row r="8742" spans="1:4" ht="14.25">
      <c r="A8742" s="199">
        <v>100554</v>
      </c>
      <c r="B8742" s="186" t="s">
        <v>23504</v>
      </c>
      <c r="C8742" s="187" t="s">
        <v>44</v>
      </c>
      <c r="D8742" s="218">
        <v>6.18</v>
      </c>
    </row>
    <row r="8743" spans="1:4" ht="14.25">
      <c r="A8743" s="199">
        <v>98300</v>
      </c>
      <c r="B8743" s="186" t="s">
        <v>23505</v>
      </c>
      <c r="C8743" s="187" t="s">
        <v>44</v>
      </c>
      <c r="D8743" s="218">
        <v>6.25</v>
      </c>
    </row>
    <row r="8744" spans="1:4" ht="14.25">
      <c r="A8744" s="199">
        <v>98295</v>
      </c>
      <c r="B8744" s="186" t="s">
        <v>23506</v>
      </c>
      <c r="C8744" s="187" t="s">
        <v>44</v>
      </c>
      <c r="D8744" s="218">
        <v>5.81</v>
      </c>
    </row>
    <row r="8745" spans="1:4" ht="14.25">
      <c r="A8745" s="199">
        <v>98294</v>
      </c>
      <c r="B8745" s="186" t="s">
        <v>23507</v>
      </c>
      <c r="C8745" s="187" t="s">
        <v>44</v>
      </c>
      <c r="D8745" s="218">
        <v>7.85</v>
      </c>
    </row>
    <row r="8746" spans="1:4" ht="14.25">
      <c r="A8746" s="199">
        <v>98297</v>
      </c>
      <c r="B8746" s="186" t="s">
        <v>23508</v>
      </c>
      <c r="C8746" s="187" t="s">
        <v>44</v>
      </c>
      <c r="D8746" s="218">
        <v>8.1999999999999993</v>
      </c>
    </row>
    <row r="8747" spans="1:4" ht="14.25">
      <c r="A8747" s="199">
        <v>98296</v>
      </c>
      <c r="B8747" s="186" t="s">
        <v>23509</v>
      </c>
      <c r="C8747" s="187" t="s">
        <v>44</v>
      </c>
      <c r="D8747" s="218">
        <v>10.31</v>
      </c>
    </row>
    <row r="8748" spans="1:4" ht="14.25">
      <c r="A8748" s="199">
        <v>98299</v>
      </c>
      <c r="B8748" s="186" t="s">
        <v>23510</v>
      </c>
      <c r="C8748" s="187" t="s">
        <v>44</v>
      </c>
      <c r="D8748" s="218">
        <v>20.88</v>
      </c>
    </row>
    <row r="8749" spans="1:4" ht="14.25">
      <c r="A8749" s="199">
        <v>98298</v>
      </c>
      <c r="B8749" s="186" t="s">
        <v>23511</v>
      </c>
      <c r="C8749" s="187" t="s">
        <v>44</v>
      </c>
      <c r="D8749" s="218">
        <v>22.99</v>
      </c>
    </row>
    <row r="8750" spans="1:4" ht="14.25">
      <c r="A8750" s="199">
        <v>98261</v>
      </c>
      <c r="B8750" s="186" t="s">
        <v>23512</v>
      </c>
      <c r="C8750" s="187" t="s">
        <v>44</v>
      </c>
      <c r="D8750" s="218">
        <v>3.22</v>
      </c>
    </row>
    <row r="8751" spans="1:4" ht="14.25">
      <c r="A8751" s="199">
        <v>98287</v>
      </c>
      <c r="B8751" s="186" t="s">
        <v>23513</v>
      </c>
      <c r="C8751" s="187" t="s">
        <v>44</v>
      </c>
      <c r="D8751" s="218">
        <v>1.3</v>
      </c>
    </row>
    <row r="8752" spans="1:4" ht="14.25">
      <c r="A8752" s="199">
        <v>98280</v>
      </c>
      <c r="B8752" s="186" t="s">
        <v>23514</v>
      </c>
      <c r="C8752" s="187" t="s">
        <v>44</v>
      </c>
      <c r="D8752" s="218">
        <v>6.43</v>
      </c>
    </row>
    <row r="8753" spans="1:4" ht="14.25">
      <c r="A8753" s="199">
        <v>98288</v>
      </c>
      <c r="B8753" s="186" t="s">
        <v>23515</v>
      </c>
      <c r="C8753" s="187" t="s">
        <v>44</v>
      </c>
      <c r="D8753" s="218">
        <v>2.0499999999999998</v>
      </c>
    </row>
    <row r="8754" spans="1:4" ht="14.25">
      <c r="A8754" s="199">
        <v>98281</v>
      </c>
      <c r="B8754" s="186" t="s">
        <v>23516</v>
      </c>
      <c r="C8754" s="187" t="s">
        <v>44</v>
      </c>
      <c r="D8754" s="218">
        <v>7.18</v>
      </c>
    </row>
    <row r="8755" spans="1:4" ht="14.25">
      <c r="A8755" s="199">
        <v>98262</v>
      </c>
      <c r="B8755" s="186" t="s">
        <v>23517</v>
      </c>
      <c r="C8755" s="187" t="s">
        <v>44</v>
      </c>
      <c r="D8755" s="218">
        <v>3.98</v>
      </c>
    </row>
    <row r="8756" spans="1:4" ht="14.25">
      <c r="A8756" s="199">
        <v>98289</v>
      </c>
      <c r="B8756" s="186" t="s">
        <v>23518</v>
      </c>
      <c r="C8756" s="187" t="s">
        <v>44</v>
      </c>
      <c r="D8756" s="218">
        <v>2.23</v>
      </c>
    </row>
    <row r="8757" spans="1:4" ht="14.25">
      <c r="A8757" s="199">
        <v>98282</v>
      </c>
      <c r="B8757" s="186" t="s">
        <v>23519</v>
      </c>
      <c r="C8757" s="187" t="s">
        <v>44</v>
      </c>
      <c r="D8757" s="218">
        <v>7.37</v>
      </c>
    </row>
    <row r="8758" spans="1:4" ht="14.25">
      <c r="A8758" s="199">
        <v>98263</v>
      </c>
      <c r="B8758" s="186" t="s">
        <v>23520</v>
      </c>
      <c r="C8758" s="187" t="s">
        <v>44</v>
      </c>
      <c r="D8758" s="218">
        <v>4.16</v>
      </c>
    </row>
    <row r="8759" spans="1:4" ht="14.25">
      <c r="A8759" s="199">
        <v>98290</v>
      </c>
      <c r="B8759" s="186" t="s">
        <v>23521</v>
      </c>
      <c r="C8759" s="187" t="s">
        <v>44</v>
      </c>
      <c r="D8759" s="218">
        <v>3.05</v>
      </c>
    </row>
    <row r="8760" spans="1:4" ht="14.25">
      <c r="A8760" s="199">
        <v>98283</v>
      </c>
      <c r="B8760" s="186" t="s">
        <v>23522</v>
      </c>
      <c r="C8760" s="187" t="s">
        <v>44</v>
      </c>
      <c r="D8760" s="218">
        <v>8.19</v>
      </c>
    </row>
    <row r="8761" spans="1:4" ht="14.25">
      <c r="A8761" s="199">
        <v>98264</v>
      </c>
      <c r="B8761" s="186" t="s">
        <v>23523</v>
      </c>
      <c r="C8761" s="187" t="s">
        <v>44</v>
      </c>
      <c r="D8761" s="218">
        <v>4.97</v>
      </c>
    </row>
    <row r="8762" spans="1:4" ht="14.25">
      <c r="A8762" s="199">
        <v>98273</v>
      </c>
      <c r="B8762" s="186" t="s">
        <v>23524</v>
      </c>
      <c r="C8762" s="187" t="s">
        <v>44</v>
      </c>
      <c r="D8762" s="218">
        <v>2.48</v>
      </c>
    </row>
    <row r="8763" spans="1:4" ht="14.25">
      <c r="A8763" s="199">
        <v>98291</v>
      </c>
      <c r="B8763" s="186" t="s">
        <v>23525</v>
      </c>
      <c r="C8763" s="187" t="s">
        <v>44</v>
      </c>
      <c r="D8763" s="218">
        <v>3.59</v>
      </c>
    </row>
    <row r="8764" spans="1:4" ht="14.25">
      <c r="A8764" s="199">
        <v>98284</v>
      </c>
      <c r="B8764" s="186" t="s">
        <v>23526</v>
      </c>
      <c r="C8764" s="187" t="s">
        <v>44</v>
      </c>
      <c r="D8764" s="218">
        <v>8.7200000000000006</v>
      </c>
    </row>
    <row r="8765" spans="1:4" ht="14.25">
      <c r="A8765" s="199">
        <v>98265</v>
      </c>
      <c r="B8765" s="186" t="s">
        <v>23527</v>
      </c>
      <c r="C8765" s="187" t="s">
        <v>44</v>
      </c>
      <c r="D8765" s="218">
        <v>5.52</v>
      </c>
    </row>
    <row r="8766" spans="1:4" ht="14.25">
      <c r="A8766" s="199">
        <v>98274</v>
      </c>
      <c r="B8766" s="186" t="s">
        <v>23528</v>
      </c>
      <c r="C8766" s="187" t="s">
        <v>44</v>
      </c>
      <c r="D8766" s="218">
        <v>3.01</v>
      </c>
    </row>
    <row r="8767" spans="1:4" ht="14.25">
      <c r="A8767" s="199">
        <v>98292</v>
      </c>
      <c r="B8767" s="186" t="s">
        <v>23529</v>
      </c>
      <c r="C8767" s="187" t="s">
        <v>44</v>
      </c>
      <c r="D8767" s="218">
        <v>4.33</v>
      </c>
    </row>
    <row r="8768" spans="1:4" ht="14.25">
      <c r="A8768" s="199">
        <v>98285</v>
      </c>
      <c r="B8768" s="186" t="s">
        <v>23530</v>
      </c>
      <c r="C8768" s="187" t="s">
        <v>44</v>
      </c>
      <c r="D8768" s="218">
        <v>9.4600000000000009</v>
      </c>
    </row>
    <row r="8769" spans="1:4" ht="14.25">
      <c r="A8769" s="199">
        <v>98266</v>
      </c>
      <c r="B8769" s="186" t="s">
        <v>23531</v>
      </c>
      <c r="C8769" s="187" t="s">
        <v>44</v>
      </c>
      <c r="D8769" s="218">
        <v>6.26</v>
      </c>
    </row>
    <row r="8770" spans="1:4" ht="14.25">
      <c r="A8770" s="199">
        <v>98275</v>
      </c>
      <c r="B8770" s="186" t="s">
        <v>23532</v>
      </c>
      <c r="C8770" s="187" t="s">
        <v>44</v>
      </c>
      <c r="D8770" s="218">
        <v>3.75</v>
      </c>
    </row>
    <row r="8771" spans="1:4" ht="14.25">
      <c r="A8771" s="199">
        <v>98293</v>
      </c>
      <c r="B8771" s="186" t="s">
        <v>23533</v>
      </c>
      <c r="C8771" s="187" t="s">
        <v>44</v>
      </c>
      <c r="D8771" s="218">
        <v>7.98</v>
      </c>
    </row>
    <row r="8772" spans="1:4" ht="14.25">
      <c r="A8772" s="199">
        <v>98286</v>
      </c>
      <c r="B8772" s="186" t="s">
        <v>23534</v>
      </c>
      <c r="C8772" s="187" t="s">
        <v>44</v>
      </c>
      <c r="D8772" s="218">
        <v>13.11</v>
      </c>
    </row>
    <row r="8773" spans="1:4" ht="14.25">
      <c r="A8773" s="199">
        <v>98267</v>
      </c>
      <c r="B8773" s="186" t="s">
        <v>23535</v>
      </c>
      <c r="C8773" s="187" t="s">
        <v>44</v>
      </c>
      <c r="D8773" s="218">
        <v>9.9</v>
      </c>
    </row>
    <row r="8774" spans="1:4" ht="14.25">
      <c r="A8774" s="199">
        <v>98276</v>
      </c>
      <c r="B8774" s="186" t="s">
        <v>23536</v>
      </c>
      <c r="C8774" s="187" t="s">
        <v>44</v>
      </c>
      <c r="D8774" s="218">
        <v>7.4</v>
      </c>
    </row>
    <row r="8775" spans="1:4" ht="14.25">
      <c r="A8775" s="199">
        <v>98268</v>
      </c>
      <c r="B8775" s="186" t="s">
        <v>23537</v>
      </c>
      <c r="C8775" s="187" t="s">
        <v>44</v>
      </c>
      <c r="D8775" s="218">
        <v>15.9</v>
      </c>
    </row>
    <row r="8776" spans="1:4" ht="14.25">
      <c r="A8776" s="199">
        <v>98277</v>
      </c>
      <c r="B8776" s="186" t="s">
        <v>23538</v>
      </c>
      <c r="C8776" s="187" t="s">
        <v>44</v>
      </c>
      <c r="D8776" s="218">
        <v>13.4</v>
      </c>
    </row>
    <row r="8777" spans="1:4" ht="14.25">
      <c r="A8777" s="199">
        <v>98272</v>
      </c>
      <c r="B8777" s="186" t="s">
        <v>23539</v>
      </c>
      <c r="C8777" s="187" t="s">
        <v>44</v>
      </c>
      <c r="D8777" s="218">
        <v>105.16</v>
      </c>
    </row>
    <row r="8778" spans="1:4" ht="14.25">
      <c r="A8778" s="199">
        <v>98269</v>
      </c>
      <c r="B8778" s="186" t="s">
        <v>23540</v>
      </c>
      <c r="C8778" s="187" t="s">
        <v>44</v>
      </c>
      <c r="D8778" s="218">
        <v>21.68</v>
      </c>
    </row>
    <row r="8779" spans="1:4" ht="14.25">
      <c r="A8779" s="199">
        <v>98278</v>
      </c>
      <c r="B8779" s="186" t="s">
        <v>23541</v>
      </c>
      <c r="C8779" s="187" t="s">
        <v>44</v>
      </c>
      <c r="D8779" s="218">
        <v>19.18</v>
      </c>
    </row>
    <row r="8780" spans="1:4" ht="14.25">
      <c r="A8780" s="199">
        <v>98270</v>
      </c>
      <c r="B8780" s="186" t="s">
        <v>23542</v>
      </c>
      <c r="C8780" s="187" t="s">
        <v>44</v>
      </c>
      <c r="D8780" s="218">
        <v>32.659999999999997</v>
      </c>
    </row>
    <row r="8781" spans="1:4" ht="14.25">
      <c r="A8781" s="199">
        <v>98279</v>
      </c>
      <c r="B8781" s="186" t="s">
        <v>23543</v>
      </c>
      <c r="C8781" s="187" t="s">
        <v>44</v>
      </c>
      <c r="D8781" s="218">
        <v>30.16</v>
      </c>
    </row>
    <row r="8782" spans="1:4" ht="14.25">
      <c r="A8782" s="199">
        <v>98271</v>
      </c>
      <c r="B8782" s="186" t="s">
        <v>23544</v>
      </c>
      <c r="C8782" s="187" t="s">
        <v>44</v>
      </c>
      <c r="D8782" s="218">
        <v>45.88</v>
      </c>
    </row>
    <row r="8783" spans="1:4" ht="14.25">
      <c r="A8783" s="199">
        <v>98400</v>
      </c>
      <c r="B8783" s="186" t="s">
        <v>23545</v>
      </c>
      <c r="C8783" s="187" t="s">
        <v>44</v>
      </c>
      <c r="D8783" s="218">
        <v>12.14</v>
      </c>
    </row>
    <row r="8784" spans="1:4" ht="14.25">
      <c r="A8784" s="199">
        <v>98401</v>
      </c>
      <c r="B8784" s="186" t="s">
        <v>23546</v>
      </c>
      <c r="C8784" s="187" t="s">
        <v>44</v>
      </c>
      <c r="D8784" s="218">
        <v>19.010000000000002</v>
      </c>
    </row>
    <row r="8785" spans="1:4" ht="14.25">
      <c r="A8785" s="199">
        <v>98402</v>
      </c>
      <c r="B8785" s="186" t="s">
        <v>23547</v>
      </c>
      <c r="C8785" s="187" t="s">
        <v>44</v>
      </c>
      <c r="D8785" s="218">
        <v>22.17</v>
      </c>
    </row>
    <row r="8786" spans="1:4" ht="14.25">
      <c r="A8786" s="199">
        <v>100556</v>
      </c>
      <c r="B8786" s="186" t="s">
        <v>23548</v>
      </c>
      <c r="C8786" s="187" t="s">
        <v>73</v>
      </c>
      <c r="D8786" s="218">
        <v>31.99</v>
      </c>
    </row>
    <row r="8787" spans="1:4" ht="14.25">
      <c r="A8787" s="199">
        <v>106083</v>
      </c>
      <c r="B8787" s="186" t="s">
        <v>23549</v>
      </c>
      <c r="C8787" s="187" t="s">
        <v>73</v>
      </c>
      <c r="D8787" s="218">
        <v>0</v>
      </c>
    </row>
    <row r="8788" spans="1:4" ht="14.25">
      <c r="A8788" s="199">
        <v>100557</v>
      </c>
      <c r="B8788" s="186" t="s">
        <v>23550</v>
      </c>
      <c r="C8788" s="187" t="s">
        <v>73</v>
      </c>
      <c r="D8788" s="218">
        <v>453.73</v>
      </c>
    </row>
    <row r="8789" spans="1:4" ht="14.25">
      <c r="A8789" s="199">
        <v>106088</v>
      </c>
      <c r="B8789" s="186" t="s">
        <v>23551</v>
      </c>
      <c r="C8789" s="187" t="s">
        <v>73</v>
      </c>
      <c r="D8789" s="218">
        <v>0</v>
      </c>
    </row>
    <row r="8790" spans="1:4" ht="14.25">
      <c r="A8790" s="199">
        <v>106081</v>
      </c>
      <c r="B8790" s="186" t="s">
        <v>23552</v>
      </c>
      <c r="C8790" s="187" t="s">
        <v>73</v>
      </c>
      <c r="D8790" s="218">
        <v>0</v>
      </c>
    </row>
    <row r="8791" spans="1:4" ht="14.25">
      <c r="A8791" s="199">
        <v>106080</v>
      </c>
      <c r="B8791" s="186" t="s">
        <v>23553</v>
      </c>
      <c r="C8791" s="187" t="s">
        <v>73</v>
      </c>
      <c r="D8791" s="218">
        <v>0</v>
      </c>
    </row>
    <row r="8792" spans="1:4" ht="14.25">
      <c r="A8792" s="199">
        <v>98301</v>
      </c>
      <c r="B8792" s="186" t="s">
        <v>23554</v>
      </c>
      <c r="C8792" s="187" t="s">
        <v>73</v>
      </c>
      <c r="D8792" s="218">
        <v>610.69000000000005</v>
      </c>
    </row>
    <row r="8793" spans="1:4" ht="14.25">
      <c r="A8793" s="199">
        <v>98302</v>
      </c>
      <c r="B8793" s="186" t="s">
        <v>23555</v>
      </c>
      <c r="C8793" s="187" t="s">
        <v>73</v>
      </c>
      <c r="D8793" s="218">
        <v>1182.9000000000001</v>
      </c>
    </row>
    <row r="8794" spans="1:4" ht="14.25">
      <c r="A8794" s="199">
        <v>98593</v>
      </c>
      <c r="B8794" s="186" t="s">
        <v>23556</v>
      </c>
      <c r="C8794" s="187" t="s">
        <v>73</v>
      </c>
      <c r="D8794" s="218">
        <v>2587.87</v>
      </c>
    </row>
    <row r="8795" spans="1:4" ht="14.25">
      <c r="A8795" s="199">
        <v>98304</v>
      </c>
      <c r="B8795" s="186" t="s">
        <v>23557</v>
      </c>
      <c r="C8795" s="187" t="s">
        <v>73</v>
      </c>
      <c r="D8795" s="218">
        <v>3754.61</v>
      </c>
    </row>
    <row r="8796" spans="1:4" ht="14.25">
      <c r="A8796" s="199">
        <v>106079</v>
      </c>
      <c r="B8796" s="186" t="s">
        <v>23558</v>
      </c>
      <c r="C8796" s="187" t="s">
        <v>73</v>
      </c>
      <c r="D8796" s="218">
        <v>0</v>
      </c>
    </row>
    <row r="8797" spans="1:4" ht="14.25">
      <c r="A8797" s="199">
        <v>100561</v>
      </c>
      <c r="B8797" s="186" t="s">
        <v>23559</v>
      </c>
      <c r="C8797" s="187" t="s">
        <v>73</v>
      </c>
      <c r="D8797" s="218">
        <v>163.27000000000001</v>
      </c>
    </row>
    <row r="8798" spans="1:4" ht="14.25">
      <c r="A8798" s="199">
        <v>100562</v>
      </c>
      <c r="B8798" s="186" t="s">
        <v>23560</v>
      </c>
      <c r="C8798" s="187" t="s">
        <v>73</v>
      </c>
      <c r="D8798" s="218">
        <v>262.58</v>
      </c>
    </row>
    <row r="8799" spans="1:4" ht="14.25">
      <c r="A8799" s="199">
        <v>100560</v>
      </c>
      <c r="B8799" s="186" t="s">
        <v>23561</v>
      </c>
      <c r="C8799" s="187" t="s">
        <v>73</v>
      </c>
      <c r="D8799" s="218">
        <v>82.17</v>
      </c>
    </row>
    <row r="8800" spans="1:4" ht="14.25">
      <c r="A8800" s="199">
        <v>100563</v>
      </c>
      <c r="B8800" s="186" t="s">
        <v>23562</v>
      </c>
      <c r="C8800" s="187" t="s">
        <v>73</v>
      </c>
      <c r="D8800" s="218">
        <v>387.2</v>
      </c>
    </row>
    <row r="8801" spans="1:4" ht="14.25">
      <c r="A8801" s="199">
        <v>100555</v>
      </c>
      <c r="B8801" s="186" t="s">
        <v>23563</v>
      </c>
      <c r="C8801" s="187" t="s">
        <v>73</v>
      </c>
      <c r="D8801" s="218">
        <v>1408.32</v>
      </c>
    </row>
    <row r="8802" spans="1:4" ht="14.25">
      <c r="A8802" s="199">
        <v>106084</v>
      </c>
      <c r="B8802" s="186" t="s">
        <v>23564</v>
      </c>
      <c r="C8802" s="187" t="s">
        <v>73</v>
      </c>
      <c r="D8802" s="218">
        <v>0</v>
      </c>
    </row>
    <row r="8803" spans="1:4" ht="14.25">
      <c r="A8803" s="199">
        <v>106087</v>
      </c>
      <c r="B8803" s="186" t="s">
        <v>23565</v>
      </c>
      <c r="C8803" s="187" t="s">
        <v>73</v>
      </c>
      <c r="D8803" s="218">
        <v>0</v>
      </c>
    </row>
    <row r="8804" spans="1:4" ht="14.25">
      <c r="A8804" s="199">
        <v>106085</v>
      </c>
      <c r="B8804" s="186" t="s">
        <v>23566</v>
      </c>
      <c r="C8804" s="187" t="s">
        <v>73</v>
      </c>
      <c r="D8804" s="218">
        <v>0</v>
      </c>
    </row>
    <row r="8805" spans="1:4" ht="14.25">
      <c r="A8805" s="199">
        <v>106086</v>
      </c>
      <c r="B8805" s="186" t="s">
        <v>23567</v>
      </c>
      <c r="C8805" s="187" t="s">
        <v>73</v>
      </c>
      <c r="D8805" s="218">
        <v>0</v>
      </c>
    </row>
    <row r="8806" spans="1:4" ht="14.25">
      <c r="A8806" s="199">
        <v>98305</v>
      </c>
      <c r="B8806" s="186" t="s">
        <v>23568</v>
      </c>
      <c r="C8806" s="187" t="s">
        <v>73</v>
      </c>
      <c r="D8806" s="218">
        <v>2819.52</v>
      </c>
    </row>
    <row r="8807" spans="1:4" ht="14.25">
      <c r="A8807" s="199">
        <v>98307</v>
      </c>
      <c r="B8807" s="186" t="s">
        <v>23569</v>
      </c>
      <c r="C8807" s="187" t="s">
        <v>73</v>
      </c>
      <c r="D8807" s="218">
        <v>53.18</v>
      </c>
    </row>
    <row r="8808" spans="1:4" ht="14.25">
      <c r="A8808" s="199">
        <v>98308</v>
      </c>
      <c r="B8808" s="186" t="s">
        <v>23570</v>
      </c>
      <c r="C8808" s="187" t="s">
        <v>73</v>
      </c>
      <c r="D8808" s="218">
        <v>38.85</v>
      </c>
    </row>
    <row r="8809" spans="1:4" ht="14.25">
      <c r="A8809" s="199">
        <v>106077</v>
      </c>
      <c r="B8809" s="186" t="s">
        <v>23571</v>
      </c>
      <c r="C8809" s="187" t="s">
        <v>73</v>
      </c>
      <c r="D8809" s="218">
        <v>0</v>
      </c>
    </row>
    <row r="8810" spans="1:4" ht="14.25">
      <c r="A8810" s="199">
        <v>106078</v>
      </c>
      <c r="B8810" s="186" t="s">
        <v>23572</v>
      </c>
      <c r="C8810" s="187" t="s">
        <v>73</v>
      </c>
      <c r="D8810" s="218">
        <v>0</v>
      </c>
    </row>
    <row r="8811" spans="1:4" ht="14.25">
      <c r="A8811" s="199">
        <v>103401</v>
      </c>
      <c r="B8811" s="186" t="s">
        <v>3008</v>
      </c>
      <c r="C8811" s="187" t="s">
        <v>73</v>
      </c>
      <c r="D8811" s="218">
        <v>20.47</v>
      </c>
    </row>
    <row r="8812" spans="1:4" ht="14.25">
      <c r="A8812" s="199">
        <v>103402</v>
      </c>
      <c r="B8812" s="186" t="s">
        <v>3009</v>
      </c>
      <c r="C8812" s="187" t="s">
        <v>73</v>
      </c>
      <c r="D8812" s="218">
        <v>29.78</v>
      </c>
    </row>
    <row r="8813" spans="1:4" ht="14.25">
      <c r="A8813" s="199">
        <v>103403</v>
      </c>
      <c r="B8813" s="186" t="s">
        <v>3010</v>
      </c>
      <c r="C8813" s="187" t="s">
        <v>73</v>
      </c>
      <c r="D8813" s="218">
        <v>33.5</v>
      </c>
    </row>
    <row r="8814" spans="1:4" ht="14.25">
      <c r="A8814" s="199">
        <v>103397</v>
      </c>
      <c r="B8814" s="186" t="s">
        <v>3004</v>
      </c>
      <c r="C8814" s="187" t="s">
        <v>73</v>
      </c>
      <c r="D8814" s="218">
        <v>3.71</v>
      </c>
    </row>
    <row r="8815" spans="1:4" ht="14.25">
      <c r="A8815" s="199">
        <v>103404</v>
      </c>
      <c r="B8815" s="186" t="s">
        <v>3011</v>
      </c>
      <c r="C8815" s="187" t="s">
        <v>73</v>
      </c>
      <c r="D8815" s="218">
        <v>37.22</v>
      </c>
    </row>
    <row r="8816" spans="1:4" ht="14.25">
      <c r="A8816" s="199">
        <v>103405</v>
      </c>
      <c r="B8816" s="186" t="s">
        <v>3012</v>
      </c>
      <c r="C8816" s="187" t="s">
        <v>73</v>
      </c>
      <c r="D8816" s="218">
        <v>41.88</v>
      </c>
    </row>
    <row r="8817" spans="1:4" ht="14.25">
      <c r="A8817" s="199">
        <v>103406</v>
      </c>
      <c r="B8817" s="186" t="s">
        <v>3013</v>
      </c>
      <c r="C8817" s="187" t="s">
        <v>73</v>
      </c>
      <c r="D8817" s="218">
        <v>46.53</v>
      </c>
    </row>
    <row r="8818" spans="1:4" ht="14.25">
      <c r="A8818" s="199">
        <v>103407</v>
      </c>
      <c r="B8818" s="186" t="s">
        <v>3014</v>
      </c>
      <c r="C8818" s="187" t="s">
        <v>73</v>
      </c>
      <c r="D8818" s="218">
        <v>52.11</v>
      </c>
    </row>
    <row r="8819" spans="1:4" ht="14.25">
      <c r="A8819" s="199">
        <v>103408</v>
      </c>
      <c r="B8819" s="186" t="s">
        <v>3015</v>
      </c>
      <c r="C8819" s="187" t="s">
        <v>73</v>
      </c>
      <c r="D8819" s="218">
        <v>58.63</v>
      </c>
    </row>
    <row r="8820" spans="1:4" ht="14.25">
      <c r="A8820" s="199">
        <v>103398</v>
      </c>
      <c r="B8820" s="186" t="s">
        <v>3005</v>
      </c>
      <c r="C8820" s="187" t="s">
        <v>73</v>
      </c>
      <c r="D8820" s="218">
        <v>5.95</v>
      </c>
    </row>
    <row r="8821" spans="1:4" ht="14.25">
      <c r="A8821" s="199">
        <v>103409</v>
      </c>
      <c r="B8821" s="186" t="s">
        <v>3016</v>
      </c>
      <c r="C8821" s="187" t="s">
        <v>73</v>
      </c>
      <c r="D8821" s="218">
        <v>66.08</v>
      </c>
    </row>
    <row r="8822" spans="1:4" ht="14.25">
      <c r="A8822" s="199">
        <v>103410</v>
      </c>
      <c r="B8822" s="186" t="s">
        <v>3017</v>
      </c>
      <c r="C8822" s="187" t="s">
        <v>73</v>
      </c>
      <c r="D8822" s="218">
        <v>74.459999999999994</v>
      </c>
    </row>
    <row r="8823" spans="1:4" ht="14.25">
      <c r="A8823" s="199">
        <v>103399</v>
      </c>
      <c r="B8823" s="186" t="s">
        <v>3006</v>
      </c>
      <c r="C8823" s="187" t="s">
        <v>73</v>
      </c>
      <c r="D8823" s="218">
        <v>11.72</v>
      </c>
    </row>
    <row r="8824" spans="1:4" ht="14.25">
      <c r="A8824" s="199">
        <v>103400</v>
      </c>
      <c r="B8824" s="186" t="s">
        <v>3007</v>
      </c>
      <c r="C8824" s="187" t="s">
        <v>73</v>
      </c>
      <c r="D8824" s="218">
        <v>16.75</v>
      </c>
    </row>
    <row r="8825" spans="1:4" ht="14.25">
      <c r="A8825" s="199">
        <v>103415</v>
      </c>
      <c r="B8825" s="186" t="s">
        <v>3022</v>
      </c>
      <c r="C8825" s="187" t="s">
        <v>73</v>
      </c>
      <c r="D8825" s="218">
        <v>40.950000000000003</v>
      </c>
    </row>
    <row r="8826" spans="1:4" ht="14.25">
      <c r="A8826" s="199">
        <v>103416</v>
      </c>
      <c r="B8826" s="186" t="s">
        <v>3023</v>
      </c>
      <c r="C8826" s="187" t="s">
        <v>73</v>
      </c>
      <c r="D8826" s="218">
        <v>59.57</v>
      </c>
    </row>
    <row r="8827" spans="1:4" ht="14.25">
      <c r="A8827" s="199">
        <v>103417</v>
      </c>
      <c r="B8827" s="186" t="s">
        <v>3024</v>
      </c>
      <c r="C8827" s="187" t="s">
        <v>73</v>
      </c>
      <c r="D8827" s="218">
        <v>67.02</v>
      </c>
    </row>
    <row r="8828" spans="1:4" ht="14.25">
      <c r="A8828" s="199">
        <v>103411</v>
      </c>
      <c r="B8828" s="186" t="s">
        <v>3018</v>
      </c>
      <c r="C8828" s="187" t="s">
        <v>73</v>
      </c>
      <c r="D8828" s="218">
        <v>7.44</v>
      </c>
    </row>
    <row r="8829" spans="1:4" ht="14.25">
      <c r="A8829" s="199">
        <v>103418</v>
      </c>
      <c r="B8829" s="186" t="s">
        <v>3025</v>
      </c>
      <c r="C8829" s="187" t="s">
        <v>73</v>
      </c>
      <c r="D8829" s="218">
        <v>74.459999999999994</v>
      </c>
    </row>
    <row r="8830" spans="1:4" ht="14.25">
      <c r="A8830" s="199">
        <v>103419</v>
      </c>
      <c r="B8830" s="186" t="s">
        <v>3026</v>
      </c>
      <c r="C8830" s="187" t="s">
        <v>73</v>
      </c>
      <c r="D8830" s="218">
        <v>83.77</v>
      </c>
    </row>
    <row r="8831" spans="1:4" ht="14.25">
      <c r="A8831" s="199">
        <v>103420</v>
      </c>
      <c r="B8831" s="186" t="s">
        <v>3027</v>
      </c>
      <c r="C8831" s="187" t="s">
        <v>73</v>
      </c>
      <c r="D8831" s="218">
        <v>93.08</v>
      </c>
    </row>
    <row r="8832" spans="1:4" ht="14.25">
      <c r="A8832" s="199">
        <v>103421</v>
      </c>
      <c r="B8832" s="186" t="s">
        <v>3028</v>
      </c>
      <c r="C8832" s="187" t="s">
        <v>73</v>
      </c>
      <c r="D8832" s="218">
        <v>104.25</v>
      </c>
    </row>
    <row r="8833" spans="1:4" ht="14.25">
      <c r="A8833" s="199">
        <v>103422</v>
      </c>
      <c r="B8833" s="186" t="s">
        <v>3029</v>
      </c>
      <c r="C8833" s="187" t="s">
        <v>73</v>
      </c>
      <c r="D8833" s="218">
        <v>117.28</v>
      </c>
    </row>
    <row r="8834" spans="1:4" ht="14.25">
      <c r="A8834" s="199">
        <v>103412</v>
      </c>
      <c r="B8834" s="186" t="s">
        <v>3019</v>
      </c>
      <c r="C8834" s="187" t="s">
        <v>73</v>
      </c>
      <c r="D8834" s="218">
        <v>11.9</v>
      </c>
    </row>
    <row r="8835" spans="1:4" ht="14.25">
      <c r="A8835" s="199">
        <v>103423</v>
      </c>
      <c r="B8835" s="186" t="s">
        <v>3030</v>
      </c>
      <c r="C8835" s="187" t="s">
        <v>73</v>
      </c>
      <c r="D8835" s="218">
        <v>132.16999999999999</v>
      </c>
    </row>
    <row r="8836" spans="1:4" ht="14.25">
      <c r="A8836" s="199">
        <v>103424</v>
      </c>
      <c r="B8836" s="186" t="s">
        <v>3031</v>
      </c>
      <c r="C8836" s="187" t="s">
        <v>73</v>
      </c>
      <c r="D8836" s="218">
        <v>148.93</v>
      </c>
    </row>
    <row r="8837" spans="1:4" ht="14.25">
      <c r="A8837" s="199">
        <v>103413</v>
      </c>
      <c r="B8837" s="186" t="s">
        <v>3020</v>
      </c>
      <c r="C8837" s="187" t="s">
        <v>73</v>
      </c>
      <c r="D8837" s="218">
        <v>23.44</v>
      </c>
    </row>
    <row r="8838" spans="1:4" ht="14.25">
      <c r="A8838" s="199">
        <v>103414</v>
      </c>
      <c r="B8838" s="186" t="s">
        <v>3021</v>
      </c>
      <c r="C8838" s="187" t="s">
        <v>73</v>
      </c>
      <c r="D8838" s="218">
        <v>33.5</v>
      </c>
    </row>
    <row r="8839" spans="1:4" ht="14.25">
      <c r="A8839" s="199">
        <v>103432</v>
      </c>
      <c r="B8839" s="186" t="s">
        <v>3039</v>
      </c>
      <c r="C8839" s="187" t="s">
        <v>73</v>
      </c>
      <c r="D8839" s="218">
        <v>1646.06</v>
      </c>
    </row>
    <row r="8840" spans="1:4" ht="14.25">
      <c r="A8840" s="199">
        <v>103430</v>
      </c>
      <c r="B8840" s="186" t="s">
        <v>3037</v>
      </c>
      <c r="C8840" s="187" t="s">
        <v>73</v>
      </c>
      <c r="D8840" s="218">
        <v>34.869999999999997</v>
      </c>
    </row>
    <row r="8841" spans="1:4" ht="14.25">
      <c r="A8841" s="199">
        <v>103431</v>
      </c>
      <c r="B8841" s="186" t="s">
        <v>3038</v>
      </c>
      <c r="C8841" s="187" t="s">
        <v>73</v>
      </c>
      <c r="D8841" s="218">
        <v>61.08</v>
      </c>
    </row>
    <row r="8842" spans="1:4" ht="14.25">
      <c r="A8842" s="199">
        <v>103433</v>
      </c>
      <c r="B8842" s="186" t="s">
        <v>3040</v>
      </c>
      <c r="C8842" s="187" t="s">
        <v>73</v>
      </c>
      <c r="D8842" s="218">
        <v>34.549999999999997</v>
      </c>
    </row>
    <row r="8843" spans="1:4" ht="14.25">
      <c r="A8843" s="199">
        <v>103434</v>
      </c>
      <c r="B8843" s="186" t="s">
        <v>3041</v>
      </c>
      <c r="C8843" s="187" t="s">
        <v>73</v>
      </c>
      <c r="D8843" s="218">
        <v>47.78</v>
      </c>
    </row>
    <row r="8844" spans="1:4" ht="14.25">
      <c r="A8844" s="199">
        <v>103435</v>
      </c>
      <c r="B8844" s="186" t="s">
        <v>3042</v>
      </c>
      <c r="C8844" s="187" t="s">
        <v>73</v>
      </c>
      <c r="D8844" s="218">
        <v>88.88</v>
      </c>
    </row>
    <row r="8845" spans="1:4" ht="14.25">
      <c r="A8845" s="199">
        <v>103436</v>
      </c>
      <c r="B8845" s="186" t="s">
        <v>3043</v>
      </c>
      <c r="C8845" s="187" t="s">
        <v>73</v>
      </c>
      <c r="D8845" s="218">
        <v>2331.64</v>
      </c>
    </row>
    <row r="8846" spans="1:4" ht="14.25">
      <c r="A8846" s="199">
        <v>103482</v>
      </c>
      <c r="B8846" s="186" t="s">
        <v>8837</v>
      </c>
      <c r="C8846" s="187" t="s">
        <v>73</v>
      </c>
      <c r="D8846" s="218">
        <v>0</v>
      </c>
    </row>
    <row r="8847" spans="1:4" ht="14.25">
      <c r="A8847" s="199">
        <v>103465</v>
      </c>
      <c r="B8847" s="186" t="s">
        <v>8838</v>
      </c>
      <c r="C8847" s="187" t="s">
        <v>73</v>
      </c>
      <c r="D8847" s="218">
        <v>0</v>
      </c>
    </row>
    <row r="8848" spans="1:4" ht="14.25">
      <c r="A8848" s="199">
        <v>103483</v>
      </c>
      <c r="B8848" s="186" t="s">
        <v>8839</v>
      </c>
      <c r="C8848" s="187" t="s">
        <v>73</v>
      </c>
      <c r="D8848" s="218">
        <v>0</v>
      </c>
    </row>
    <row r="8849" spans="1:4" ht="14.25">
      <c r="A8849" s="199">
        <v>103484</v>
      </c>
      <c r="B8849" s="186" t="s">
        <v>8840</v>
      </c>
      <c r="C8849" s="187" t="s">
        <v>73</v>
      </c>
      <c r="D8849" s="218">
        <v>0</v>
      </c>
    </row>
    <row r="8850" spans="1:4" ht="14.25">
      <c r="A8850" s="199">
        <v>103466</v>
      </c>
      <c r="B8850" s="186" t="s">
        <v>8841</v>
      </c>
      <c r="C8850" s="187" t="s">
        <v>73</v>
      </c>
      <c r="D8850" s="218">
        <v>0</v>
      </c>
    </row>
    <row r="8851" spans="1:4" ht="14.25">
      <c r="A8851" s="199">
        <v>103485</v>
      </c>
      <c r="B8851" s="186" t="s">
        <v>8842</v>
      </c>
      <c r="C8851" s="187" t="s">
        <v>73</v>
      </c>
      <c r="D8851" s="218">
        <v>0</v>
      </c>
    </row>
    <row r="8852" spans="1:4" ht="14.25">
      <c r="A8852" s="199">
        <v>103467</v>
      </c>
      <c r="B8852" s="186" t="s">
        <v>8843</v>
      </c>
      <c r="C8852" s="187" t="s">
        <v>73</v>
      </c>
      <c r="D8852" s="218">
        <v>0</v>
      </c>
    </row>
    <row r="8853" spans="1:4" ht="14.25">
      <c r="A8853" s="199">
        <v>103461</v>
      </c>
      <c r="B8853" s="186" t="s">
        <v>8844</v>
      </c>
      <c r="C8853" s="187" t="s">
        <v>73</v>
      </c>
      <c r="D8853" s="218">
        <v>0</v>
      </c>
    </row>
    <row r="8854" spans="1:4" ht="14.25">
      <c r="A8854" s="199">
        <v>103468</v>
      </c>
      <c r="B8854" s="186" t="s">
        <v>8845</v>
      </c>
      <c r="C8854" s="187" t="s">
        <v>73</v>
      </c>
      <c r="D8854" s="218">
        <v>0</v>
      </c>
    </row>
    <row r="8855" spans="1:4" ht="14.25">
      <c r="A8855" s="199">
        <v>103469</v>
      </c>
      <c r="B8855" s="186" t="s">
        <v>8846</v>
      </c>
      <c r="C8855" s="187" t="s">
        <v>73</v>
      </c>
      <c r="D8855" s="218">
        <v>0</v>
      </c>
    </row>
    <row r="8856" spans="1:4" ht="14.25">
      <c r="A8856" s="199">
        <v>103470</v>
      </c>
      <c r="B8856" s="186" t="s">
        <v>8847</v>
      </c>
      <c r="C8856" s="187" t="s">
        <v>73</v>
      </c>
      <c r="D8856" s="218">
        <v>0</v>
      </c>
    </row>
    <row r="8857" spans="1:4" ht="14.25">
      <c r="A8857" s="199">
        <v>103471</v>
      </c>
      <c r="B8857" s="186" t="s">
        <v>8848</v>
      </c>
      <c r="C8857" s="187" t="s">
        <v>73</v>
      </c>
      <c r="D8857" s="218">
        <v>0</v>
      </c>
    </row>
    <row r="8858" spans="1:4" ht="14.25">
      <c r="A8858" s="199">
        <v>103472</v>
      </c>
      <c r="B8858" s="186" t="s">
        <v>8849</v>
      </c>
      <c r="C8858" s="187" t="s">
        <v>73</v>
      </c>
      <c r="D8858" s="218">
        <v>0</v>
      </c>
    </row>
    <row r="8859" spans="1:4" ht="14.25">
      <c r="A8859" s="199">
        <v>103462</v>
      </c>
      <c r="B8859" s="186" t="s">
        <v>8850</v>
      </c>
      <c r="C8859" s="187" t="s">
        <v>73</v>
      </c>
      <c r="D8859" s="218">
        <v>0</v>
      </c>
    </row>
    <row r="8860" spans="1:4" ht="14.25">
      <c r="A8860" s="199">
        <v>103473</v>
      </c>
      <c r="B8860" s="186" t="s">
        <v>8851</v>
      </c>
      <c r="C8860" s="187" t="s">
        <v>73</v>
      </c>
      <c r="D8860" s="218">
        <v>0</v>
      </c>
    </row>
    <row r="8861" spans="1:4" ht="14.25">
      <c r="A8861" s="199">
        <v>103474</v>
      </c>
      <c r="B8861" s="186" t="s">
        <v>8852</v>
      </c>
      <c r="C8861" s="187" t="s">
        <v>73</v>
      </c>
      <c r="D8861" s="218">
        <v>0</v>
      </c>
    </row>
    <row r="8862" spans="1:4" ht="14.25">
      <c r="A8862" s="199">
        <v>103475</v>
      </c>
      <c r="B8862" s="186" t="s">
        <v>8853</v>
      </c>
      <c r="C8862" s="187" t="s">
        <v>73</v>
      </c>
      <c r="D8862" s="218">
        <v>0</v>
      </c>
    </row>
    <row r="8863" spans="1:4" ht="14.25">
      <c r="A8863" s="199">
        <v>103476</v>
      </c>
      <c r="B8863" s="186" t="s">
        <v>8854</v>
      </c>
      <c r="C8863" s="187" t="s">
        <v>73</v>
      </c>
      <c r="D8863" s="218">
        <v>0</v>
      </c>
    </row>
    <row r="8864" spans="1:4" ht="14.25">
      <c r="A8864" s="199">
        <v>103477</v>
      </c>
      <c r="B8864" s="186" t="s">
        <v>8855</v>
      </c>
      <c r="C8864" s="187" t="s">
        <v>73</v>
      </c>
      <c r="D8864" s="218">
        <v>0</v>
      </c>
    </row>
    <row r="8865" spans="1:4" ht="14.25">
      <c r="A8865" s="199">
        <v>103463</v>
      </c>
      <c r="B8865" s="186" t="s">
        <v>8856</v>
      </c>
      <c r="C8865" s="187" t="s">
        <v>73</v>
      </c>
      <c r="D8865" s="218">
        <v>0</v>
      </c>
    </row>
    <row r="8866" spans="1:4" ht="14.25">
      <c r="A8866" s="199">
        <v>103478</v>
      </c>
      <c r="B8866" s="186" t="s">
        <v>8857</v>
      </c>
      <c r="C8866" s="187" t="s">
        <v>73</v>
      </c>
      <c r="D8866" s="218">
        <v>0</v>
      </c>
    </row>
    <row r="8867" spans="1:4" ht="14.25">
      <c r="A8867" s="199">
        <v>103479</v>
      </c>
      <c r="B8867" s="186" t="s">
        <v>8858</v>
      </c>
      <c r="C8867" s="187" t="s">
        <v>73</v>
      </c>
      <c r="D8867" s="218">
        <v>0</v>
      </c>
    </row>
    <row r="8868" spans="1:4" ht="14.25">
      <c r="A8868" s="199">
        <v>103480</v>
      </c>
      <c r="B8868" s="186" t="s">
        <v>8859</v>
      </c>
      <c r="C8868" s="187" t="s">
        <v>73</v>
      </c>
      <c r="D8868" s="218">
        <v>0</v>
      </c>
    </row>
    <row r="8869" spans="1:4" ht="14.25">
      <c r="A8869" s="199">
        <v>103464</v>
      </c>
      <c r="B8869" s="186" t="s">
        <v>8860</v>
      </c>
      <c r="C8869" s="187" t="s">
        <v>73</v>
      </c>
      <c r="D8869" s="218">
        <v>0</v>
      </c>
    </row>
    <row r="8870" spans="1:4" ht="14.25">
      <c r="A8870" s="199">
        <v>103481</v>
      </c>
      <c r="B8870" s="186" t="s">
        <v>8861</v>
      </c>
      <c r="C8870" s="187" t="s">
        <v>73</v>
      </c>
      <c r="D8870" s="218">
        <v>0</v>
      </c>
    </row>
    <row r="8871" spans="1:4" ht="14.25">
      <c r="A8871" s="199">
        <v>103459</v>
      </c>
      <c r="B8871" s="186" t="s">
        <v>8862</v>
      </c>
      <c r="C8871" s="187" t="s">
        <v>73</v>
      </c>
      <c r="D8871" s="218">
        <v>0</v>
      </c>
    </row>
    <row r="8872" spans="1:4" ht="14.25">
      <c r="A8872" s="199">
        <v>103460</v>
      </c>
      <c r="B8872" s="186" t="s">
        <v>8863</v>
      </c>
      <c r="C8872" s="187" t="s">
        <v>73</v>
      </c>
      <c r="D8872" s="218">
        <v>0</v>
      </c>
    </row>
    <row r="8873" spans="1:4" ht="14.25">
      <c r="A8873" s="199">
        <v>103443</v>
      </c>
      <c r="B8873" s="186" t="s">
        <v>8864</v>
      </c>
      <c r="C8873" s="187" t="s">
        <v>73</v>
      </c>
      <c r="D8873" s="218">
        <v>0</v>
      </c>
    </row>
    <row r="8874" spans="1:4" ht="14.25">
      <c r="A8874" s="199">
        <v>103444</v>
      </c>
      <c r="B8874" s="186" t="s">
        <v>8865</v>
      </c>
      <c r="C8874" s="187" t="s">
        <v>73</v>
      </c>
      <c r="D8874" s="218">
        <v>0</v>
      </c>
    </row>
    <row r="8875" spans="1:4" ht="14.25">
      <c r="A8875" s="199">
        <v>103445</v>
      </c>
      <c r="B8875" s="186" t="s">
        <v>8866</v>
      </c>
      <c r="C8875" s="187" t="s">
        <v>73</v>
      </c>
      <c r="D8875" s="218">
        <v>0</v>
      </c>
    </row>
    <row r="8876" spans="1:4" ht="14.25">
      <c r="A8876" s="199">
        <v>103446</v>
      </c>
      <c r="B8876" s="186" t="s">
        <v>8867</v>
      </c>
      <c r="C8876" s="187" t="s">
        <v>73</v>
      </c>
      <c r="D8876" s="218">
        <v>0</v>
      </c>
    </row>
    <row r="8877" spans="1:4" ht="14.25">
      <c r="A8877" s="199">
        <v>103447</v>
      </c>
      <c r="B8877" s="186" t="s">
        <v>8868</v>
      </c>
      <c r="C8877" s="187" t="s">
        <v>73</v>
      </c>
      <c r="D8877" s="218">
        <v>0</v>
      </c>
    </row>
    <row r="8878" spans="1:4" ht="14.25">
      <c r="A8878" s="199">
        <v>103448</v>
      </c>
      <c r="B8878" s="186" t="s">
        <v>8869</v>
      </c>
      <c r="C8878" s="187" t="s">
        <v>73</v>
      </c>
      <c r="D8878" s="218">
        <v>0</v>
      </c>
    </row>
    <row r="8879" spans="1:4" ht="14.25">
      <c r="A8879" s="199">
        <v>103449</v>
      </c>
      <c r="B8879" s="186" t="s">
        <v>8870</v>
      </c>
      <c r="C8879" s="187" t="s">
        <v>73</v>
      </c>
      <c r="D8879" s="218">
        <v>0</v>
      </c>
    </row>
    <row r="8880" spans="1:4" ht="14.25">
      <c r="A8880" s="199">
        <v>103450</v>
      </c>
      <c r="B8880" s="186" t="s">
        <v>8871</v>
      </c>
      <c r="C8880" s="187" t="s">
        <v>73</v>
      </c>
      <c r="D8880" s="218">
        <v>0</v>
      </c>
    </row>
    <row r="8881" spans="1:4" ht="14.25">
      <c r="A8881" s="199">
        <v>103451</v>
      </c>
      <c r="B8881" s="186" t="s">
        <v>8872</v>
      </c>
      <c r="C8881" s="187" t="s">
        <v>73</v>
      </c>
      <c r="D8881" s="218">
        <v>0</v>
      </c>
    </row>
    <row r="8882" spans="1:4" ht="14.25">
      <c r="A8882" s="199">
        <v>103452</v>
      </c>
      <c r="B8882" s="186" t="s">
        <v>8873</v>
      </c>
      <c r="C8882" s="187" t="s">
        <v>73</v>
      </c>
      <c r="D8882" s="218">
        <v>0</v>
      </c>
    </row>
    <row r="8883" spans="1:4" ht="14.25">
      <c r="A8883" s="199">
        <v>103453</v>
      </c>
      <c r="B8883" s="186" t="s">
        <v>8874</v>
      </c>
      <c r="C8883" s="187" t="s">
        <v>73</v>
      </c>
      <c r="D8883" s="218">
        <v>0</v>
      </c>
    </row>
    <row r="8884" spans="1:4" ht="14.25">
      <c r="A8884" s="199">
        <v>103454</v>
      </c>
      <c r="B8884" s="186" t="s">
        <v>8875</v>
      </c>
      <c r="C8884" s="187" t="s">
        <v>73</v>
      </c>
      <c r="D8884" s="218">
        <v>0</v>
      </c>
    </row>
    <row r="8885" spans="1:4" ht="14.25">
      <c r="A8885" s="199">
        <v>103455</v>
      </c>
      <c r="B8885" s="186" t="s">
        <v>8876</v>
      </c>
      <c r="C8885" s="187" t="s">
        <v>73</v>
      </c>
      <c r="D8885" s="218">
        <v>0</v>
      </c>
    </row>
    <row r="8886" spans="1:4" ht="14.25">
      <c r="A8886" s="199">
        <v>103456</v>
      </c>
      <c r="B8886" s="186" t="s">
        <v>8877</v>
      </c>
      <c r="C8886" s="187" t="s">
        <v>73</v>
      </c>
      <c r="D8886" s="218">
        <v>0</v>
      </c>
    </row>
    <row r="8887" spans="1:4" ht="14.25">
      <c r="A8887" s="199">
        <v>103457</v>
      </c>
      <c r="B8887" s="186" t="s">
        <v>8878</v>
      </c>
      <c r="C8887" s="187" t="s">
        <v>73</v>
      </c>
      <c r="D8887" s="218">
        <v>0</v>
      </c>
    </row>
    <row r="8888" spans="1:4" ht="14.25">
      <c r="A8888" s="199">
        <v>103458</v>
      </c>
      <c r="B8888" s="186" t="s">
        <v>8879</v>
      </c>
      <c r="C8888" s="187" t="s">
        <v>73</v>
      </c>
      <c r="D8888" s="218">
        <v>0</v>
      </c>
    </row>
    <row r="8889" spans="1:4" ht="14.25">
      <c r="A8889" s="199">
        <v>103425</v>
      </c>
      <c r="B8889" s="186" t="s">
        <v>3032</v>
      </c>
      <c r="C8889" s="187" t="s">
        <v>73</v>
      </c>
      <c r="D8889" s="218">
        <v>16.2</v>
      </c>
    </row>
    <row r="8890" spans="1:4" ht="14.25">
      <c r="A8890" s="199">
        <v>103428</v>
      </c>
      <c r="B8890" s="186" t="s">
        <v>3035</v>
      </c>
      <c r="C8890" s="187" t="s">
        <v>73</v>
      </c>
      <c r="D8890" s="218">
        <v>260.61</v>
      </c>
    </row>
    <row r="8891" spans="1:4" ht="14.25">
      <c r="A8891" s="199">
        <v>103426</v>
      </c>
      <c r="B8891" s="186" t="s">
        <v>3033</v>
      </c>
      <c r="C8891" s="187" t="s">
        <v>73</v>
      </c>
      <c r="D8891" s="218">
        <v>19.41</v>
      </c>
    </row>
    <row r="8892" spans="1:4" ht="14.25">
      <c r="A8892" s="199">
        <v>103429</v>
      </c>
      <c r="B8892" s="186" t="s">
        <v>3036</v>
      </c>
      <c r="C8892" s="187" t="s">
        <v>73</v>
      </c>
      <c r="D8892" s="218">
        <v>2899.35</v>
      </c>
    </row>
    <row r="8893" spans="1:4" ht="14.25">
      <c r="A8893" s="199">
        <v>103427</v>
      </c>
      <c r="B8893" s="186" t="s">
        <v>3034</v>
      </c>
      <c r="C8893" s="187" t="s">
        <v>73</v>
      </c>
      <c r="D8893" s="218">
        <v>38.89</v>
      </c>
    </row>
    <row r="8894" spans="1:4" ht="14.25">
      <c r="A8894" s="199">
        <v>103393</v>
      </c>
      <c r="B8894" s="186" t="s">
        <v>3003</v>
      </c>
      <c r="C8894" s="187" t="s">
        <v>44</v>
      </c>
      <c r="D8894" s="218">
        <v>5466.19</v>
      </c>
    </row>
    <row r="8895" spans="1:4" ht="14.25">
      <c r="A8895" s="199">
        <v>103376</v>
      </c>
      <c r="B8895" s="186" t="s">
        <v>2994</v>
      </c>
      <c r="C8895" s="187" t="s">
        <v>44</v>
      </c>
      <c r="D8895" s="218">
        <v>133.88999999999999</v>
      </c>
    </row>
    <row r="8896" spans="1:4" ht="14.25">
      <c r="A8896" s="199">
        <v>104804</v>
      </c>
      <c r="B8896" s="186" t="s">
        <v>8880</v>
      </c>
      <c r="C8896" s="187" t="s">
        <v>44</v>
      </c>
      <c r="D8896" s="218">
        <v>0</v>
      </c>
    </row>
    <row r="8897" spans="1:4" ht="14.25">
      <c r="A8897" s="199">
        <v>104805</v>
      </c>
      <c r="B8897" s="186" t="s">
        <v>8881</v>
      </c>
      <c r="C8897" s="187" t="s">
        <v>44</v>
      </c>
      <c r="D8897" s="218">
        <v>0</v>
      </c>
    </row>
    <row r="8898" spans="1:4" ht="14.25">
      <c r="A8898" s="199">
        <v>103377</v>
      </c>
      <c r="B8898" s="186" t="s">
        <v>2995</v>
      </c>
      <c r="C8898" s="187" t="s">
        <v>44</v>
      </c>
      <c r="D8898" s="218">
        <v>286.58</v>
      </c>
    </row>
    <row r="8899" spans="1:4" ht="14.25">
      <c r="A8899" s="199">
        <v>104806</v>
      </c>
      <c r="B8899" s="186" t="s">
        <v>8882</v>
      </c>
      <c r="C8899" s="187" t="s">
        <v>44</v>
      </c>
      <c r="D8899" s="218">
        <v>0</v>
      </c>
    </row>
    <row r="8900" spans="1:4" ht="14.25">
      <c r="A8900" s="199">
        <v>103378</v>
      </c>
      <c r="B8900" s="186" t="s">
        <v>8883</v>
      </c>
      <c r="C8900" s="187" t="s">
        <v>44</v>
      </c>
      <c r="D8900" s="218">
        <v>0</v>
      </c>
    </row>
    <row r="8901" spans="1:4" ht="14.25">
      <c r="A8901" s="199">
        <v>103372</v>
      </c>
      <c r="B8901" s="186" t="s">
        <v>2992</v>
      </c>
      <c r="C8901" s="187" t="s">
        <v>44</v>
      </c>
      <c r="D8901" s="218">
        <v>5.72</v>
      </c>
    </row>
    <row r="8902" spans="1:4" ht="14.25">
      <c r="A8902" s="199">
        <v>103379</v>
      </c>
      <c r="B8902" s="186" t="s">
        <v>2996</v>
      </c>
      <c r="C8902" s="187" t="s">
        <v>44</v>
      </c>
      <c r="D8902" s="218">
        <v>446.21</v>
      </c>
    </row>
    <row r="8903" spans="1:4" ht="14.25">
      <c r="A8903" s="199">
        <v>103380</v>
      </c>
      <c r="B8903" s="186" t="s">
        <v>8884</v>
      </c>
      <c r="C8903" s="187" t="s">
        <v>44</v>
      </c>
      <c r="D8903" s="218">
        <v>0</v>
      </c>
    </row>
    <row r="8904" spans="1:4" ht="14.25">
      <c r="A8904" s="199">
        <v>103381</v>
      </c>
      <c r="B8904" s="186" t="s">
        <v>8885</v>
      </c>
      <c r="C8904" s="187" t="s">
        <v>44</v>
      </c>
      <c r="D8904" s="218">
        <v>0</v>
      </c>
    </row>
    <row r="8905" spans="1:4" ht="14.25">
      <c r="A8905" s="199">
        <v>103382</v>
      </c>
      <c r="B8905" s="186" t="s">
        <v>8886</v>
      </c>
      <c r="C8905" s="187" t="s">
        <v>44</v>
      </c>
      <c r="D8905" s="218">
        <v>0</v>
      </c>
    </row>
    <row r="8906" spans="1:4" ht="14.25">
      <c r="A8906" s="199">
        <v>103383</v>
      </c>
      <c r="B8906" s="186" t="s">
        <v>2997</v>
      </c>
      <c r="C8906" s="187" t="s">
        <v>44</v>
      </c>
      <c r="D8906" s="218">
        <v>1094.18</v>
      </c>
    </row>
    <row r="8907" spans="1:4" ht="14.25">
      <c r="A8907" s="199">
        <v>103373</v>
      </c>
      <c r="B8907" s="186" t="s">
        <v>2993</v>
      </c>
      <c r="C8907" s="187" t="s">
        <v>44</v>
      </c>
      <c r="D8907" s="218">
        <v>11.22</v>
      </c>
    </row>
    <row r="8908" spans="1:4" ht="14.25">
      <c r="A8908" s="199">
        <v>103384</v>
      </c>
      <c r="B8908" s="186" t="s">
        <v>8887</v>
      </c>
      <c r="C8908" s="187" t="s">
        <v>44</v>
      </c>
      <c r="D8908" s="218">
        <v>0</v>
      </c>
    </row>
    <row r="8909" spans="1:4" ht="14.25">
      <c r="A8909" s="199">
        <v>103385</v>
      </c>
      <c r="B8909" s="186" t="s">
        <v>2998</v>
      </c>
      <c r="C8909" s="187" t="s">
        <v>44</v>
      </c>
      <c r="D8909" s="218">
        <v>1764.2</v>
      </c>
    </row>
    <row r="8910" spans="1:4" ht="14.25">
      <c r="A8910" s="199">
        <v>103386</v>
      </c>
      <c r="B8910" s="186" t="s">
        <v>8888</v>
      </c>
      <c r="C8910" s="187" t="s">
        <v>44</v>
      </c>
      <c r="D8910" s="218">
        <v>0</v>
      </c>
    </row>
    <row r="8911" spans="1:4" ht="14.25">
      <c r="A8911" s="199">
        <v>103387</v>
      </c>
      <c r="B8911" s="186" t="s">
        <v>2999</v>
      </c>
      <c r="C8911" s="187" t="s">
        <v>44</v>
      </c>
      <c r="D8911" s="218">
        <v>3095</v>
      </c>
    </row>
    <row r="8912" spans="1:4" ht="14.25">
      <c r="A8912" s="199">
        <v>103388</v>
      </c>
      <c r="B8912" s="186" t="s">
        <v>8889</v>
      </c>
      <c r="C8912" s="187" t="s">
        <v>44</v>
      </c>
      <c r="D8912" s="218">
        <v>0</v>
      </c>
    </row>
    <row r="8913" spans="1:4" ht="14.25">
      <c r="A8913" s="199">
        <v>103374</v>
      </c>
      <c r="B8913" s="186" t="s">
        <v>8890</v>
      </c>
      <c r="C8913" s="187" t="s">
        <v>44</v>
      </c>
      <c r="D8913" s="218">
        <v>0</v>
      </c>
    </row>
    <row r="8914" spans="1:4" ht="14.25">
      <c r="A8914" s="199">
        <v>103389</v>
      </c>
      <c r="B8914" s="186" t="s">
        <v>3000</v>
      </c>
      <c r="C8914" s="187" t="s">
        <v>44</v>
      </c>
      <c r="D8914" s="218">
        <v>4602.79</v>
      </c>
    </row>
    <row r="8915" spans="1:4" ht="14.25">
      <c r="A8915" s="199">
        <v>103390</v>
      </c>
      <c r="B8915" s="186" t="s">
        <v>8891</v>
      </c>
      <c r="C8915" s="187" t="s">
        <v>44</v>
      </c>
      <c r="D8915" s="218">
        <v>0</v>
      </c>
    </row>
    <row r="8916" spans="1:4" ht="14.25">
      <c r="A8916" s="199">
        <v>103391</v>
      </c>
      <c r="B8916" s="186" t="s">
        <v>3001</v>
      </c>
      <c r="C8916" s="187" t="s">
        <v>44</v>
      </c>
      <c r="D8916" s="218">
        <v>3032.09</v>
      </c>
    </row>
    <row r="8917" spans="1:4" ht="14.25">
      <c r="A8917" s="199">
        <v>103375</v>
      </c>
      <c r="B8917" s="186" t="s">
        <v>8892</v>
      </c>
      <c r="C8917" s="187" t="s">
        <v>44</v>
      </c>
      <c r="D8917" s="218">
        <v>0</v>
      </c>
    </row>
    <row r="8918" spans="1:4" ht="14.25">
      <c r="A8918" s="199">
        <v>103392</v>
      </c>
      <c r="B8918" s="186" t="s">
        <v>3002</v>
      </c>
      <c r="C8918" s="187" t="s">
        <v>44</v>
      </c>
      <c r="D8918" s="218">
        <v>4955.95</v>
      </c>
    </row>
    <row r="8919" spans="1:4" ht="14.25">
      <c r="A8919" s="199">
        <v>103440</v>
      </c>
      <c r="B8919" s="186" t="s">
        <v>3047</v>
      </c>
      <c r="C8919" s="187" t="s">
        <v>73</v>
      </c>
      <c r="D8919" s="218">
        <v>415.28</v>
      </c>
    </row>
    <row r="8920" spans="1:4" ht="14.25">
      <c r="A8920" s="199">
        <v>103441</v>
      </c>
      <c r="B8920" s="186" t="s">
        <v>3048</v>
      </c>
      <c r="C8920" s="187" t="s">
        <v>73</v>
      </c>
      <c r="D8920" s="218">
        <v>420.61</v>
      </c>
    </row>
    <row r="8921" spans="1:4" ht="14.25">
      <c r="A8921" s="199">
        <v>103442</v>
      </c>
      <c r="B8921" s="186" t="s">
        <v>3049</v>
      </c>
      <c r="C8921" s="187" t="s">
        <v>73</v>
      </c>
      <c r="D8921" s="218">
        <v>549.26</v>
      </c>
    </row>
    <row r="8922" spans="1:4" ht="14.25">
      <c r="A8922" s="199">
        <v>103437</v>
      </c>
      <c r="B8922" s="186" t="s">
        <v>3044</v>
      </c>
      <c r="C8922" s="187" t="s">
        <v>73</v>
      </c>
      <c r="D8922" s="218">
        <v>184.42</v>
      </c>
    </row>
    <row r="8923" spans="1:4" ht="14.25">
      <c r="A8923" s="199">
        <v>103438</v>
      </c>
      <c r="B8923" s="186" t="s">
        <v>3045</v>
      </c>
      <c r="C8923" s="187" t="s">
        <v>73</v>
      </c>
      <c r="D8923" s="218">
        <v>184.42</v>
      </c>
    </row>
    <row r="8924" spans="1:4" ht="14.25">
      <c r="A8924" s="199">
        <v>103439</v>
      </c>
      <c r="B8924" s="186" t="s">
        <v>3046</v>
      </c>
      <c r="C8924" s="187" t="s">
        <v>73</v>
      </c>
      <c r="D8924" s="218">
        <v>217.33</v>
      </c>
    </row>
    <row r="8925" spans="1:4" ht="21" customHeight="1">
      <c r="A8925" s="199">
        <v>106122</v>
      </c>
      <c r="B8925" s="186" t="s">
        <v>23573</v>
      </c>
      <c r="C8925" s="187" t="s">
        <v>712</v>
      </c>
      <c r="D8925" s="218">
        <v>71.48</v>
      </c>
    </row>
    <row r="8926" spans="1:4" ht="14.25">
      <c r="A8926" s="199">
        <v>106131</v>
      </c>
      <c r="B8926" s="186" t="s">
        <v>23574</v>
      </c>
      <c r="C8926" s="187" t="s">
        <v>712</v>
      </c>
      <c r="D8926" s="218">
        <v>106.82</v>
      </c>
    </row>
    <row r="8927" spans="1:4" ht="14.25">
      <c r="A8927" s="199">
        <v>106127</v>
      </c>
      <c r="B8927" s="186" t="s">
        <v>23575</v>
      </c>
      <c r="C8927" s="187" t="s">
        <v>712</v>
      </c>
      <c r="D8927" s="218">
        <v>96.17</v>
      </c>
    </row>
    <row r="8928" spans="1:4" ht="14.25">
      <c r="A8928" s="199">
        <v>106126</v>
      </c>
      <c r="B8928" s="186" t="s">
        <v>23576</v>
      </c>
      <c r="C8928" s="187" t="s">
        <v>712</v>
      </c>
      <c r="D8928" s="218">
        <v>42.48</v>
      </c>
    </row>
    <row r="8929" spans="1:4" ht="14.25">
      <c r="A8929" s="199">
        <v>106128</v>
      </c>
      <c r="B8929" s="186" t="s">
        <v>23577</v>
      </c>
      <c r="C8929" s="187" t="s">
        <v>712</v>
      </c>
      <c r="D8929" s="218">
        <v>141.16</v>
      </c>
    </row>
    <row r="8930" spans="1:4" ht="14.25">
      <c r="A8930" s="199">
        <v>106130</v>
      </c>
      <c r="B8930" s="186" t="s">
        <v>23578</v>
      </c>
      <c r="C8930" s="187" t="s">
        <v>712</v>
      </c>
      <c r="D8930" s="218">
        <v>120.97</v>
      </c>
    </row>
    <row r="8931" spans="1:4" ht="14.25">
      <c r="A8931" s="199">
        <v>106129</v>
      </c>
      <c r="B8931" s="186" t="s">
        <v>23579</v>
      </c>
      <c r="C8931" s="187" t="s">
        <v>712</v>
      </c>
      <c r="D8931" s="218">
        <v>63.59</v>
      </c>
    </row>
    <row r="8932" spans="1:4" ht="14.25">
      <c r="A8932" s="199">
        <v>106125</v>
      </c>
      <c r="B8932" s="186" t="s">
        <v>23580</v>
      </c>
      <c r="C8932" s="187" t="s">
        <v>712</v>
      </c>
      <c r="D8932" s="218">
        <v>49.16</v>
      </c>
    </row>
    <row r="8933" spans="1:4" ht="14.25">
      <c r="A8933" s="199">
        <v>106124</v>
      </c>
      <c r="B8933" s="186" t="s">
        <v>23581</v>
      </c>
      <c r="C8933" s="187" t="s">
        <v>712</v>
      </c>
      <c r="D8933" s="218">
        <v>48.98</v>
      </c>
    </row>
    <row r="8934" spans="1:4" ht="14.25">
      <c r="A8934" s="199">
        <v>106123</v>
      </c>
      <c r="B8934" s="186" t="s">
        <v>23582</v>
      </c>
      <c r="C8934" s="187" t="s">
        <v>712</v>
      </c>
      <c r="D8934" s="218">
        <v>141.55000000000001</v>
      </c>
    </row>
    <row r="8935" spans="1:4" ht="14.25">
      <c r="A8935" s="199">
        <v>88789</v>
      </c>
      <c r="B8935" s="186" t="s">
        <v>6035</v>
      </c>
      <c r="C8935" s="187" t="s">
        <v>74</v>
      </c>
      <c r="D8935" s="218">
        <v>435.78</v>
      </c>
    </row>
    <row r="8936" spans="1:4" ht="14.25">
      <c r="A8936" s="199">
        <v>88788</v>
      </c>
      <c r="B8936" s="186" t="s">
        <v>6034</v>
      </c>
      <c r="C8936" s="187" t="s">
        <v>74</v>
      </c>
      <c r="D8936" s="218">
        <v>361.96</v>
      </c>
    </row>
    <row r="8937" spans="1:4" ht="14.25">
      <c r="A8937" s="199">
        <v>87245</v>
      </c>
      <c r="B8937" s="186" t="s">
        <v>6033</v>
      </c>
      <c r="C8937" s="187" t="s">
        <v>74</v>
      </c>
      <c r="D8937" s="218">
        <v>333.12</v>
      </c>
    </row>
    <row r="8938" spans="1:4" ht="14.25">
      <c r="A8938" s="199">
        <v>87244</v>
      </c>
      <c r="B8938" s="186" t="s">
        <v>6032</v>
      </c>
      <c r="C8938" s="187" t="s">
        <v>74</v>
      </c>
      <c r="D8938" s="218">
        <v>277.14</v>
      </c>
    </row>
    <row r="8939" spans="1:4" ht="14.25">
      <c r="A8939" s="199">
        <v>104589</v>
      </c>
      <c r="B8939" s="186" t="s">
        <v>8893</v>
      </c>
      <c r="C8939" s="187" t="s">
        <v>74</v>
      </c>
      <c r="D8939" s="218">
        <v>274.95999999999998</v>
      </c>
    </row>
    <row r="8940" spans="1:4" ht="14.25">
      <c r="A8940" s="199">
        <v>104588</v>
      </c>
      <c r="B8940" s="186" t="s">
        <v>6684</v>
      </c>
      <c r="C8940" s="187" t="s">
        <v>74</v>
      </c>
      <c r="D8940" s="218">
        <v>229.29</v>
      </c>
    </row>
    <row r="8941" spans="1:4" ht="14.25">
      <c r="A8941" s="199">
        <v>104591</v>
      </c>
      <c r="B8941" s="186" t="s">
        <v>8894</v>
      </c>
      <c r="C8941" s="187" t="s">
        <v>74</v>
      </c>
      <c r="D8941" s="218">
        <v>301.2</v>
      </c>
    </row>
    <row r="8942" spans="1:4" ht="14.25">
      <c r="A8942" s="199">
        <v>104590</v>
      </c>
      <c r="B8942" s="186" t="s">
        <v>6685</v>
      </c>
      <c r="C8942" s="187" t="s">
        <v>74</v>
      </c>
      <c r="D8942" s="218">
        <v>252.4</v>
      </c>
    </row>
    <row r="8943" spans="1:4" ht="14.25">
      <c r="A8943" s="199">
        <v>87267</v>
      </c>
      <c r="B8943" s="186" t="s">
        <v>6679</v>
      </c>
      <c r="C8943" s="187" t="s">
        <v>74</v>
      </c>
      <c r="D8943" s="218">
        <v>64.239999999999995</v>
      </c>
    </row>
    <row r="8944" spans="1:4" ht="14.25">
      <c r="A8944" s="199">
        <v>104614</v>
      </c>
      <c r="B8944" s="186" t="s">
        <v>6689</v>
      </c>
      <c r="C8944" s="187" t="s">
        <v>74</v>
      </c>
      <c r="D8944" s="218">
        <v>69.510000000000005</v>
      </c>
    </row>
    <row r="8945" spans="1:4" ht="14.25">
      <c r="A8945" s="199">
        <v>104613</v>
      </c>
      <c r="B8945" s="186" t="s">
        <v>6688</v>
      </c>
      <c r="C8945" s="187" t="s">
        <v>74</v>
      </c>
      <c r="D8945" s="218">
        <v>62.42</v>
      </c>
    </row>
    <row r="8946" spans="1:4" ht="14.25">
      <c r="A8946" s="199">
        <v>87265</v>
      </c>
      <c r="B8946" s="186" t="s">
        <v>8895</v>
      </c>
      <c r="C8946" s="187" t="s">
        <v>74</v>
      </c>
      <c r="D8946" s="218">
        <v>58.79</v>
      </c>
    </row>
    <row r="8947" spans="1:4" ht="14.25">
      <c r="A8947" s="199">
        <v>87271</v>
      </c>
      <c r="B8947" s="186" t="s">
        <v>6681</v>
      </c>
      <c r="C8947" s="187" t="s">
        <v>74</v>
      </c>
      <c r="D8947" s="218">
        <v>68.44</v>
      </c>
    </row>
    <row r="8948" spans="1:4" ht="14.25">
      <c r="A8948" s="199">
        <v>87269</v>
      </c>
      <c r="B8948" s="186" t="s">
        <v>6680</v>
      </c>
      <c r="C8948" s="187" t="s">
        <v>74</v>
      </c>
      <c r="D8948" s="218">
        <v>62.93</v>
      </c>
    </row>
    <row r="8949" spans="1:4" ht="14.25">
      <c r="A8949" s="199">
        <v>87275</v>
      </c>
      <c r="B8949" s="186" t="s">
        <v>6683</v>
      </c>
      <c r="C8949" s="187" t="s">
        <v>74</v>
      </c>
      <c r="D8949" s="218">
        <v>73.25</v>
      </c>
    </row>
    <row r="8950" spans="1:4" ht="14.25">
      <c r="A8950" s="199">
        <v>87273</v>
      </c>
      <c r="B8950" s="186" t="s">
        <v>6682</v>
      </c>
      <c r="C8950" s="187" t="s">
        <v>74</v>
      </c>
      <c r="D8950" s="218">
        <v>65.95</v>
      </c>
    </row>
    <row r="8951" spans="1:4" ht="14.25">
      <c r="A8951" s="199">
        <v>104612</v>
      </c>
      <c r="B8951" s="186" t="s">
        <v>6687</v>
      </c>
      <c r="C8951" s="187" t="s">
        <v>74</v>
      </c>
      <c r="D8951" s="218">
        <v>93.69</v>
      </c>
    </row>
    <row r="8952" spans="1:4" ht="14.25">
      <c r="A8952" s="199">
        <v>104611</v>
      </c>
      <c r="B8952" s="186" t="s">
        <v>6686</v>
      </c>
      <c r="C8952" s="187" t="s">
        <v>74</v>
      </c>
      <c r="D8952" s="218">
        <v>92.94</v>
      </c>
    </row>
    <row r="8953" spans="1:4" ht="14.25">
      <c r="A8953" s="199">
        <v>104618</v>
      </c>
      <c r="B8953" s="186" t="s">
        <v>6039</v>
      </c>
      <c r="C8953" s="187" t="s">
        <v>74</v>
      </c>
      <c r="D8953" s="218">
        <v>376.01</v>
      </c>
    </row>
    <row r="8954" spans="1:4" ht="14.25">
      <c r="A8954" s="199">
        <v>104616</v>
      </c>
      <c r="B8954" s="186" t="s">
        <v>6037</v>
      </c>
      <c r="C8954" s="187" t="s">
        <v>74</v>
      </c>
      <c r="D8954" s="218">
        <v>365.01</v>
      </c>
    </row>
    <row r="8955" spans="1:4" ht="14.25">
      <c r="A8955" s="199">
        <v>104617</v>
      </c>
      <c r="B8955" s="186" t="s">
        <v>6038</v>
      </c>
      <c r="C8955" s="187" t="s">
        <v>74</v>
      </c>
      <c r="D8955" s="218">
        <v>288.05</v>
      </c>
    </row>
    <row r="8956" spans="1:4" ht="14.25">
      <c r="A8956" s="199">
        <v>104615</v>
      </c>
      <c r="B8956" s="186" t="s">
        <v>6036</v>
      </c>
      <c r="C8956" s="187" t="s">
        <v>74</v>
      </c>
      <c r="D8956" s="218">
        <v>277.05</v>
      </c>
    </row>
    <row r="8957" spans="1:4" ht="14.25">
      <c r="A8957" s="199">
        <v>87247</v>
      </c>
      <c r="B8957" s="186" t="s">
        <v>6659</v>
      </c>
      <c r="C8957" s="187" t="s">
        <v>74</v>
      </c>
      <c r="D8957" s="218">
        <v>59.48</v>
      </c>
    </row>
    <row r="8958" spans="1:4" ht="14.25">
      <c r="A8958" s="199">
        <v>87248</v>
      </c>
      <c r="B8958" s="186" t="s">
        <v>6660</v>
      </c>
      <c r="C8958" s="187" t="s">
        <v>74</v>
      </c>
      <c r="D8958" s="218">
        <v>51.62</v>
      </c>
    </row>
    <row r="8959" spans="1:4" ht="14.25">
      <c r="A8959" s="199">
        <v>87246</v>
      </c>
      <c r="B8959" s="186" t="s">
        <v>6658</v>
      </c>
      <c r="C8959" s="187" t="s">
        <v>74</v>
      </c>
      <c r="D8959" s="218">
        <v>66.95</v>
      </c>
    </row>
    <row r="8960" spans="1:4" ht="14.25">
      <c r="A8960" s="199">
        <v>104601</v>
      </c>
      <c r="B8960" s="186" t="s">
        <v>6671</v>
      </c>
      <c r="C8960" s="187" t="s">
        <v>74</v>
      </c>
      <c r="D8960" s="218">
        <v>64.69</v>
      </c>
    </row>
    <row r="8961" spans="1:4" ht="14.25">
      <c r="A8961" s="199">
        <v>104603</v>
      </c>
      <c r="B8961" s="186" t="s">
        <v>6672</v>
      </c>
      <c r="C8961" s="187" t="s">
        <v>74</v>
      </c>
      <c r="D8961" s="218">
        <v>54.2</v>
      </c>
    </row>
    <row r="8962" spans="1:4" ht="14.25">
      <c r="A8962" s="199">
        <v>104599</v>
      </c>
      <c r="B8962" s="186" t="s">
        <v>6670</v>
      </c>
      <c r="C8962" s="187" t="s">
        <v>74</v>
      </c>
      <c r="D8962" s="218">
        <v>80.73</v>
      </c>
    </row>
    <row r="8963" spans="1:4" ht="14.25">
      <c r="A8963" s="199">
        <v>87250</v>
      </c>
      <c r="B8963" s="186" t="s">
        <v>6662</v>
      </c>
      <c r="C8963" s="187" t="s">
        <v>74</v>
      </c>
      <c r="D8963" s="218">
        <v>60.92</v>
      </c>
    </row>
    <row r="8964" spans="1:4" ht="14.25">
      <c r="A8964" s="199">
        <v>87251</v>
      </c>
      <c r="B8964" s="186" t="s">
        <v>6663</v>
      </c>
      <c r="C8964" s="187" t="s">
        <v>74</v>
      </c>
      <c r="D8964" s="218">
        <v>51.92</v>
      </c>
    </row>
    <row r="8965" spans="1:4" ht="14.25">
      <c r="A8965" s="199">
        <v>87249</v>
      </c>
      <c r="B8965" s="186" t="s">
        <v>6661</v>
      </c>
      <c r="C8965" s="187" t="s">
        <v>74</v>
      </c>
      <c r="D8965" s="218">
        <v>72</v>
      </c>
    </row>
    <row r="8966" spans="1:4" ht="14.25">
      <c r="A8966" s="199">
        <v>104606</v>
      </c>
      <c r="B8966" s="186" t="s">
        <v>6674</v>
      </c>
      <c r="C8966" s="187" t="s">
        <v>74</v>
      </c>
      <c r="D8966" s="218">
        <v>69.19</v>
      </c>
    </row>
    <row r="8967" spans="1:4" ht="14.25">
      <c r="A8967" s="199">
        <v>104607</v>
      </c>
      <c r="B8967" s="186" t="s">
        <v>6675</v>
      </c>
      <c r="C8967" s="187" t="s">
        <v>74</v>
      </c>
      <c r="D8967" s="218">
        <v>55.61</v>
      </c>
    </row>
    <row r="8968" spans="1:4" ht="14.25">
      <c r="A8968" s="199">
        <v>104605</v>
      </c>
      <c r="B8968" s="186" t="s">
        <v>6673</v>
      </c>
      <c r="C8968" s="187" t="s">
        <v>74</v>
      </c>
      <c r="D8968" s="218">
        <v>101.18</v>
      </c>
    </row>
    <row r="8969" spans="1:4" ht="14.25">
      <c r="A8969" s="199">
        <v>87256</v>
      </c>
      <c r="B8969" s="186" t="s">
        <v>6665</v>
      </c>
      <c r="C8969" s="187" t="s">
        <v>74</v>
      </c>
      <c r="D8969" s="218">
        <v>71.989999999999995</v>
      </c>
    </row>
    <row r="8970" spans="1:4" ht="14.25">
      <c r="A8970" s="199">
        <v>87257</v>
      </c>
      <c r="B8970" s="186" t="s">
        <v>6666</v>
      </c>
      <c r="C8970" s="187" t="s">
        <v>74</v>
      </c>
      <c r="D8970" s="218">
        <v>61.88</v>
      </c>
    </row>
    <row r="8971" spans="1:4" ht="14.25">
      <c r="A8971" s="199">
        <v>87255</v>
      </c>
      <c r="B8971" s="186" t="s">
        <v>6664</v>
      </c>
      <c r="C8971" s="187" t="s">
        <v>74</v>
      </c>
      <c r="D8971" s="218">
        <v>84.16</v>
      </c>
    </row>
    <row r="8972" spans="1:4" ht="14.25">
      <c r="A8972" s="199">
        <v>104594</v>
      </c>
      <c r="B8972" s="186" t="s">
        <v>6668</v>
      </c>
      <c r="C8972" s="187" t="s">
        <v>74</v>
      </c>
      <c r="D8972" s="218">
        <v>74.2</v>
      </c>
    </row>
    <row r="8973" spans="1:4" ht="14.25">
      <c r="A8973" s="199">
        <v>104595</v>
      </c>
      <c r="B8973" s="186" t="s">
        <v>6669</v>
      </c>
      <c r="C8973" s="187" t="s">
        <v>74</v>
      </c>
      <c r="D8973" s="218">
        <v>62.37</v>
      </c>
    </row>
    <row r="8974" spans="1:4" ht="14.25">
      <c r="A8974" s="199">
        <v>104593</v>
      </c>
      <c r="B8974" s="186" t="s">
        <v>6667</v>
      </c>
      <c r="C8974" s="187" t="s">
        <v>74</v>
      </c>
      <c r="D8974" s="218">
        <v>87.78</v>
      </c>
    </row>
    <row r="8975" spans="1:4" ht="14.25">
      <c r="A8975" s="199">
        <v>87262</v>
      </c>
      <c r="B8975" s="186" t="s">
        <v>5818</v>
      </c>
      <c r="C8975" s="187" t="s">
        <v>74</v>
      </c>
      <c r="D8975" s="218">
        <v>121.35</v>
      </c>
    </row>
    <row r="8976" spans="1:4" ht="14.25">
      <c r="A8976" s="199">
        <v>87263</v>
      </c>
      <c r="B8976" s="186" t="s">
        <v>5819</v>
      </c>
      <c r="C8976" s="187" t="s">
        <v>74</v>
      </c>
      <c r="D8976" s="218">
        <v>110.78</v>
      </c>
    </row>
    <row r="8977" spans="1:4" ht="14.25">
      <c r="A8977" s="199">
        <v>87261</v>
      </c>
      <c r="B8977" s="186" t="s">
        <v>5817</v>
      </c>
      <c r="C8977" s="187" t="s">
        <v>74</v>
      </c>
      <c r="D8977" s="218">
        <v>134.74</v>
      </c>
    </row>
    <row r="8978" spans="1:4" ht="14.25">
      <c r="A8978" s="199">
        <v>104597</v>
      </c>
      <c r="B8978" s="186" t="s">
        <v>5821</v>
      </c>
      <c r="C8978" s="187" t="s">
        <v>74</v>
      </c>
      <c r="D8978" s="218">
        <v>123.93</v>
      </c>
    </row>
    <row r="8979" spans="1:4" ht="14.25">
      <c r="A8979" s="199">
        <v>104598</v>
      </c>
      <c r="B8979" s="186" t="s">
        <v>5822</v>
      </c>
      <c r="C8979" s="187" t="s">
        <v>74</v>
      </c>
      <c r="D8979" s="218">
        <v>111.37</v>
      </c>
    </row>
    <row r="8980" spans="1:4" ht="14.25">
      <c r="A8980" s="199">
        <v>104596</v>
      </c>
      <c r="B8980" s="186" t="s">
        <v>5820</v>
      </c>
      <c r="C8980" s="187" t="s">
        <v>74</v>
      </c>
      <c r="D8980" s="218">
        <v>138.94999999999999</v>
      </c>
    </row>
    <row r="8981" spans="1:4" ht="14.25">
      <c r="A8981" s="199">
        <v>88648</v>
      </c>
      <c r="B8981" s="186" t="s">
        <v>6676</v>
      </c>
      <c r="C8981" s="187" t="s">
        <v>44</v>
      </c>
      <c r="D8981" s="218">
        <v>7.56</v>
      </c>
    </row>
    <row r="8982" spans="1:4" ht="14.25">
      <c r="A8982" s="199">
        <v>88649</v>
      </c>
      <c r="B8982" s="186" t="s">
        <v>6677</v>
      </c>
      <c r="C8982" s="187" t="s">
        <v>44</v>
      </c>
      <c r="D8982" s="218">
        <v>8.59</v>
      </c>
    </row>
    <row r="8983" spans="1:4" ht="14.25">
      <c r="A8983" s="199">
        <v>88650</v>
      </c>
      <c r="B8983" s="186" t="s">
        <v>6678</v>
      </c>
      <c r="C8983" s="187" t="s">
        <v>44</v>
      </c>
      <c r="D8983" s="218">
        <v>11.72</v>
      </c>
    </row>
    <row r="8984" spans="1:4" ht="14.25">
      <c r="A8984" s="199">
        <v>104619</v>
      </c>
      <c r="B8984" s="186" t="s">
        <v>6690</v>
      </c>
      <c r="C8984" s="187" t="s">
        <v>44</v>
      </c>
      <c r="D8984" s="218">
        <v>13.93</v>
      </c>
    </row>
    <row r="8985" spans="1:4" ht="14.25">
      <c r="A8985" s="199">
        <v>103741</v>
      </c>
      <c r="B8985" s="186" t="s">
        <v>8896</v>
      </c>
      <c r="C8985" s="187" t="s">
        <v>73</v>
      </c>
      <c r="D8985" s="218">
        <v>0</v>
      </c>
    </row>
    <row r="8986" spans="1:4" ht="14.25">
      <c r="A8986" s="199">
        <v>103755</v>
      </c>
      <c r="B8986" s="186" t="s">
        <v>8897</v>
      </c>
      <c r="C8986" s="187" t="s">
        <v>44</v>
      </c>
      <c r="D8986" s="218">
        <v>0</v>
      </c>
    </row>
    <row r="8987" spans="1:4" ht="14.25">
      <c r="A8987" s="199">
        <v>103753</v>
      </c>
      <c r="B8987" s="186" t="s">
        <v>8898</v>
      </c>
      <c r="C8987" s="187" t="s">
        <v>44</v>
      </c>
      <c r="D8987" s="218">
        <v>0</v>
      </c>
    </row>
    <row r="8988" spans="1:4" ht="14.25">
      <c r="A8988" s="199">
        <v>103754</v>
      </c>
      <c r="B8988" s="186" t="s">
        <v>8899</v>
      </c>
      <c r="C8988" s="187" t="s">
        <v>44</v>
      </c>
      <c r="D8988" s="218">
        <v>0</v>
      </c>
    </row>
    <row r="8989" spans="1:4" ht="14.25">
      <c r="A8989" s="199">
        <v>103752</v>
      </c>
      <c r="B8989" s="186" t="s">
        <v>8900</v>
      </c>
      <c r="C8989" s="187" t="s">
        <v>44</v>
      </c>
      <c r="D8989" s="218">
        <v>0</v>
      </c>
    </row>
    <row r="8990" spans="1:4" ht="14.25">
      <c r="A8990" s="199">
        <v>103759</v>
      </c>
      <c r="B8990" s="186" t="s">
        <v>8901</v>
      </c>
      <c r="C8990" s="187" t="s">
        <v>44</v>
      </c>
      <c r="D8990" s="218">
        <v>0</v>
      </c>
    </row>
    <row r="8991" spans="1:4" ht="14.25">
      <c r="A8991" s="199">
        <v>103757</v>
      </c>
      <c r="B8991" s="186" t="s">
        <v>8902</v>
      </c>
      <c r="C8991" s="187" t="s">
        <v>44</v>
      </c>
      <c r="D8991" s="218">
        <v>0</v>
      </c>
    </row>
    <row r="8992" spans="1:4" ht="14.25">
      <c r="A8992" s="199">
        <v>103758</v>
      </c>
      <c r="B8992" s="186" t="s">
        <v>8903</v>
      </c>
      <c r="C8992" s="187" t="s">
        <v>44</v>
      </c>
      <c r="D8992" s="218">
        <v>0</v>
      </c>
    </row>
    <row r="8993" spans="1:4" ht="14.25">
      <c r="A8993" s="199">
        <v>103756</v>
      </c>
      <c r="B8993" s="186" t="s">
        <v>8904</v>
      </c>
      <c r="C8993" s="187" t="s">
        <v>44</v>
      </c>
      <c r="D8993" s="218">
        <v>0</v>
      </c>
    </row>
    <row r="8994" spans="1:4" ht="14.25">
      <c r="A8994" s="199">
        <v>103734</v>
      </c>
      <c r="B8994" s="186" t="s">
        <v>8905</v>
      </c>
      <c r="C8994" s="187" t="s">
        <v>73</v>
      </c>
      <c r="D8994" s="218">
        <v>0</v>
      </c>
    </row>
    <row r="8995" spans="1:4" ht="14.25">
      <c r="A8995" s="199">
        <v>103740</v>
      </c>
      <c r="B8995" s="186" t="s">
        <v>8906</v>
      </c>
      <c r="C8995" s="187" t="s">
        <v>73</v>
      </c>
      <c r="D8995" s="218">
        <v>0</v>
      </c>
    </row>
    <row r="8996" spans="1:4" ht="14.25">
      <c r="A8996" s="199">
        <v>103747</v>
      </c>
      <c r="B8996" s="186" t="s">
        <v>8907</v>
      </c>
      <c r="C8996" s="187" t="s">
        <v>44</v>
      </c>
      <c r="D8996" s="218">
        <v>0</v>
      </c>
    </row>
    <row r="8997" spans="1:4" ht="14.25">
      <c r="A8997" s="199">
        <v>103746</v>
      </c>
      <c r="B8997" s="186" t="s">
        <v>8908</v>
      </c>
      <c r="C8997" s="187" t="s">
        <v>44</v>
      </c>
      <c r="D8997" s="218">
        <v>0</v>
      </c>
    </row>
    <row r="8998" spans="1:4" ht="14.25">
      <c r="A8998" s="199">
        <v>103749</v>
      </c>
      <c r="B8998" s="186" t="s">
        <v>8909</v>
      </c>
      <c r="C8998" s="187" t="s">
        <v>44</v>
      </c>
      <c r="D8998" s="218">
        <v>0</v>
      </c>
    </row>
    <row r="8999" spans="1:4" ht="14.25">
      <c r="A8999" s="199">
        <v>103744</v>
      </c>
      <c r="B8999" s="186" t="s">
        <v>8910</v>
      </c>
      <c r="C8999" s="187" t="s">
        <v>44</v>
      </c>
      <c r="D8999" s="218">
        <v>0</v>
      </c>
    </row>
    <row r="9000" spans="1:4" ht="14.25">
      <c r="A9000" s="199">
        <v>103748</v>
      </c>
      <c r="B9000" s="186" t="s">
        <v>8911</v>
      </c>
      <c r="C9000" s="187" t="s">
        <v>44</v>
      </c>
      <c r="D9000" s="218">
        <v>0</v>
      </c>
    </row>
    <row r="9001" spans="1:4" ht="14.25">
      <c r="A9001" s="199">
        <v>103745</v>
      </c>
      <c r="B9001" s="186" t="s">
        <v>8912</v>
      </c>
      <c r="C9001" s="187" t="s">
        <v>44</v>
      </c>
      <c r="D9001" s="218">
        <v>0</v>
      </c>
    </row>
    <row r="9002" spans="1:4" ht="14.25">
      <c r="A9002" s="199">
        <v>103751</v>
      </c>
      <c r="B9002" s="186" t="s">
        <v>8913</v>
      </c>
      <c r="C9002" s="187" t="s">
        <v>44</v>
      </c>
      <c r="D9002" s="218">
        <v>0</v>
      </c>
    </row>
    <row r="9003" spans="1:4" ht="14.25">
      <c r="A9003" s="199">
        <v>103750</v>
      </c>
      <c r="B9003" s="186" t="s">
        <v>8914</v>
      </c>
      <c r="C9003" s="187" t="s">
        <v>44</v>
      </c>
      <c r="D9003" s="218">
        <v>0</v>
      </c>
    </row>
    <row r="9004" spans="1:4" ht="14.25">
      <c r="A9004" s="199">
        <v>103735</v>
      </c>
      <c r="B9004" s="186" t="s">
        <v>8915</v>
      </c>
      <c r="C9004" s="187" t="s">
        <v>73</v>
      </c>
      <c r="D9004" s="218">
        <v>0</v>
      </c>
    </row>
    <row r="9005" spans="1:4" ht="14.25">
      <c r="A9005" s="199">
        <v>103738</v>
      </c>
      <c r="B9005" s="186" t="s">
        <v>8916</v>
      </c>
      <c r="C9005" s="187" t="s">
        <v>73</v>
      </c>
      <c r="D9005" s="218">
        <v>0</v>
      </c>
    </row>
    <row r="9006" spans="1:4" ht="14.25">
      <c r="A9006" s="199">
        <v>103736</v>
      </c>
      <c r="B9006" s="186" t="s">
        <v>8917</v>
      </c>
      <c r="C9006" s="187" t="s">
        <v>73</v>
      </c>
      <c r="D9006" s="218">
        <v>0</v>
      </c>
    </row>
    <row r="9007" spans="1:4" ht="14.25">
      <c r="A9007" s="199">
        <v>103739</v>
      </c>
      <c r="B9007" s="186" t="s">
        <v>8918</v>
      </c>
      <c r="C9007" s="187" t="s">
        <v>73</v>
      </c>
      <c r="D9007" s="218">
        <v>0</v>
      </c>
    </row>
    <row r="9008" spans="1:4" ht="14.25">
      <c r="A9008" s="199">
        <v>103737</v>
      </c>
      <c r="B9008" s="186" t="s">
        <v>8919</v>
      </c>
      <c r="C9008" s="187" t="s">
        <v>73</v>
      </c>
      <c r="D9008" s="218">
        <v>0</v>
      </c>
    </row>
    <row r="9009" spans="1:4" ht="14.25">
      <c r="A9009" s="199">
        <v>103742</v>
      </c>
      <c r="B9009" s="186" t="s">
        <v>8920</v>
      </c>
      <c r="C9009" s="187" t="s">
        <v>73</v>
      </c>
      <c r="D9009" s="218">
        <v>0</v>
      </c>
    </row>
    <row r="9010" spans="1:4" ht="14.25">
      <c r="A9010" s="199">
        <v>103689</v>
      </c>
      <c r="B9010" s="186" t="s">
        <v>5751</v>
      </c>
      <c r="C9010" s="187" t="s">
        <v>74</v>
      </c>
      <c r="D9010" s="218">
        <v>497.78</v>
      </c>
    </row>
    <row r="9011" spans="1:4" ht="14.25">
      <c r="A9011" s="199">
        <v>103702</v>
      </c>
      <c r="B9011" s="186" t="s">
        <v>8921</v>
      </c>
      <c r="C9011" s="187" t="s">
        <v>74</v>
      </c>
      <c r="D9011" s="218">
        <v>0</v>
      </c>
    </row>
    <row r="9012" spans="1:4" ht="14.25">
      <c r="A9012" s="199">
        <v>103700</v>
      </c>
      <c r="B9012" s="186" t="s">
        <v>8922</v>
      </c>
      <c r="C9012" s="187" t="s">
        <v>74</v>
      </c>
      <c r="D9012" s="218">
        <v>0</v>
      </c>
    </row>
    <row r="9013" spans="1:4" ht="14.25">
      <c r="A9013" s="199">
        <v>103698</v>
      </c>
      <c r="B9013" s="186" t="s">
        <v>8923</v>
      </c>
      <c r="C9013" s="187" t="s">
        <v>74</v>
      </c>
      <c r="D9013" s="218">
        <v>0</v>
      </c>
    </row>
    <row r="9014" spans="1:4" ht="14.25">
      <c r="A9014" s="199">
        <v>103703</v>
      </c>
      <c r="B9014" s="186" t="s">
        <v>8924</v>
      </c>
      <c r="C9014" s="187" t="s">
        <v>74</v>
      </c>
      <c r="D9014" s="218">
        <v>0</v>
      </c>
    </row>
    <row r="9015" spans="1:4" ht="14.25">
      <c r="A9015" s="199">
        <v>103701</v>
      </c>
      <c r="B9015" s="186" t="s">
        <v>8925</v>
      </c>
      <c r="C9015" s="187" t="s">
        <v>74</v>
      </c>
      <c r="D9015" s="218">
        <v>0</v>
      </c>
    </row>
    <row r="9016" spans="1:4" ht="14.25">
      <c r="A9016" s="199">
        <v>103699</v>
      </c>
      <c r="B9016" s="186" t="s">
        <v>8926</v>
      </c>
      <c r="C9016" s="187" t="s">
        <v>74</v>
      </c>
      <c r="D9016" s="218">
        <v>0</v>
      </c>
    </row>
    <row r="9017" spans="1:4" ht="14.25">
      <c r="A9017" s="199">
        <v>103704</v>
      </c>
      <c r="B9017" s="186" t="s">
        <v>8927</v>
      </c>
      <c r="C9017" s="187" t="s">
        <v>74</v>
      </c>
      <c r="D9017" s="218">
        <v>0</v>
      </c>
    </row>
    <row r="9018" spans="1:4" ht="14.25">
      <c r="A9018" s="199">
        <v>103706</v>
      </c>
      <c r="B9018" s="186" t="s">
        <v>8928</v>
      </c>
      <c r="C9018" s="187" t="s">
        <v>73</v>
      </c>
      <c r="D9018" s="218">
        <v>0</v>
      </c>
    </row>
    <row r="9019" spans="1:4" ht="14.25">
      <c r="A9019" s="199">
        <v>103707</v>
      </c>
      <c r="B9019" s="186" t="s">
        <v>8929</v>
      </c>
      <c r="C9019" s="187" t="s">
        <v>73</v>
      </c>
      <c r="D9019" s="218">
        <v>0</v>
      </c>
    </row>
    <row r="9020" spans="1:4" ht="14.25">
      <c r="A9020" s="199">
        <v>103708</v>
      </c>
      <c r="B9020" s="186" t="s">
        <v>8930</v>
      </c>
      <c r="C9020" s="187" t="s">
        <v>73</v>
      </c>
      <c r="D9020" s="218">
        <v>0</v>
      </c>
    </row>
    <row r="9021" spans="1:4" ht="14.25">
      <c r="A9021" s="199">
        <v>103709</v>
      </c>
      <c r="B9021" s="186" t="s">
        <v>8931</v>
      </c>
      <c r="C9021" s="187" t="s">
        <v>73</v>
      </c>
      <c r="D9021" s="218">
        <v>0</v>
      </c>
    </row>
    <row r="9022" spans="1:4" ht="14.25">
      <c r="A9022" s="199">
        <v>103710</v>
      </c>
      <c r="B9022" s="186" t="s">
        <v>8932</v>
      </c>
      <c r="C9022" s="187" t="s">
        <v>73</v>
      </c>
      <c r="D9022" s="218">
        <v>0</v>
      </c>
    </row>
    <row r="9023" spans="1:4" ht="14.25">
      <c r="A9023" s="199">
        <v>103711</v>
      </c>
      <c r="B9023" s="186" t="s">
        <v>8933</v>
      </c>
      <c r="C9023" s="187" t="s">
        <v>73</v>
      </c>
      <c r="D9023" s="218">
        <v>0</v>
      </c>
    </row>
    <row r="9024" spans="1:4" ht="14.25">
      <c r="A9024" s="199">
        <v>103712</v>
      </c>
      <c r="B9024" s="186" t="s">
        <v>8934</v>
      </c>
      <c r="C9024" s="187" t="s">
        <v>73</v>
      </c>
      <c r="D9024" s="218">
        <v>0</v>
      </c>
    </row>
    <row r="9025" spans="1:4" ht="14.25">
      <c r="A9025" s="199">
        <v>103713</v>
      </c>
      <c r="B9025" s="186" t="s">
        <v>8935</v>
      </c>
      <c r="C9025" s="187" t="s">
        <v>73</v>
      </c>
      <c r="D9025" s="218">
        <v>0</v>
      </c>
    </row>
    <row r="9026" spans="1:4" ht="14.25">
      <c r="A9026" s="199">
        <v>103714</v>
      </c>
      <c r="B9026" s="186" t="s">
        <v>8936</v>
      </c>
      <c r="C9026" s="187" t="s">
        <v>73</v>
      </c>
      <c r="D9026" s="218">
        <v>0</v>
      </c>
    </row>
    <row r="9027" spans="1:4" ht="14.25">
      <c r="A9027" s="199">
        <v>103715</v>
      </c>
      <c r="B9027" s="186" t="s">
        <v>8937</v>
      </c>
      <c r="C9027" s="187" t="s">
        <v>73</v>
      </c>
      <c r="D9027" s="218">
        <v>0</v>
      </c>
    </row>
    <row r="9028" spans="1:4" ht="14.25">
      <c r="A9028" s="199">
        <v>103716</v>
      </c>
      <c r="B9028" s="186" t="s">
        <v>8938</v>
      </c>
      <c r="C9028" s="187" t="s">
        <v>73</v>
      </c>
      <c r="D9028" s="218">
        <v>0</v>
      </c>
    </row>
    <row r="9029" spans="1:4" ht="14.25">
      <c r="A9029" s="199">
        <v>103717</v>
      </c>
      <c r="B9029" s="186" t="s">
        <v>8939</v>
      </c>
      <c r="C9029" s="187" t="s">
        <v>73</v>
      </c>
      <c r="D9029" s="218">
        <v>0</v>
      </c>
    </row>
    <row r="9030" spans="1:4" ht="14.25">
      <c r="A9030" s="199">
        <v>103718</v>
      </c>
      <c r="B9030" s="186" t="s">
        <v>8940</v>
      </c>
      <c r="C9030" s="187" t="s">
        <v>73</v>
      </c>
      <c r="D9030" s="218">
        <v>0</v>
      </c>
    </row>
    <row r="9031" spans="1:4" ht="14.25">
      <c r="A9031" s="199">
        <v>103719</v>
      </c>
      <c r="B9031" s="186" t="s">
        <v>8941</v>
      </c>
      <c r="C9031" s="187" t="s">
        <v>73</v>
      </c>
      <c r="D9031" s="218">
        <v>0</v>
      </c>
    </row>
    <row r="9032" spans="1:4" ht="14.25">
      <c r="A9032" s="199">
        <v>103720</v>
      </c>
      <c r="B9032" s="186" t="s">
        <v>8942</v>
      </c>
      <c r="C9032" s="187" t="s">
        <v>73</v>
      </c>
      <c r="D9032" s="218">
        <v>0</v>
      </c>
    </row>
    <row r="9033" spans="1:4" ht="14.25">
      <c r="A9033" s="199">
        <v>103721</v>
      </c>
      <c r="B9033" s="186" t="s">
        <v>8943</v>
      </c>
      <c r="C9033" s="187" t="s">
        <v>73</v>
      </c>
      <c r="D9033" s="218">
        <v>0</v>
      </c>
    </row>
    <row r="9034" spans="1:4" ht="14.25">
      <c r="A9034" s="199">
        <v>103705</v>
      </c>
      <c r="B9034" s="186" t="s">
        <v>8944</v>
      </c>
      <c r="C9034" s="187" t="s">
        <v>73</v>
      </c>
      <c r="D9034" s="218">
        <v>0</v>
      </c>
    </row>
    <row r="9035" spans="1:4" ht="14.25">
      <c r="A9035" s="199">
        <v>103722</v>
      </c>
      <c r="B9035" s="186" t="s">
        <v>8945</v>
      </c>
      <c r="C9035" s="187" t="s">
        <v>73</v>
      </c>
      <c r="D9035" s="218">
        <v>0</v>
      </c>
    </row>
    <row r="9036" spans="1:4" ht="14.25">
      <c r="A9036" s="199">
        <v>103723</v>
      </c>
      <c r="B9036" s="186" t="s">
        <v>8946</v>
      </c>
      <c r="C9036" s="187" t="s">
        <v>73</v>
      </c>
      <c r="D9036" s="218">
        <v>0</v>
      </c>
    </row>
    <row r="9037" spans="1:4" ht="14.25">
      <c r="A9037" s="199">
        <v>103724</v>
      </c>
      <c r="B9037" s="186" t="s">
        <v>8947</v>
      </c>
      <c r="C9037" s="187" t="s">
        <v>73</v>
      </c>
      <c r="D9037" s="218">
        <v>0</v>
      </c>
    </row>
    <row r="9038" spans="1:4" ht="14.25">
      <c r="A9038" s="199">
        <v>103725</v>
      </c>
      <c r="B9038" s="186" t="s">
        <v>8948</v>
      </c>
      <c r="C9038" s="187" t="s">
        <v>73</v>
      </c>
      <c r="D9038" s="218">
        <v>0</v>
      </c>
    </row>
    <row r="9039" spans="1:4" ht="14.25">
      <c r="A9039" s="199">
        <v>103726</v>
      </c>
      <c r="B9039" s="186" t="s">
        <v>8949</v>
      </c>
      <c r="C9039" s="187" t="s">
        <v>73</v>
      </c>
      <c r="D9039" s="218">
        <v>0</v>
      </c>
    </row>
    <row r="9040" spans="1:4" ht="14.25">
      <c r="A9040" s="199">
        <v>103727</v>
      </c>
      <c r="B9040" s="186" t="s">
        <v>8950</v>
      </c>
      <c r="C9040" s="187" t="s">
        <v>73</v>
      </c>
      <c r="D9040" s="218">
        <v>0</v>
      </c>
    </row>
    <row r="9041" spans="1:4" ht="14.25">
      <c r="A9041" s="199">
        <v>103728</v>
      </c>
      <c r="B9041" s="186" t="s">
        <v>8951</v>
      </c>
      <c r="C9041" s="187" t="s">
        <v>73</v>
      </c>
      <c r="D9041" s="218">
        <v>0</v>
      </c>
    </row>
    <row r="9042" spans="1:4" ht="14.25">
      <c r="A9042" s="199">
        <v>103729</v>
      </c>
      <c r="B9042" s="186" t="s">
        <v>8952</v>
      </c>
      <c r="C9042" s="187" t="s">
        <v>73</v>
      </c>
      <c r="D9042" s="218">
        <v>0</v>
      </c>
    </row>
    <row r="9043" spans="1:4" ht="14.25">
      <c r="A9043" s="199">
        <v>103730</v>
      </c>
      <c r="B9043" s="186" t="s">
        <v>8953</v>
      </c>
      <c r="C9043" s="187" t="s">
        <v>73</v>
      </c>
      <c r="D9043" s="218">
        <v>0</v>
      </c>
    </row>
    <row r="9044" spans="1:4" ht="14.25">
      <c r="A9044" s="199">
        <v>103731</v>
      </c>
      <c r="B9044" s="186" t="s">
        <v>8954</v>
      </c>
      <c r="C9044" s="187" t="s">
        <v>73</v>
      </c>
      <c r="D9044" s="218">
        <v>0</v>
      </c>
    </row>
    <row r="9045" spans="1:4" ht="14.25">
      <c r="A9045" s="199">
        <v>103732</v>
      </c>
      <c r="B9045" s="186" t="s">
        <v>8955</v>
      </c>
      <c r="C9045" s="187" t="s">
        <v>73</v>
      </c>
      <c r="D9045" s="218">
        <v>0</v>
      </c>
    </row>
    <row r="9046" spans="1:4" ht="14.25">
      <c r="A9046" s="199">
        <v>103733</v>
      </c>
      <c r="B9046" s="186" t="s">
        <v>8956</v>
      </c>
      <c r="C9046" s="187" t="s">
        <v>73</v>
      </c>
      <c r="D9046" s="218">
        <v>0</v>
      </c>
    </row>
    <row r="9047" spans="1:4" ht="14.25">
      <c r="A9047" s="199">
        <v>103696</v>
      </c>
      <c r="B9047" s="186" t="s">
        <v>5753</v>
      </c>
      <c r="C9047" s="187" t="s">
        <v>73</v>
      </c>
      <c r="D9047" s="218">
        <v>137.84</v>
      </c>
    </row>
    <row r="9048" spans="1:4" ht="14.25">
      <c r="A9048" s="199">
        <v>103697</v>
      </c>
      <c r="B9048" s="186" t="s">
        <v>5754</v>
      </c>
      <c r="C9048" s="187" t="s">
        <v>73</v>
      </c>
      <c r="D9048" s="218">
        <v>126.56</v>
      </c>
    </row>
    <row r="9049" spans="1:4" ht="14.25">
      <c r="A9049" s="199">
        <v>103695</v>
      </c>
      <c r="B9049" s="186" t="s">
        <v>5752</v>
      </c>
      <c r="C9049" s="187" t="s">
        <v>73</v>
      </c>
      <c r="D9049" s="218">
        <v>99.15</v>
      </c>
    </row>
    <row r="9050" spans="1:4" ht="14.25">
      <c r="A9050" s="199">
        <v>103694</v>
      </c>
      <c r="B9050" s="186" t="s">
        <v>8957</v>
      </c>
      <c r="C9050" s="187" t="s">
        <v>73</v>
      </c>
      <c r="D9050" s="218">
        <v>110.43</v>
      </c>
    </row>
    <row r="9051" spans="1:4" ht="14.25">
      <c r="A9051" s="199">
        <v>103690</v>
      </c>
      <c r="B9051" s="186" t="s">
        <v>8958</v>
      </c>
      <c r="C9051" s="187" t="s">
        <v>73</v>
      </c>
      <c r="D9051" s="218">
        <v>0</v>
      </c>
    </row>
    <row r="9052" spans="1:4" ht="14.25">
      <c r="A9052" s="199">
        <v>103693</v>
      </c>
      <c r="B9052" s="186" t="s">
        <v>8959</v>
      </c>
      <c r="C9052" s="187" t="s">
        <v>73</v>
      </c>
      <c r="D9052" s="218">
        <v>0</v>
      </c>
    </row>
    <row r="9053" spans="1:4" ht="14.25">
      <c r="A9053" s="199">
        <v>103692</v>
      </c>
      <c r="B9053" s="186" t="s">
        <v>8960</v>
      </c>
      <c r="C9053" s="187" t="s">
        <v>73</v>
      </c>
      <c r="D9053" s="218">
        <v>0</v>
      </c>
    </row>
    <row r="9054" spans="1:4" ht="14.25">
      <c r="A9054" s="199">
        <v>103691</v>
      </c>
      <c r="B9054" s="186" t="s">
        <v>8961</v>
      </c>
      <c r="C9054" s="187" t="s">
        <v>73</v>
      </c>
      <c r="D9054" s="218">
        <v>0</v>
      </c>
    </row>
    <row r="9055" spans="1:4" ht="14.25">
      <c r="A9055" s="199">
        <v>96987</v>
      </c>
      <c r="B9055" s="186" t="s">
        <v>8962</v>
      </c>
      <c r="C9055" s="187" t="s">
        <v>73</v>
      </c>
      <c r="D9055" s="218">
        <v>121.01</v>
      </c>
    </row>
    <row r="9056" spans="1:4" ht="14.25">
      <c r="A9056" s="199">
        <v>96989</v>
      </c>
      <c r="B9056" s="186" t="s">
        <v>4321</v>
      </c>
      <c r="C9056" s="187" t="s">
        <v>73</v>
      </c>
      <c r="D9056" s="218">
        <v>131.93</v>
      </c>
    </row>
    <row r="9057" spans="1:4" ht="14.25">
      <c r="A9057" s="199">
        <v>104749</v>
      </c>
      <c r="B9057" s="186" t="s">
        <v>4324</v>
      </c>
      <c r="C9057" s="187" t="s">
        <v>73</v>
      </c>
      <c r="D9057" s="218">
        <v>23.57</v>
      </c>
    </row>
    <row r="9058" spans="1:4" ht="14.25">
      <c r="A9058" s="199">
        <v>104750</v>
      </c>
      <c r="B9058" s="186" t="s">
        <v>4325</v>
      </c>
      <c r="C9058" s="187" t="s">
        <v>73</v>
      </c>
      <c r="D9058" s="218">
        <v>18.32</v>
      </c>
    </row>
    <row r="9059" spans="1:4" ht="14.25">
      <c r="A9059" s="199">
        <v>104751</v>
      </c>
      <c r="B9059" s="186" t="s">
        <v>4326</v>
      </c>
      <c r="C9059" s="187" t="s">
        <v>73</v>
      </c>
      <c r="D9059" s="218">
        <v>27.33</v>
      </c>
    </row>
    <row r="9060" spans="1:4" ht="14.25">
      <c r="A9060" s="199">
        <v>104752</v>
      </c>
      <c r="B9060" s="186" t="s">
        <v>4327</v>
      </c>
      <c r="C9060" s="187" t="s">
        <v>73</v>
      </c>
      <c r="D9060" s="218">
        <v>23.92</v>
      </c>
    </row>
    <row r="9061" spans="1:4" ht="14.25">
      <c r="A9061" s="199">
        <v>104753</v>
      </c>
      <c r="B9061" s="186" t="s">
        <v>4328</v>
      </c>
      <c r="C9061" s="187" t="s">
        <v>73</v>
      </c>
      <c r="D9061" s="218">
        <v>29.62</v>
      </c>
    </row>
    <row r="9062" spans="1:4" ht="14.25">
      <c r="A9062" s="199">
        <v>104754</v>
      </c>
      <c r="B9062" s="186" t="s">
        <v>4329</v>
      </c>
      <c r="C9062" s="187" t="s">
        <v>73</v>
      </c>
      <c r="D9062" s="218">
        <v>39.409999999999997</v>
      </c>
    </row>
    <row r="9063" spans="1:4" ht="14.25">
      <c r="A9063" s="199">
        <v>104755</v>
      </c>
      <c r="B9063" s="186" t="s">
        <v>4330</v>
      </c>
      <c r="C9063" s="187" t="s">
        <v>73</v>
      </c>
      <c r="D9063" s="218">
        <v>54.58</v>
      </c>
    </row>
    <row r="9064" spans="1:4" ht="14.25">
      <c r="A9064" s="199">
        <v>96982</v>
      </c>
      <c r="B9064" s="186" t="s">
        <v>8963</v>
      </c>
      <c r="C9064" s="187" t="s">
        <v>73</v>
      </c>
      <c r="D9064" s="218">
        <v>0</v>
      </c>
    </row>
    <row r="9065" spans="1:4" ht="14.25">
      <c r="A9065" s="199">
        <v>96993</v>
      </c>
      <c r="B9065" s="186" t="s">
        <v>8964</v>
      </c>
      <c r="C9065" s="187" t="s">
        <v>73</v>
      </c>
      <c r="D9065" s="218">
        <v>0</v>
      </c>
    </row>
    <row r="9066" spans="1:4" ht="14.25">
      <c r="A9066" s="199">
        <v>96990</v>
      </c>
      <c r="B9066" s="186" t="s">
        <v>8965</v>
      </c>
      <c r="C9066" s="187" t="s">
        <v>73</v>
      </c>
      <c r="D9066" s="218">
        <v>0</v>
      </c>
    </row>
    <row r="9067" spans="1:4" ht="14.25">
      <c r="A9067" s="199">
        <v>96991</v>
      </c>
      <c r="B9067" s="186" t="s">
        <v>8966</v>
      </c>
      <c r="C9067" s="187" t="s">
        <v>73</v>
      </c>
      <c r="D9067" s="218">
        <v>0</v>
      </c>
    </row>
    <row r="9068" spans="1:4" ht="14.25">
      <c r="A9068" s="199">
        <v>96992</v>
      </c>
      <c r="B9068" s="186" t="s">
        <v>8967</v>
      </c>
      <c r="C9068" s="187" t="s">
        <v>73</v>
      </c>
      <c r="D9068" s="218">
        <v>0</v>
      </c>
    </row>
    <row r="9069" spans="1:4" ht="14.25">
      <c r="A9069" s="199">
        <v>96994</v>
      </c>
      <c r="B9069" s="186" t="s">
        <v>8968</v>
      </c>
      <c r="C9069" s="187" t="s">
        <v>73</v>
      </c>
      <c r="D9069" s="218">
        <v>0</v>
      </c>
    </row>
    <row r="9070" spans="1:4" ht="14.25">
      <c r="A9070" s="199">
        <v>96973</v>
      </c>
      <c r="B9070" s="186" t="s">
        <v>4310</v>
      </c>
      <c r="C9070" s="187" t="s">
        <v>44</v>
      </c>
      <c r="D9070" s="218">
        <v>71.97</v>
      </c>
    </row>
    <row r="9071" spans="1:4" ht="14.25">
      <c r="A9071" s="199">
        <v>104743</v>
      </c>
      <c r="B9071" s="186" t="s">
        <v>8969</v>
      </c>
      <c r="C9071" s="187" t="s">
        <v>44</v>
      </c>
      <c r="D9071" s="218">
        <v>0</v>
      </c>
    </row>
    <row r="9072" spans="1:4" ht="14.25">
      <c r="A9072" s="199">
        <v>96977</v>
      </c>
      <c r="B9072" s="186" t="s">
        <v>4314</v>
      </c>
      <c r="C9072" s="187" t="s">
        <v>44</v>
      </c>
      <c r="D9072" s="218">
        <v>61.25</v>
      </c>
    </row>
    <row r="9073" spans="1:4" ht="14.25">
      <c r="A9073" s="199">
        <v>96974</v>
      </c>
      <c r="B9073" s="186" t="s">
        <v>4311</v>
      </c>
      <c r="C9073" s="187" t="s">
        <v>44</v>
      </c>
      <c r="D9073" s="218">
        <v>93.42</v>
      </c>
    </row>
    <row r="9074" spans="1:4" ht="14.25">
      <c r="A9074" s="199">
        <v>104744</v>
      </c>
      <c r="B9074" s="186" t="s">
        <v>8970</v>
      </c>
      <c r="C9074" s="187" t="s">
        <v>44</v>
      </c>
      <c r="D9074" s="218">
        <v>0</v>
      </c>
    </row>
    <row r="9075" spans="1:4" ht="14.25">
      <c r="A9075" s="199">
        <v>96978</v>
      </c>
      <c r="B9075" s="186" t="s">
        <v>4315</v>
      </c>
      <c r="C9075" s="187" t="s">
        <v>44</v>
      </c>
      <c r="D9075" s="218">
        <v>80.73</v>
      </c>
    </row>
    <row r="9076" spans="1:4" ht="14.25">
      <c r="A9076" s="199">
        <v>96975</v>
      </c>
      <c r="B9076" s="186" t="s">
        <v>4312</v>
      </c>
      <c r="C9076" s="187" t="s">
        <v>44</v>
      </c>
      <c r="D9076" s="218">
        <v>116.01</v>
      </c>
    </row>
    <row r="9077" spans="1:4" ht="14.25">
      <c r="A9077" s="199">
        <v>104745</v>
      </c>
      <c r="B9077" s="186" t="s">
        <v>8971</v>
      </c>
      <c r="C9077" s="187" t="s">
        <v>44</v>
      </c>
      <c r="D9077" s="218">
        <v>0</v>
      </c>
    </row>
    <row r="9078" spans="1:4" ht="14.25">
      <c r="A9078" s="199">
        <v>96979</v>
      </c>
      <c r="B9078" s="186" t="s">
        <v>4316</v>
      </c>
      <c r="C9078" s="187" t="s">
        <v>44</v>
      </c>
      <c r="D9078" s="218">
        <v>115.52</v>
      </c>
    </row>
    <row r="9079" spans="1:4" ht="14.25">
      <c r="A9079" s="199">
        <v>96976</v>
      </c>
      <c r="B9079" s="186" t="s">
        <v>4313</v>
      </c>
      <c r="C9079" s="187" t="s">
        <v>44</v>
      </c>
      <c r="D9079" s="218">
        <v>153.65</v>
      </c>
    </row>
    <row r="9080" spans="1:4" ht="14.25">
      <c r="A9080" s="199">
        <v>96984</v>
      </c>
      <c r="B9080" s="186" t="s">
        <v>4317</v>
      </c>
      <c r="C9080" s="187" t="s">
        <v>73</v>
      </c>
      <c r="D9080" s="218">
        <v>58.67</v>
      </c>
    </row>
    <row r="9081" spans="1:4" ht="14.25">
      <c r="A9081" s="199">
        <v>96980</v>
      </c>
      <c r="B9081" s="186" t="s">
        <v>8972</v>
      </c>
      <c r="C9081" s="187" t="s">
        <v>44</v>
      </c>
      <c r="D9081" s="218">
        <v>0</v>
      </c>
    </row>
    <row r="9082" spans="1:4" ht="14.25">
      <c r="A9082" s="199">
        <v>96986</v>
      </c>
      <c r="B9082" s="186" t="s">
        <v>4319</v>
      </c>
      <c r="C9082" s="187" t="s">
        <v>73</v>
      </c>
      <c r="D9082" s="218">
        <v>153.88</v>
      </c>
    </row>
    <row r="9083" spans="1:4" ht="14.25">
      <c r="A9083" s="199">
        <v>96985</v>
      </c>
      <c r="B9083" s="186" t="s">
        <v>4318</v>
      </c>
      <c r="C9083" s="187" t="s">
        <v>73</v>
      </c>
      <c r="D9083" s="218">
        <v>103.25</v>
      </c>
    </row>
    <row r="9084" spans="1:4" ht="14.25">
      <c r="A9084" s="199">
        <v>96988</v>
      </c>
      <c r="B9084" s="186" t="s">
        <v>4320</v>
      </c>
      <c r="C9084" s="187" t="s">
        <v>73</v>
      </c>
      <c r="D9084" s="218">
        <v>157.63</v>
      </c>
    </row>
    <row r="9085" spans="1:4" ht="14.25">
      <c r="A9085" s="199">
        <v>104746</v>
      </c>
      <c r="B9085" s="186" t="s">
        <v>4323</v>
      </c>
      <c r="C9085" s="187" t="s">
        <v>73</v>
      </c>
      <c r="D9085" s="218">
        <v>26.57</v>
      </c>
    </row>
    <row r="9086" spans="1:4" ht="14.25">
      <c r="A9086" s="199">
        <v>104747</v>
      </c>
      <c r="B9086" s="186" t="s">
        <v>8973</v>
      </c>
      <c r="C9086" s="187" t="s">
        <v>73</v>
      </c>
      <c r="D9086" s="218">
        <v>0</v>
      </c>
    </row>
    <row r="9087" spans="1:4" ht="14.25">
      <c r="A9087" s="199">
        <v>96983</v>
      </c>
      <c r="B9087" s="186" t="s">
        <v>8974</v>
      </c>
      <c r="C9087" s="187" t="s">
        <v>73</v>
      </c>
      <c r="D9087" s="218">
        <v>0</v>
      </c>
    </row>
    <row r="9088" spans="1:4" ht="14.25">
      <c r="A9088" s="199">
        <v>104748</v>
      </c>
      <c r="B9088" s="186" t="s">
        <v>8975</v>
      </c>
      <c r="C9088" s="187" t="s">
        <v>73</v>
      </c>
      <c r="D9088" s="218">
        <v>0</v>
      </c>
    </row>
    <row r="9089" spans="1:4" ht="14.25">
      <c r="A9089" s="199">
        <v>98463</v>
      </c>
      <c r="B9089" s="186" t="s">
        <v>4322</v>
      </c>
      <c r="C9089" s="187" t="s">
        <v>73</v>
      </c>
      <c r="D9089" s="218">
        <v>25.74</v>
      </c>
    </row>
    <row r="9090" spans="1:4" ht="14.25">
      <c r="A9090" s="199">
        <v>104827</v>
      </c>
      <c r="B9090" s="186" t="s">
        <v>8976</v>
      </c>
      <c r="C9090" s="187" t="s">
        <v>73</v>
      </c>
      <c r="D9090" s="218">
        <v>0</v>
      </c>
    </row>
    <row r="9091" spans="1:4" ht="14.25">
      <c r="A9091" s="199">
        <v>104828</v>
      </c>
      <c r="B9091" s="186" t="s">
        <v>8977</v>
      </c>
      <c r="C9091" s="187" t="s">
        <v>73</v>
      </c>
      <c r="D9091" s="218">
        <v>0</v>
      </c>
    </row>
    <row r="9092" spans="1:4" ht="14.25">
      <c r="A9092" s="199">
        <v>104824</v>
      </c>
      <c r="B9092" s="186" t="s">
        <v>8978</v>
      </c>
      <c r="C9092" s="187" t="s">
        <v>73</v>
      </c>
      <c r="D9092" s="218">
        <v>0</v>
      </c>
    </row>
    <row r="9093" spans="1:4" ht="14.25">
      <c r="A9093" s="199">
        <v>104826</v>
      </c>
      <c r="B9093" s="186" t="s">
        <v>8979</v>
      </c>
      <c r="C9093" s="187" t="s">
        <v>73</v>
      </c>
      <c r="D9093" s="218">
        <v>0</v>
      </c>
    </row>
    <row r="9094" spans="1:4" ht="14.25">
      <c r="A9094" s="199">
        <v>104825</v>
      </c>
      <c r="B9094" s="186" t="s">
        <v>8980</v>
      </c>
      <c r="C9094" s="187" t="s">
        <v>73</v>
      </c>
      <c r="D9094" s="218">
        <v>0</v>
      </c>
    </row>
    <row r="9095" spans="1:4" ht="14.25">
      <c r="A9095" s="199">
        <v>104993</v>
      </c>
      <c r="B9095" s="186" t="s">
        <v>8981</v>
      </c>
      <c r="C9095" s="187" t="s">
        <v>73</v>
      </c>
      <c r="D9095" s="218">
        <v>0</v>
      </c>
    </row>
    <row r="9096" spans="1:4" ht="14.25">
      <c r="A9096" s="199">
        <v>104994</v>
      </c>
      <c r="B9096" s="186" t="s">
        <v>8982</v>
      </c>
      <c r="C9096" s="187" t="s">
        <v>73</v>
      </c>
      <c r="D9096" s="218">
        <v>0</v>
      </c>
    </row>
    <row r="9097" spans="1:4" ht="14.25">
      <c r="A9097" s="199">
        <v>104995</v>
      </c>
      <c r="B9097" s="186" t="s">
        <v>8983</v>
      </c>
      <c r="C9097" s="187" t="s">
        <v>73</v>
      </c>
      <c r="D9097" s="218">
        <v>0</v>
      </c>
    </row>
    <row r="9098" spans="1:4" ht="14.25">
      <c r="A9098" s="199">
        <v>104996</v>
      </c>
      <c r="B9098" s="186" t="s">
        <v>8984</v>
      </c>
      <c r="C9098" s="187" t="s">
        <v>73</v>
      </c>
      <c r="D9098" s="218">
        <v>0</v>
      </c>
    </row>
    <row r="9099" spans="1:4" ht="14.25">
      <c r="A9099" s="199">
        <v>95676</v>
      </c>
      <c r="B9099" s="186" t="s">
        <v>5481</v>
      </c>
      <c r="C9099" s="187" t="s">
        <v>73</v>
      </c>
      <c r="D9099" s="218">
        <v>138.93</v>
      </c>
    </row>
    <row r="9100" spans="1:4" ht="14.25">
      <c r="A9100" s="199">
        <v>95677</v>
      </c>
      <c r="B9100" s="186" t="s">
        <v>8985</v>
      </c>
      <c r="C9100" s="187" t="s">
        <v>73</v>
      </c>
      <c r="D9100" s="218">
        <v>0</v>
      </c>
    </row>
    <row r="9101" spans="1:4" ht="14.25">
      <c r="A9101" s="199">
        <v>105135</v>
      </c>
      <c r="B9101" s="186" t="s">
        <v>5484</v>
      </c>
      <c r="C9101" s="187" t="s">
        <v>73</v>
      </c>
      <c r="D9101" s="218">
        <v>1228.53</v>
      </c>
    </row>
    <row r="9102" spans="1:4" ht="14.25">
      <c r="A9102" s="199">
        <v>104998</v>
      </c>
      <c r="B9102" s="186" t="s">
        <v>5483</v>
      </c>
      <c r="C9102" s="187" t="s">
        <v>73</v>
      </c>
      <c r="D9102" s="218">
        <v>749.16</v>
      </c>
    </row>
    <row r="9103" spans="1:4" ht="14.25">
      <c r="A9103" s="199">
        <v>104997</v>
      </c>
      <c r="B9103" s="186" t="s">
        <v>5482</v>
      </c>
      <c r="C9103" s="187" t="s">
        <v>73</v>
      </c>
      <c r="D9103" s="218">
        <v>557.48</v>
      </c>
    </row>
    <row r="9104" spans="1:4" ht="14.25">
      <c r="A9104" s="199">
        <v>95673</v>
      </c>
      <c r="B9104" s="186" t="s">
        <v>5478</v>
      </c>
      <c r="C9104" s="187" t="s">
        <v>73</v>
      </c>
      <c r="D9104" s="218">
        <v>159.1</v>
      </c>
    </row>
    <row r="9105" spans="1:4" ht="14.25">
      <c r="A9105" s="199">
        <v>95674</v>
      </c>
      <c r="B9105" s="186" t="s">
        <v>5479</v>
      </c>
      <c r="C9105" s="187" t="s">
        <v>73</v>
      </c>
      <c r="D9105" s="218">
        <v>169.18</v>
      </c>
    </row>
    <row r="9106" spans="1:4" ht="14.25">
      <c r="A9106" s="199">
        <v>104992</v>
      </c>
      <c r="B9106" s="186" t="s">
        <v>8986</v>
      </c>
      <c r="C9106" s="187" t="s">
        <v>73</v>
      </c>
      <c r="D9106" s="218">
        <v>1718.01</v>
      </c>
    </row>
    <row r="9107" spans="1:4" ht="14.25">
      <c r="A9107" s="199">
        <v>95675</v>
      </c>
      <c r="B9107" s="186" t="s">
        <v>5480</v>
      </c>
      <c r="C9107" s="187" t="s">
        <v>73</v>
      </c>
      <c r="D9107" s="218">
        <v>208.69</v>
      </c>
    </row>
    <row r="9108" spans="1:4" ht="14.25">
      <c r="A9108" s="199">
        <v>95648</v>
      </c>
      <c r="B9108" s="186" t="s">
        <v>5454</v>
      </c>
      <c r="C9108" s="187" t="s">
        <v>73</v>
      </c>
      <c r="D9108" s="218">
        <v>646.26</v>
      </c>
    </row>
    <row r="9109" spans="1:4" ht="14.25">
      <c r="A9109" s="199">
        <v>95649</v>
      </c>
      <c r="B9109" s="186" t="s">
        <v>5455</v>
      </c>
      <c r="C9109" s="187" t="s">
        <v>73</v>
      </c>
      <c r="D9109" s="218">
        <v>1124.53</v>
      </c>
    </row>
    <row r="9110" spans="1:4" ht="14.25">
      <c r="A9110" s="199">
        <v>95650</v>
      </c>
      <c r="B9110" s="186" t="s">
        <v>5456</v>
      </c>
      <c r="C9110" s="187" t="s">
        <v>73</v>
      </c>
      <c r="D9110" s="218">
        <v>1645.11</v>
      </c>
    </row>
    <row r="9111" spans="1:4" ht="14.25">
      <c r="A9111" s="199">
        <v>95651</v>
      </c>
      <c r="B9111" s="186" t="s">
        <v>5457</v>
      </c>
      <c r="C9111" s="187" t="s">
        <v>73</v>
      </c>
      <c r="D9111" s="218">
        <v>2140.5700000000002</v>
      </c>
    </row>
    <row r="9112" spans="1:4" ht="14.25">
      <c r="A9112" s="199">
        <v>95652</v>
      </c>
      <c r="B9112" s="186" t="s">
        <v>5458</v>
      </c>
      <c r="C9112" s="187" t="s">
        <v>73</v>
      </c>
      <c r="D9112" s="218">
        <v>803.01</v>
      </c>
    </row>
    <row r="9113" spans="1:4" ht="14.25">
      <c r="A9113" s="199">
        <v>95653</v>
      </c>
      <c r="B9113" s="186" t="s">
        <v>5459</v>
      </c>
      <c r="C9113" s="187" t="s">
        <v>73</v>
      </c>
      <c r="D9113" s="218">
        <v>1436.13</v>
      </c>
    </row>
    <row r="9114" spans="1:4" ht="14.25">
      <c r="A9114" s="199">
        <v>95654</v>
      </c>
      <c r="B9114" s="186" t="s">
        <v>5460</v>
      </c>
      <c r="C9114" s="187" t="s">
        <v>73</v>
      </c>
      <c r="D9114" s="218">
        <v>2117.34</v>
      </c>
    </row>
    <row r="9115" spans="1:4" ht="14.25">
      <c r="A9115" s="199">
        <v>95655</v>
      </c>
      <c r="B9115" s="186" t="s">
        <v>5461</v>
      </c>
      <c r="C9115" s="187" t="s">
        <v>73</v>
      </c>
      <c r="D9115" s="218">
        <v>2766.34</v>
      </c>
    </row>
    <row r="9116" spans="1:4" ht="14.25">
      <c r="A9116" s="199">
        <v>95657</v>
      </c>
      <c r="B9116" s="186" t="s">
        <v>5462</v>
      </c>
      <c r="C9116" s="187" t="s">
        <v>73</v>
      </c>
      <c r="D9116" s="218">
        <v>349.41</v>
      </c>
    </row>
    <row r="9117" spans="1:4" ht="14.25">
      <c r="A9117" s="199">
        <v>95658</v>
      </c>
      <c r="B9117" s="186" t="s">
        <v>5463</v>
      </c>
      <c r="C9117" s="187" t="s">
        <v>73</v>
      </c>
      <c r="D9117" s="218">
        <v>639.84</v>
      </c>
    </row>
    <row r="9118" spans="1:4" ht="14.25">
      <c r="A9118" s="199">
        <v>95659</v>
      </c>
      <c r="B9118" s="186" t="s">
        <v>5464</v>
      </c>
      <c r="C9118" s="187" t="s">
        <v>73</v>
      </c>
      <c r="D9118" s="218">
        <v>952.87</v>
      </c>
    </row>
    <row r="9119" spans="1:4" ht="14.25">
      <c r="A9119" s="199">
        <v>95660</v>
      </c>
      <c r="B9119" s="186" t="s">
        <v>5465</v>
      </c>
      <c r="C9119" s="187" t="s">
        <v>73</v>
      </c>
      <c r="D9119" s="218">
        <v>1250.43</v>
      </c>
    </row>
    <row r="9120" spans="1:4" ht="14.25">
      <c r="A9120" s="199">
        <v>95661</v>
      </c>
      <c r="B9120" s="186" t="s">
        <v>5466</v>
      </c>
      <c r="C9120" s="187" t="s">
        <v>73</v>
      </c>
      <c r="D9120" s="218">
        <v>440.53</v>
      </c>
    </row>
    <row r="9121" spans="1:4" ht="14.25">
      <c r="A9121" s="199">
        <v>95662</v>
      </c>
      <c r="B9121" s="186" t="s">
        <v>5467</v>
      </c>
      <c r="C9121" s="187" t="s">
        <v>73</v>
      </c>
      <c r="D9121" s="218">
        <v>820.51</v>
      </c>
    </row>
    <row r="9122" spans="1:4" ht="14.25">
      <c r="A9122" s="199">
        <v>95663</v>
      </c>
      <c r="B9122" s="186" t="s">
        <v>5468</v>
      </c>
      <c r="C9122" s="187" t="s">
        <v>73</v>
      </c>
      <c r="D9122" s="218">
        <v>1227.74</v>
      </c>
    </row>
    <row r="9123" spans="1:4" ht="14.25">
      <c r="A9123" s="199">
        <v>95664</v>
      </c>
      <c r="B9123" s="186" t="s">
        <v>5469</v>
      </c>
      <c r="C9123" s="187" t="s">
        <v>73</v>
      </c>
      <c r="D9123" s="218">
        <v>1613.81</v>
      </c>
    </row>
    <row r="9124" spans="1:4" ht="14.25">
      <c r="A9124" s="199">
        <v>95665</v>
      </c>
      <c r="B9124" s="186" t="s">
        <v>5470</v>
      </c>
      <c r="C9124" s="187" t="s">
        <v>73</v>
      </c>
      <c r="D9124" s="218">
        <v>385.93</v>
      </c>
    </row>
    <row r="9125" spans="1:4" ht="14.25">
      <c r="A9125" s="199">
        <v>95666</v>
      </c>
      <c r="B9125" s="186" t="s">
        <v>5471</v>
      </c>
      <c r="C9125" s="187" t="s">
        <v>73</v>
      </c>
      <c r="D9125" s="218">
        <v>686.77</v>
      </c>
    </row>
    <row r="9126" spans="1:4" ht="14.25">
      <c r="A9126" s="199">
        <v>95667</v>
      </c>
      <c r="B9126" s="186" t="s">
        <v>5472</v>
      </c>
      <c r="C9126" s="187" t="s">
        <v>73</v>
      </c>
      <c r="D9126" s="218">
        <v>1017.6</v>
      </c>
    </row>
    <row r="9127" spans="1:4" ht="14.25">
      <c r="A9127" s="199">
        <v>95668</v>
      </c>
      <c r="B9127" s="186" t="s">
        <v>5473</v>
      </c>
      <c r="C9127" s="187" t="s">
        <v>73</v>
      </c>
      <c r="D9127" s="218">
        <v>1330.86</v>
      </c>
    </row>
    <row r="9128" spans="1:4" ht="14.25">
      <c r="A9128" s="199">
        <v>95669</v>
      </c>
      <c r="B9128" s="186" t="s">
        <v>5474</v>
      </c>
      <c r="C9128" s="187" t="s">
        <v>73</v>
      </c>
      <c r="D9128" s="218">
        <v>472.44</v>
      </c>
    </row>
    <row r="9129" spans="1:4" ht="14.25">
      <c r="A9129" s="199">
        <v>95670</v>
      </c>
      <c r="B9129" s="186" t="s">
        <v>5475</v>
      </c>
      <c r="C9129" s="187" t="s">
        <v>73</v>
      </c>
      <c r="D9129" s="218">
        <v>858.49</v>
      </c>
    </row>
    <row r="9130" spans="1:4" ht="14.25">
      <c r="A9130" s="199">
        <v>95671</v>
      </c>
      <c r="B9130" s="186" t="s">
        <v>5476</v>
      </c>
      <c r="C9130" s="187" t="s">
        <v>73</v>
      </c>
      <c r="D9130" s="218">
        <v>1278.45</v>
      </c>
    </row>
    <row r="9131" spans="1:4" ht="14.25">
      <c r="A9131" s="199">
        <v>95672</v>
      </c>
      <c r="B9131" s="186" t="s">
        <v>5477</v>
      </c>
      <c r="C9131" s="187" t="s">
        <v>73</v>
      </c>
      <c r="D9131" s="218">
        <v>1676.06</v>
      </c>
    </row>
    <row r="9132" spans="1:4" ht="14.25">
      <c r="A9132" s="199">
        <v>97741</v>
      </c>
      <c r="B9132" s="186" t="s">
        <v>6415</v>
      </c>
      <c r="C9132" s="187" t="s">
        <v>73</v>
      </c>
      <c r="D9132" s="218">
        <v>194.72</v>
      </c>
    </row>
    <row r="9133" spans="1:4" ht="14.25">
      <c r="A9133" s="199">
        <v>95641</v>
      </c>
      <c r="B9133" s="186" t="s">
        <v>6408</v>
      </c>
      <c r="C9133" s="187" t="s">
        <v>73</v>
      </c>
      <c r="D9133" s="218">
        <v>350.91</v>
      </c>
    </row>
    <row r="9134" spans="1:4" ht="14.25">
      <c r="A9134" s="199">
        <v>95642</v>
      </c>
      <c r="B9134" s="186" t="s">
        <v>6409</v>
      </c>
      <c r="C9134" s="187" t="s">
        <v>73</v>
      </c>
      <c r="D9134" s="218">
        <v>519.79999999999995</v>
      </c>
    </row>
    <row r="9135" spans="1:4" ht="14.25">
      <c r="A9135" s="199">
        <v>95643</v>
      </c>
      <c r="B9135" s="186" t="s">
        <v>6410</v>
      </c>
      <c r="C9135" s="187" t="s">
        <v>73</v>
      </c>
      <c r="D9135" s="218">
        <v>681.22</v>
      </c>
    </row>
    <row r="9136" spans="1:4" ht="14.25">
      <c r="A9136" s="199">
        <v>95644</v>
      </c>
      <c r="B9136" s="186" t="s">
        <v>6411</v>
      </c>
      <c r="C9136" s="187" t="s">
        <v>73</v>
      </c>
      <c r="D9136" s="218">
        <v>260.60000000000002</v>
      </c>
    </row>
    <row r="9137" spans="1:4" ht="14.25">
      <c r="A9137" s="199">
        <v>95645</v>
      </c>
      <c r="B9137" s="186" t="s">
        <v>6412</v>
      </c>
      <c r="C9137" s="187" t="s">
        <v>73</v>
      </c>
      <c r="D9137" s="218">
        <v>481.54</v>
      </c>
    </row>
    <row r="9138" spans="1:4" ht="14.25">
      <c r="A9138" s="199">
        <v>95646</v>
      </c>
      <c r="B9138" s="186" t="s">
        <v>6413</v>
      </c>
      <c r="C9138" s="187" t="s">
        <v>73</v>
      </c>
      <c r="D9138" s="218">
        <v>718.51</v>
      </c>
    </row>
    <row r="9139" spans="1:4" ht="14.25">
      <c r="A9139" s="199">
        <v>95647</v>
      </c>
      <c r="B9139" s="186" t="s">
        <v>6414</v>
      </c>
      <c r="C9139" s="187" t="s">
        <v>73</v>
      </c>
      <c r="D9139" s="218">
        <v>943.96</v>
      </c>
    </row>
    <row r="9140" spans="1:4" ht="14.25">
      <c r="A9140" s="199">
        <v>95636</v>
      </c>
      <c r="B9140" s="186" t="s">
        <v>5450</v>
      </c>
      <c r="C9140" s="187" t="s">
        <v>73</v>
      </c>
      <c r="D9140" s="218">
        <v>439.12</v>
      </c>
    </row>
    <row r="9141" spans="1:4" ht="14.25">
      <c r="A9141" s="199">
        <v>95637</v>
      </c>
      <c r="B9141" s="186" t="s">
        <v>5451</v>
      </c>
      <c r="C9141" s="187" t="s">
        <v>73</v>
      </c>
      <c r="D9141" s="218">
        <v>582.15</v>
      </c>
    </row>
    <row r="9142" spans="1:4" ht="14.25">
      <c r="A9142" s="199">
        <v>95638</v>
      </c>
      <c r="B9142" s="186" t="s">
        <v>5452</v>
      </c>
      <c r="C9142" s="187" t="s">
        <v>73</v>
      </c>
      <c r="D9142" s="218">
        <v>718.5</v>
      </c>
    </row>
    <row r="9143" spans="1:4" ht="14.25">
      <c r="A9143" s="199">
        <v>95639</v>
      </c>
      <c r="B9143" s="186" t="s">
        <v>5453</v>
      </c>
      <c r="C9143" s="187" t="s">
        <v>73</v>
      </c>
      <c r="D9143" s="218">
        <v>988.98</v>
      </c>
    </row>
    <row r="9144" spans="1:4" ht="14.25">
      <c r="A9144" s="199">
        <v>95634</v>
      </c>
      <c r="B9144" s="186" t="s">
        <v>6406</v>
      </c>
      <c r="C9144" s="187" t="s">
        <v>73</v>
      </c>
      <c r="D9144" s="218">
        <v>223.19</v>
      </c>
    </row>
    <row r="9145" spans="1:4" ht="14.25">
      <c r="A9145" s="199">
        <v>95635</v>
      </c>
      <c r="B9145" s="186" t="s">
        <v>6407</v>
      </c>
      <c r="C9145" s="187" t="s">
        <v>73</v>
      </c>
      <c r="D9145" s="218">
        <v>233.84</v>
      </c>
    </row>
    <row r="9146" spans="1:4" ht="14.25">
      <c r="A9146" s="199">
        <v>98751</v>
      </c>
      <c r="B9146" s="186" t="s">
        <v>906</v>
      </c>
      <c r="C9146" s="187" t="s">
        <v>44</v>
      </c>
      <c r="D9146" s="218">
        <v>201.95</v>
      </c>
    </row>
    <row r="9147" spans="1:4" ht="14.25">
      <c r="A9147" s="199">
        <v>98746</v>
      </c>
      <c r="B9147" s="186" t="s">
        <v>903</v>
      </c>
      <c r="C9147" s="187" t="s">
        <v>44</v>
      </c>
      <c r="D9147" s="218">
        <v>84.59</v>
      </c>
    </row>
    <row r="9148" spans="1:4" ht="14.25">
      <c r="A9148" s="199">
        <v>98753</v>
      </c>
      <c r="B9148" s="186" t="s">
        <v>908</v>
      </c>
      <c r="C9148" s="187" t="s">
        <v>44</v>
      </c>
      <c r="D9148" s="218">
        <v>391.44</v>
      </c>
    </row>
    <row r="9149" spans="1:4" ht="14.25">
      <c r="A9149" s="199">
        <v>98750</v>
      </c>
      <c r="B9149" s="186" t="s">
        <v>905</v>
      </c>
      <c r="C9149" s="187" t="s">
        <v>44</v>
      </c>
      <c r="D9149" s="218">
        <v>132.59</v>
      </c>
    </row>
    <row r="9150" spans="1:4" ht="14.25">
      <c r="A9150" s="199">
        <v>98749</v>
      </c>
      <c r="B9150" s="186" t="s">
        <v>904</v>
      </c>
      <c r="C9150" s="187" t="s">
        <v>44</v>
      </c>
      <c r="D9150" s="218">
        <v>106.1</v>
      </c>
    </row>
    <row r="9151" spans="1:4" ht="14.25">
      <c r="A9151" s="199">
        <v>98752</v>
      </c>
      <c r="B9151" s="186" t="s">
        <v>907</v>
      </c>
      <c r="C9151" s="187" t="s">
        <v>44</v>
      </c>
      <c r="D9151" s="218">
        <v>286.16000000000003</v>
      </c>
    </row>
    <row r="9152" spans="1:4" ht="14.25">
      <c r="A9152" s="199">
        <v>98529</v>
      </c>
      <c r="B9152" s="186" t="s">
        <v>6168</v>
      </c>
      <c r="C9152" s="187" t="s">
        <v>73</v>
      </c>
      <c r="D9152" s="218">
        <v>73.45</v>
      </c>
    </row>
    <row r="9153" spans="1:4" ht="14.25">
      <c r="A9153" s="199">
        <v>98530</v>
      </c>
      <c r="B9153" s="186" t="s">
        <v>6169</v>
      </c>
      <c r="C9153" s="187" t="s">
        <v>73</v>
      </c>
      <c r="D9153" s="218">
        <v>144.16999999999999</v>
      </c>
    </row>
    <row r="9154" spans="1:4" ht="14.25">
      <c r="A9154" s="199">
        <v>98531</v>
      </c>
      <c r="B9154" s="186" t="s">
        <v>6170</v>
      </c>
      <c r="C9154" s="187" t="s">
        <v>73</v>
      </c>
      <c r="D9154" s="218">
        <v>388.61</v>
      </c>
    </row>
    <row r="9155" spans="1:4" ht="14.25">
      <c r="A9155" s="199">
        <v>98524</v>
      </c>
      <c r="B9155" s="186" t="s">
        <v>6158</v>
      </c>
      <c r="C9155" s="187" t="s">
        <v>74</v>
      </c>
      <c r="D9155" s="218">
        <v>4.46</v>
      </c>
    </row>
    <row r="9156" spans="1:4" ht="14.25">
      <c r="A9156" s="199">
        <v>98525</v>
      </c>
      <c r="B9156" s="186" t="s">
        <v>6164</v>
      </c>
      <c r="C9156" s="187" t="s">
        <v>74</v>
      </c>
      <c r="D9156" s="218">
        <v>0.68</v>
      </c>
    </row>
    <row r="9157" spans="1:4" ht="14.25">
      <c r="A9157" s="199">
        <v>98533</v>
      </c>
      <c r="B9157" s="186" t="s">
        <v>6172</v>
      </c>
      <c r="C9157" s="187" t="s">
        <v>73</v>
      </c>
      <c r="D9157" s="218">
        <v>115.88</v>
      </c>
    </row>
    <row r="9158" spans="1:4" ht="14.25">
      <c r="A9158" s="199">
        <v>98534</v>
      </c>
      <c r="B9158" s="186" t="s">
        <v>6173</v>
      </c>
      <c r="C9158" s="187" t="s">
        <v>73</v>
      </c>
      <c r="D9158" s="218">
        <v>320.58999999999997</v>
      </c>
    </row>
    <row r="9159" spans="1:4" ht="14.25">
      <c r="A9159" s="199">
        <v>98535</v>
      </c>
      <c r="B9159" s="186" t="s">
        <v>6174</v>
      </c>
      <c r="C9159" s="187" t="s">
        <v>73</v>
      </c>
      <c r="D9159" s="218">
        <v>671.58</v>
      </c>
    </row>
    <row r="9160" spans="1:4" ht="14.25">
      <c r="A9160" s="199">
        <v>98532</v>
      </c>
      <c r="B9160" s="186" t="s">
        <v>6171</v>
      </c>
      <c r="C9160" s="187" t="s">
        <v>73</v>
      </c>
      <c r="D9160" s="218">
        <v>30.73</v>
      </c>
    </row>
    <row r="9161" spans="1:4" ht="14.25">
      <c r="A9161" s="199">
        <v>98526</v>
      </c>
      <c r="B9161" s="186" t="s">
        <v>6165</v>
      </c>
      <c r="C9161" s="187" t="s">
        <v>73</v>
      </c>
      <c r="D9161" s="218">
        <v>138</v>
      </c>
    </row>
    <row r="9162" spans="1:4" ht="14.25">
      <c r="A9162" s="199">
        <v>98527</v>
      </c>
      <c r="B9162" s="186" t="s">
        <v>6166</v>
      </c>
      <c r="C9162" s="187" t="s">
        <v>73</v>
      </c>
      <c r="D9162" s="218">
        <v>229.03</v>
      </c>
    </row>
    <row r="9163" spans="1:4" ht="14.25">
      <c r="A9163" s="199">
        <v>98528</v>
      </c>
      <c r="B9163" s="186" t="s">
        <v>6167</v>
      </c>
      <c r="C9163" s="187" t="s">
        <v>73</v>
      </c>
      <c r="D9163" s="218">
        <v>301.86</v>
      </c>
    </row>
    <row r="9164" spans="1:4" ht="14.25">
      <c r="A9164" s="199">
        <v>94232</v>
      </c>
      <c r="B9164" s="186" t="s">
        <v>930</v>
      </c>
      <c r="C9164" s="187" t="s">
        <v>73</v>
      </c>
      <c r="D9164" s="218">
        <v>2.98</v>
      </c>
    </row>
    <row r="9165" spans="1:4" ht="14.25">
      <c r="A9165" s="199">
        <v>100434</v>
      </c>
      <c r="B9165" s="186" t="s">
        <v>951</v>
      </c>
      <c r="C9165" s="187" t="s">
        <v>44</v>
      </c>
      <c r="D9165" s="218">
        <v>183.19</v>
      </c>
    </row>
    <row r="9166" spans="1:4" ht="14.25">
      <c r="A9166" s="199">
        <v>94229</v>
      </c>
      <c r="B9166" s="186" t="s">
        <v>955</v>
      </c>
      <c r="C9166" s="187" t="s">
        <v>44</v>
      </c>
      <c r="D9166" s="218">
        <v>185.87</v>
      </c>
    </row>
    <row r="9167" spans="1:4" ht="14.25">
      <c r="A9167" s="199">
        <v>94227</v>
      </c>
      <c r="B9167" s="186" t="s">
        <v>953</v>
      </c>
      <c r="C9167" s="187" t="s">
        <v>44</v>
      </c>
      <c r="D9167" s="218">
        <v>69.540000000000006</v>
      </c>
    </row>
    <row r="9168" spans="1:4" ht="14.25">
      <c r="A9168" s="199">
        <v>94228</v>
      </c>
      <c r="B9168" s="186" t="s">
        <v>954</v>
      </c>
      <c r="C9168" s="187" t="s">
        <v>44</v>
      </c>
      <c r="D9168" s="218">
        <v>95.79</v>
      </c>
    </row>
    <row r="9169" spans="1:4" ht="14.25">
      <c r="A9169" s="199">
        <v>94219</v>
      </c>
      <c r="B9169" s="186" t="s">
        <v>943</v>
      </c>
      <c r="C9169" s="187" t="s">
        <v>44</v>
      </c>
      <c r="D9169" s="218">
        <v>46.8</v>
      </c>
    </row>
    <row r="9170" spans="1:4" ht="14.25">
      <c r="A9170" s="199">
        <v>94220</v>
      </c>
      <c r="B9170" s="186" t="s">
        <v>944</v>
      </c>
      <c r="C9170" s="187" t="s">
        <v>44</v>
      </c>
      <c r="D9170" s="218">
        <v>61.47</v>
      </c>
    </row>
    <row r="9171" spans="1:4" ht="14.25">
      <c r="A9171" s="199">
        <v>100326</v>
      </c>
      <c r="B9171" s="186" t="s">
        <v>8987</v>
      </c>
      <c r="C9171" s="187" t="s">
        <v>44</v>
      </c>
      <c r="D9171" s="218">
        <v>0</v>
      </c>
    </row>
    <row r="9172" spans="1:4" ht="14.25">
      <c r="A9172" s="199">
        <v>94221</v>
      </c>
      <c r="B9172" s="186" t="s">
        <v>945</v>
      </c>
      <c r="C9172" s="187" t="s">
        <v>44</v>
      </c>
      <c r="D9172" s="218">
        <v>39.92</v>
      </c>
    </row>
    <row r="9173" spans="1:4" ht="14.25">
      <c r="A9173" s="199">
        <v>94222</v>
      </c>
      <c r="B9173" s="186" t="s">
        <v>946</v>
      </c>
      <c r="C9173" s="187" t="s">
        <v>44</v>
      </c>
      <c r="D9173" s="218">
        <v>54.59</v>
      </c>
    </row>
    <row r="9174" spans="1:4" ht="14.25">
      <c r="A9174" s="199">
        <v>94451</v>
      </c>
      <c r="B9174" s="186" t="s">
        <v>948</v>
      </c>
      <c r="C9174" s="187" t="s">
        <v>44</v>
      </c>
      <c r="D9174" s="218">
        <v>77.69</v>
      </c>
    </row>
    <row r="9175" spans="1:4" ht="14.25">
      <c r="A9175" s="199">
        <v>94223</v>
      </c>
      <c r="B9175" s="186" t="s">
        <v>947</v>
      </c>
      <c r="C9175" s="187" t="s">
        <v>44</v>
      </c>
      <c r="D9175" s="218">
        <v>70</v>
      </c>
    </row>
    <row r="9176" spans="1:4" ht="14.25">
      <c r="A9176" s="199">
        <v>100325</v>
      </c>
      <c r="B9176" s="186" t="s">
        <v>949</v>
      </c>
      <c r="C9176" s="187" t="s">
        <v>44</v>
      </c>
      <c r="D9176" s="218">
        <v>75.38</v>
      </c>
    </row>
    <row r="9177" spans="1:4" ht="14.25">
      <c r="A9177" s="199">
        <v>94224</v>
      </c>
      <c r="B9177" s="186" t="s">
        <v>928</v>
      </c>
      <c r="C9177" s="187" t="s">
        <v>44</v>
      </c>
      <c r="D9177" s="218">
        <v>27.36</v>
      </c>
    </row>
    <row r="9178" spans="1:4" ht="14.25">
      <c r="A9178" s="199">
        <v>102653</v>
      </c>
      <c r="B9178" s="186" t="s">
        <v>8988</v>
      </c>
      <c r="C9178" s="187" t="s">
        <v>74</v>
      </c>
      <c r="D9178" s="218">
        <v>0</v>
      </c>
    </row>
    <row r="9179" spans="1:4" ht="20.25" customHeight="1">
      <c r="A9179" s="199">
        <v>100330</v>
      </c>
      <c r="B9179" s="186" t="s">
        <v>8989</v>
      </c>
      <c r="C9179" s="187" t="s">
        <v>74</v>
      </c>
      <c r="D9179" s="218">
        <v>27.75</v>
      </c>
    </row>
    <row r="9180" spans="1:4" ht="14.25">
      <c r="A9180" s="199">
        <v>100331</v>
      </c>
      <c r="B9180" s="186" t="s">
        <v>8990</v>
      </c>
      <c r="C9180" s="187" t="s">
        <v>74</v>
      </c>
      <c r="D9180" s="218">
        <v>33.700000000000003</v>
      </c>
    </row>
    <row r="9181" spans="1:4" ht="14.25">
      <c r="A9181" s="199">
        <v>100328</v>
      </c>
      <c r="B9181" s="186" t="s">
        <v>8991</v>
      </c>
      <c r="C9181" s="187" t="s">
        <v>74</v>
      </c>
      <c r="D9181" s="218">
        <v>20.39</v>
      </c>
    </row>
    <row r="9182" spans="1:4" ht="14.25">
      <c r="A9182" s="199">
        <v>100329</v>
      </c>
      <c r="B9182" s="186" t="s">
        <v>8992</v>
      </c>
      <c r="C9182" s="187" t="s">
        <v>74</v>
      </c>
      <c r="D9182" s="218">
        <v>23.87</v>
      </c>
    </row>
    <row r="9183" spans="1:4" ht="14.25">
      <c r="A9183" s="199">
        <v>94231</v>
      </c>
      <c r="B9183" s="186" t="s">
        <v>956</v>
      </c>
      <c r="C9183" s="187" t="s">
        <v>44</v>
      </c>
      <c r="D9183" s="218">
        <v>55.56</v>
      </c>
    </row>
    <row r="9184" spans="1:4" ht="14.25">
      <c r="A9184" s="199">
        <v>100435</v>
      </c>
      <c r="B9184" s="186" t="s">
        <v>952</v>
      </c>
      <c r="C9184" s="187" t="s">
        <v>44</v>
      </c>
      <c r="D9184" s="218">
        <v>52.15</v>
      </c>
    </row>
    <row r="9185" spans="1:4" ht="14.25">
      <c r="A9185" s="199">
        <v>100327</v>
      </c>
      <c r="B9185" s="186" t="s">
        <v>950</v>
      </c>
      <c r="C9185" s="187" t="s">
        <v>44</v>
      </c>
      <c r="D9185" s="218">
        <v>63.87</v>
      </c>
    </row>
    <row r="9186" spans="1:4" ht="14.25">
      <c r="A9186" s="199">
        <v>94226</v>
      </c>
      <c r="B9186" s="186" t="s">
        <v>929</v>
      </c>
      <c r="C9186" s="187" t="s">
        <v>74</v>
      </c>
      <c r="D9186" s="218">
        <v>19.93</v>
      </c>
    </row>
    <row r="9187" spans="1:4" ht="14.25">
      <c r="A9187" s="199">
        <v>94201</v>
      </c>
      <c r="B9187" s="186" t="s">
        <v>926</v>
      </c>
      <c r="C9187" s="187" t="s">
        <v>74</v>
      </c>
      <c r="D9187" s="218">
        <v>95.55</v>
      </c>
    </row>
    <row r="9188" spans="1:4" ht="14.25">
      <c r="A9188" s="199">
        <v>94204</v>
      </c>
      <c r="B9188" s="186" t="s">
        <v>927</v>
      </c>
      <c r="C9188" s="187" t="s">
        <v>74</v>
      </c>
      <c r="D9188" s="218">
        <v>101.47</v>
      </c>
    </row>
    <row r="9189" spans="1:4" ht="14.25">
      <c r="A9189" s="199">
        <v>94447</v>
      </c>
      <c r="B9189" s="186" t="s">
        <v>937</v>
      </c>
      <c r="C9189" s="187" t="s">
        <v>74</v>
      </c>
      <c r="D9189" s="218">
        <v>95.55</v>
      </c>
    </row>
    <row r="9190" spans="1:4" ht="14.25">
      <c r="A9190" s="199">
        <v>94448</v>
      </c>
      <c r="B9190" s="186" t="s">
        <v>938</v>
      </c>
      <c r="C9190" s="187" t="s">
        <v>74</v>
      </c>
      <c r="D9190" s="218">
        <v>101.47</v>
      </c>
    </row>
    <row r="9191" spans="1:4" ht="14.25">
      <c r="A9191" s="199">
        <v>94445</v>
      </c>
      <c r="B9191" s="186" t="s">
        <v>935</v>
      </c>
      <c r="C9191" s="187" t="s">
        <v>74</v>
      </c>
      <c r="D9191" s="218">
        <v>95.55</v>
      </c>
    </row>
    <row r="9192" spans="1:4" ht="14.25">
      <c r="A9192" s="199">
        <v>94446</v>
      </c>
      <c r="B9192" s="186" t="s">
        <v>936</v>
      </c>
      <c r="C9192" s="187" t="s">
        <v>74</v>
      </c>
      <c r="D9192" s="218">
        <v>101.47</v>
      </c>
    </row>
    <row r="9193" spans="1:4" ht="14.25">
      <c r="A9193" s="199">
        <v>94440</v>
      </c>
      <c r="B9193" s="186" t="s">
        <v>931</v>
      </c>
      <c r="C9193" s="187" t="s">
        <v>74</v>
      </c>
      <c r="D9193" s="218">
        <v>68.2</v>
      </c>
    </row>
    <row r="9194" spans="1:4" ht="14.25">
      <c r="A9194" s="199">
        <v>94441</v>
      </c>
      <c r="B9194" s="186" t="s">
        <v>932</v>
      </c>
      <c r="C9194" s="187" t="s">
        <v>74</v>
      </c>
      <c r="D9194" s="218">
        <v>71.680000000000007</v>
      </c>
    </row>
    <row r="9195" spans="1:4" ht="14.25">
      <c r="A9195" s="199">
        <v>94195</v>
      </c>
      <c r="B9195" s="186" t="s">
        <v>924</v>
      </c>
      <c r="C9195" s="187" t="s">
        <v>74</v>
      </c>
      <c r="D9195" s="218">
        <v>68.2</v>
      </c>
    </row>
    <row r="9196" spans="1:4" ht="14.25">
      <c r="A9196" s="199">
        <v>94198</v>
      </c>
      <c r="B9196" s="186" t="s">
        <v>925</v>
      </c>
      <c r="C9196" s="187" t="s">
        <v>74</v>
      </c>
      <c r="D9196" s="218">
        <v>71.680000000000007</v>
      </c>
    </row>
    <row r="9197" spans="1:4" ht="14.25">
      <c r="A9197" s="199">
        <v>94442</v>
      </c>
      <c r="B9197" s="186" t="s">
        <v>933</v>
      </c>
      <c r="C9197" s="187" t="s">
        <v>74</v>
      </c>
      <c r="D9197" s="218">
        <v>68.2</v>
      </c>
    </row>
    <row r="9198" spans="1:4" ht="14.25">
      <c r="A9198" s="199">
        <v>94443</v>
      </c>
      <c r="B9198" s="186" t="s">
        <v>934</v>
      </c>
      <c r="C9198" s="187" t="s">
        <v>74</v>
      </c>
      <c r="D9198" s="218">
        <v>71.680000000000007</v>
      </c>
    </row>
    <row r="9199" spans="1:4" ht="14.25">
      <c r="A9199" s="199">
        <v>94213</v>
      </c>
      <c r="B9199" s="186" t="s">
        <v>941</v>
      </c>
      <c r="C9199" s="187" t="s">
        <v>74</v>
      </c>
      <c r="D9199" s="218">
        <v>52.76</v>
      </c>
    </row>
    <row r="9200" spans="1:4" ht="14.25">
      <c r="A9200" s="199">
        <v>94189</v>
      </c>
      <c r="B9200" s="186" t="s">
        <v>922</v>
      </c>
      <c r="C9200" s="187" t="s">
        <v>74</v>
      </c>
      <c r="D9200" s="218">
        <v>45.19</v>
      </c>
    </row>
    <row r="9201" spans="1:4" ht="14.25">
      <c r="A9201" s="199">
        <v>94192</v>
      </c>
      <c r="B9201" s="186" t="s">
        <v>923</v>
      </c>
      <c r="C9201" s="187" t="s">
        <v>74</v>
      </c>
      <c r="D9201" s="218">
        <v>47.82</v>
      </c>
    </row>
    <row r="9202" spans="1:4" ht="14.25">
      <c r="A9202" s="199">
        <v>94444</v>
      </c>
      <c r="B9202" s="186" t="s">
        <v>958</v>
      </c>
      <c r="C9202" s="187" t="s">
        <v>74</v>
      </c>
      <c r="D9202" s="218">
        <v>547.78</v>
      </c>
    </row>
    <row r="9203" spans="1:4" ht="14.25">
      <c r="A9203" s="199">
        <v>94218</v>
      </c>
      <c r="B9203" s="186" t="s">
        <v>3723</v>
      </c>
      <c r="C9203" s="187" t="s">
        <v>74</v>
      </c>
      <c r="D9203" s="218">
        <v>101.65</v>
      </c>
    </row>
    <row r="9204" spans="1:4" ht="14.25">
      <c r="A9204" s="199">
        <v>94216</v>
      </c>
      <c r="B9204" s="186" t="s">
        <v>942</v>
      </c>
      <c r="C9204" s="187" t="s">
        <v>74</v>
      </c>
      <c r="D9204" s="218">
        <v>143.01</v>
      </c>
    </row>
    <row r="9205" spans="1:4" ht="14.25">
      <c r="A9205" s="199">
        <v>94449</v>
      </c>
      <c r="B9205" s="186" t="s">
        <v>957</v>
      </c>
      <c r="C9205" s="187" t="s">
        <v>74</v>
      </c>
      <c r="D9205" s="218">
        <v>62.15</v>
      </c>
    </row>
    <row r="9206" spans="1:4" ht="14.25">
      <c r="A9206" s="199">
        <v>94210</v>
      </c>
      <c r="B9206" s="186" t="s">
        <v>940</v>
      </c>
      <c r="C9206" s="187" t="s">
        <v>74</v>
      </c>
      <c r="D9206" s="218">
        <v>43.33</v>
      </c>
    </row>
    <row r="9207" spans="1:4" ht="14.25">
      <c r="A9207" s="199">
        <v>94207</v>
      </c>
      <c r="B9207" s="186" t="s">
        <v>939</v>
      </c>
      <c r="C9207" s="187" t="s">
        <v>74</v>
      </c>
      <c r="D9207" s="218">
        <v>40.78</v>
      </c>
    </row>
    <row r="9208" spans="1:4" ht="14.25">
      <c r="A9208" s="199">
        <v>102109</v>
      </c>
      <c r="B9208" s="186" t="s">
        <v>2311</v>
      </c>
      <c r="C9208" s="187" t="s">
        <v>73</v>
      </c>
      <c r="D9208" s="218">
        <v>55.67</v>
      </c>
    </row>
    <row r="9209" spans="1:4" ht="14.25">
      <c r="A9209" s="199">
        <v>102110</v>
      </c>
      <c r="B9209" s="186" t="s">
        <v>2312</v>
      </c>
      <c r="C9209" s="187" t="s">
        <v>73</v>
      </c>
      <c r="D9209" s="218">
        <v>164.57</v>
      </c>
    </row>
    <row r="9210" spans="1:4" ht="14.25">
      <c r="A9210" s="199">
        <v>103656</v>
      </c>
      <c r="B9210" s="186" t="s">
        <v>4309</v>
      </c>
      <c r="C9210" s="187" t="s">
        <v>73</v>
      </c>
      <c r="D9210" s="218">
        <v>124286.75</v>
      </c>
    </row>
    <row r="9211" spans="1:4" ht="14.25">
      <c r="A9211" s="199">
        <v>102105</v>
      </c>
      <c r="B9211" s="186" t="s">
        <v>2307</v>
      </c>
      <c r="C9211" s="187" t="s">
        <v>73</v>
      </c>
      <c r="D9211" s="218">
        <v>19643.740000000002</v>
      </c>
    </row>
    <row r="9212" spans="1:4" ht="14.25">
      <c r="A9212" s="199">
        <v>102106</v>
      </c>
      <c r="B9212" s="186" t="s">
        <v>2308</v>
      </c>
      <c r="C9212" s="187" t="s">
        <v>73</v>
      </c>
      <c r="D9212" s="218">
        <v>24642.73</v>
      </c>
    </row>
    <row r="9213" spans="1:4" ht="14.25">
      <c r="A9213" s="199">
        <v>102107</v>
      </c>
      <c r="B9213" s="186" t="s">
        <v>2309</v>
      </c>
      <c r="C9213" s="187" t="s">
        <v>73</v>
      </c>
      <c r="D9213" s="218">
        <v>34389.25</v>
      </c>
    </row>
    <row r="9214" spans="1:4" ht="14.25">
      <c r="A9214" s="199">
        <v>102102</v>
      </c>
      <c r="B9214" s="186" t="s">
        <v>2304</v>
      </c>
      <c r="C9214" s="187" t="s">
        <v>73</v>
      </c>
      <c r="D9214" s="218">
        <v>11192.64</v>
      </c>
    </row>
    <row r="9215" spans="1:4" ht="14.25">
      <c r="A9215" s="199">
        <v>102108</v>
      </c>
      <c r="B9215" s="186" t="s">
        <v>2310</v>
      </c>
      <c r="C9215" s="187" t="s">
        <v>73</v>
      </c>
      <c r="D9215" s="218">
        <v>40047.71</v>
      </c>
    </row>
    <row r="9216" spans="1:4" ht="14.25">
      <c r="A9216" s="199">
        <v>102103</v>
      </c>
      <c r="B9216" s="186" t="s">
        <v>2305</v>
      </c>
      <c r="C9216" s="187" t="s">
        <v>73</v>
      </c>
      <c r="D9216" s="218">
        <v>12456.68</v>
      </c>
    </row>
    <row r="9217" spans="1:4" ht="14.25">
      <c r="A9217" s="199">
        <v>103654</v>
      </c>
      <c r="B9217" s="186" t="s">
        <v>4307</v>
      </c>
      <c r="C9217" s="187" t="s">
        <v>73</v>
      </c>
      <c r="D9217" s="218">
        <v>64897.72</v>
      </c>
    </row>
    <row r="9218" spans="1:4" ht="14.25">
      <c r="A9218" s="199">
        <v>102104</v>
      </c>
      <c r="B9218" s="186" t="s">
        <v>2306</v>
      </c>
      <c r="C9218" s="187" t="s">
        <v>73</v>
      </c>
      <c r="D9218" s="218">
        <v>15981.42</v>
      </c>
    </row>
    <row r="9219" spans="1:4" ht="14.25">
      <c r="A9219" s="199">
        <v>103655</v>
      </c>
      <c r="B9219" s="186" t="s">
        <v>4308</v>
      </c>
      <c r="C9219" s="187" t="s">
        <v>73</v>
      </c>
      <c r="D9219" s="218">
        <v>88897.94</v>
      </c>
    </row>
    <row r="9220" spans="1:4" ht="14.25">
      <c r="A9220" s="199">
        <v>105473</v>
      </c>
      <c r="B9220" s="186" t="s">
        <v>8993</v>
      </c>
      <c r="C9220" s="187" t="s">
        <v>715</v>
      </c>
      <c r="D9220" s="218">
        <v>0</v>
      </c>
    </row>
    <row r="9221" spans="1:4" ht="14.25">
      <c r="A9221" s="199">
        <v>105414</v>
      </c>
      <c r="B9221" s="186" t="s">
        <v>8994</v>
      </c>
      <c r="C9221" s="187" t="s">
        <v>715</v>
      </c>
      <c r="D9221" s="218">
        <v>0</v>
      </c>
    </row>
    <row r="9222" spans="1:4" ht="14.25">
      <c r="A9222" s="199">
        <v>105424</v>
      </c>
      <c r="B9222" s="186" t="s">
        <v>8995</v>
      </c>
      <c r="C9222" s="187" t="s">
        <v>715</v>
      </c>
      <c r="D9222" s="218">
        <v>0</v>
      </c>
    </row>
    <row r="9223" spans="1:4" ht="14.25">
      <c r="A9223" s="199">
        <v>105448</v>
      </c>
      <c r="B9223" s="186" t="s">
        <v>8996</v>
      </c>
      <c r="C9223" s="187" t="s">
        <v>715</v>
      </c>
      <c r="D9223" s="218">
        <v>0</v>
      </c>
    </row>
    <row r="9224" spans="1:4" ht="14.25">
      <c r="A9224" s="199">
        <v>105409</v>
      </c>
      <c r="B9224" s="186" t="s">
        <v>8997</v>
      </c>
      <c r="C9224" s="187" t="s">
        <v>715</v>
      </c>
      <c r="D9224" s="218">
        <v>0</v>
      </c>
    </row>
    <row r="9225" spans="1:4" ht="14.25">
      <c r="A9225" s="199">
        <v>105415</v>
      </c>
      <c r="B9225" s="186" t="s">
        <v>8998</v>
      </c>
      <c r="C9225" s="187" t="s">
        <v>715</v>
      </c>
      <c r="D9225" s="218">
        <v>0</v>
      </c>
    </row>
    <row r="9226" spans="1:4" ht="14.25">
      <c r="A9226" s="199">
        <v>105487</v>
      </c>
      <c r="B9226" s="186" t="s">
        <v>8999</v>
      </c>
      <c r="C9226" s="187" t="s">
        <v>715</v>
      </c>
      <c r="D9226" s="218">
        <v>0</v>
      </c>
    </row>
    <row r="9227" spans="1:4" ht="14.25">
      <c r="A9227" s="199">
        <v>105451</v>
      </c>
      <c r="B9227" s="186" t="s">
        <v>9000</v>
      </c>
      <c r="C9227" s="187" t="s">
        <v>715</v>
      </c>
      <c r="D9227" s="218">
        <v>0</v>
      </c>
    </row>
    <row r="9228" spans="1:4" ht="14.25">
      <c r="A9228" s="199">
        <v>105454</v>
      </c>
      <c r="B9228" s="186" t="s">
        <v>9001</v>
      </c>
      <c r="C9228" s="187" t="s">
        <v>715</v>
      </c>
      <c r="D9228" s="218">
        <v>0</v>
      </c>
    </row>
    <row r="9229" spans="1:4" ht="14.25">
      <c r="A9229" s="199">
        <v>105411</v>
      </c>
      <c r="B9229" s="186" t="s">
        <v>9002</v>
      </c>
      <c r="C9229" s="187" t="s">
        <v>715</v>
      </c>
      <c r="D9229" s="218">
        <v>0</v>
      </c>
    </row>
    <row r="9230" spans="1:4" ht="14.25">
      <c r="A9230" s="199">
        <v>105419</v>
      </c>
      <c r="B9230" s="186" t="s">
        <v>9003</v>
      </c>
      <c r="C9230" s="187" t="s">
        <v>715</v>
      </c>
      <c r="D9230" s="218">
        <v>0</v>
      </c>
    </row>
    <row r="9231" spans="1:4" ht="14.25">
      <c r="A9231" s="199">
        <v>105443</v>
      </c>
      <c r="B9231" s="186" t="s">
        <v>9004</v>
      </c>
      <c r="C9231" s="187" t="s">
        <v>715</v>
      </c>
      <c r="D9231" s="218">
        <v>0</v>
      </c>
    </row>
    <row r="9232" spans="1:4" ht="14.25">
      <c r="A9232" s="199">
        <v>105455</v>
      </c>
      <c r="B9232" s="186" t="s">
        <v>9005</v>
      </c>
      <c r="C9232" s="187" t="s">
        <v>715</v>
      </c>
      <c r="D9232" s="218">
        <v>0</v>
      </c>
    </row>
    <row r="9233" spans="1:4" ht="14.25">
      <c r="A9233" s="199">
        <v>105412</v>
      </c>
      <c r="B9233" s="186" t="s">
        <v>9006</v>
      </c>
      <c r="C9233" s="187" t="s">
        <v>715</v>
      </c>
      <c r="D9233" s="218">
        <v>0</v>
      </c>
    </row>
    <row r="9234" spans="1:4" ht="14.25">
      <c r="A9234" s="199">
        <v>105420</v>
      </c>
      <c r="B9234" s="186" t="s">
        <v>9007</v>
      </c>
      <c r="C9234" s="187" t="s">
        <v>715</v>
      </c>
      <c r="D9234" s="218">
        <v>0</v>
      </c>
    </row>
    <row r="9235" spans="1:4" ht="14.25">
      <c r="A9235" s="199">
        <v>105444</v>
      </c>
      <c r="B9235" s="186" t="s">
        <v>9008</v>
      </c>
      <c r="C9235" s="187" t="s">
        <v>715</v>
      </c>
      <c r="D9235" s="218">
        <v>0</v>
      </c>
    </row>
    <row r="9236" spans="1:4" ht="14.25">
      <c r="A9236" s="199">
        <v>105456</v>
      </c>
      <c r="B9236" s="186" t="s">
        <v>9009</v>
      </c>
      <c r="C9236" s="187" t="s">
        <v>715</v>
      </c>
      <c r="D9236" s="218">
        <v>0</v>
      </c>
    </row>
    <row r="9237" spans="1:4" ht="14.25">
      <c r="A9237" s="199">
        <v>105478</v>
      </c>
      <c r="B9237" s="186" t="s">
        <v>9010</v>
      </c>
      <c r="C9237" s="187" t="s">
        <v>715</v>
      </c>
      <c r="D9237" s="218">
        <v>0</v>
      </c>
    </row>
    <row r="9238" spans="1:4" ht="14.25">
      <c r="A9238" s="199">
        <v>105421</v>
      </c>
      <c r="B9238" s="186" t="s">
        <v>9011</v>
      </c>
      <c r="C9238" s="187" t="s">
        <v>715</v>
      </c>
      <c r="D9238" s="218">
        <v>0</v>
      </c>
    </row>
    <row r="9239" spans="1:4" ht="14.25">
      <c r="A9239" s="199">
        <v>105445</v>
      </c>
      <c r="B9239" s="186" t="s">
        <v>9012</v>
      </c>
      <c r="C9239" s="187" t="s">
        <v>715</v>
      </c>
      <c r="D9239" s="218">
        <v>0</v>
      </c>
    </row>
    <row r="9240" spans="1:4" ht="14.25">
      <c r="A9240" s="199">
        <v>105453</v>
      </c>
      <c r="B9240" s="186" t="s">
        <v>9013</v>
      </c>
      <c r="C9240" s="187" t="s">
        <v>715</v>
      </c>
      <c r="D9240" s="218">
        <v>0</v>
      </c>
    </row>
    <row r="9241" spans="1:4" ht="14.25">
      <c r="A9241" s="199">
        <v>105497</v>
      </c>
      <c r="B9241" s="186" t="s">
        <v>9014</v>
      </c>
      <c r="C9241" s="187" t="s">
        <v>715</v>
      </c>
      <c r="D9241" s="218">
        <v>0</v>
      </c>
    </row>
    <row r="9242" spans="1:4" ht="14.25">
      <c r="A9242" s="199">
        <v>105418</v>
      </c>
      <c r="B9242" s="186" t="s">
        <v>9015</v>
      </c>
      <c r="C9242" s="187" t="s">
        <v>715</v>
      </c>
      <c r="D9242" s="218">
        <v>0</v>
      </c>
    </row>
    <row r="9243" spans="1:4" ht="14.25">
      <c r="A9243" s="199">
        <v>105442</v>
      </c>
      <c r="B9243" s="186" t="s">
        <v>9016</v>
      </c>
      <c r="C9243" s="187" t="s">
        <v>715</v>
      </c>
      <c r="D9243" s="218">
        <v>0</v>
      </c>
    </row>
    <row r="9244" spans="1:4" ht="14.25">
      <c r="A9244" s="199">
        <v>105410</v>
      </c>
      <c r="B9244" s="186" t="s">
        <v>9017</v>
      </c>
      <c r="C9244" s="187" t="s">
        <v>715</v>
      </c>
      <c r="D9244" s="218">
        <v>0</v>
      </c>
    </row>
    <row r="9245" spans="1:4" ht="14.25">
      <c r="A9245" s="199">
        <v>105416</v>
      </c>
      <c r="B9245" s="186" t="s">
        <v>9018</v>
      </c>
      <c r="C9245" s="187" t="s">
        <v>715</v>
      </c>
      <c r="D9245" s="218">
        <v>0</v>
      </c>
    </row>
    <row r="9246" spans="1:4" ht="14.25">
      <c r="A9246" s="199">
        <v>105488</v>
      </c>
      <c r="B9246" s="186" t="s">
        <v>9019</v>
      </c>
      <c r="C9246" s="187" t="s">
        <v>715</v>
      </c>
      <c r="D9246" s="218">
        <v>0</v>
      </c>
    </row>
    <row r="9247" spans="1:4" ht="14.25">
      <c r="A9247" s="199">
        <v>105452</v>
      </c>
      <c r="B9247" s="186" t="s">
        <v>9020</v>
      </c>
      <c r="C9247" s="187" t="s">
        <v>715</v>
      </c>
      <c r="D9247" s="218">
        <v>0</v>
      </c>
    </row>
    <row r="9248" spans="1:4" ht="14.25">
      <c r="A9248" s="199">
        <v>105475</v>
      </c>
      <c r="B9248" s="186" t="s">
        <v>9021</v>
      </c>
      <c r="C9248" s="187" t="s">
        <v>715</v>
      </c>
      <c r="D9248" s="218">
        <v>0</v>
      </c>
    </row>
    <row r="9249" spans="1:4" ht="14.25">
      <c r="A9249" s="199">
        <v>105498</v>
      </c>
      <c r="B9249" s="186" t="s">
        <v>9022</v>
      </c>
      <c r="C9249" s="187" t="s">
        <v>715</v>
      </c>
      <c r="D9249" s="218">
        <v>0</v>
      </c>
    </row>
    <row r="9250" spans="1:4" ht="14.25">
      <c r="A9250" s="199">
        <v>105486</v>
      </c>
      <c r="B9250" s="186" t="s">
        <v>9023</v>
      </c>
      <c r="C9250" s="187" t="s">
        <v>715</v>
      </c>
      <c r="D9250" s="218">
        <v>0</v>
      </c>
    </row>
    <row r="9251" spans="1:4" ht="14.25">
      <c r="A9251" s="199">
        <v>105450</v>
      </c>
      <c r="B9251" s="186" t="s">
        <v>9024</v>
      </c>
      <c r="C9251" s="187" t="s">
        <v>715</v>
      </c>
      <c r="D9251" s="218">
        <v>0</v>
      </c>
    </row>
    <row r="9252" spans="1:4" ht="14.25">
      <c r="A9252" s="199">
        <v>105438</v>
      </c>
      <c r="B9252" s="186" t="s">
        <v>9025</v>
      </c>
      <c r="C9252" s="187" t="s">
        <v>715</v>
      </c>
      <c r="D9252" s="218">
        <v>0</v>
      </c>
    </row>
    <row r="9253" spans="1:4" ht="14.25">
      <c r="A9253" s="199">
        <v>105463</v>
      </c>
      <c r="B9253" s="186" t="s">
        <v>9026</v>
      </c>
      <c r="C9253" s="187" t="s">
        <v>715</v>
      </c>
      <c r="D9253" s="218">
        <v>0</v>
      </c>
    </row>
    <row r="9254" spans="1:4" ht="14.25">
      <c r="A9254" s="199">
        <v>105485</v>
      </c>
      <c r="B9254" s="186" t="s">
        <v>9027</v>
      </c>
      <c r="C9254" s="187" t="s">
        <v>715</v>
      </c>
      <c r="D9254" s="218">
        <v>0</v>
      </c>
    </row>
    <row r="9255" spans="1:4" ht="14.25">
      <c r="A9255" s="199">
        <v>105428</v>
      </c>
      <c r="B9255" s="186" t="s">
        <v>9028</v>
      </c>
      <c r="C9255" s="187" t="s">
        <v>715</v>
      </c>
      <c r="D9255" s="218">
        <v>0</v>
      </c>
    </row>
    <row r="9256" spans="1:4" ht="14.25">
      <c r="A9256" s="199">
        <v>105426</v>
      </c>
      <c r="B9256" s="186" t="s">
        <v>9029</v>
      </c>
      <c r="C9256" s="187" t="s">
        <v>715</v>
      </c>
      <c r="D9256" s="218">
        <v>0</v>
      </c>
    </row>
    <row r="9257" spans="1:4" ht="14.25">
      <c r="A9257" s="199">
        <v>105491</v>
      </c>
      <c r="B9257" s="186" t="s">
        <v>9030</v>
      </c>
      <c r="C9257" s="187" t="s">
        <v>715</v>
      </c>
      <c r="D9257" s="218">
        <v>0</v>
      </c>
    </row>
    <row r="9258" spans="1:4" ht="14.25">
      <c r="A9258" s="199">
        <v>105495</v>
      </c>
      <c r="B9258" s="186" t="s">
        <v>9031</v>
      </c>
      <c r="C9258" s="187" t="s">
        <v>715</v>
      </c>
      <c r="D9258" s="218">
        <v>0</v>
      </c>
    </row>
    <row r="9259" spans="1:4" ht="14.25">
      <c r="A9259" s="199">
        <v>105407</v>
      </c>
      <c r="B9259" s="186" t="s">
        <v>9032</v>
      </c>
      <c r="C9259" s="187" t="s">
        <v>715</v>
      </c>
      <c r="D9259" s="218">
        <v>0</v>
      </c>
    </row>
    <row r="9260" spans="1:4" ht="14.25">
      <c r="A9260" s="199">
        <v>105427</v>
      </c>
      <c r="B9260" s="186" t="s">
        <v>9033</v>
      </c>
      <c r="C9260" s="187" t="s">
        <v>715</v>
      </c>
      <c r="D9260" s="218">
        <v>0</v>
      </c>
    </row>
    <row r="9261" spans="1:4" ht="14.25">
      <c r="A9261" s="199">
        <v>105492</v>
      </c>
      <c r="B9261" s="186" t="s">
        <v>9034</v>
      </c>
      <c r="C9261" s="187" t="s">
        <v>715</v>
      </c>
      <c r="D9261" s="218">
        <v>0</v>
      </c>
    </row>
    <row r="9262" spans="1:4" ht="14.25">
      <c r="A9262" s="199">
        <v>105496</v>
      </c>
      <c r="B9262" s="186" t="s">
        <v>9035</v>
      </c>
      <c r="C9262" s="187" t="s">
        <v>715</v>
      </c>
      <c r="D9262" s="218">
        <v>0</v>
      </c>
    </row>
    <row r="9263" spans="1:4" ht="14.25">
      <c r="A9263" s="199">
        <v>105425</v>
      </c>
      <c r="B9263" s="186" t="s">
        <v>9036</v>
      </c>
      <c r="C9263" s="187" t="s">
        <v>715</v>
      </c>
      <c r="D9263" s="218">
        <v>0</v>
      </c>
    </row>
    <row r="9264" spans="1:4" ht="14.25">
      <c r="A9264" s="199">
        <v>105477</v>
      </c>
      <c r="B9264" s="186" t="s">
        <v>9037</v>
      </c>
      <c r="C9264" s="187" t="s">
        <v>715</v>
      </c>
      <c r="D9264" s="218">
        <v>0</v>
      </c>
    </row>
    <row r="9265" spans="1:4" ht="14.25">
      <c r="A9265" s="199">
        <v>105490</v>
      </c>
      <c r="B9265" s="186" t="s">
        <v>9038</v>
      </c>
      <c r="C9265" s="187" t="s">
        <v>715</v>
      </c>
      <c r="D9265" s="218">
        <v>0</v>
      </c>
    </row>
    <row r="9266" spans="1:4" ht="14.25">
      <c r="A9266" s="199">
        <v>105494</v>
      </c>
      <c r="B9266" s="186" t="s">
        <v>9039</v>
      </c>
      <c r="C9266" s="187" t="s">
        <v>715</v>
      </c>
      <c r="D9266" s="218">
        <v>0</v>
      </c>
    </row>
    <row r="9267" spans="1:4" ht="14.25">
      <c r="A9267" s="199">
        <v>105417</v>
      </c>
      <c r="B9267" s="186" t="s">
        <v>9040</v>
      </c>
      <c r="C9267" s="187" t="s">
        <v>715</v>
      </c>
      <c r="D9267" s="218">
        <v>0</v>
      </c>
    </row>
    <row r="9268" spans="1:4" ht="14.25">
      <c r="A9268" s="199">
        <v>105461</v>
      </c>
      <c r="B9268" s="186" t="s">
        <v>9041</v>
      </c>
      <c r="C9268" s="187" t="s">
        <v>715</v>
      </c>
      <c r="D9268" s="218">
        <v>0</v>
      </c>
    </row>
    <row r="9269" spans="1:4" ht="14.25">
      <c r="A9269" s="199">
        <v>105436</v>
      </c>
      <c r="B9269" s="186" t="s">
        <v>9042</v>
      </c>
      <c r="C9269" s="187" t="s">
        <v>715</v>
      </c>
      <c r="D9269" s="218">
        <v>0</v>
      </c>
    </row>
    <row r="9270" spans="1:4" ht="14.25">
      <c r="A9270" s="199">
        <v>105483</v>
      </c>
      <c r="B9270" s="186" t="s">
        <v>9043</v>
      </c>
      <c r="C9270" s="187" t="s">
        <v>715</v>
      </c>
      <c r="D9270" s="218">
        <v>0</v>
      </c>
    </row>
    <row r="9271" spans="1:4" ht="14.25">
      <c r="A9271" s="199">
        <v>105505</v>
      </c>
      <c r="B9271" s="186" t="s">
        <v>9044</v>
      </c>
      <c r="C9271" s="187" t="s">
        <v>715</v>
      </c>
      <c r="D9271" s="218">
        <v>0</v>
      </c>
    </row>
    <row r="9272" spans="1:4" ht="14.25">
      <c r="A9272" s="199">
        <v>105435</v>
      </c>
      <c r="B9272" s="186" t="s">
        <v>9045</v>
      </c>
      <c r="C9272" s="187" t="s">
        <v>715</v>
      </c>
      <c r="D9272" s="218">
        <v>0</v>
      </c>
    </row>
    <row r="9273" spans="1:4" ht="14.25">
      <c r="A9273" s="199">
        <v>105460</v>
      </c>
      <c r="B9273" s="186" t="s">
        <v>9046</v>
      </c>
      <c r="C9273" s="187" t="s">
        <v>715</v>
      </c>
      <c r="D9273" s="218">
        <v>0</v>
      </c>
    </row>
    <row r="9274" spans="1:4" ht="14.25">
      <c r="A9274" s="199">
        <v>105470</v>
      </c>
      <c r="B9274" s="186" t="s">
        <v>9047</v>
      </c>
      <c r="C9274" s="187" t="s">
        <v>715</v>
      </c>
      <c r="D9274" s="218">
        <v>0</v>
      </c>
    </row>
    <row r="9275" spans="1:4" ht="14.25">
      <c r="A9275" s="199">
        <v>105504</v>
      </c>
      <c r="B9275" s="186" t="s">
        <v>9048</v>
      </c>
      <c r="C9275" s="187" t="s">
        <v>715</v>
      </c>
      <c r="D9275" s="218">
        <v>0</v>
      </c>
    </row>
    <row r="9276" spans="1:4" ht="14.25">
      <c r="A9276" s="199">
        <v>105476</v>
      </c>
      <c r="B9276" s="186" t="s">
        <v>9049</v>
      </c>
      <c r="C9276" s="187" t="s">
        <v>715</v>
      </c>
      <c r="D9276" s="218">
        <v>0</v>
      </c>
    </row>
    <row r="9277" spans="1:4" ht="14.25">
      <c r="A9277" s="199">
        <v>105471</v>
      </c>
      <c r="B9277" s="186" t="s">
        <v>9050</v>
      </c>
      <c r="C9277" s="187" t="s">
        <v>715</v>
      </c>
      <c r="D9277" s="218">
        <v>0</v>
      </c>
    </row>
    <row r="9278" spans="1:4" ht="14.25">
      <c r="A9278" s="199">
        <v>105493</v>
      </c>
      <c r="B9278" s="186" t="s">
        <v>9051</v>
      </c>
      <c r="C9278" s="187" t="s">
        <v>715</v>
      </c>
      <c r="D9278" s="218">
        <v>0</v>
      </c>
    </row>
    <row r="9279" spans="1:4" ht="14.25">
      <c r="A9279" s="199">
        <v>105482</v>
      </c>
      <c r="B9279" s="186" t="s">
        <v>9052</v>
      </c>
      <c r="C9279" s="187" t="s">
        <v>715</v>
      </c>
      <c r="D9279" s="218">
        <v>0</v>
      </c>
    </row>
    <row r="9280" spans="1:4" ht="14.25">
      <c r="A9280" s="199">
        <v>105430</v>
      </c>
      <c r="B9280" s="186" t="s">
        <v>9053</v>
      </c>
      <c r="C9280" s="187" t="s">
        <v>715</v>
      </c>
      <c r="D9280" s="218">
        <v>0</v>
      </c>
    </row>
    <row r="9281" spans="1:4" ht="14.25">
      <c r="A9281" s="199">
        <v>105440</v>
      </c>
      <c r="B9281" s="186" t="s">
        <v>9054</v>
      </c>
      <c r="C9281" s="187" t="s">
        <v>715</v>
      </c>
      <c r="D9281" s="218">
        <v>0</v>
      </c>
    </row>
    <row r="9282" spans="1:4" ht="14.25">
      <c r="A9282" s="199">
        <v>105465</v>
      </c>
      <c r="B9282" s="186" t="s">
        <v>9055</v>
      </c>
      <c r="C9282" s="187" t="s">
        <v>715</v>
      </c>
      <c r="D9282" s="218">
        <v>0</v>
      </c>
    </row>
    <row r="9283" spans="1:4" ht="14.25">
      <c r="A9283" s="199">
        <v>105499</v>
      </c>
      <c r="B9283" s="186" t="s">
        <v>9056</v>
      </c>
      <c r="C9283" s="187" t="s">
        <v>715</v>
      </c>
      <c r="D9283" s="218">
        <v>0</v>
      </c>
    </row>
    <row r="9284" spans="1:4" ht="14.25">
      <c r="A9284" s="199">
        <v>105431</v>
      </c>
      <c r="B9284" s="186" t="s">
        <v>9057</v>
      </c>
      <c r="C9284" s="187" t="s">
        <v>715</v>
      </c>
      <c r="D9284" s="218">
        <v>0</v>
      </c>
    </row>
    <row r="9285" spans="1:4" ht="14.25">
      <c r="A9285" s="199">
        <v>105441</v>
      </c>
      <c r="B9285" s="186" t="s">
        <v>9058</v>
      </c>
      <c r="C9285" s="187" t="s">
        <v>715</v>
      </c>
      <c r="D9285" s="218">
        <v>0</v>
      </c>
    </row>
    <row r="9286" spans="1:4" ht="14.25">
      <c r="A9286" s="199">
        <v>105466</v>
      </c>
      <c r="B9286" s="186" t="s">
        <v>9059</v>
      </c>
      <c r="C9286" s="187" t="s">
        <v>715</v>
      </c>
      <c r="D9286" s="218">
        <v>0</v>
      </c>
    </row>
    <row r="9287" spans="1:4" ht="14.25">
      <c r="A9287" s="199">
        <v>105500</v>
      </c>
      <c r="B9287" s="186" t="s">
        <v>9060</v>
      </c>
      <c r="C9287" s="187" t="s">
        <v>715</v>
      </c>
      <c r="D9287" s="218">
        <v>0</v>
      </c>
    </row>
    <row r="9288" spans="1:4" ht="14.25">
      <c r="A9288" s="199">
        <v>105429</v>
      </c>
      <c r="B9288" s="186" t="s">
        <v>9061</v>
      </c>
      <c r="C9288" s="187" t="s">
        <v>715</v>
      </c>
      <c r="D9288" s="218">
        <v>0</v>
      </c>
    </row>
    <row r="9289" spans="1:4" ht="14.25">
      <c r="A9289" s="199">
        <v>105439</v>
      </c>
      <c r="B9289" s="186" t="s">
        <v>9062</v>
      </c>
      <c r="C9289" s="187" t="s">
        <v>715</v>
      </c>
      <c r="D9289" s="218">
        <v>0</v>
      </c>
    </row>
    <row r="9290" spans="1:4" ht="14.25">
      <c r="A9290" s="199">
        <v>105464</v>
      </c>
      <c r="B9290" s="186" t="s">
        <v>9063</v>
      </c>
      <c r="C9290" s="187" t="s">
        <v>715</v>
      </c>
      <c r="D9290" s="218">
        <v>0</v>
      </c>
    </row>
    <row r="9291" spans="1:4" ht="14.25">
      <c r="A9291" s="199">
        <v>105489</v>
      </c>
      <c r="B9291" s="186" t="s">
        <v>9064</v>
      </c>
      <c r="C9291" s="187" t="s">
        <v>715</v>
      </c>
      <c r="D9291" s="218">
        <v>0</v>
      </c>
    </row>
    <row r="9292" spans="1:4" ht="14.25">
      <c r="A9292" s="199">
        <v>105437</v>
      </c>
      <c r="B9292" s="186" t="s">
        <v>9065</v>
      </c>
      <c r="C9292" s="187" t="s">
        <v>715</v>
      </c>
      <c r="D9292" s="218">
        <v>0</v>
      </c>
    </row>
    <row r="9293" spans="1:4" ht="14.25">
      <c r="A9293" s="199">
        <v>105462</v>
      </c>
      <c r="B9293" s="186" t="s">
        <v>9066</v>
      </c>
      <c r="C9293" s="187" t="s">
        <v>715</v>
      </c>
      <c r="D9293" s="218">
        <v>0</v>
      </c>
    </row>
    <row r="9294" spans="1:4" ht="14.25">
      <c r="A9294" s="199">
        <v>105484</v>
      </c>
      <c r="B9294" s="186" t="s">
        <v>9067</v>
      </c>
      <c r="C9294" s="187" t="s">
        <v>715</v>
      </c>
      <c r="D9294" s="218">
        <v>0</v>
      </c>
    </row>
    <row r="9295" spans="1:4" ht="14.25">
      <c r="A9295" s="199">
        <v>105506</v>
      </c>
      <c r="B9295" s="186" t="s">
        <v>9068</v>
      </c>
      <c r="C9295" s="187" t="s">
        <v>715</v>
      </c>
      <c r="D9295" s="218">
        <v>0</v>
      </c>
    </row>
    <row r="9296" spans="1:4" ht="14.25">
      <c r="A9296" s="199">
        <v>105432</v>
      </c>
      <c r="B9296" s="186" t="s">
        <v>9069</v>
      </c>
      <c r="C9296" s="187" t="s">
        <v>715</v>
      </c>
      <c r="D9296" s="218">
        <v>0</v>
      </c>
    </row>
    <row r="9297" spans="1:4" ht="14.25">
      <c r="A9297" s="199">
        <v>105457</v>
      </c>
      <c r="B9297" s="186" t="s">
        <v>9070</v>
      </c>
      <c r="C9297" s="187" t="s">
        <v>715</v>
      </c>
      <c r="D9297" s="218">
        <v>0</v>
      </c>
    </row>
    <row r="9298" spans="1:4" ht="14.25">
      <c r="A9298" s="199">
        <v>105467</v>
      </c>
      <c r="B9298" s="186" t="s">
        <v>9071</v>
      </c>
      <c r="C9298" s="187" t="s">
        <v>715</v>
      </c>
      <c r="D9298" s="218">
        <v>0</v>
      </c>
    </row>
    <row r="9299" spans="1:4" ht="14.25">
      <c r="A9299" s="199">
        <v>105501</v>
      </c>
      <c r="B9299" s="186" t="s">
        <v>9072</v>
      </c>
      <c r="C9299" s="187" t="s">
        <v>715</v>
      </c>
      <c r="D9299" s="218">
        <v>0</v>
      </c>
    </row>
    <row r="9300" spans="1:4" ht="14.25">
      <c r="A9300" s="199">
        <v>105433</v>
      </c>
      <c r="B9300" s="186" t="s">
        <v>9073</v>
      </c>
      <c r="C9300" s="187" t="s">
        <v>715</v>
      </c>
      <c r="D9300" s="218">
        <v>0</v>
      </c>
    </row>
    <row r="9301" spans="1:4" ht="14.25">
      <c r="A9301" s="199">
        <v>105458</v>
      </c>
      <c r="B9301" s="186" t="s">
        <v>9074</v>
      </c>
      <c r="C9301" s="187" t="s">
        <v>715</v>
      </c>
      <c r="D9301" s="218">
        <v>0</v>
      </c>
    </row>
    <row r="9302" spans="1:4" ht="14.25">
      <c r="A9302" s="199">
        <v>105468</v>
      </c>
      <c r="B9302" s="186" t="s">
        <v>9075</v>
      </c>
      <c r="C9302" s="187" t="s">
        <v>715</v>
      </c>
      <c r="D9302" s="218">
        <v>0</v>
      </c>
    </row>
    <row r="9303" spans="1:4" ht="14.25">
      <c r="A9303" s="199">
        <v>105502</v>
      </c>
      <c r="B9303" s="186" t="s">
        <v>9076</v>
      </c>
      <c r="C9303" s="187" t="s">
        <v>715</v>
      </c>
      <c r="D9303" s="218">
        <v>0</v>
      </c>
    </row>
    <row r="9304" spans="1:4" ht="14.25">
      <c r="A9304" s="199">
        <v>105434</v>
      </c>
      <c r="B9304" s="186" t="s">
        <v>9077</v>
      </c>
      <c r="C9304" s="187" t="s">
        <v>715</v>
      </c>
      <c r="D9304" s="218">
        <v>0</v>
      </c>
    </row>
    <row r="9305" spans="1:4" ht="14.25">
      <c r="A9305" s="199">
        <v>105459</v>
      </c>
      <c r="B9305" s="186" t="s">
        <v>9078</v>
      </c>
      <c r="C9305" s="187" t="s">
        <v>715</v>
      </c>
      <c r="D9305" s="218">
        <v>0</v>
      </c>
    </row>
    <row r="9306" spans="1:4" ht="14.25">
      <c r="A9306" s="199">
        <v>105469</v>
      </c>
      <c r="B9306" s="186" t="s">
        <v>9079</v>
      </c>
      <c r="C9306" s="187" t="s">
        <v>715</v>
      </c>
      <c r="D9306" s="218">
        <v>0</v>
      </c>
    </row>
    <row r="9307" spans="1:4" ht="14.25">
      <c r="A9307" s="199">
        <v>105503</v>
      </c>
      <c r="B9307" s="186" t="s">
        <v>9080</v>
      </c>
      <c r="C9307" s="187" t="s">
        <v>715</v>
      </c>
      <c r="D9307" s="218">
        <v>0</v>
      </c>
    </row>
    <row r="9308" spans="1:4" ht="14.25">
      <c r="A9308" s="199">
        <v>105472</v>
      </c>
      <c r="B9308" s="186" t="s">
        <v>9081</v>
      </c>
      <c r="C9308" s="187" t="s">
        <v>715</v>
      </c>
      <c r="D9308" s="218">
        <v>0</v>
      </c>
    </row>
    <row r="9309" spans="1:4" ht="14.25">
      <c r="A9309" s="199">
        <v>105413</v>
      </c>
      <c r="B9309" s="186" t="s">
        <v>9082</v>
      </c>
      <c r="C9309" s="187" t="s">
        <v>715</v>
      </c>
      <c r="D9309" s="218">
        <v>0</v>
      </c>
    </row>
    <row r="9310" spans="1:4" ht="14.25">
      <c r="A9310" s="199">
        <v>105423</v>
      </c>
      <c r="B9310" s="186" t="s">
        <v>9083</v>
      </c>
      <c r="C9310" s="187" t="s">
        <v>715</v>
      </c>
      <c r="D9310" s="218">
        <v>0</v>
      </c>
    </row>
    <row r="9311" spans="1:4" ht="14.25">
      <c r="A9311" s="199">
        <v>105447</v>
      </c>
      <c r="B9311" s="186" t="s">
        <v>9084</v>
      </c>
      <c r="C9311" s="187" t="s">
        <v>715</v>
      </c>
      <c r="D9311" s="218">
        <v>0</v>
      </c>
    </row>
    <row r="9312" spans="1:4" ht="14.25">
      <c r="A9312" s="199">
        <v>105408</v>
      </c>
      <c r="B9312" s="186" t="s">
        <v>9085</v>
      </c>
      <c r="C9312" s="187" t="s">
        <v>715</v>
      </c>
      <c r="D9312" s="218">
        <v>0</v>
      </c>
    </row>
    <row r="9313" spans="1:4" ht="14.25">
      <c r="A9313" s="199">
        <v>105479</v>
      </c>
      <c r="B9313" s="186" t="s">
        <v>9086</v>
      </c>
      <c r="C9313" s="187" t="s">
        <v>715</v>
      </c>
      <c r="D9313" s="218">
        <v>0</v>
      </c>
    </row>
    <row r="9314" spans="1:4" ht="14.25">
      <c r="A9314" s="199">
        <v>105422</v>
      </c>
      <c r="B9314" s="186" t="s">
        <v>9087</v>
      </c>
      <c r="C9314" s="187" t="s">
        <v>715</v>
      </c>
      <c r="D9314" s="218">
        <v>0</v>
      </c>
    </row>
    <row r="9315" spans="1:4" ht="14.25">
      <c r="A9315" s="199">
        <v>105446</v>
      </c>
      <c r="B9315" s="186" t="s">
        <v>9088</v>
      </c>
      <c r="C9315" s="187" t="s">
        <v>715</v>
      </c>
      <c r="D9315" s="218">
        <v>0</v>
      </c>
    </row>
    <row r="9316" spans="1:4" ht="14.25">
      <c r="A9316" s="199">
        <v>105474</v>
      </c>
      <c r="B9316" s="186" t="s">
        <v>9089</v>
      </c>
      <c r="C9316" s="187" t="s">
        <v>715</v>
      </c>
      <c r="D9316" s="218">
        <v>0</v>
      </c>
    </row>
    <row r="9317" spans="1:4" ht="14.25">
      <c r="A9317" s="199">
        <v>105480</v>
      </c>
      <c r="B9317" s="186" t="s">
        <v>9090</v>
      </c>
      <c r="C9317" s="187" t="s">
        <v>715</v>
      </c>
      <c r="D9317" s="218">
        <v>0</v>
      </c>
    </row>
    <row r="9318" spans="1:4" ht="14.25">
      <c r="A9318" s="199">
        <v>105481</v>
      </c>
      <c r="B9318" s="186" t="s">
        <v>9091</v>
      </c>
      <c r="C9318" s="187" t="s">
        <v>715</v>
      </c>
      <c r="D9318" s="218">
        <v>0</v>
      </c>
    </row>
    <row r="9319" spans="1:4" ht="14.25">
      <c r="A9319" s="199">
        <v>105449</v>
      </c>
      <c r="B9319" s="186" t="s">
        <v>9092</v>
      </c>
      <c r="C9319" s="187" t="s">
        <v>715</v>
      </c>
      <c r="D9319" s="218">
        <v>0</v>
      </c>
    </row>
    <row r="9320" spans="1:4" ht="14.25">
      <c r="A9320" s="199">
        <v>105511</v>
      </c>
      <c r="B9320" s="186" t="s">
        <v>9093</v>
      </c>
      <c r="C9320" s="187" t="s">
        <v>714</v>
      </c>
      <c r="D9320" s="218">
        <v>0</v>
      </c>
    </row>
    <row r="9321" spans="1:4" ht="14.25">
      <c r="A9321" s="199">
        <v>105507</v>
      </c>
      <c r="B9321" s="186" t="s">
        <v>9094</v>
      </c>
      <c r="C9321" s="187" t="s">
        <v>714</v>
      </c>
      <c r="D9321" s="218">
        <v>0</v>
      </c>
    </row>
    <row r="9322" spans="1:4" ht="14.25">
      <c r="A9322" s="199">
        <v>105512</v>
      </c>
      <c r="B9322" s="186" t="s">
        <v>9095</v>
      </c>
      <c r="C9322" s="187" t="s">
        <v>714</v>
      </c>
      <c r="D9322" s="218">
        <v>0</v>
      </c>
    </row>
    <row r="9323" spans="1:4" ht="14.25">
      <c r="A9323" s="199">
        <v>105508</v>
      </c>
      <c r="B9323" s="186" t="s">
        <v>9096</v>
      </c>
      <c r="C9323" s="187" t="s">
        <v>714</v>
      </c>
      <c r="D9323" s="218">
        <v>0</v>
      </c>
    </row>
    <row r="9324" spans="1:4" ht="14.25">
      <c r="A9324" s="199">
        <v>105513</v>
      </c>
      <c r="B9324" s="186" t="s">
        <v>9097</v>
      </c>
      <c r="C9324" s="187" t="s">
        <v>714</v>
      </c>
      <c r="D9324" s="218">
        <v>0</v>
      </c>
    </row>
    <row r="9325" spans="1:4" ht="14.25">
      <c r="A9325" s="199">
        <v>105509</v>
      </c>
      <c r="B9325" s="186" t="s">
        <v>9098</v>
      </c>
      <c r="C9325" s="187" t="s">
        <v>714</v>
      </c>
      <c r="D9325" s="218">
        <v>0</v>
      </c>
    </row>
    <row r="9326" spans="1:4" ht="14.25">
      <c r="A9326" s="199">
        <v>105514</v>
      </c>
      <c r="B9326" s="186" t="s">
        <v>9099</v>
      </c>
      <c r="C9326" s="187" t="s">
        <v>714</v>
      </c>
      <c r="D9326" s="218">
        <v>0</v>
      </c>
    </row>
    <row r="9327" spans="1:4" ht="14.25">
      <c r="A9327" s="199">
        <v>105510</v>
      </c>
      <c r="B9327" s="186" t="s">
        <v>9100</v>
      </c>
      <c r="C9327" s="187" t="s">
        <v>714</v>
      </c>
      <c r="D9327" s="218">
        <v>0</v>
      </c>
    </row>
    <row r="9328" spans="1:4" ht="14.25">
      <c r="A9328" s="199">
        <v>100207</v>
      </c>
      <c r="B9328" s="186" t="s">
        <v>1772</v>
      </c>
      <c r="C9328" s="187" t="s">
        <v>716</v>
      </c>
      <c r="D9328" s="218">
        <v>489.23</v>
      </c>
    </row>
    <row r="9329" spans="1:4" ht="14.25">
      <c r="A9329" s="199">
        <v>100211</v>
      </c>
      <c r="B9329" s="186" t="s">
        <v>1777</v>
      </c>
      <c r="C9329" s="187" t="s">
        <v>1774</v>
      </c>
      <c r="D9329" s="218">
        <v>6.72</v>
      </c>
    </row>
    <row r="9330" spans="1:4" ht="14.25">
      <c r="A9330" s="199">
        <v>100210</v>
      </c>
      <c r="B9330" s="186" t="s">
        <v>1776</v>
      </c>
      <c r="C9330" s="187" t="s">
        <v>1774</v>
      </c>
      <c r="D9330" s="218">
        <v>17.41</v>
      </c>
    </row>
    <row r="9331" spans="1:4" ht="14.25">
      <c r="A9331" s="199">
        <v>100221</v>
      </c>
      <c r="B9331" s="186" t="s">
        <v>1788</v>
      </c>
      <c r="C9331" s="187" t="s">
        <v>1787</v>
      </c>
      <c r="D9331" s="218">
        <v>30.78</v>
      </c>
    </row>
    <row r="9332" spans="1:4" ht="14.25">
      <c r="A9332" s="199">
        <v>100203</v>
      </c>
      <c r="B9332" s="186" t="s">
        <v>1768</v>
      </c>
      <c r="C9332" s="187" t="s">
        <v>1760</v>
      </c>
      <c r="D9332" s="218">
        <v>1.07</v>
      </c>
    </row>
    <row r="9333" spans="1:4" ht="14.25">
      <c r="A9333" s="199">
        <v>100202</v>
      </c>
      <c r="B9333" s="186" t="s">
        <v>1767</v>
      </c>
      <c r="C9333" s="187" t="s">
        <v>1760</v>
      </c>
      <c r="D9333" s="218">
        <v>0.91</v>
      </c>
    </row>
    <row r="9334" spans="1:4" ht="14.25">
      <c r="A9334" s="199">
        <v>100201</v>
      </c>
      <c r="B9334" s="186" t="s">
        <v>1766</v>
      </c>
      <c r="C9334" s="187" t="s">
        <v>1760</v>
      </c>
      <c r="D9334" s="218">
        <v>0.78</v>
      </c>
    </row>
    <row r="9335" spans="1:4" ht="14.25">
      <c r="A9335" s="199">
        <v>100216</v>
      </c>
      <c r="B9335" s="186" t="s">
        <v>1782</v>
      </c>
      <c r="C9335" s="187" t="s">
        <v>1774</v>
      </c>
      <c r="D9335" s="218">
        <v>0.94</v>
      </c>
    </row>
    <row r="9336" spans="1:4" ht="14.25">
      <c r="A9336" s="199">
        <v>100215</v>
      </c>
      <c r="B9336" s="186" t="s">
        <v>1781</v>
      </c>
      <c r="C9336" s="187" t="s">
        <v>1774</v>
      </c>
      <c r="D9336" s="218">
        <v>3.5</v>
      </c>
    </row>
    <row r="9337" spans="1:4" ht="14.25">
      <c r="A9337" s="199">
        <v>100214</v>
      </c>
      <c r="B9337" s="186" t="s">
        <v>1780</v>
      </c>
      <c r="C9337" s="187" t="s">
        <v>1774</v>
      </c>
      <c r="D9337" s="218">
        <v>4.09</v>
      </c>
    </row>
    <row r="9338" spans="1:4" ht="14.25">
      <c r="A9338" s="199">
        <v>100223</v>
      </c>
      <c r="B9338" s="186" t="s">
        <v>1790</v>
      </c>
      <c r="C9338" s="187" t="s">
        <v>1787</v>
      </c>
      <c r="D9338" s="218">
        <v>5.45</v>
      </c>
    </row>
    <row r="9339" spans="1:4" ht="14.25">
      <c r="A9339" s="199">
        <v>100280</v>
      </c>
      <c r="B9339" s="186" t="s">
        <v>1849</v>
      </c>
      <c r="C9339" s="187" t="s">
        <v>1774</v>
      </c>
      <c r="D9339" s="218">
        <v>17.899999999999999</v>
      </c>
    </row>
    <row r="9340" spans="1:4" ht="14.25">
      <c r="A9340" s="199">
        <v>100270</v>
      </c>
      <c r="B9340" s="186" t="s">
        <v>1839</v>
      </c>
      <c r="C9340" s="187" t="s">
        <v>1774</v>
      </c>
      <c r="D9340" s="218">
        <v>61.07</v>
      </c>
    </row>
    <row r="9341" spans="1:4" ht="14.25">
      <c r="A9341" s="199">
        <v>100286</v>
      </c>
      <c r="B9341" s="186" t="s">
        <v>1855</v>
      </c>
      <c r="C9341" s="187" t="s">
        <v>1805</v>
      </c>
      <c r="D9341" s="218">
        <v>13.36</v>
      </c>
    </row>
    <row r="9342" spans="1:4" ht="14.25">
      <c r="A9342" s="199">
        <v>100213</v>
      </c>
      <c r="B9342" s="186" t="s">
        <v>1779</v>
      </c>
      <c r="C9342" s="187" t="s">
        <v>1774</v>
      </c>
      <c r="D9342" s="218">
        <v>2.66</v>
      </c>
    </row>
    <row r="9343" spans="1:4" ht="14.25">
      <c r="A9343" s="199">
        <v>100212</v>
      </c>
      <c r="B9343" s="186" t="s">
        <v>1778</v>
      </c>
      <c r="C9343" s="187" t="s">
        <v>1774</v>
      </c>
      <c r="D9343" s="218">
        <v>7.42</v>
      </c>
    </row>
    <row r="9344" spans="1:4" ht="14.25">
      <c r="A9344" s="199">
        <v>100222</v>
      </c>
      <c r="B9344" s="186" t="s">
        <v>1789</v>
      </c>
      <c r="C9344" s="187" t="s">
        <v>1787</v>
      </c>
      <c r="D9344" s="218">
        <v>11.66</v>
      </c>
    </row>
    <row r="9345" spans="1:4" ht="14.25">
      <c r="A9345" s="199">
        <v>100226</v>
      </c>
      <c r="B9345" s="186" t="s">
        <v>1794</v>
      </c>
      <c r="C9345" s="187" t="s">
        <v>1793</v>
      </c>
      <c r="D9345" s="218">
        <v>0.67</v>
      </c>
    </row>
    <row r="9346" spans="1:4" ht="14.25">
      <c r="A9346" s="199">
        <v>100200</v>
      </c>
      <c r="B9346" s="186" t="s">
        <v>1765</v>
      </c>
      <c r="C9346" s="187" t="s">
        <v>1760</v>
      </c>
      <c r="D9346" s="218">
        <v>0.39</v>
      </c>
    </row>
    <row r="9347" spans="1:4" ht="14.25">
      <c r="A9347" s="199">
        <v>100199</v>
      </c>
      <c r="B9347" s="186" t="s">
        <v>1764</v>
      </c>
      <c r="C9347" s="187" t="s">
        <v>1760</v>
      </c>
      <c r="D9347" s="218">
        <v>0.32</v>
      </c>
    </row>
    <row r="9348" spans="1:4" ht="14.25">
      <c r="A9348" s="199">
        <v>100198</v>
      </c>
      <c r="B9348" s="186" t="s">
        <v>1763</v>
      </c>
      <c r="C9348" s="187" t="s">
        <v>1760</v>
      </c>
      <c r="D9348" s="218">
        <v>0.26</v>
      </c>
    </row>
    <row r="9349" spans="1:4" ht="14.25">
      <c r="A9349" s="199">
        <v>100283</v>
      </c>
      <c r="B9349" s="186" t="s">
        <v>1852</v>
      </c>
      <c r="C9349" s="187" t="s">
        <v>1787</v>
      </c>
      <c r="D9349" s="218">
        <v>24.66</v>
      </c>
    </row>
    <row r="9350" spans="1:4" ht="14.25">
      <c r="A9350" s="199">
        <v>100227</v>
      </c>
      <c r="B9350" s="186" t="s">
        <v>1795</v>
      </c>
      <c r="C9350" s="187" t="s">
        <v>1793</v>
      </c>
      <c r="D9350" s="218">
        <v>0.99</v>
      </c>
    </row>
    <row r="9351" spans="1:4" ht="14.25">
      <c r="A9351" s="199">
        <v>100205</v>
      </c>
      <c r="B9351" s="186" t="s">
        <v>1770</v>
      </c>
      <c r="C9351" s="187" t="s">
        <v>716</v>
      </c>
      <c r="D9351" s="218">
        <v>1428.97</v>
      </c>
    </row>
    <row r="9352" spans="1:4" ht="14.25">
      <c r="A9352" s="199">
        <v>100206</v>
      </c>
      <c r="B9352" s="186" t="s">
        <v>1771</v>
      </c>
      <c r="C9352" s="187" t="s">
        <v>716</v>
      </c>
      <c r="D9352" s="218">
        <v>1032.9000000000001</v>
      </c>
    </row>
    <row r="9353" spans="1:4" ht="14.25">
      <c r="A9353" s="199">
        <v>100281</v>
      </c>
      <c r="B9353" s="186" t="s">
        <v>1850</v>
      </c>
      <c r="C9353" s="187" t="s">
        <v>1774</v>
      </c>
      <c r="D9353" s="218">
        <v>4.2300000000000004</v>
      </c>
    </row>
    <row r="9354" spans="1:4" ht="14.25">
      <c r="A9354" s="199">
        <v>100219</v>
      </c>
      <c r="B9354" s="186" t="s">
        <v>1785</v>
      </c>
      <c r="C9354" s="187" t="s">
        <v>1774</v>
      </c>
      <c r="D9354" s="218">
        <v>0.53</v>
      </c>
    </row>
    <row r="9355" spans="1:4" ht="14.25">
      <c r="A9355" s="199">
        <v>100218</v>
      </c>
      <c r="B9355" s="186" t="s">
        <v>1784</v>
      </c>
      <c r="C9355" s="187" t="s">
        <v>1774</v>
      </c>
      <c r="D9355" s="218">
        <v>2.36</v>
      </c>
    </row>
    <row r="9356" spans="1:4" ht="14.25">
      <c r="A9356" s="199">
        <v>100217</v>
      </c>
      <c r="B9356" s="186" t="s">
        <v>1783</v>
      </c>
      <c r="C9356" s="187" t="s">
        <v>1774</v>
      </c>
      <c r="D9356" s="218">
        <v>3.45</v>
      </c>
    </row>
    <row r="9357" spans="1:4" ht="14.25">
      <c r="A9357" s="199">
        <v>100224</v>
      </c>
      <c r="B9357" s="186" t="s">
        <v>1791</v>
      </c>
      <c r="C9357" s="187" t="s">
        <v>1787</v>
      </c>
      <c r="D9357" s="218">
        <v>3.45</v>
      </c>
    </row>
    <row r="9358" spans="1:4" ht="14.25">
      <c r="A9358" s="199">
        <v>100228</v>
      </c>
      <c r="B9358" s="186" t="s">
        <v>1796</v>
      </c>
      <c r="C9358" s="187" t="s">
        <v>1793</v>
      </c>
      <c r="D9358" s="218">
        <v>0.34</v>
      </c>
    </row>
    <row r="9359" spans="1:4" ht="14.25">
      <c r="A9359" s="199">
        <v>100204</v>
      </c>
      <c r="B9359" s="186" t="s">
        <v>1769</v>
      </c>
      <c r="C9359" s="187" t="s">
        <v>1760</v>
      </c>
      <c r="D9359" s="218">
        <v>0.13</v>
      </c>
    </row>
    <row r="9360" spans="1:4" ht="14.25">
      <c r="A9360" s="199">
        <v>100284</v>
      </c>
      <c r="B9360" s="186" t="s">
        <v>1853</v>
      </c>
      <c r="C9360" s="187" t="s">
        <v>1787</v>
      </c>
      <c r="D9360" s="218">
        <v>12.36</v>
      </c>
    </row>
    <row r="9361" spans="1:4" ht="14.25">
      <c r="A9361" s="199">
        <v>100277</v>
      </c>
      <c r="B9361" s="186" t="s">
        <v>1846</v>
      </c>
      <c r="C9361" s="187" t="s">
        <v>1787</v>
      </c>
      <c r="D9361" s="218">
        <v>2.21</v>
      </c>
    </row>
    <row r="9362" spans="1:4" ht="14.25">
      <c r="A9362" s="199">
        <v>100278</v>
      </c>
      <c r="B9362" s="186" t="s">
        <v>1847</v>
      </c>
      <c r="C9362" s="187" t="s">
        <v>1774</v>
      </c>
      <c r="D9362" s="218">
        <v>38.979999999999997</v>
      </c>
    </row>
    <row r="9363" spans="1:4" ht="14.25">
      <c r="A9363" s="199">
        <v>100268</v>
      </c>
      <c r="B9363" s="186" t="s">
        <v>1837</v>
      </c>
      <c r="C9363" s="187" t="s">
        <v>1774</v>
      </c>
      <c r="D9363" s="218">
        <v>81.47</v>
      </c>
    </row>
    <row r="9364" spans="1:4" ht="14.25">
      <c r="A9364" s="199">
        <v>100285</v>
      </c>
      <c r="B9364" s="186" t="s">
        <v>1854</v>
      </c>
      <c r="C9364" s="187" t="s">
        <v>1805</v>
      </c>
      <c r="D9364" s="218">
        <v>41.01</v>
      </c>
    </row>
    <row r="9365" spans="1:4" ht="14.25">
      <c r="A9365" s="199">
        <v>100209</v>
      </c>
      <c r="B9365" s="186" t="s">
        <v>1775</v>
      </c>
      <c r="C9365" s="187" t="s">
        <v>1774</v>
      </c>
      <c r="D9365" s="218">
        <v>9.4499999999999993</v>
      </c>
    </row>
    <row r="9366" spans="1:4" ht="14.25">
      <c r="A9366" s="199">
        <v>100208</v>
      </c>
      <c r="B9366" s="186" t="s">
        <v>1773</v>
      </c>
      <c r="C9366" s="187" t="s">
        <v>1774</v>
      </c>
      <c r="D9366" s="218">
        <v>18.899999999999999</v>
      </c>
    </row>
    <row r="9367" spans="1:4" ht="14.25">
      <c r="A9367" s="199">
        <v>100256</v>
      </c>
      <c r="B9367" s="186" t="s">
        <v>1825</v>
      </c>
      <c r="C9367" s="187" t="s">
        <v>1805</v>
      </c>
      <c r="D9367" s="218">
        <v>8.66</v>
      </c>
    </row>
    <row r="9368" spans="1:4" ht="14.25">
      <c r="A9368" s="199">
        <v>100220</v>
      </c>
      <c r="B9368" s="186" t="s">
        <v>1786</v>
      </c>
      <c r="C9368" s="187" t="s">
        <v>1787</v>
      </c>
      <c r="D9368" s="218">
        <v>27.15</v>
      </c>
    </row>
    <row r="9369" spans="1:4" ht="14.25">
      <c r="A9369" s="199">
        <v>100287</v>
      </c>
      <c r="B9369" s="186" t="s">
        <v>6059</v>
      </c>
      <c r="C9369" s="187" t="s">
        <v>1805</v>
      </c>
      <c r="D9369" s="218">
        <v>12.79</v>
      </c>
    </row>
    <row r="9370" spans="1:4" ht="14.25">
      <c r="A9370" s="199">
        <v>100274</v>
      </c>
      <c r="B9370" s="186" t="s">
        <v>1843</v>
      </c>
      <c r="C9370" s="187" t="s">
        <v>1787</v>
      </c>
      <c r="D9370" s="218">
        <v>27.17</v>
      </c>
    </row>
    <row r="9371" spans="1:4" ht="14.25">
      <c r="A9371" s="199">
        <v>100264</v>
      </c>
      <c r="B9371" s="186" t="s">
        <v>1833</v>
      </c>
      <c r="C9371" s="187" t="s">
        <v>1787</v>
      </c>
      <c r="D9371" s="218">
        <v>38.33</v>
      </c>
    </row>
    <row r="9372" spans="1:4" ht="14.25">
      <c r="A9372" s="199">
        <v>100225</v>
      </c>
      <c r="B9372" s="186" t="s">
        <v>1792</v>
      </c>
      <c r="C9372" s="187" t="s">
        <v>1793</v>
      </c>
      <c r="D9372" s="218">
        <v>2.13</v>
      </c>
    </row>
    <row r="9373" spans="1:4" ht="14.25">
      <c r="A9373" s="199">
        <v>100266</v>
      </c>
      <c r="B9373" s="186" t="s">
        <v>1835</v>
      </c>
      <c r="C9373" s="187" t="s">
        <v>1774</v>
      </c>
      <c r="D9373" s="218">
        <v>81.47</v>
      </c>
    </row>
    <row r="9374" spans="1:4" ht="14.25">
      <c r="A9374" s="199">
        <v>100257</v>
      </c>
      <c r="B9374" s="186" t="s">
        <v>1826</v>
      </c>
      <c r="C9374" s="187" t="s">
        <v>1805</v>
      </c>
      <c r="D9374" s="218">
        <v>5.19</v>
      </c>
    </row>
    <row r="9375" spans="1:4" ht="14.25">
      <c r="A9375" s="199">
        <v>100197</v>
      </c>
      <c r="B9375" s="186" t="s">
        <v>1762</v>
      </c>
      <c r="C9375" s="187" t="s">
        <v>1760</v>
      </c>
      <c r="D9375" s="218">
        <v>1.92</v>
      </c>
    </row>
    <row r="9376" spans="1:4" ht="14.25">
      <c r="A9376" s="199">
        <v>100196</v>
      </c>
      <c r="B9376" s="186" t="s">
        <v>1761</v>
      </c>
      <c r="C9376" s="187" t="s">
        <v>1760</v>
      </c>
      <c r="D9376" s="218">
        <v>1.28</v>
      </c>
    </row>
    <row r="9377" spans="1:4" ht="14.25">
      <c r="A9377" s="199">
        <v>100195</v>
      </c>
      <c r="B9377" s="186" t="s">
        <v>1759</v>
      </c>
      <c r="C9377" s="187" t="s">
        <v>1760</v>
      </c>
      <c r="D9377" s="218">
        <v>0.76</v>
      </c>
    </row>
    <row r="9378" spans="1:4" ht="14.25">
      <c r="A9378" s="199">
        <v>100273</v>
      </c>
      <c r="B9378" s="186" t="s">
        <v>1842</v>
      </c>
      <c r="C9378" s="187" t="s">
        <v>1760</v>
      </c>
      <c r="D9378" s="218">
        <v>3.18</v>
      </c>
    </row>
    <row r="9379" spans="1:4" ht="14.25">
      <c r="A9379" s="199">
        <v>100282</v>
      </c>
      <c r="B9379" s="186" t="s">
        <v>1851</v>
      </c>
      <c r="C9379" s="187" t="s">
        <v>1787</v>
      </c>
      <c r="D9379" s="218">
        <v>152.63999999999999</v>
      </c>
    </row>
    <row r="9380" spans="1:4" ht="14.25">
      <c r="A9380" s="199">
        <v>100276</v>
      </c>
      <c r="B9380" s="186" t="s">
        <v>1845</v>
      </c>
      <c r="C9380" s="187" t="s">
        <v>1787</v>
      </c>
      <c r="D9380" s="218">
        <v>32.049999999999997</v>
      </c>
    </row>
    <row r="9381" spans="1:4" ht="14.25">
      <c r="A9381" s="199">
        <v>100275</v>
      </c>
      <c r="B9381" s="186" t="s">
        <v>1844</v>
      </c>
      <c r="C9381" s="187" t="s">
        <v>1787</v>
      </c>
      <c r="D9381" s="218">
        <v>17.559999999999999</v>
      </c>
    </row>
    <row r="9382" spans="1:4" ht="14.25">
      <c r="A9382" s="199">
        <v>100254</v>
      </c>
      <c r="B9382" s="186" t="s">
        <v>1823</v>
      </c>
      <c r="C9382" s="187" t="s">
        <v>1805</v>
      </c>
      <c r="D9382" s="218">
        <v>38.39</v>
      </c>
    </row>
    <row r="9383" spans="1:4" ht="14.25">
      <c r="A9383" s="199">
        <v>100250</v>
      </c>
      <c r="B9383" s="186" t="s">
        <v>1819</v>
      </c>
      <c r="C9383" s="187" t="s">
        <v>1805</v>
      </c>
      <c r="D9383" s="218">
        <v>4.33</v>
      </c>
    </row>
    <row r="9384" spans="1:4" ht="14.25">
      <c r="A9384" s="199">
        <v>100251</v>
      </c>
      <c r="B9384" s="186" t="s">
        <v>1820</v>
      </c>
      <c r="C9384" s="187" t="s">
        <v>1805</v>
      </c>
      <c r="D9384" s="218">
        <v>12.79</v>
      </c>
    </row>
    <row r="9385" spans="1:4" ht="14.25">
      <c r="A9385" s="199">
        <v>100252</v>
      </c>
      <c r="B9385" s="186" t="s">
        <v>1821</v>
      </c>
      <c r="C9385" s="187" t="s">
        <v>1805</v>
      </c>
      <c r="D9385" s="218">
        <v>19.190000000000001</v>
      </c>
    </row>
    <row r="9386" spans="1:4" ht="14.25">
      <c r="A9386" s="199">
        <v>100253</v>
      </c>
      <c r="B9386" s="186" t="s">
        <v>1822</v>
      </c>
      <c r="C9386" s="187" t="s">
        <v>1805</v>
      </c>
      <c r="D9386" s="218">
        <v>25.59</v>
      </c>
    </row>
    <row r="9387" spans="1:4" ht="14.25">
      <c r="A9387" s="199">
        <v>100249</v>
      </c>
      <c r="B9387" s="186" t="s">
        <v>1818</v>
      </c>
      <c r="C9387" s="187" t="s">
        <v>1805</v>
      </c>
      <c r="D9387" s="218">
        <v>2.59</v>
      </c>
    </row>
    <row r="9388" spans="1:4" ht="14.25">
      <c r="A9388" s="199">
        <v>100244</v>
      </c>
      <c r="B9388" s="186" t="s">
        <v>1813</v>
      </c>
      <c r="C9388" s="187" t="s">
        <v>1805</v>
      </c>
      <c r="D9388" s="218">
        <v>3.89</v>
      </c>
    </row>
    <row r="9389" spans="1:4" ht="14.25">
      <c r="A9389" s="199">
        <v>100245</v>
      </c>
      <c r="B9389" s="186" t="s">
        <v>1814</v>
      </c>
      <c r="C9389" s="187" t="s">
        <v>1805</v>
      </c>
      <c r="D9389" s="218">
        <v>7.79</v>
      </c>
    </row>
    <row r="9390" spans="1:4" ht="14.25">
      <c r="A9390" s="199">
        <v>100243</v>
      </c>
      <c r="B9390" s="186" t="s">
        <v>1812</v>
      </c>
      <c r="C9390" s="187" t="s">
        <v>1805</v>
      </c>
      <c r="D9390" s="218">
        <v>3.11</v>
      </c>
    </row>
    <row r="9391" spans="1:4" ht="14.25">
      <c r="A9391" s="199">
        <v>100239</v>
      </c>
      <c r="B9391" s="186" t="s">
        <v>1808</v>
      </c>
      <c r="C9391" s="187" t="s">
        <v>1805</v>
      </c>
      <c r="D9391" s="218">
        <v>6.49</v>
      </c>
    </row>
    <row r="9392" spans="1:4" ht="14.25">
      <c r="A9392" s="199">
        <v>100238</v>
      </c>
      <c r="B9392" s="186" t="s">
        <v>1807</v>
      </c>
      <c r="C9392" s="187" t="s">
        <v>1805</v>
      </c>
      <c r="D9392" s="218">
        <v>5.19</v>
      </c>
    </row>
    <row r="9393" spans="1:4" ht="14.25">
      <c r="A9393" s="199">
        <v>100241</v>
      </c>
      <c r="B9393" s="186" t="s">
        <v>1810</v>
      </c>
      <c r="C9393" s="187" t="s">
        <v>1805</v>
      </c>
      <c r="D9393" s="218">
        <v>6.49</v>
      </c>
    </row>
    <row r="9394" spans="1:4" ht="14.25">
      <c r="A9394" s="199">
        <v>100242</v>
      </c>
      <c r="B9394" s="186" t="s">
        <v>1811</v>
      </c>
      <c r="C9394" s="187" t="s">
        <v>1805</v>
      </c>
      <c r="D9394" s="218">
        <v>19.190000000000001</v>
      </c>
    </row>
    <row r="9395" spans="1:4" ht="14.25">
      <c r="A9395" s="199">
        <v>100240</v>
      </c>
      <c r="B9395" s="186" t="s">
        <v>1809</v>
      </c>
      <c r="C9395" s="187" t="s">
        <v>1805</v>
      </c>
      <c r="D9395" s="218">
        <v>3.89</v>
      </c>
    </row>
    <row r="9396" spans="1:4" ht="14.25">
      <c r="A9396" s="199">
        <v>100237</v>
      </c>
      <c r="B9396" s="186" t="s">
        <v>1806</v>
      </c>
      <c r="C9396" s="187" t="s">
        <v>1805</v>
      </c>
      <c r="D9396" s="218">
        <v>3.24</v>
      </c>
    </row>
    <row r="9397" spans="1:4" ht="14.25">
      <c r="A9397" s="199">
        <v>100236</v>
      </c>
      <c r="B9397" s="186" t="s">
        <v>1804</v>
      </c>
      <c r="C9397" s="187" t="s">
        <v>1805</v>
      </c>
      <c r="D9397" s="218">
        <v>2.7</v>
      </c>
    </row>
    <row r="9398" spans="1:4" ht="14.25">
      <c r="A9398" s="199">
        <v>100248</v>
      </c>
      <c r="B9398" s="186" t="s">
        <v>1817</v>
      </c>
      <c r="C9398" s="187" t="s">
        <v>1805</v>
      </c>
      <c r="D9398" s="218">
        <v>12.79</v>
      </c>
    </row>
    <row r="9399" spans="1:4" ht="14.25">
      <c r="A9399" s="199">
        <v>100247</v>
      </c>
      <c r="B9399" s="186" t="s">
        <v>1816</v>
      </c>
      <c r="C9399" s="187" t="s">
        <v>1805</v>
      </c>
      <c r="D9399" s="218">
        <v>3.24</v>
      </c>
    </row>
    <row r="9400" spans="1:4" ht="14.25">
      <c r="A9400" s="199">
        <v>100246</v>
      </c>
      <c r="B9400" s="186" t="s">
        <v>1815</v>
      </c>
      <c r="C9400" s="187" t="s">
        <v>1805</v>
      </c>
      <c r="D9400" s="218">
        <v>2.59</v>
      </c>
    </row>
    <row r="9401" spans="1:4" ht="14.25">
      <c r="A9401" s="199">
        <v>100255</v>
      </c>
      <c r="B9401" s="186" t="s">
        <v>1824</v>
      </c>
      <c r="C9401" s="187" t="s">
        <v>1805</v>
      </c>
      <c r="D9401" s="218">
        <v>12.99</v>
      </c>
    </row>
    <row r="9402" spans="1:4" ht="14.25">
      <c r="A9402" s="199">
        <v>100263</v>
      </c>
      <c r="B9402" s="186" t="s">
        <v>1832</v>
      </c>
      <c r="C9402" s="187" t="s">
        <v>1760</v>
      </c>
      <c r="D9402" s="218">
        <v>2.1</v>
      </c>
    </row>
    <row r="9403" spans="1:4" ht="14.25">
      <c r="A9403" s="199">
        <v>100260</v>
      </c>
      <c r="B9403" s="186" t="s">
        <v>1829</v>
      </c>
      <c r="C9403" s="187" t="s">
        <v>1760</v>
      </c>
      <c r="D9403" s="218">
        <v>8.43</v>
      </c>
    </row>
    <row r="9404" spans="1:4" ht="14.25">
      <c r="A9404" s="199">
        <v>100261</v>
      </c>
      <c r="B9404" s="186" t="s">
        <v>1830</v>
      </c>
      <c r="C9404" s="187" t="s">
        <v>1760</v>
      </c>
      <c r="D9404" s="218">
        <v>5.3</v>
      </c>
    </row>
    <row r="9405" spans="1:4" ht="14.25">
      <c r="A9405" s="199">
        <v>100262</v>
      </c>
      <c r="B9405" s="186" t="s">
        <v>1831</v>
      </c>
      <c r="C9405" s="187" t="s">
        <v>1760</v>
      </c>
      <c r="D9405" s="218">
        <v>3.28</v>
      </c>
    </row>
    <row r="9406" spans="1:4" ht="14.25">
      <c r="A9406" s="199">
        <v>100271</v>
      </c>
      <c r="B9406" s="186" t="s">
        <v>1840</v>
      </c>
      <c r="C9406" s="187" t="s">
        <v>1787</v>
      </c>
      <c r="D9406" s="218">
        <v>61.1</v>
      </c>
    </row>
    <row r="9407" spans="1:4" ht="14.25">
      <c r="A9407" s="199">
        <v>100258</v>
      </c>
      <c r="B9407" s="186" t="s">
        <v>1827</v>
      </c>
      <c r="C9407" s="187" t="s">
        <v>1805</v>
      </c>
      <c r="D9407" s="218">
        <v>12.99</v>
      </c>
    </row>
    <row r="9408" spans="1:4" ht="14.25">
      <c r="A9408" s="199">
        <v>100259</v>
      </c>
      <c r="B9408" s="186" t="s">
        <v>1828</v>
      </c>
      <c r="C9408" s="187" t="s">
        <v>1805</v>
      </c>
      <c r="D9408" s="218">
        <v>25.59</v>
      </c>
    </row>
    <row r="9409" spans="1:4" ht="14.25">
      <c r="A9409" s="199">
        <v>100279</v>
      </c>
      <c r="B9409" s="186" t="s">
        <v>1848</v>
      </c>
      <c r="C9409" s="187" t="s">
        <v>73</v>
      </c>
      <c r="D9409" s="218">
        <v>0.75</v>
      </c>
    </row>
    <row r="9410" spans="1:4" ht="14.25">
      <c r="A9410" s="199">
        <v>100233</v>
      </c>
      <c r="B9410" s="186" t="s">
        <v>1801</v>
      </c>
      <c r="C9410" s="187" t="s">
        <v>73</v>
      </c>
      <c r="D9410" s="218">
        <v>0.17</v>
      </c>
    </row>
    <row r="9411" spans="1:4" ht="14.25">
      <c r="A9411" s="199">
        <v>100232</v>
      </c>
      <c r="B9411" s="186" t="s">
        <v>1800</v>
      </c>
      <c r="C9411" s="187" t="s">
        <v>73</v>
      </c>
      <c r="D9411" s="218">
        <v>0.35</v>
      </c>
    </row>
    <row r="9412" spans="1:4" ht="14.25">
      <c r="A9412" s="199">
        <v>100234</v>
      </c>
      <c r="B9412" s="186" t="s">
        <v>1802</v>
      </c>
      <c r="C9412" s="187" t="s">
        <v>74</v>
      </c>
      <c r="D9412" s="218">
        <v>0.53</v>
      </c>
    </row>
    <row r="9413" spans="1:4" ht="14.25">
      <c r="A9413" s="199">
        <v>100265</v>
      </c>
      <c r="B9413" s="186" t="s">
        <v>1834</v>
      </c>
      <c r="C9413" s="187" t="s">
        <v>74</v>
      </c>
      <c r="D9413" s="218">
        <v>0.8</v>
      </c>
    </row>
    <row r="9414" spans="1:4" ht="14.25">
      <c r="A9414" s="199">
        <v>100235</v>
      </c>
      <c r="B9414" s="186" t="s">
        <v>1803</v>
      </c>
      <c r="C9414" s="187" t="s">
        <v>717</v>
      </c>
      <c r="D9414" s="218">
        <v>0.04</v>
      </c>
    </row>
    <row r="9415" spans="1:4" ht="14.25">
      <c r="A9415" s="199">
        <v>100267</v>
      </c>
      <c r="B9415" s="186" t="s">
        <v>1836</v>
      </c>
      <c r="C9415" s="187" t="s">
        <v>73</v>
      </c>
      <c r="D9415" s="218">
        <v>1.61</v>
      </c>
    </row>
    <row r="9416" spans="1:4" ht="14.25">
      <c r="A9416" s="199">
        <v>100231</v>
      </c>
      <c r="B9416" s="186" t="s">
        <v>1799</v>
      </c>
      <c r="C9416" s="187" t="s">
        <v>72</v>
      </c>
      <c r="D9416" s="218">
        <v>0.03</v>
      </c>
    </row>
    <row r="9417" spans="1:4" ht="14.25">
      <c r="A9417" s="199">
        <v>100230</v>
      </c>
      <c r="B9417" s="186" t="s">
        <v>1798</v>
      </c>
      <c r="C9417" s="187" t="s">
        <v>72</v>
      </c>
      <c r="D9417" s="218">
        <v>0.02</v>
      </c>
    </row>
    <row r="9418" spans="1:4" ht="14.25">
      <c r="A9418" s="199">
        <v>100229</v>
      </c>
      <c r="B9418" s="186" t="s">
        <v>1797</v>
      </c>
      <c r="C9418" s="187" t="s">
        <v>72</v>
      </c>
      <c r="D9418" s="218">
        <v>0.01</v>
      </c>
    </row>
    <row r="9419" spans="1:4" ht="14.25">
      <c r="A9419" s="199">
        <v>100272</v>
      </c>
      <c r="B9419" s="186" t="s">
        <v>1841</v>
      </c>
      <c r="C9419" s="187" t="s">
        <v>74</v>
      </c>
      <c r="D9419" s="218">
        <v>1.21</v>
      </c>
    </row>
    <row r="9420" spans="1:4" ht="14.25">
      <c r="A9420" s="199">
        <v>100269</v>
      </c>
      <c r="B9420" s="186" t="s">
        <v>1838</v>
      </c>
      <c r="C9420" s="187" t="s">
        <v>73</v>
      </c>
      <c r="D9420" s="218">
        <v>1.61</v>
      </c>
    </row>
    <row r="9421" spans="1:4" ht="14.25">
      <c r="A9421" s="199">
        <v>100986</v>
      </c>
      <c r="B9421" s="186" t="s">
        <v>1923</v>
      </c>
      <c r="C9421" s="187" t="s">
        <v>712</v>
      </c>
      <c r="D9421" s="218">
        <v>9.1</v>
      </c>
    </row>
    <row r="9422" spans="1:4" ht="14.25">
      <c r="A9422" s="199">
        <v>101002</v>
      </c>
      <c r="B9422" s="186" t="s">
        <v>1935</v>
      </c>
      <c r="C9422" s="187" t="s">
        <v>715</v>
      </c>
      <c r="D9422" s="218">
        <v>6.06</v>
      </c>
    </row>
    <row r="9423" spans="1:4" ht="14.25">
      <c r="A9423" s="199">
        <v>100987</v>
      </c>
      <c r="B9423" s="186" t="s">
        <v>1924</v>
      </c>
      <c r="C9423" s="187" t="s">
        <v>712</v>
      </c>
      <c r="D9423" s="218">
        <v>10.5</v>
      </c>
    </row>
    <row r="9424" spans="1:4" ht="14.25">
      <c r="A9424" s="199">
        <v>101003</v>
      </c>
      <c r="B9424" s="186" t="s">
        <v>1936</v>
      </c>
      <c r="C9424" s="187" t="s">
        <v>715</v>
      </c>
      <c r="D9424" s="218">
        <v>6.98</v>
      </c>
    </row>
    <row r="9425" spans="1:4" ht="14.25">
      <c r="A9425" s="199">
        <v>100988</v>
      </c>
      <c r="B9425" s="186" t="s">
        <v>1925</v>
      </c>
      <c r="C9425" s="187" t="s">
        <v>712</v>
      </c>
      <c r="D9425" s="218">
        <v>11.12</v>
      </c>
    </row>
    <row r="9426" spans="1:4" ht="14.25">
      <c r="A9426" s="199">
        <v>101004</v>
      </c>
      <c r="B9426" s="186" t="s">
        <v>1937</v>
      </c>
      <c r="C9426" s="187" t="s">
        <v>715</v>
      </c>
      <c r="D9426" s="218">
        <v>7.41</v>
      </c>
    </row>
    <row r="9427" spans="1:4" ht="14.25">
      <c r="A9427" s="199">
        <v>100985</v>
      </c>
      <c r="B9427" s="186" t="s">
        <v>1922</v>
      </c>
      <c r="C9427" s="187" t="s">
        <v>712</v>
      </c>
      <c r="D9427" s="218">
        <v>7.63</v>
      </c>
    </row>
    <row r="9428" spans="1:4" ht="14.25">
      <c r="A9428" s="199">
        <v>101001</v>
      </c>
      <c r="B9428" s="186" t="s">
        <v>1934</v>
      </c>
      <c r="C9428" s="187" t="s">
        <v>715</v>
      </c>
      <c r="D9428" s="218">
        <v>5.09</v>
      </c>
    </row>
    <row r="9429" spans="1:4" ht="14.25">
      <c r="A9429" s="199">
        <v>101008</v>
      </c>
      <c r="B9429" s="186" t="s">
        <v>1941</v>
      </c>
      <c r="C9429" s="187" t="s">
        <v>712</v>
      </c>
      <c r="D9429" s="218">
        <v>5.46</v>
      </c>
    </row>
    <row r="9430" spans="1:4" ht="14.25">
      <c r="A9430" s="199">
        <v>101007</v>
      </c>
      <c r="B9430" s="186" t="s">
        <v>1940</v>
      </c>
      <c r="C9430" s="187" t="s">
        <v>712</v>
      </c>
      <c r="D9430" s="218">
        <v>5.4</v>
      </c>
    </row>
    <row r="9431" spans="1:4" ht="14.25">
      <c r="A9431" s="199">
        <v>100982</v>
      </c>
      <c r="B9431" s="186" t="s">
        <v>9101</v>
      </c>
      <c r="C9431" s="187" t="s">
        <v>712</v>
      </c>
      <c r="D9431" s="218">
        <v>9.08</v>
      </c>
    </row>
    <row r="9432" spans="1:4" ht="14.25">
      <c r="A9432" s="199">
        <v>100998</v>
      </c>
      <c r="B9432" s="186" t="s">
        <v>9102</v>
      </c>
      <c r="C9432" s="187" t="s">
        <v>715</v>
      </c>
      <c r="D9432" s="218">
        <v>6.06</v>
      </c>
    </row>
    <row r="9433" spans="1:4" ht="14.25">
      <c r="A9433" s="199">
        <v>100983</v>
      </c>
      <c r="B9433" s="186" t="s">
        <v>9103</v>
      </c>
      <c r="C9433" s="187" t="s">
        <v>712</v>
      </c>
      <c r="D9433" s="218">
        <v>9.1199999999999992</v>
      </c>
    </row>
    <row r="9434" spans="1:4" ht="14.25">
      <c r="A9434" s="199">
        <v>100999</v>
      </c>
      <c r="B9434" s="186" t="s">
        <v>9104</v>
      </c>
      <c r="C9434" s="187" t="s">
        <v>715</v>
      </c>
      <c r="D9434" s="218">
        <v>6.11</v>
      </c>
    </row>
    <row r="9435" spans="1:4" ht="14.25">
      <c r="A9435" s="199">
        <v>100984</v>
      </c>
      <c r="B9435" s="186" t="s">
        <v>9105</v>
      </c>
      <c r="C9435" s="187" t="s">
        <v>712</v>
      </c>
      <c r="D9435" s="218">
        <v>8.93</v>
      </c>
    </row>
    <row r="9436" spans="1:4" ht="14.25">
      <c r="A9436" s="199">
        <v>101000</v>
      </c>
      <c r="B9436" s="186" t="s">
        <v>9106</v>
      </c>
      <c r="C9436" s="187" t="s">
        <v>715</v>
      </c>
      <c r="D9436" s="218">
        <v>5.95</v>
      </c>
    </row>
    <row r="9437" spans="1:4" ht="14.25">
      <c r="A9437" s="199">
        <v>100981</v>
      </c>
      <c r="B9437" s="186" t="s">
        <v>9107</v>
      </c>
      <c r="C9437" s="187" t="s">
        <v>712</v>
      </c>
      <c r="D9437" s="218">
        <v>9.5299999999999994</v>
      </c>
    </row>
    <row r="9438" spans="1:4" ht="14.25">
      <c r="A9438" s="199">
        <v>100997</v>
      </c>
      <c r="B9438" s="186" t="s">
        <v>9108</v>
      </c>
      <c r="C9438" s="187" t="s">
        <v>715</v>
      </c>
      <c r="D9438" s="218">
        <v>6.36</v>
      </c>
    </row>
    <row r="9439" spans="1:4" ht="14.25">
      <c r="A9439" s="199">
        <v>101010</v>
      </c>
      <c r="B9439" s="186" t="s">
        <v>1943</v>
      </c>
      <c r="C9439" s="187" t="s">
        <v>715</v>
      </c>
      <c r="D9439" s="218">
        <v>27.18</v>
      </c>
    </row>
    <row r="9440" spans="1:4" ht="14.25">
      <c r="A9440" s="199">
        <v>101009</v>
      </c>
      <c r="B9440" s="186" t="s">
        <v>1942</v>
      </c>
      <c r="C9440" s="187" t="s">
        <v>715</v>
      </c>
      <c r="D9440" s="218">
        <v>43.16</v>
      </c>
    </row>
    <row r="9441" spans="1:4" ht="14.25">
      <c r="A9441" s="199">
        <v>100978</v>
      </c>
      <c r="B9441" s="186" t="s">
        <v>1919</v>
      </c>
      <c r="C9441" s="187" t="s">
        <v>712</v>
      </c>
      <c r="D9441" s="218">
        <v>7.04</v>
      </c>
    </row>
    <row r="9442" spans="1:4" ht="14.25">
      <c r="A9442" s="199">
        <v>100994</v>
      </c>
      <c r="B9442" s="186" t="s">
        <v>1931</v>
      </c>
      <c r="C9442" s="187" t="s">
        <v>715</v>
      </c>
      <c r="D9442" s="218">
        <v>4.67</v>
      </c>
    </row>
    <row r="9443" spans="1:4" ht="14.25">
      <c r="A9443" s="199">
        <v>100974</v>
      </c>
      <c r="B9443" s="186" t="s">
        <v>1908</v>
      </c>
      <c r="C9443" s="187" t="s">
        <v>712</v>
      </c>
      <c r="D9443" s="218">
        <v>8.57</v>
      </c>
    </row>
    <row r="9444" spans="1:4" ht="14.25">
      <c r="A9444" s="199">
        <v>100990</v>
      </c>
      <c r="B9444" s="186" t="s">
        <v>1927</v>
      </c>
      <c r="C9444" s="187" t="s">
        <v>715</v>
      </c>
      <c r="D9444" s="218">
        <v>5.72</v>
      </c>
    </row>
    <row r="9445" spans="1:4" ht="14.25">
      <c r="A9445" s="199">
        <v>100979</v>
      </c>
      <c r="B9445" s="186" t="s">
        <v>1920</v>
      </c>
      <c r="C9445" s="187" t="s">
        <v>712</v>
      </c>
      <c r="D9445" s="218">
        <v>6.75</v>
      </c>
    </row>
    <row r="9446" spans="1:4" ht="14.25">
      <c r="A9446" s="199">
        <v>100995</v>
      </c>
      <c r="B9446" s="186" t="s">
        <v>1932</v>
      </c>
      <c r="C9446" s="187" t="s">
        <v>715</v>
      </c>
      <c r="D9446" s="218">
        <v>4.51</v>
      </c>
    </row>
    <row r="9447" spans="1:4" ht="14.25">
      <c r="A9447" s="199">
        <v>100975</v>
      </c>
      <c r="B9447" s="186" t="s">
        <v>1909</v>
      </c>
      <c r="C9447" s="187" t="s">
        <v>712</v>
      </c>
      <c r="D9447" s="218">
        <v>8.64</v>
      </c>
    </row>
    <row r="9448" spans="1:4" ht="14.25">
      <c r="A9448" s="199">
        <v>100991</v>
      </c>
      <c r="B9448" s="186" t="s">
        <v>1928</v>
      </c>
      <c r="C9448" s="187" t="s">
        <v>715</v>
      </c>
      <c r="D9448" s="218">
        <v>5.79</v>
      </c>
    </row>
    <row r="9449" spans="1:4" ht="14.25">
      <c r="A9449" s="199">
        <v>100980</v>
      </c>
      <c r="B9449" s="186" t="s">
        <v>1921</v>
      </c>
      <c r="C9449" s="187" t="s">
        <v>712</v>
      </c>
      <c r="D9449" s="218">
        <v>6.39</v>
      </c>
    </row>
    <row r="9450" spans="1:4" ht="14.25">
      <c r="A9450" s="199">
        <v>100996</v>
      </c>
      <c r="B9450" s="186" t="s">
        <v>1933</v>
      </c>
      <c r="C9450" s="187" t="s">
        <v>715</v>
      </c>
      <c r="D9450" s="218">
        <v>4.25</v>
      </c>
    </row>
    <row r="9451" spans="1:4" ht="14.25">
      <c r="A9451" s="199">
        <v>100976</v>
      </c>
      <c r="B9451" s="186" t="s">
        <v>1917</v>
      </c>
      <c r="C9451" s="187" t="s">
        <v>712</v>
      </c>
      <c r="D9451" s="218">
        <v>8.4600000000000009</v>
      </c>
    </row>
    <row r="9452" spans="1:4" ht="14.25">
      <c r="A9452" s="199">
        <v>100992</v>
      </c>
      <c r="B9452" s="186" t="s">
        <v>1929</v>
      </c>
      <c r="C9452" s="187" t="s">
        <v>715</v>
      </c>
      <c r="D9452" s="218">
        <v>5.65</v>
      </c>
    </row>
    <row r="9453" spans="1:4" ht="14.25">
      <c r="A9453" s="199">
        <v>100977</v>
      </c>
      <c r="B9453" s="186" t="s">
        <v>1918</v>
      </c>
      <c r="C9453" s="187" t="s">
        <v>712</v>
      </c>
      <c r="D9453" s="218">
        <v>7.85</v>
      </c>
    </row>
    <row r="9454" spans="1:4" ht="14.25">
      <c r="A9454" s="199">
        <v>100993</v>
      </c>
      <c r="B9454" s="186" t="s">
        <v>1930</v>
      </c>
      <c r="C9454" s="187" t="s">
        <v>715</v>
      </c>
      <c r="D9454" s="218">
        <v>5.22</v>
      </c>
    </row>
    <row r="9455" spans="1:4" ht="14.25">
      <c r="A9455" s="199">
        <v>100973</v>
      </c>
      <c r="B9455" s="186" t="s">
        <v>1907</v>
      </c>
      <c r="C9455" s="187" t="s">
        <v>712</v>
      </c>
      <c r="D9455" s="218">
        <v>8.9499999999999993</v>
      </c>
    </row>
    <row r="9456" spans="1:4" ht="14.25">
      <c r="A9456" s="199">
        <v>100989</v>
      </c>
      <c r="B9456" s="186" t="s">
        <v>1926</v>
      </c>
      <c r="C9456" s="187" t="s">
        <v>715</v>
      </c>
      <c r="D9456" s="218">
        <v>5.96</v>
      </c>
    </row>
    <row r="9457" spans="1:4" ht="14.25">
      <c r="A9457" s="199">
        <v>101467</v>
      </c>
      <c r="B9457" s="186" t="s">
        <v>1954</v>
      </c>
      <c r="C9457" s="187" t="s">
        <v>715</v>
      </c>
      <c r="D9457" s="218">
        <v>18.059999999999999</v>
      </c>
    </row>
    <row r="9458" spans="1:4" ht="14.25">
      <c r="A9458" s="199">
        <v>101468</v>
      </c>
      <c r="B9458" s="186" t="s">
        <v>1955</v>
      </c>
      <c r="C9458" s="187" t="s">
        <v>715</v>
      </c>
      <c r="D9458" s="218">
        <v>16.510000000000002</v>
      </c>
    </row>
    <row r="9459" spans="1:4" ht="14.25">
      <c r="A9459" s="199">
        <v>101014</v>
      </c>
      <c r="B9459" s="186" t="s">
        <v>1945</v>
      </c>
      <c r="C9459" s="187" t="s">
        <v>715</v>
      </c>
      <c r="D9459" s="218">
        <v>41.27</v>
      </c>
    </row>
    <row r="9460" spans="1:4" ht="14.25">
      <c r="A9460" s="199">
        <v>101015</v>
      </c>
      <c r="B9460" s="186" t="s">
        <v>1946</v>
      </c>
      <c r="C9460" s="187" t="s">
        <v>715</v>
      </c>
      <c r="D9460" s="218">
        <v>33.9</v>
      </c>
    </row>
    <row r="9461" spans="1:4" ht="14.25">
      <c r="A9461" s="199">
        <v>101463</v>
      </c>
      <c r="B9461" s="186" t="s">
        <v>1950</v>
      </c>
      <c r="C9461" s="187" t="s">
        <v>715</v>
      </c>
      <c r="D9461" s="218">
        <v>45.18</v>
      </c>
    </row>
    <row r="9462" spans="1:4" ht="14.25">
      <c r="A9462" s="199">
        <v>101464</v>
      </c>
      <c r="B9462" s="186" t="s">
        <v>1951</v>
      </c>
      <c r="C9462" s="187" t="s">
        <v>715</v>
      </c>
      <c r="D9462" s="218">
        <v>34.71</v>
      </c>
    </row>
    <row r="9463" spans="1:4" ht="14.25">
      <c r="A9463" s="199">
        <v>101465</v>
      </c>
      <c r="B9463" s="186" t="s">
        <v>1952</v>
      </c>
      <c r="C9463" s="187" t="s">
        <v>715</v>
      </c>
      <c r="D9463" s="218">
        <v>26.52</v>
      </c>
    </row>
    <row r="9464" spans="1:4" ht="14.25">
      <c r="A9464" s="199">
        <v>101466</v>
      </c>
      <c r="B9464" s="186" t="s">
        <v>1953</v>
      </c>
      <c r="C9464" s="187" t="s">
        <v>715</v>
      </c>
      <c r="D9464" s="218">
        <v>21.58</v>
      </c>
    </row>
    <row r="9465" spans="1:4" ht="14.25">
      <c r="A9465" s="199">
        <v>101013</v>
      </c>
      <c r="B9465" s="186" t="s">
        <v>1944</v>
      </c>
      <c r="C9465" s="187" t="s">
        <v>715</v>
      </c>
      <c r="D9465" s="218">
        <v>45.04</v>
      </c>
    </row>
    <row r="9466" spans="1:4" ht="14.25">
      <c r="A9466" s="199">
        <v>101477</v>
      </c>
      <c r="B9466" s="186" t="s">
        <v>1964</v>
      </c>
      <c r="C9466" s="187" t="s">
        <v>715</v>
      </c>
      <c r="D9466" s="218">
        <v>13.07</v>
      </c>
    </row>
    <row r="9467" spans="1:4" ht="14.25">
      <c r="A9467" s="199">
        <v>101478</v>
      </c>
      <c r="B9467" s="186" t="s">
        <v>1965</v>
      </c>
      <c r="C9467" s="187" t="s">
        <v>715</v>
      </c>
      <c r="D9467" s="218">
        <v>11.12</v>
      </c>
    </row>
    <row r="9468" spans="1:4" ht="14.25">
      <c r="A9468" s="199">
        <v>101017</v>
      </c>
      <c r="B9468" s="186" t="s">
        <v>1948</v>
      </c>
      <c r="C9468" s="187" t="s">
        <v>715</v>
      </c>
      <c r="D9468" s="218">
        <v>29.76</v>
      </c>
    </row>
    <row r="9469" spans="1:4" ht="14.25">
      <c r="A9469" s="199">
        <v>101018</v>
      </c>
      <c r="B9469" s="186" t="s">
        <v>1949</v>
      </c>
      <c r="C9469" s="187" t="s">
        <v>715</v>
      </c>
      <c r="D9469" s="218">
        <v>24.44</v>
      </c>
    </row>
    <row r="9470" spans="1:4" ht="14.25">
      <c r="A9470" s="199">
        <v>101469</v>
      </c>
      <c r="B9470" s="186" t="s">
        <v>1956</v>
      </c>
      <c r="C9470" s="187" t="s">
        <v>715</v>
      </c>
      <c r="D9470" s="218">
        <v>36.979999999999997</v>
      </c>
    </row>
    <row r="9471" spans="1:4" ht="14.25">
      <c r="A9471" s="199">
        <v>101470</v>
      </c>
      <c r="B9471" s="186" t="s">
        <v>1957</v>
      </c>
      <c r="C9471" s="187" t="s">
        <v>715</v>
      </c>
      <c r="D9471" s="218">
        <v>29.35</v>
      </c>
    </row>
    <row r="9472" spans="1:4" ht="14.25">
      <c r="A9472" s="199">
        <v>101471</v>
      </c>
      <c r="B9472" s="186" t="s">
        <v>1958</v>
      </c>
      <c r="C9472" s="187" t="s">
        <v>715</v>
      </c>
      <c r="D9472" s="218">
        <v>25.17</v>
      </c>
    </row>
    <row r="9473" spans="1:4" ht="14.25">
      <c r="A9473" s="199">
        <v>101472</v>
      </c>
      <c r="B9473" s="186" t="s">
        <v>1959</v>
      </c>
      <c r="C9473" s="187" t="s">
        <v>715</v>
      </c>
      <c r="D9473" s="218">
        <v>19.59</v>
      </c>
    </row>
    <row r="9474" spans="1:4" ht="14.25">
      <c r="A9474" s="199">
        <v>101473</v>
      </c>
      <c r="B9474" s="186" t="s">
        <v>1960</v>
      </c>
      <c r="C9474" s="187" t="s">
        <v>715</v>
      </c>
      <c r="D9474" s="218">
        <v>28.21</v>
      </c>
    </row>
    <row r="9475" spans="1:4" ht="14.25">
      <c r="A9475" s="199">
        <v>101474</v>
      </c>
      <c r="B9475" s="186" t="s">
        <v>1961</v>
      </c>
      <c r="C9475" s="187" t="s">
        <v>715</v>
      </c>
      <c r="D9475" s="218">
        <v>20.190000000000001</v>
      </c>
    </row>
    <row r="9476" spans="1:4" ht="14.25">
      <c r="A9476" s="199">
        <v>101475</v>
      </c>
      <c r="B9476" s="186" t="s">
        <v>1962</v>
      </c>
      <c r="C9476" s="187" t="s">
        <v>715</v>
      </c>
      <c r="D9476" s="218">
        <v>17.91</v>
      </c>
    </row>
    <row r="9477" spans="1:4" ht="14.25">
      <c r="A9477" s="199">
        <v>101476</v>
      </c>
      <c r="B9477" s="186" t="s">
        <v>1963</v>
      </c>
      <c r="C9477" s="187" t="s">
        <v>715</v>
      </c>
      <c r="D9477" s="218">
        <v>15.97</v>
      </c>
    </row>
    <row r="9478" spans="1:4" ht="14.25">
      <c r="A9478" s="199">
        <v>101016</v>
      </c>
      <c r="B9478" s="186" t="s">
        <v>1947</v>
      </c>
      <c r="C9478" s="187" t="s">
        <v>715</v>
      </c>
      <c r="D9478" s="218">
        <v>39.24</v>
      </c>
    </row>
    <row r="9479" spans="1:4" ht="14.25">
      <c r="A9479" s="199">
        <v>101487</v>
      </c>
      <c r="B9479" s="186" t="s">
        <v>1972</v>
      </c>
      <c r="C9479" s="187" t="s">
        <v>715</v>
      </c>
      <c r="D9479" s="218">
        <v>97.22</v>
      </c>
    </row>
    <row r="9480" spans="1:4" ht="14.25">
      <c r="A9480" s="199">
        <v>101488</v>
      </c>
      <c r="B9480" s="186" t="s">
        <v>1973</v>
      </c>
      <c r="C9480" s="187" t="s">
        <v>715</v>
      </c>
      <c r="D9480" s="218">
        <v>84.11</v>
      </c>
    </row>
    <row r="9481" spans="1:4" ht="14.25">
      <c r="A9481" s="199">
        <v>101480</v>
      </c>
      <c r="B9481" s="186" t="s">
        <v>1966</v>
      </c>
      <c r="C9481" s="187" t="s">
        <v>715</v>
      </c>
      <c r="D9481" s="218">
        <v>66.13</v>
      </c>
    </row>
    <row r="9482" spans="1:4" ht="14.25">
      <c r="A9482" s="199">
        <v>101481</v>
      </c>
      <c r="B9482" s="186" t="s">
        <v>1967</v>
      </c>
      <c r="C9482" s="187" t="s">
        <v>715</v>
      </c>
      <c r="D9482" s="218">
        <v>47.76</v>
      </c>
    </row>
    <row r="9483" spans="1:4" ht="14.25">
      <c r="A9483" s="199">
        <v>101482</v>
      </c>
      <c r="B9483" s="186" t="s">
        <v>2884</v>
      </c>
      <c r="C9483" s="187" t="s">
        <v>715</v>
      </c>
      <c r="D9483" s="218">
        <v>35.700000000000003</v>
      </c>
    </row>
    <row r="9484" spans="1:4" ht="14.25">
      <c r="A9484" s="199">
        <v>101483</v>
      </c>
      <c r="B9484" s="186" t="s">
        <v>1968</v>
      </c>
      <c r="C9484" s="187" t="s">
        <v>715</v>
      </c>
      <c r="D9484" s="218">
        <v>37.04</v>
      </c>
    </row>
    <row r="9485" spans="1:4" ht="14.25">
      <c r="A9485" s="199">
        <v>101484</v>
      </c>
      <c r="B9485" s="186" t="s">
        <v>1969</v>
      </c>
      <c r="C9485" s="187" t="s">
        <v>715</v>
      </c>
      <c r="D9485" s="218">
        <v>192.01</v>
      </c>
    </row>
    <row r="9486" spans="1:4" ht="14.25">
      <c r="A9486" s="199">
        <v>101485</v>
      </c>
      <c r="B9486" s="186" t="s">
        <v>1970</v>
      </c>
      <c r="C9486" s="187" t="s">
        <v>715</v>
      </c>
      <c r="D9486" s="218">
        <v>147.4</v>
      </c>
    </row>
    <row r="9487" spans="1:4" ht="14.25">
      <c r="A9487" s="199">
        <v>101486</v>
      </c>
      <c r="B9487" s="186" t="s">
        <v>1971</v>
      </c>
      <c r="C9487" s="187" t="s">
        <v>715</v>
      </c>
      <c r="D9487" s="218">
        <v>132.77000000000001</v>
      </c>
    </row>
    <row r="9488" spans="1:4" ht="14.25">
      <c r="A9488" s="199">
        <v>101006</v>
      </c>
      <c r="B9488" s="186" t="s">
        <v>1939</v>
      </c>
      <c r="C9488" s="187" t="s">
        <v>712</v>
      </c>
      <c r="D9488" s="218">
        <v>20.64</v>
      </c>
    </row>
    <row r="9489" spans="1:4" ht="14.25">
      <c r="A9489" s="199">
        <v>101005</v>
      </c>
      <c r="B9489" s="186" t="s">
        <v>1938</v>
      </c>
      <c r="C9489" s="187" t="s">
        <v>712</v>
      </c>
      <c r="D9489" s="218">
        <v>18.61</v>
      </c>
    </row>
    <row r="9490" spans="1:4" ht="14.25">
      <c r="A9490" s="199">
        <v>102568</v>
      </c>
      <c r="B9490" s="186" t="s">
        <v>2577</v>
      </c>
      <c r="C9490" s="187" t="s">
        <v>715</v>
      </c>
      <c r="D9490" s="218">
        <v>282.77</v>
      </c>
    </row>
    <row r="9491" spans="1:4" ht="14.25">
      <c r="A9491" s="199">
        <v>101479</v>
      </c>
      <c r="B9491" s="186" t="s">
        <v>1916</v>
      </c>
      <c r="C9491" s="187" t="s">
        <v>715</v>
      </c>
      <c r="D9491" s="218">
        <v>165.98</v>
      </c>
    </row>
    <row r="9492" spans="1:4" ht="14.25">
      <c r="A9492" s="199">
        <v>101019</v>
      </c>
      <c r="B9492" s="186" t="s">
        <v>1915</v>
      </c>
      <c r="C9492" s="187" t="s">
        <v>715</v>
      </c>
      <c r="D9492" s="218">
        <v>569.72</v>
      </c>
    </row>
    <row r="9493" spans="1:4" ht="14.25">
      <c r="A9493" s="199">
        <v>100938</v>
      </c>
      <c r="B9493" s="186" t="s">
        <v>1885</v>
      </c>
      <c r="C9493" s="187" t="s">
        <v>716</v>
      </c>
      <c r="D9493" s="218">
        <v>7.5</v>
      </c>
    </row>
    <row r="9494" spans="1:4" ht="14.25">
      <c r="A9494" s="199">
        <v>100942</v>
      </c>
      <c r="B9494" s="186" t="s">
        <v>1889</v>
      </c>
      <c r="C9494" s="187" t="s">
        <v>714</v>
      </c>
      <c r="D9494" s="218">
        <v>5</v>
      </c>
    </row>
    <row r="9495" spans="1:4" ht="14.25">
      <c r="A9495" s="199">
        <v>93588</v>
      </c>
      <c r="B9495" s="186" t="s">
        <v>1856</v>
      </c>
      <c r="C9495" s="187" t="s">
        <v>716</v>
      </c>
      <c r="D9495" s="218">
        <v>3.14</v>
      </c>
    </row>
    <row r="9496" spans="1:4" ht="14.25">
      <c r="A9496" s="199">
        <v>93594</v>
      </c>
      <c r="B9496" s="186" t="s">
        <v>1862</v>
      </c>
      <c r="C9496" s="187" t="s">
        <v>714</v>
      </c>
      <c r="D9496" s="218">
        <v>2.1</v>
      </c>
    </row>
    <row r="9497" spans="1:4" ht="14.25">
      <c r="A9497" s="199">
        <v>93589</v>
      </c>
      <c r="B9497" s="186" t="s">
        <v>1857</v>
      </c>
      <c r="C9497" s="187" t="s">
        <v>716</v>
      </c>
      <c r="D9497" s="218">
        <v>2.69</v>
      </c>
    </row>
    <row r="9498" spans="1:4" ht="14.25">
      <c r="A9498" s="199">
        <v>93595</v>
      </c>
      <c r="B9498" s="186" t="s">
        <v>1863</v>
      </c>
      <c r="C9498" s="187" t="s">
        <v>714</v>
      </c>
      <c r="D9498" s="218">
        <v>1.82</v>
      </c>
    </row>
    <row r="9499" spans="1:4" ht="14.25">
      <c r="A9499" s="199">
        <v>93590</v>
      </c>
      <c r="B9499" s="186" t="s">
        <v>1858</v>
      </c>
      <c r="C9499" s="187" t="s">
        <v>716</v>
      </c>
      <c r="D9499" s="218">
        <v>0.98</v>
      </c>
    </row>
    <row r="9500" spans="1:4" ht="14.25">
      <c r="A9500" s="199">
        <v>93596</v>
      </c>
      <c r="B9500" s="186" t="s">
        <v>1864</v>
      </c>
      <c r="C9500" s="187" t="s">
        <v>714</v>
      </c>
      <c r="D9500" s="218">
        <v>0.65</v>
      </c>
    </row>
    <row r="9501" spans="1:4" ht="14.25">
      <c r="A9501" s="199">
        <v>95875</v>
      </c>
      <c r="B9501" s="186" t="s">
        <v>1874</v>
      </c>
      <c r="C9501" s="187" t="s">
        <v>716</v>
      </c>
      <c r="D9501" s="218">
        <v>2.4900000000000002</v>
      </c>
    </row>
    <row r="9502" spans="1:4" ht="14.25">
      <c r="A9502" s="199">
        <v>95878</v>
      </c>
      <c r="B9502" s="186" t="s">
        <v>1877</v>
      </c>
      <c r="C9502" s="187" t="s">
        <v>714</v>
      </c>
      <c r="D9502" s="218">
        <v>1.67</v>
      </c>
    </row>
    <row r="9503" spans="1:4" ht="14.25">
      <c r="A9503" s="199">
        <v>100943</v>
      </c>
      <c r="B9503" s="186" t="s">
        <v>1890</v>
      </c>
      <c r="C9503" s="187" t="s">
        <v>714</v>
      </c>
      <c r="D9503" s="218">
        <v>4.3899999999999997</v>
      </c>
    </row>
    <row r="9504" spans="1:4" ht="14.25">
      <c r="A9504" s="199">
        <v>100939</v>
      </c>
      <c r="B9504" s="186" t="s">
        <v>1886</v>
      </c>
      <c r="C9504" s="187" t="s">
        <v>716</v>
      </c>
      <c r="D9504" s="218">
        <v>6.61</v>
      </c>
    </row>
    <row r="9505" spans="1:4" ht="14.25">
      <c r="A9505" s="199">
        <v>93591</v>
      </c>
      <c r="B9505" s="186" t="s">
        <v>1859</v>
      </c>
      <c r="C9505" s="187" t="s">
        <v>716</v>
      </c>
      <c r="D9505" s="218">
        <v>2.76</v>
      </c>
    </row>
    <row r="9506" spans="1:4" ht="14.25">
      <c r="A9506" s="199">
        <v>93597</v>
      </c>
      <c r="B9506" s="186" t="s">
        <v>1865</v>
      </c>
      <c r="C9506" s="187" t="s">
        <v>714</v>
      </c>
      <c r="D9506" s="218">
        <v>1.84</v>
      </c>
    </row>
    <row r="9507" spans="1:4" ht="14.25">
      <c r="A9507" s="199">
        <v>93592</v>
      </c>
      <c r="B9507" s="186" t="s">
        <v>1860</v>
      </c>
      <c r="C9507" s="187" t="s">
        <v>716</v>
      </c>
      <c r="D9507" s="218">
        <v>2.39</v>
      </c>
    </row>
    <row r="9508" spans="1:4" ht="14.25">
      <c r="A9508" s="199">
        <v>93598</v>
      </c>
      <c r="B9508" s="186" t="s">
        <v>1866</v>
      </c>
      <c r="C9508" s="187" t="s">
        <v>714</v>
      </c>
      <c r="D9508" s="218">
        <v>1.59</v>
      </c>
    </row>
    <row r="9509" spans="1:4" ht="14.25">
      <c r="A9509" s="199">
        <v>93593</v>
      </c>
      <c r="B9509" s="186" t="s">
        <v>1861</v>
      </c>
      <c r="C9509" s="187" t="s">
        <v>716</v>
      </c>
      <c r="D9509" s="218">
        <v>0.88</v>
      </c>
    </row>
    <row r="9510" spans="1:4" ht="14.25">
      <c r="A9510" s="199">
        <v>93599</v>
      </c>
      <c r="B9510" s="186" t="s">
        <v>1867</v>
      </c>
      <c r="C9510" s="187" t="s">
        <v>714</v>
      </c>
      <c r="D9510" s="218">
        <v>0.57999999999999996</v>
      </c>
    </row>
    <row r="9511" spans="1:4" ht="14.25">
      <c r="A9511" s="199">
        <v>95876</v>
      </c>
      <c r="B9511" s="186" t="s">
        <v>1875</v>
      </c>
      <c r="C9511" s="187" t="s">
        <v>716</v>
      </c>
      <c r="D9511" s="218">
        <v>2.16</v>
      </c>
    </row>
    <row r="9512" spans="1:4" ht="14.25">
      <c r="A9512" s="199">
        <v>95879</v>
      </c>
      <c r="B9512" s="186" t="s">
        <v>1878</v>
      </c>
      <c r="C9512" s="187" t="s">
        <v>714</v>
      </c>
      <c r="D9512" s="218">
        <v>1.47</v>
      </c>
    </row>
    <row r="9513" spans="1:4" ht="14.25">
      <c r="A9513" s="199">
        <v>100940</v>
      </c>
      <c r="B9513" s="186" t="s">
        <v>1887</v>
      </c>
      <c r="C9513" s="187" t="s">
        <v>716</v>
      </c>
      <c r="D9513" s="218">
        <v>5.64</v>
      </c>
    </row>
    <row r="9514" spans="1:4" ht="14.25">
      <c r="A9514" s="199">
        <v>100944</v>
      </c>
      <c r="B9514" s="186" t="s">
        <v>1891</v>
      </c>
      <c r="C9514" s="187" t="s">
        <v>714</v>
      </c>
      <c r="D9514" s="218">
        <v>3.77</v>
      </c>
    </row>
    <row r="9515" spans="1:4" ht="14.25">
      <c r="A9515" s="199">
        <v>95425</v>
      </c>
      <c r="B9515" s="186" t="s">
        <v>1868</v>
      </c>
      <c r="C9515" s="187" t="s">
        <v>716</v>
      </c>
      <c r="D9515" s="218">
        <v>2.34</v>
      </c>
    </row>
    <row r="9516" spans="1:4" ht="14.25">
      <c r="A9516" s="199">
        <v>95428</v>
      </c>
      <c r="B9516" s="186" t="s">
        <v>1871</v>
      </c>
      <c r="C9516" s="187" t="s">
        <v>714</v>
      </c>
      <c r="D9516" s="218">
        <v>1.58</v>
      </c>
    </row>
    <row r="9517" spans="1:4" ht="14.25">
      <c r="A9517" s="199">
        <v>95426</v>
      </c>
      <c r="B9517" s="186" t="s">
        <v>1869</v>
      </c>
      <c r="C9517" s="187" t="s">
        <v>716</v>
      </c>
      <c r="D9517" s="218">
        <v>2.02</v>
      </c>
    </row>
    <row r="9518" spans="1:4" ht="14.25">
      <c r="A9518" s="199">
        <v>95429</v>
      </c>
      <c r="B9518" s="186" t="s">
        <v>1872</v>
      </c>
      <c r="C9518" s="187" t="s">
        <v>714</v>
      </c>
      <c r="D9518" s="218">
        <v>1.37</v>
      </c>
    </row>
    <row r="9519" spans="1:4" ht="14.25">
      <c r="A9519" s="199">
        <v>95427</v>
      </c>
      <c r="B9519" s="186" t="s">
        <v>1870</v>
      </c>
      <c r="C9519" s="187" t="s">
        <v>716</v>
      </c>
      <c r="D9519" s="218">
        <v>0.76</v>
      </c>
    </row>
    <row r="9520" spans="1:4" ht="14.25">
      <c r="A9520" s="199">
        <v>95430</v>
      </c>
      <c r="B9520" s="186" t="s">
        <v>1873</v>
      </c>
      <c r="C9520" s="187" t="s">
        <v>714</v>
      </c>
      <c r="D9520" s="218">
        <v>0.47</v>
      </c>
    </row>
    <row r="9521" spans="1:4" ht="14.25">
      <c r="A9521" s="199">
        <v>95877</v>
      </c>
      <c r="B9521" s="186" t="s">
        <v>1876</v>
      </c>
      <c r="C9521" s="187" t="s">
        <v>716</v>
      </c>
      <c r="D9521" s="218">
        <v>1.87</v>
      </c>
    </row>
    <row r="9522" spans="1:4" ht="14.25">
      <c r="A9522" s="199">
        <v>95880</v>
      </c>
      <c r="B9522" s="186" t="s">
        <v>1879</v>
      </c>
      <c r="C9522" s="187" t="s">
        <v>714</v>
      </c>
      <c r="D9522" s="218">
        <v>1.25</v>
      </c>
    </row>
    <row r="9523" spans="1:4" ht="14.25">
      <c r="A9523" s="199">
        <v>100937</v>
      </c>
      <c r="B9523" s="186" t="s">
        <v>1884</v>
      </c>
      <c r="C9523" s="187" t="s">
        <v>716</v>
      </c>
      <c r="D9523" s="218">
        <v>9.0299999999999994</v>
      </c>
    </row>
    <row r="9524" spans="1:4" ht="14.25">
      <c r="A9524" s="199">
        <v>100941</v>
      </c>
      <c r="B9524" s="186" t="s">
        <v>1888</v>
      </c>
      <c r="C9524" s="187" t="s">
        <v>714</v>
      </c>
      <c r="D9524" s="218">
        <v>6.01</v>
      </c>
    </row>
    <row r="9525" spans="1:4" ht="14.25">
      <c r="A9525" s="199">
        <v>97912</v>
      </c>
      <c r="B9525" s="186" t="s">
        <v>1880</v>
      </c>
      <c r="C9525" s="187" t="s">
        <v>716</v>
      </c>
      <c r="D9525" s="218">
        <v>3.78</v>
      </c>
    </row>
    <row r="9526" spans="1:4" ht="14.25">
      <c r="A9526" s="199">
        <v>97916</v>
      </c>
      <c r="B9526" s="186" t="s">
        <v>1536</v>
      </c>
      <c r="C9526" s="187" t="s">
        <v>714</v>
      </c>
      <c r="D9526" s="218">
        <v>2.52</v>
      </c>
    </row>
    <row r="9527" spans="1:4" ht="14.25">
      <c r="A9527" s="199">
        <v>97913</v>
      </c>
      <c r="B9527" s="186" t="s">
        <v>1881</v>
      </c>
      <c r="C9527" s="187" t="s">
        <v>716</v>
      </c>
      <c r="D9527" s="218">
        <v>3.28</v>
      </c>
    </row>
    <row r="9528" spans="1:4" ht="14.25">
      <c r="A9528" s="199">
        <v>97917</v>
      </c>
      <c r="B9528" s="186" t="s">
        <v>1537</v>
      </c>
      <c r="C9528" s="187" t="s">
        <v>714</v>
      </c>
      <c r="D9528" s="218">
        <v>2.17</v>
      </c>
    </row>
    <row r="9529" spans="1:4" ht="14.25">
      <c r="A9529" s="199">
        <v>97915</v>
      </c>
      <c r="B9529" s="186" t="s">
        <v>1883</v>
      </c>
      <c r="C9529" s="187" t="s">
        <v>716</v>
      </c>
      <c r="D9529" s="218">
        <v>1.21</v>
      </c>
    </row>
    <row r="9530" spans="1:4" ht="14.25">
      <c r="A9530" s="199">
        <v>97919</v>
      </c>
      <c r="B9530" s="186" t="s">
        <v>1539</v>
      </c>
      <c r="C9530" s="187" t="s">
        <v>714</v>
      </c>
      <c r="D9530" s="218">
        <v>0.79</v>
      </c>
    </row>
    <row r="9531" spans="1:4" ht="14.25">
      <c r="A9531" s="199">
        <v>97914</v>
      </c>
      <c r="B9531" s="186" t="s">
        <v>1882</v>
      </c>
      <c r="C9531" s="187" t="s">
        <v>716</v>
      </c>
      <c r="D9531" s="218">
        <v>3.01</v>
      </c>
    </row>
    <row r="9532" spans="1:4" ht="14.25">
      <c r="A9532" s="199">
        <v>97918</v>
      </c>
      <c r="B9532" s="186" t="s">
        <v>1538</v>
      </c>
      <c r="C9532" s="187" t="s">
        <v>714</v>
      </c>
      <c r="D9532" s="218">
        <v>2</v>
      </c>
    </row>
    <row r="9533" spans="1:4" ht="14.25">
      <c r="A9533" s="199">
        <v>100949</v>
      </c>
      <c r="B9533" s="186" t="s">
        <v>1896</v>
      </c>
      <c r="C9533" s="187" t="s">
        <v>714</v>
      </c>
      <c r="D9533" s="218">
        <v>6.73</v>
      </c>
    </row>
    <row r="9534" spans="1:4" ht="14.25">
      <c r="A9534" s="199">
        <v>100945</v>
      </c>
      <c r="B9534" s="186" t="s">
        <v>1892</v>
      </c>
      <c r="C9534" s="187" t="s">
        <v>714</v>
      </c>
      <c r="D9534" s="218">
        <v>2.82</v>
      </c>
    </row>
    <row r="9535" spans="1:4" ht="14.25">
      <c r="A9535" s="199">
        <v>100946</v>
      </c>
      <c r="B9535" s="186" t="s">
        <v>1893</v>
      </c>
      <c r="C9535" s="187" t="s">
        <v>714</v>
      </c>
      <c r="D9535" s="218">
        <v>2.44</v>
      </c>
    </row>
    <row r="9536" spans="1:4" ht="14.25">
      <c r="A9536" s="199">
        <v>100948</v>
      </c>
      <c r="B9536" s="186" t="s">
        <v>1895</v>
      </c>
      <c r="C9536" s="187" t="s">
        <v>714</v>
      </c>
      <c r="D9536" s="218">
        <v>0.89</v>
      </c>
    </row>
    <row r="9537" spans="1:4" ht="14.25">
      <c r="A9537" s="199">
        <v>100947</v>
      </c>
      <c r="B9537" s="186" t="s">
        <v>1894</v>
      </c>
      <c r="C9537" s="187" t="s">
        <v>714</v>
      </c>
      <c r="D9537" s="218">
        <v>2.25</v>
      </c>
    </row>
    <row r="9538" spans="1:4" ht="14.25">
      <c r="A9538" s="199">
        <v>100954</v>
      </c>
      <c r="B9538" s="186" t="s">
        <v>9109</v>
      </c>
      <c r="C9538" s="187" t="s">
        <v>714</v>
      </c>
      <c r="D9538" s="218">
        <v>8.52</v>
      </c>
    </row>
    <row r="9539" spans="1:4" ht="14.25">
      <c r="A9539" s="199">
        <v>100950</v>
      </c>
      <c r="B9539" s="186" t="s">
        <v>9110</v>
      </c>
      <c r="C9539" s="187" t="s">
        <v>714</v>
      </c>
      <c r="D9539" s="218">
        <v>3.58</v>
      </c>
    </row>
    <row r="9540" spans="1:4" ht="14.25">
      <c r="A9540" s="199">
        <v>100951</v>
      </c>
      <c r="B9540" s="186" t="s">
        <v>9111</v>
      </c>
      <c r="C9540" s="187" t="s">
        <v>714</v>
      </c>
      <c r="D9540" s="218">
        <v>3.09</v>
      </c>
    </row>
    <row r="9541" spans="1:4" ht="14.25">
      <c r="A9541" s="199">
        <v>100953</v>
      </c>
      <c r="B9541" s="186" t="s">
        <v>9112</v>
      </c>
      <c r="C9541" s="187" t="s">
        <v>714</v>
      </c>
      <c r="D9541" s="218">
        <v>1.1299999999999999</v>
      </c>
    </row>
    <row r="9542" spans="1:4" ht="14.25">
      <c r="A9542" s="199">
        <v>100952</v>
      </c>
      <c r="B9542" s="186" t="s">
        <v>9113</v>
      </c>
      <c r="C9542" s="187" t="s">
        <v>714</v>
      </c>
      <c r="D9542" s="218">
        <v>2.85</v>
      </c>
    </row>
    <row r="9543" spans="1:4" ht="14.25">
      <c r="A9543" s="199">
        <v>100964</v>
      </c>
      <c r="B9543" s="186" t="s">
        <v>1906</v>
      </c>
      <c r="C9543" s="187" t="s">
        <v>716</v>
      </c>
      <c r="D9543" s="218">
        <v>8.6999999999999993</v>
      </c>
    </row>
    <row r="9544" spans="1:4" ht="14.25">
      <c r="A9544" s="199">
        <v>100960</v>
      </c>
      <c r="B9544" s="186" t="s">
        <v>1902</v>
      </c>
      <c r="C9544" s="187" t="s">
        <v>716</v>
      </c>
      <c r="D9544" s="218">
        <v>3.62</v>
      </c>
    </row>
    <row r="9545" spans="1:4" ht="14.25">
      <c r="A9545" s="199">
        <v>100961</v>
      </c>
      <c r="B9545" s="186" t="s">
        <v>1903</v>
      </c>
      <c r="C9545" s="187" t="s">
        <v>716</v>
      </c>
      <c r="D9545" s="218">
        <v>3.14</v>
      </c>
    </row>
    <row r="9546" spans="1:4" ht="14.25">
      <c r="A9546" s="199">
        <v>100963</v>
      </c>
      <c r="B9546" s="186" t="s">
        <v>1905</v>
      </c>
      <c r="C9546" s="187" t="s">
        <v>716</v>
      </c>
      <c r="D9546" s="218">
        <v>1.1299999999999999</v>
      </c>
    </row>
    <row r="9547" spans="1:4" ht="14.25">
      <c r="A9547" s="199">
        <v>100962</v>
      </c>
      <c r="B9547" s="186" t="s">
        <v>1904</v>
      </c>
      <c r="C9547" s="187" t="s">
        <v>716</v>
      </c>
      <c r="D9547" s="218">
        <v>2.87</v>
      </c>
    </row>
    <row r="9548" spans="1:4" ht="14.25">
      <c r="A9548" s="199">
        <v>100959</v>
      </c>
      <c r="B9548" s="186" t="s">
        <v>1901</v>
      </c>
      <c r="C9548" s="187" t="s">
        <v>716</v>
      </c>
      <c r="D9548" s="218">
        <v>11.67</v>
      </c>
    </row>
    <row r="9549" spans="1:4" ht="14.25">
      <c r="A9549" s="199">
        <v>100955</v>
      </c>
      <c r="B9549" s="186" t="s">
        <v>1897</v>
      </c>
      <c r="C9549" s="187" t="s">
        <v>716</v>
      </c>
      <c r="D9549" s="218">
        <v>4.8899999999999997</v>
      </c>
    </row>
    <row r="9550" spans="1:4" ht="14.25">
      <c r="A9550" s="199">
        <v>100956</v>
      </c>
      <c r="B9550" s="186" t="s">
        <v>1898</v>
      </c>
      <c r="C9550" s="187" t="s">
        <v>716</v>
      </c>
      <c r="D9550" s="218">
        <v>4.24</v>
      </c>
    </row>
    <row r="9551" spans="1:4" ht="14.25">
      <c r="A9551" s="199">
        <v>100958</v>
      </c>
      <c r="B9551" s="186" t="s">
        <v>1900</v>
      </c>
      <c r="C9551" s="187" t="s">
        <v>716</v>
      </c>
      <c r="D9551" s="218">
        <v>1.56</v>
      </c>
    </row>
    <row r="9552" spans="1:4" ht="14.25">
      <c r="A9552" s="199">
        <v>100957</v>
      </c>
      <c r="B9552" s="186" t="s">
        <v>1899</v>
      </c>
      <c r="C9552" s="187" t="s">
        <v>716</v>
      </c>
      <c r="D9552" s="218">
        <v>3.88</v>
      </c>
    </row>
    <row r="9553" spans="1:4" ht="14.25">
      <c r="A9553" s="199">
        <v>100969</v>
      </c>
      <c r="B9553" s="186" t="s">
        <v>1912</v>
      </c>
      <c r="C9553" s="187" t="s">
        <v>714</v>
      </c>
      <c r="D9553" s="218">
        <v>2.2999999999999998</v>
      </c>
    </row>
    <row r="9554" spans="1:4" ht="14.25">
      <c r="A9554" s="199">
        <v>100970</v>
      </c>
      <c r="B9554" s="186" t="s">
        <v>9114</v>
      </c>
      <c r="C9554" s="187" t="s">
        <v>714</v>
      </c>
      <c r="D9554" s="218">
        <v>1.95</v>
      </c>
    </row>
    <row r="9555" spans="1:4" ht="14.25">
      <c r="A9555" s="199">
        <v>102333</v>
      </c>
      <c r="B9555" s="186" t="s">
        <v>1914</v>
      </c>
      <c r="C9555" s="187" t="s">
        <v>714</v>
      </c>
      <c r="D9555" s="218">
        <v>0.73</v>
      </c>
    </row>
    <row r="9556" spans="1:4" ht="14.25">
      <c r="A9556" s="199">
        <v>102332</v>
      </c>
      <c r="B9556" s="186" t="s">
        <v>1913</v>
      </c>
      <c r="C9556" s="187" t="s">
        <v>714</v>
      </c>
      <c r="D9556" s="218">
        <v>1.82</v>
      </c>
    </row>
    <row r="9557" spans="1:4" ht="14.25">
      <c r="A9557" s="199">
        <v>100965</v>
      </c>
      <c r="B9557" s="186" t="s">
        <v>9115</v>
      </c>
      <c r="C9557" s="187" t="s">
        <v>714</v>
      </c>
      <c r="D9557" s="218">
        <v>1.75</v>
      </c>
    </row>
    <row r="9558" spans="1:4" ht="14.25">
      <c r="A9558" s="199">
        <v>100966</v>
      </c>
      <c r="B9558" s="186" t="s">
        <v>9116</v>
      </c>
      <c r="C9558" s="187" t="s">
        <v>714</v>
      </c>
      <c r="D9558" s="218">
        <v>1.5</v>
      </c>
    </row>
    <row r="9559" spans="1:4" ht="14.25">
      <c r="A9559" s="199">
        <v>102331</v>
      </c>
      <c r="B9559" s="186" t="s">
        <v>1911</v>
      </c>
      <c r="C9559" s="187" t="s">
        <v>714</v>
      </c>
      <c r="D9559" s="218">
        <v>0.54</v>
      </c>
    </row>
    <row r="9560" spans="1:4" ht="14.25">
      <c r="A9560" s="199">
        <v>102330</v>
      </c>
      <c r="B9560" s="186" t="s">
        <v>1910</v>
      </c>
      <c r="C9560" s="187" t="s">
        <v>714</v>
      </c>
      <c r="D9560" s="218">
        <v>1.4</v>
      </c>
    </row>
    <row r="9561" spans="1:4" ht="14.25">
      <c r="A9561" s="199">
        <v>97804</v>
      </c>
      <c r="B9561" s="186" t="s">
        <v>23583</v>
      </c>
      <c r="C9561" s="187" t="s">
        <v>74</v>
      </c>
      <c r="D9561" s="218">
        <v>0</v>
      </c>
    </row>
    <row r="9562" spans="1:4" ht="14.25">
      <c r="A9562" s="199">
        <v>106306</v>
      </c>
      <c r="B9562" s="186" t="s">
        <v>23584</v>
      </c>
      <c r="C9562" s="187" t="s">
        <v>74</v>
      </c>
      <c r="D9562" s="218">
        <v>0</v>
      </c>
    </row>
    <row r="9563" spans="1:4" ht="14.25">
      <c r="A9563" s="199">
        <v>104389</v>
      </c>
      <c r="B9563" s="186" t="s">
        <v>23585</v>
      </c>
      <c r="C9563" s="187" t="s">
        <v>74</v>
      </c>
      <c r="D9563" s="218">
        <v>0</v>
      </c>
    </row>
    <row r="9564" spans="1:4" ht="14.25">
      <c r="A9564" s="199">
        <v>106307</v>
      </c>
      <c r="B9564" s="186" t="s">
        <v>23586</v>
      </c>
      <c r="C9564" s="187" t="s">
        <v>74</v>
      </c>
      <c r="D9564" s="218">
        <v>0</v>
      </c>
    </row>
    <row r="9565" spans="1:4" ht="14.25">
      <c r="A9565" s="199">
        <v>104378</v>
      </c>
      <c r="B9565" s="186" t="s">
        <v>23587</v>
      </c>
      <c r="C9565" s="187" t="s">
        <v>74</v>
      </c>
      <c r="D9565" s="218">
        <v>0</v>
      </c>
    </row>
    <row r="9566" spans="1:4" ht="14.25">
      <c r="A9566" s="199">
        <v>106308</v>
      </c>
      <c r="B9566" s="186" t="s">
        <v>23588</v>
      </c>
      <c r="C9566" s="187" t="s">
        <v>74</v>
      </c>
      <c r="D9566" s="218">
        <v>0</v>
      </c>
    </row>
    <row r="9567" spans="1:4" ht="14.25">
      <c r="A9567" s="199">
        <v>104379</v>
      </c>
      <c r="B9567" s="186" t="s">
        <v>23589</v>
      </c>
      <c r="C9567" s="187" t="s">
        <v>74</v>
      </c>
      <c r="D9567" s="218">
        <v>0</v>
      </c>
    </row>
    <row r="9568" spans="1:4" ht="14.25">
      <c r="A9568" s="199">
        <v>106309</v>
      </c>
      <c r="B9568" s="186" t="s">
        <v>23590</v>
      </c>
      <c r="C9568" s="187" t="s">
        <v>74</v>
      </c>
      <c r="D9568" s="218">
        <v>0</v>
      </c>
    </row>
    <row r="9569" spans="1:4" ht="14.25">
      <c r="A9569" s="199">
        <v>97801</v>
      </c>
      <c r="B9569" s="186" t="s">
        <v>23591</v>
      </c>
      <c r="C9569" s="187" t="s">
        <v>74</v>
      </c>
      <c r="D9569" s="218">
        <v>0</v>
      </c>
    </row>
    <row r="9570" spans="1:4" ht="14.25">
      <c r="A9570" s="199">
        <v>106303</v>
      </c>
      <c r="B9570" s="186" t="s">
        <v>23592</v>
      </c>
      <c r="C9570" s="187" t="s">
        <v>74</v>
      </c>
      <c r="D9570" s="218">
        <v>0</v>
      </c>
    </row>
    <row r="9571" spans="1:4" ht="14.25">
      <c r="A9571" s="199">
        <v>104376</v>
      </c>
      <c r="B9571" s="186" t="s">
        <v>23593</v>
      </c>
      <c r="C9571" s="187" t="s">
        <v>74</v>
      </c>
      <c r="D9571" s="218">
        <v>0</v>
      </c>
    </row>
    <row r="9572" spans="1:4" ht="14.25">
      <c r="A9572" s="199">
        <v>106304</v>
      </c>
      <c r="B9572" s="186" t="s">
        <v>23594</v>
      </c>
      <c r="C9572" s="187" t="s">
        <v>74</v>
      </c>
      <c r="D9572" s="218">
        <v>0</v>
      </c>
    </row>
    <row r="9573" spans="1:4" ht="14.25">
      <c r="A9573" s="199">
        <v>104377</v>
      </c>
      <c r="B9573" s="186" t="s">
        <v>23595</v>
      </c>
      <c r="C9573" s="187" t="s">
        <v>74</v>
      </c>
      <c r="D9573" s="218">
        <v>0</v>
      </c>
    </row>
    <row r="9574" spans="1:4" ht="14.25">
      <c r="A9574" s="199">
        <v>106305</v>
      </c>
      <c r="B9574" s="186" t="s">
        <v>23596</v>
      </c>
      <c r="C9574" s="187" t="s">
        <v>74</v>
      </c>
      <c r="D9574" s="218">
        <v>0</v>
      </c>
    </row>
    <row r="9575" spans="1:4" ht="14.25">
      <c r="A9575" s="199">
        <v>97808</v>
      </c>
      <c r="B9575" s="186" t="s">
        <v>23597</v>
      </c>
      <c r="C9575" s="187" t="s">
        <v>74</v>
      </c>
      <c r="D9575" s="218">
        <v>0</v>
      </c>
    </row>
    <row r="9576" spans="1:4" ht="14.25">
      <c r="A9576" s="199">
        <v>106310</v>
      </c>
      <c r="B9576" s="186" t="s">
        <v>23598</v>
      </c>
      <c r="C9576" s="187" t="s">
        <v>74</v>
      </c>
      <c r="D9576" s="218">
        <v>0</v>
      </c>
    </row>
    <row r="9577" spans="1:4" ht="14.25">
      <c r="A9577" s="199">
        <v>104380</v>
      </c>
      <c r="B9577" s="186" t="s">
        <v>23599</v>
      </c>
      <c r="C9577" s="187" t="s">
        <v>74</v>
      </c>
      <c r="D9577" s="218">
        <v>0</v>
      </c>
    </row>
    <row r="9578" spans="1:4" ht="14.25">
      <c r="A9578" s="199">
        <v>106311</v>
      </c>
      <c r="B9578" s="186" t="s">
        <v>23600</v>
      </c>
      <c r="C9578" s="187" t="s">
        <v>74</v>
      </c>
      <c r="D9578" s="218">
        <v>0</v>
      </c>
    </row>
    <row r="9579" spans="1:4" ht="14.25">
      <c r="A9579" s="199">
        <v>104381</v>
      </c>
      <c r="B9579" s="186" t="s">
        <v>23601</v>
      </c>
      <c r="C9579" s="187" t="s">
        <v>74</v>
      </c>
      <c r="D9579" s="218">
        <v>0</v>
      </c>
    </row>
    <row r="9580" spans="1:4" ht="14.25">
      <c r="A9580" s="199">
        <v>106312</v>
      </c>
      <c r="B9580" s="186" t="s">
        <v>23602</v>
      </c>
      <c r="C9580" s="187" t="s">
        <v>74</v>
      </c>
      <c r="D9580" s="218">
        <v>0</v>
      </c>
    </row>
    <row r="9581" spans="1:4" ht="14.25">
      <c r="A9581" s="199">
        <v>104382</v>
      </c>
      <c r="B9581" s="186" t="s">
        <v>23603</v>
      </c>
      <c r="C9581" s="187" t="s">
        <v>74</v>
      </c>
      <c r="D9581" s="218">
        <v>0</v>
      </c>
    </row>
    <row r="9582" spans="1:4" ht="14.25">
      <c r="A9582" s="199">
        <v>106313</v>
      </c>
      <c r="B9582" s="186" t="s">
        <v>23604</v>
      </c>
      <c r="C9582" s="187" t="s">
        <v>74</v>
      </c>
      <c r="D9582" s="218">
        <v>0</v>
      </c>
    </row>
    <row r="9583" spans="1:4" ht="14.25">
      <c r="A9583" s="199">
        <v>103138</v>
      </c>
      <c r="B9583" s="186" t="s">
        <v>9117</v>
      </c>
      <c r="C9583" s="187" t="s">
        <v>73</v>
      </c>
      <c r="D9583" s="218">
        <v>38.619999999999997</v>
      </c>
    </row>
    <row r="9584" spans="1:4" ht="14.25">
      <c r="A9584" s="199">
        <v>103151</v>
      </c>
      <c r="B9584" s="186" t="s">
        <v>9118</v>
      </c>
      <c r="C9584" s="187" t="s">
        <v>73</v>
      </c>
      <c r="D9584" s="218">
        <v>365.99</v>
      </c>
    </row>
    <row r="9585" spans="1:4" ht="14.25">
      <c r="A9585" s="199">
        <v>103152</v>
      </c>
      <c r="B9585" s="186" t="s">
        <v>9119</v>
      </c>
      <c r="C9585" s="187" t="s">
        <v>73</v>
      </c>
      <c r="D9585" s="218">
        <v>436.24</v>
      </c>
    </row>
    <row r="9586" spans="1:4" ht="14.25">
      <c r="A9586" s="199">
        <v>103139</v>
      </c>
      <c r="B9586" s="186" t="s">
        <v>9120</v>
      </c>
      <c r="C9586" s="187" t="s">
        <v>73</v>
      </c>
      <c r="D9586" s="218">
        <v>50.59</v>
      </c>
    </row>
    <row r="9587" spans="1:4" ht="14.25">
      <c r="A9587" s="199">
        <v>103140</v>
      </c>
      <c r="B9587" s="186" t="s">
        <v>9121</v>
      </c>
      <c r="C9587" s="187" t="s">
        <v>73</v>
      </c>
      <c r="D9587" s="218">
        <v>62.53</v>
      </c>
    </row>
    <row r="9588" spans="1:4" ht="14.25">
      <c r="A9588" s="199">
        <v>103141</v>
      </c>
      <c r="B9588" s="186" t="s">
        <v>9122</v>
      </c>
      <c r="C9588" s="187" t="s">
        <v>73</v>
      </c>
      <c r="D9588" s="218">
        <v>96.94</v>
      </c>
    </row>
    <row r="9589" spans="1:4" ht="14.25">
      <c r="A9589" s="199">
        <v>103142</v>
      </c>
      <c r="B9589" s="186" t="s">
        <v>9123</v>
      </c>
      <c r="C9589" s="187" t="s">
        <v>73</v>
      </c>
      <c r="D9589" s="218">
        <v>108.88</v>
      </c>
    </row>
    <row r="9590" spans="1:4" ht="14.25">
      <c r="A9590" s="199">
        <v>103143</v>
      </c>
      <c r="B9590" s="186" t="s">
        <v>9124</v>
      </c>
      <c r="C9590" s="187" t="s">
        <v>73</v>
      </c>
      <c r="D9590" s="218">
        <v>143.28</v>
      </c>
    </row>
    <row r="9591" spans="1:4" ht="14.25">
      <c r="A9591" s="199">
        <v>103144</v>
      </c>
      <c r="B9591" s="186" t="s">
        <v>9125</v>
      </c>
      <c r="C9591" s="187" t="s">
        <v>73</v>
      </c>
      <c r="D9591" s="218">
        <v>155.24</v>
      </c>
    </row>
    <row r="9592" spans="1:4" ht="14.25">
      <c r="A9592" s="199">
        <v>103145</v>
      </c>
      <c r="B9592" s="186" t="s">
        <v>9126</v>
      </c>
      <c r="C9592" s="187" t="s">
        <v>73</v>
      </c>
      <c r="D9592" s="218">
        <v>189.66</v>
      </c>
    </row>
    <row r="9593" spans="1:4" ht="14.25">
      <c r="A9593" s="199">
        <v>103146</v>
      </c>
      <c r="B9593" s="186" t="s">
        <v>9127</v>
      </c>
      <c r="C9593" s="187" t="s">
        <v>73</v>
      </c>
      <c r="D9593" s="218">
        <v>201.58</v>
      </c>
    </row>
    <row r="9594" spans="1:4" ht="14.25">
      <c r="A9594" s="199">
        <v>103147</v>
      </c>
      <c r="B9594" s="186" t="s">
        <v>9128</v>
      </c>
      <c r="C9594" s="187" t="s">
        <v>73</v>
      </c>
      <c r="D9594" s="218">
        <v>225.48</v>
      </c>
    </row>
    <row r="9595" spans="1:4" ht="14.25">
      <c r="A9595" s="199">
        <v>103148</v>
      </c>
      <c r="B9595" s="186" t="s">
        <v>9129</v>
      </c>
      <c r="C9595" s="187" t="s">
        <v>73</v>
      </c>
      <c r="D9595" s="218">
        <v>271.83999999999997</v>
      </c>
    </row>
    <row r="9596" spans="1:4" ht="14.25">
      <c r="A9596" s="199">
        <v>103137</v>
      </c>
      <c r="B9596" s="186" t="s">
        <v>9130</v>
      </c>
      <c r="C9596" s="187" t="s">
        <v>73</v>
      </c>
      <c r="D9596" s="218">
        <v>33.85</v>
      </c>
    </row>
    <row r="9597" spans="1:4" ht="14.25">
      <c r="A9597" s="199">
        <v>103149</v>
      </c>
      <c r="B9597" s="186" t="s">
        <v>9131</v>
      </c>
      <c r="C9597" s="187" t="s">
        <v>73</v>
      </c>
      <c r="D9597" s="218">
        <v>295.74</v>
      </c>
    </row>
    <row r="9598" spans="1:4" ht="14.25">
      <c r="A9598" s="199">
        <v>103150</v>
      </c>
      <c r="B9598" s="186" t="s">
        <v>9132</v>
      </c>
      <c r="C9598" s="187" t="s">
        <v>73</v>
      </c>
      <c r="D9598" s="218">
        <v>342.04</v>
      </c>
    </row>
    <row r="9599" spans="1:4" ht="14.25">
      <c r="A9599" s="199">
        <v>103106</v>
      </c>
      <c r="B9599" s="186" t="s">
        <v>9133</v>
      </c>
      <c r="C9599" s="187" t="s">
        <v>73</v>
      </c>
      <c r="D9599" s="218">
        <v>58.87</v>
      </c>
    </row>
    <row r="9600" spans="1:4" ht="14.25">
      <c r="A9600" s="199">
        <v>103119</v>
      </c>
      <c r="B9600" s="186" t="s">
        <v>9134</v>
      </c>
      <c r="C9600" s="187" t="s">
        <v>73</v>
      </c>
      <c r="D9600" s="218">
        <v>713.62</v>
      </c>
    </row>
    <row r="9601" spans="1:4" ht="14.25">
      <c r="A9601" s="199">
        <v>103120</v>
      </c>
      <c r="B9601" s="186" t="s">
        <v>9135</v>
      </c>
      <c r="C9601" s="187" t="s">
        <v>73</v>
      </c>
      <c r="D9601" s="218">
        <v>854.12</v>
      </c>
    </row>
    <row r="9602" spans="1:4" ht="14.25">
      <c r="A9602" s="199">
        <v>103107</v>
      </c>
      <c r="B9602" s="186" t="s">
        <v>9136</v>
      </c>
      <c r="C9602" s="187" t="s">
        <v>73</v>
      </c>
      <c r="D9602" s="218">
        <v>82.77</v>
      </c>
    </row>
    <row r="9603" spans="1:4" ht="14.25">
      <c r="A9603" s="199">
        <v>103108</v>
      </c>
      <c r="B9603" s="186" t="s">
        <v>9137</v>
      </c>
      <c r="C9603" s="187" t="s">
        <v>73</v>
      </c>
      <c r="D9603" s="218">
        <v>106.68</v>
      </c>
    </row>
    <row r="9604" spans="1:4" ht="14.25">
      <c r="A9604" s="199">
        <v>103109</v>
      </c>
      <c r="B9604" s="186" t="s">
        <v>9138</v>
      </c>
      <c r="C9604" s="187" t="s">
        <v>73</v>
      </c>
      <c r="D9604" s="218">
        <v>175.47</v>
      </c>
    </row>
    <row r="9605" spans="1:4" ht="14.25">
      <c r="A9605" s="199">
        <v>103110</v>
      </c>
      <c r="B9605" s="186" t="s">
        <v>9139</v>
      </c>
      <c r="C9605" s="187" t="s">
        <v>73</v>
      </c>
      <c r="D9605" s="218">
        <v>199.38</v>
      </c>
    </row>
    <row r="9606" spans="1:4" ht="14.25">
      <c r="A9606" s="199">
        <v>103111</v>
      </c>
      <c r="B9606" s="186" t="s">
        <v>9140</v>
      </c>
      <c r="C9606" s="187" t="s">
        <v>73</v>
      </c>
      <c r="D9606" s="218">
        <v>268.19</v>
      </c>
    </row>
    <row r="9607" spans="1:4" ht="14.25">
      <c r="A9607" s="199">
        <v>103112</v>
      </c>
      <c r="B9607" s="186" t="s">
        <v>9141</v>
      </c>
      <c r="C9607" s="187" t="s">
        <v>73</v>
      </c>
      <c r="D9607" s="218">
        <v>292.08999999999997</v>
      </c>
    </row>
    <row r="9608" spans="1:4" ht="14.25">
      <c r="A9608" s="199">
        <v>103113</v>
      </c>
      <c r="B9608" s="186" t="s">
        <v>9142</v>
      </c>
      <c r="C9608" s="187" t="s">
        <v>73</v>
      </c>
      <c r="D9608" s="218">
        <v>360.89</v>
      </c>
    </row>
    <row r="9609" spans="1:4" ht="14.25">
      <c r="A9609" s="199">
        <v>103114</v>
      </c>
      <c r="B9609" s="186" t="s">
        <v>9143</v>
      </c>
      <c r="C9609" s="187" t="s">
        <v>73</v>
      </c>
      <c r="D9609" s="218">
        <v>384.8</v>
      </c>
    </row>
    <row r="9610" spans="1:4" ht="14.25">
      <c r="A9610" s="199">
        <v>103115</v>
      </c>
      <c r="B9610" s="186" t="s">
        <v>9144</v>
      </c>
      <c r="C9610" s="187" t="s">
        <v>73</v>
      </c>
      <c r="D9610" s="218">
        <v>432.59</v>
      </c>
    </row>
    <row r="9611" spans="1:4" ht="14.25">
      <c r="A9611" s="199">
        <v>103116</v>
      </c>
      <c r="B9611" s="186" t="s">
        <v>9145</v>
      </c>
      <c r="C9611" s="187" t="s">
        <v>73</v>
      </c>
      <c r="D9611" s="218">
        <v>525.30999999999995</v>
      </c>
    </row>
    <row r="9612" spans="1:4" ht="14.25">
      <c r="A9612" s="199">
        <v>103105</v>
      </c>
      <c r="B9612" s="186" t="s">
        <v>9146</v>
      </c>
      <c r="C9612" s="187" t="s">
        <v>73</v>
      </c>
      <c r="D9612" s="218">
        <v>49.3</v>
      </c>
    </row>
    <row r="9613" spans="1:4" ht="14.25">
      <c r="A9613" s="199">
        <v>103117</v>
      </c>
      <c r="B9613" s="186" t="s">
        <v>9147</v>
      </c>
      <c r="C9613" s="187" t="s">
        <v>73</v>
      </c>
      <c r="D9613" s="218">
        <v>573.11</v>
      </c>
    </row>
    <row r="9614" spans="1:4" ht="14.25">
      <c r="A9614" s="199">
        <v>103118</v>
      </c>
      <c r="B9614" s="186" t="s">
        <v>9148</v>
      </c>
      <c r="C9614" s="187" t="s">
        <v>73</v>
      </c>
      <c r="D9614" s="218">
        <v>665.81</v>
      </c>
    </row>
    <row r="9615" spans="1:4" ht="14.25">
      <c r="A9615" s="199">
        <v>103122</v>
      </c>
      <c r="B9615" s="186" t="s">
        <v>9149</v>
      </c>
      <c r="C9615" s="187" t="s">
        <v>73</v>
      </c>
      <c r="D9615" s="218">
        <v>79.11</v>
      </c>
    </row>
    <row r="9616" spans="1:4" ht="14.25">
      <c r="A9616" s="199">
        <v>103135</v>
      </c>
      <c r="B9616" s="186" t="s">
        <v>9150</v>
      </c>
      <c r="C9616" s="187" t="s">
        <v>73</v>
      </c>
      <c r="D9616" s="218">
        <v>1061.24</v>
      </c>
    </row>
    <row r="9617" spans="1:4" ht="14.25">
      <c r="A9617" s="199">
        <v>103136</v>
      </c>
      <c r="B9617" s="186" t="s">
        <v>9151</v>
      </c>
      <c r="C9617" s="187" t="s">
        <v>73</v>
      </c>
      <c r="D9617" s="218">
        <v>1272</v>
      </c>
    </row>
    <row r="9618" spans="1:4" ht="14.25">
      <c r="A9618" s="199">
        <v>103123</v>
      </c>
      <c r="B9618" s="186" t="s">
        <v>9152</v>
      </c>
      <c r="C9618" s="187" t="s">
        <v>73</v>
      </c>
      <c r="D9618" s="218">
        <v>114.98</v>
      </c>
    </row>
    <row r="9619" spans="1:4" ht="14.25">
      <c r="A9619" s="199">
        <v>103124</v>
      </c>
      <c r="B9619" s="186" t="s">
        <v>9153</v>
      </c>
      <c r="C9619" s="187" t="s">
        <v>73</v>
      </c>
      <c r="D9619" s="218">
        <v>150.83000000000001</v>
      </c>
    </row>
    <row r="9620" spans="1:4" ht="14.25">
      <c r="A9620" s="199">
        <v>103125</v>
      </c>
      <c r="B9620" s="186" t="s">
        <v>9154</v>
      </c>
      <c r="C9620" s="187" t="s">
        <v>73</v>
      </c>
      <c r="D9620" s="218">
        <v>254.05</v>
      </c>
    </row>
    <row r="9621" spans="1:4" ht="14.25">
      <c r="A9621" s="199">
        <v>103126</v>
      </c>
      <c r="B9621" s="186" t="s">
        <v>9155</v>
      </c>
      <c r="C9621" s="187" t="s">
        <v>73</v>
      </c>
      <c r="D9621" s="218">
        <v>289.87</v>
      </c>
    </row>
    <row r="9622" spans="1:4" ht="14.25">
      <c r="A9622" s="199">
        <v>103127</v>
      </c>
      <c r="B9622" s="186" t="s">
        <v>9156</v>
      </c>
      <c r="C9622" s="187" t="s">
        <v>73</v>
      </c>
      <c r="D9622" s="218">
        <v>393.11</v>
      </c>
    </row>
    <row r="9623" spans="1:4" ht="14.25">
      <c r="A9623" s="199">
        <v>103128</v>
      </c>
      <c r="B9623" s="186" t="s">
        <v>9157</v>
      </c>
      <c r="C9623" s="187" t="s">
        <v>73</v>
      </c>
      <c r="D9623" s="218">
        <v>428.95</v>
      </c>
    </row>
    <row r="9624" spans="1:4" ht="14.25">
      <c r="A9624" s="199">
        <v>103129</v>
      </c>
      <c r="B9624" s="186" t="s">
        <v>9158</v>
      </c>
      <c r="C9624" s="187" t="s">
        <v>73</v>
      </c>
      <c r="D9624" s="218">
        <v>532.16999999999996</v>
      </c>
    </row>
    <row r="9625" spans="1:4" ht="14.25">
      <c r="A9625" s="199">
        <v>103130</v>
      </c>
      <c r="B9625" s="186" t="s">
        <v>9159</v>
      </c>
      <c r="C9625" s="187" t="s">
        <v>73</v>
      </c>
      <c r="D9625" s="218">
        <v>568</v>
      </c>
    </row>
    <row r="9626" spans="1:4" ht="14.25">
      <c r="A9626" s="199">
        <v>103131</v>
      </c>
      <c r="B9626" s="186" t="s">
        <v>9160</v>
      </c>
      <c r="C9626" s="187" t="s">
        <v>73</v>
      </c>
      <c r="D9626" s="218">
        <v>639.71</v>
      </c>
    </row>
    <row r="9627" spans="1:4" ht="14.25">
      <c r="A9627" s="199">
        <v>103132</v>
      </c>
      <c r="B9627" s="186" t="s">
        <v>9161</v>
      </c>
      <c r="C9627" s="187" t="s">
        <v>73</v>
      </c>
      <c r="D9627" s="218">
        <v>778.76</v>
      </c>
    </row>
    <row r="9628" spans="1:4" ht="14.25">
      <c r="A9628" s="199">
        <v>103121</v>
      </c>
      <c r="B9628" s="186" t="s">
        <v>9162</v>
      </c>
      <c r="C9628" s="187" t="s">
        <v>73</v>
      </c>
      <c r="D9628" s="218">
        <v>64.78</v>
      </c>
    </row>
    <row r="9629" spans="1:4" ht="14.25">
      <c r="A9629" s="199">
        <v>103133</v>
      </c>
      <c r="B9629" s="186" t="s">
        <v>9163</v>
      </c>
      <c r="C9629" s="187" t="s">
        <v>73</v>
      </c>
      <c r="D9629" s="218">
        <v>850.47</v>
      </c>
    </row>
    <row r="9630" spans="1:4" ht="14.25">
      <c r="A9630" s="199">
        <v>103134</v>
      </c>
      <c r="B9630" s="186" t="s">
        <v>9164</v>
      </c>
      <c r="C9630" s="187" t="s">
        <v>73</v>
      </c>
      <c r="D9630" s="218">
        <v>989.53</v>
      </c>
    </row>
    <row r="9631" spans="1:4" ht="14.25">
      <c r="A9631" s="199">
        <v>103090</v>
      </c>
      <c r="B9631" s="186" t="s">
        <v>2886</v>
      </c>
      <c r="C9631" s="187" t="s">
        <v>44</v>
      </c>
      <c r="D9631" s="218">
        <v>14.04</v>
      </c>
    </row>
    <row r="9632" spans="1:4" ht="14.25">
      <c r="A9632" s="199">
        <v>103103</v>
      </c>
      <c r="B9632" s="186" t="s">
        <v>2899</v>
      </c>
      <c r="C9632" s="187" t="s">
        <v>44</v>
      </c>
      <c r="D9632" s="218">
        <v>138.04</v>
      </c>
    </row>
    <row r="9633" spans="1:4" ht="14.25">
      <c r="A9633" s="199">
        <v>103104</v>
      </c>
      <c r="B9633" s="186" t="s">
        <v>2900</v>
      </c>
      <c r="C9633" s="187" t="s">
        <v>44</v>
      </c>
      <c r="D9633" s="218">
        <v>165.09</v>
      </c>
    </row>
    <row r="9634" spans="1:4" ht="14.25">
      <c r="A9634" s="199">
        <v>103091</v>
      </c>
      <c r="B9634" s="186" t="s">
        <v>2887</v>
      </c>
      <c r="C9634" s="187" t="s">
        <v>44</v>
      </c>
      <c r="D9634" s="218">
        <v>19.73</v>
      </c>
    </row>
    <row r="9635" spans="1:4" ht="14.25">
      <c r="A9635" s="199">
        <v>103092</v>
      </c>
      <c r="B9635" s="186" t="s">
        <v>2888</v>
      </c>
      <c r="C9635" s="187" t="s">
        <v>44</v>
      </c>
      <c r="D9635" s="218">
        <v>25.46</v>
      </c>
    </row>
    <row r="9636" spans="1:4" ht="14.25">
      <c r="A9636" s="199">
        <v>103093</v>
      </c>
      <c r="B9636" s="186" t="s">
        <v>2889</v>
      </c>
      <c r="C9636" s="187" t="s">
        <v>44</v>
      </c>
      <c r="D9636" s="218">
        <v>38.92</v>
      </c>
    </row>
    <row r="9637" spans="1:4" ht="14.25">
      <c r="A9637" s="199">
        <v>103094</v>
      </c>
      <c r="B9637" s="186" t="s">
        <v>2890</v>
      </c>
      <c r="C9637" s="187" t="s">
        <v>44</v>
      </c>
      <c r="D9637" s="218">
        <v>44.65</v>
      </c>
    </row>
    <row r="9638" spans="1:4" ht="14.25">
      <c r="A9638" s="199">
        <v>103095</v>
      </c>
      <c r="B9638" s="186" t="s">
        <v>2891</v>
      </c>
      <c r="C9638" s="187" t="s">
        <v>44</v>
      </c>
      <c r="D9638" s="218">
        <v>58.09</v>
      </c>
    </row>
    <row r="9639" spans="1:4" ht="14.25">
      <c r="A9639" s="199">
        <v>103096</v>
      </c>
      <c r="B9639" s="186" t="s">
        <v>2892</v>
      </c>
      <c r="C9639" s="187" t="s">
        <v>44</v>
      </c>
      <c r="D9639" s="218">
        <v>63.83</v>
      </c>
    </row>
    <row r="9640" spans="1:4" ht="14.25">
      <c r="A9640" s="199">
        <v>103097</v>
      </c>
      <c r="B9640" s="186" t="s">
        <v>2893</v>
      </c>
      <c r="C9640" s="187" t="s">
        <v>44</v>
      </c>
      <c r="D9640" s="218">
        <v>77.260000000000005</v>
      </c>
    </row>
    <row r="9641" spans="1:4" ht="14.25">
      <c r="A9641" s="199">
        <v>103098</v>
      </c>
      <c r="B9641" s="186" t="s">
        <v>2894</v>
      </c>
      <c r="C9641" s="187" t="s">
        <v>44</v>
      </c>
      <c r="D9641" s="218">
        <v>83</v>
      </c>
    </row>
    <row r="9642" spans="1:4" ht="14.25">
      <c r="A9642" s="199">
        <v>103099</v>
      </c>
      <c r="B9642" s="186" t="s">
        <v>2895</v>
      </c>
      <c r="C9642" s="187" t="s">
        <v>44</v>
      </c>
      <c r="D9642" s="218">
        <v>94.43</v>
      </c>
    </row>
    <row r="9643" spans="1:4" ht="14.25">
      <c r="A9643" s="199">
        <v>103100</v>
      </c>
      <c r="B9643" s="186" t="s">
        <v>2896</v>
      </c>
      <c r="C9643" s="187" t="s">
        <v>44</v>
      </c>
      <c r="D9643" s="218">
        <v>100.76</v>
      </c>
    </row>
    <row r="9644" spans="1:4" ht="14.25">
      <c r="A9644" s="199">
        <v>103089</v>
      </c>
      <c r="B9644" s="186" t="s">
        <v>2885</v>
      </c>
      <c r="C9644" s="187" t="s">
        <v>44</v>
      </c>
      <c r="D9644" s="218">
        <v>11.75</v>
      </c>
    </row>
    <row r="9645" spans="1:4" ht="14.25">
      <c r="A9645" s="199">
        <v>103101</v>
      </c>
      <c r="B9645" s="186" t="s">
        <v>2897</v>
      </c>
      <c r="C9645" s="187" t="s">
        <v>44</v>
      </c>
      <c r="D9645" s="218">
        <v>110.98</v>
      </c>
    </row>
    <row r="9646" spans="1:4" ht="14.25">
      <c r="A9646" s="199">
        <v>103102</v>
      </c>
      <c r="B9646" s="186" t="s">
        <v>2898</v>
      </c>
      <c r="C9646" s="187" t="s">
        <v>44</v>
      </c>
      <c r="D9646" s="218">
        <v>127.82</v>
      </c>
    </row>
    <row r="9647" spans="1:4" ht="14.25">
      <c r="A9647" s="199">
        <v>101112</v>
      </c>
      <c r="B9647" s="186" t="s">
        <v>989</v>
      </c>
      <c r="C9647" s="187" t="s">
        <v>712</v>
      </c>
      <c r="D9647" s="218">
        <v>1043.25</v>
      </c>
    </row>
    <row r="9648" spans="1:4" ht="14.25">
      <c r="A9648" s="199">
        <v>101113</v>
      </c>
      <c r="B9648" s="186" t="s">
        <v>3802</v>
      </c>
      <c r="C9648" s="187" t="s">
        <v>712</v>
      </c>
      <c r="D9648" s="218">
        <v>1013.54</v>
      </c>
    </row>
    <row r="9649" spans="1:4" ht="14.25">
      <c r="A9649" s="199">
        <v>101098</v>
      </c>
      <c r="B9649" s="186" t="s">
        <v>9165</v>
      </c>
      <c r="C9649" s="187" t="s">
        <v>712</v>
      </c>
      <c r="D9649" s="218">
        <v>1252.5</v>
      </c>
    </row>
    <row r="9650" spans="1:4" ht="14.25">
      <c r="A9650" s="199">
        <v>101106</v>
      </c>
      <c r="B9650" s="186" t="s">
        <v>9166</v>
      </c>
      <c r="C9650" s="187" t="s">
        <v>712</v>
      </c>
      <c r="D9650" s="218">
        <v>1221.03</v>
      </c>
    </row>
    <row r="9651" spans="1:4" ht="14.25">
      <c r="A9651" s="199">
        <v>101102</v>
      </c>
      <c r="B9651" s="186" t="s">
        <v>9167</v>
      </c>
      <c r="C9651" s="187" t="s">
        <v>712</v>
      </c>
      <c r="D9651" s="218">
        <v>968.94</v>
      </c>
    </row>
    <row r="9652" spans="1:4" ht="14.25">
      <c r="A9652" s="199">
        <v>101110</v>
      </c>
      <c r="B9652" s="186" t="s">
        <v>9168</v>
      </c>
      <c r="C9652" s="187" t="s">
        <v>712</v>
      </c>
      <c r="D9652" s="218">
        <v>930.82</v>
      </c>
    </row>
    <row r="9653" spans="1:4" ht="14.25">
      <c r="A9653" s="199">
        <v>101099</v>
      </c>
      <c r="B9653" s="186" t="s">
        <v>9169</v>
      </c>
      <c r="C9653" s="187" t="s">
        <v>712</v>
      </c>
      <c r="D9653" s="218">
        <v>1146.1600000000001</v>
      </c>
    </row>
    <row r="9654" spans="1:4" ht="14.25">
      <c r="A9654" s="199">
        <v>101107</v>
      </c>
      <c r="B9654" s="186" t="s">
        <v>9170</v>
      </c>
      <c r="C9654" s="187" t="s">
        <v>712</v>
      </c>
      <c r="D9654" s="218">
        <v>1116.2</v>
      </c>
    </row>
    <row r="9655" spans="1:4" ht="14.25">
      <c r="A9655" s="199">
        <v>101103</v>
      </c>
      <c r="B9655" s="186" t="s">
        <v>9171</v>
      </c>
      <c r="C9655" s="187" t="s">
        <v>712</v>
      </c>
      <c r="D9655" s="218">
        <v>915.02</v>
      </c>
    </row>
    <row r="9656" spans="1:4" ht="14.25">
      <c r="A9656" s="199">
        <v>101111</v>
      </c>
      <c r="B9656" s="186" t="s">
        <v>9172</v>
      </c>
      <c r="C9656" s="187" t="s">
        <v>712</v>
      </c>
      <c r="D9656" s="218">
        <v>879.3</v>
      </c>
    </row>
    <row r="9657" spans="1:4" ht="14.25">
      <c r="A9657" s="199">
        <v>101096</v>
      </c>
      <c r="B9657" s="186" t="s">
        <v>9173</v>
      </c>
      <c r="C9657" s="187" t="s">
        <v>712</v>
      </c>
      <c r="D9657" s="218">
        <v>1444.74</v>
      </c>
    </row>
    <row r="9658" spans="1:4" ht="14.25">
      <c r="A9658" s="199">
        <v>101104</v>
      </c>
      <c r="B9658" s="186" t="s">
        <v>9174</v>
      </c>
      <c r="C9658" s="187" t="s">
        <v>712</v>
      </c>
      <c r="D9658" s="218">
        <v>1411.01</v>
      </c>
    </row>
    <row r="9659" spans="1:4" ht="14.25">
      <c r="A9659" s="199">
        <v>101100</v>
      </c>
      <c r="B9659" s="186" t="s">
        <v>9175</v>
      </c>
      <c r="C9659" s="187" t="s">
        <v>712</v>
      </c>
      <c r="D9659" s="218">
        <v>1021.91</v>
      </c>
    </row>
    <row r="9660" spans="1:4" ht="14.25">
      <c r="A9660" s="199">
        <v>101108</v>
      </c>
      <c r="B9660" s="186" t="s">
        <v>9176</v>
      </c>
      <c r="C9660" s="187" t="s">
        <v>712</v>
      </c>
      <c r="D9660" s="218">
        <v>980.17</v>
      </c>
    </row>
    <row r="9661" spans="1:4" ht="14.25">
      <c r="A9661" s="199">
        <v>101097</v>
      </c>
      <c r="B9661" s="186" t="s">
        <v>9177</v>
      </c>
      <c r="C9661" s="187" t="s">
        <v>712</v>
      </c>
      <c r="D9661" s="218">
        <v>1361.38</v>
      </c>
    </row>
    <row r="9662" spans="1:4" ht="14.25">
      <c r="A9662" s="199">
        <v>101105</v>
      </c>
      <c r="B9662" s="186" t="s">
        <v>9178</v>
      </c>
      <c r="C9662" s="187" t="s">
        <v>712</v>
      </c>
      <c r="D9662" s="218">
        <v>1328.38</v>
      </c>
    </row>
    <row r="9663" spans="1:4" ht="14.25">
      <c r="A9663" s="199">
        <v>101101</v>
      </c>
      <c r="B9663" s="186" t="s">
        <v>9179</v>
      </c>
      <c r="C9663" s="187" t="s">
        <v>712</v>
      </c>
      <c r="D9663" s="218">
        <v>997.15</v>
      </c>
    </row>
    <row r="9664" spans="1:4" ht="14.25">
      <c r="A9664" s="199">
        <v>101109</v>
      </c>
      <c r="B9664" s="186" t="s">
        <v>9180</v>
      </c>
      <c r="C9664" s="187" t="s">
        <v>712</v>
      </c>
      <c r="D9664" s="218">
        <v>956.61</v>
      </c>
    </row>
    <row r="9665" spans="1:4" ht="14.25">
      <c r="A9665" s="199">
        <v>106209</v>
      </c>
      <c r="B9665" s="186" t="s">
        <v>23605</v>
      </c>
      <c r="C9665" s="187" t="s">
        <v>73</v>
      </c>
      <c r="D9665" s="218">
        <v>0</v>
      </c>
    </row>
    <row r="9666" spans="1:4" ht="14.25">
      <c r="A9666" s="199">
        <v>106172</v>
      </c>
      <c r="B9666" s="186" t="s">
        <v>23606</v>
      </c>
      <c r="C9666" s="187" t="s">
        <v>44</v>
      </c>
      <c r="D9666" s="218">
        <v>0</v>
      </c>
    </row>
    <row r="9667" spans="1:4" ht="14.25">
      <c r="A9667" s="199">
        <v>106173</v>
      </c>
      <c r="B9667" s="186" t="s">
        <v>23607</v>
      </c>
      <c r="C9667" s="187" t="s">
        <v>44</v>
      </c>
      <c r="D9667" s="218">
        <v>0</v>
      </c>
    </row>
    <row r="9668" spans="1:4" ht="14.25">
      <c r="A9668" s="199">
        <v>106174</v>
      </c>
      <c r="B9668" s="186" t="s">
        <v>23608</v>
      </c>
      <c r="C9668" s="187" t="s">
        <v>44</v>
      </c>
      <c r="D9668" s="218">
        <v>0</v>
      </c>
    </row>
    <row r="9669" spans="1:4" ht="14.25">
      <c r="A9669" s="199">
        <v>106175</v>
      </c>
      <c r="B9669" s="186" t="s">
        <v>23609</v>
      </c>
      <c r="C9669" s="187" t="s">
        <v>44</v>
      </c>
      <c r="D9669" s="218">
        <v>0</v>
      </c>
    </row>
    <row r="9670" spans="1:4" ht="14.25">
      <c r="A9670" s="199">
        <v>106176</v>
      </c>
      <c r="B9670" s="186" t="s">
        <v>23610</v>
      </c>
      <c r="C9670" s="187" t="s">
        <v>44</v>
      </c>
      <c r="D9670" s="218">
        <v>0</v>
      </c>
    </row>
    <row r="9671" spans="1:4" ht="14.25">
      <c r="A9671" s="199">
        <v>106177</v>
      </c>
      <c r="B9671" s="186" t="s">
        <v>23611</v>
      </c>
      <c r="C9671" s="187" t="s">
        <v>44</v>
      </c>
      <c r="D9671" s="218">
        <v>0</v>
      </c>
    </row>
    <row r="9672" spans="1:4" ht="14.25">
      <c r="A9672" s="199">
        <v>106178</v>
      </c>
      <c r="B9672" s="186" t="s">
        <v>23612</v>
      </c>
      <c r="C9672" s="187" t="s">
        <v>44</v>
      </c>
      <c r="D9672" s="218">
        <v>0</v>
      </c>
    </row>
    <row r="9673" spans="1:4" ht="14.25">
      <c r="A9673" s="199">
        <v>106179</v>
      </c>
      <c r="B9673" s="186" t="s">
        <v>23613</v>
      </c>
      <c r="C9673" s="187" t="s">
        <v>44</v>
      </c>
      <c r="D9673" s="218">
        <v>0</v>
      </c>
    </row>
    <row r="9674" spans="1:4" ht="14.25">
      <c r="A9674" s="199">
        <v>106180</v>
      </c>
      <c r="B9674" s="186" t="s">
        <v>23614</v>
      </c>
      <c r="C9674" s="187" t="s">
        <v>44</v>
      </c>
      <c r="D9674" s="218">
        <v>0</v>
      </c>
    </row>
    <row r="9675" spans="1:4" ht="14.25">
      <c r="A9675" s="199">
        <v>106181</v>
      </c>
      <c r="B9675" s="186" t="s">
        <v>23615</v>
      </c>
      <c r="C9675" s="187" t="s">
        <v>44</v>
      </c>
      <c r="D9675" s="218">
        <v>0</v>
      </c>
    </row>
    <row r="9676" spans="1:4" ht="14.25">
      <c r="A9676" s="199">
        <v>106182</v>
      </c>
      <c r="B9676" s="186" t="s">
        <v>23616</v>
      </c>
      <c r="C9676" s="187" t="s">
        <v>44</v>
      </c>
      <c r="D9676" s="218">
        <v>0</v>
      </c>
    </row>
    <row r="9677" spans="1:4" ht="14.25">
      <c r="A9677" s="199">
        <v>106183</v>
      </c>
      <c r="B9677" s="186" t="s">
        <v>23617</v>
      </c>
      <c r="C9677" s="187" t="s">
        <v>44</v>
      </c>
      <c r="D9677" s="218">
        <v>0</v>
      </c>
    </row>
    <row r="9678" spans="1:4" ht="14.25">
      <c r="A9678" s="199">
        <v>106184</v>
      </c>
      <c r="B9678" s="186" t="s">
        <v>23618</v>
      </c>
      <c r="C9678" s="187" t="s">
        <v>44</v>
      </c>
      <c r="D9678" s="218">
        <v>0</v>
      </c>
    </row>
    <row r="9679" spans="1:4" ht="14.25">
      <c r="A9679" s="199">
        <v>106185</v>
      </c>
      <c r="B9679" s="186" t="s">
        <v>23619</v>
      </c>
      <c r="C9679" s="187" t="s">
        <v>44</v>
      </c>
      <c r="D9679" s="218">
        <v>0</v>
      </c>
    </row>
    <row r="9680" spans="1:4" ht="14.25">
      <c r="A9680" s="199">
        <v>106186</v>
      </c>
      <c r="B9680" s="186" t="s">
        <v>23620</v>
      </c>
      <c r="C9680" s="187" t="s">
        <v>44</v>
      </c>
      <c r="D9680" s="218">
        <v>0</v>
      </c>
    </row>
    <row r="9681" spans="1:4" ht="14.25">
      <c r="A9681" s="199">
        <v>106187</v>
      </c>
      <c r="B9681" s="186" t="s">
        <v>23621</v>
      </c>
      <c r="C9681" s="187" t="s">
        <v>44</v>
      </c>
      <c r="D9681" s="218">
        <v>0</v>
      </c>
    </row>
    <row r="9682" spans="1:4" ht="14.25">
      <c r="A9682" s="199">
        <v>106188</v>
      </c>
      <c r="B9682" s="186" t="s">
        <v>23622</v>
      </c>
      <c r="C9682" s="187" t="s">
        <v>44</v>
      </c>
      <c r="D9682" s="218">
        <v>0</v>
      </c>
    </row>
    <row r="9683" spans="1:4" ht="14.25">
      <c r="A9683" s="199">
        <v>106189</v>
      </c>
      <c r="B9683" s="186" t="s">
        <v>23623</v>
      </c>
      <c r="C9683" s="187" t="s">
        <v>44</v>
      </c>
      <c r="D9683" s="218">
        <v>0</v>
      </c>
    </row>
    <row r="9684" spans="1:4" ht="14.25">
      <c r="A9684" s="199">
        <v>106190</v>
      </c>
      <c r="B9684" s="186" t="s">
        <v>23624</v>
      </c>
      <c r="C9684" s="187" t="s">
        <v>44</v>
      </c>
      <c r="D9684" s="218">
        <v>0</v>
      </c>
    </row>
    <row r="9685" spans="1:4" ht="14.25">
      <c r="A9685" s="199">
        <v>106191</v>
      </c>
      <c r="B9685" s="186" t="s">
        <v>23625</v>
      </c>
      <c r="C9685" s="187" t="s">
        <v>44</v>
      </c>
      <c r="D9685" s="218">
        <v>0</v>
      </c>
    </row>
    <row r="9686" spans="1:4" ht="14.25">
      <c r="A9686" s="199">
        <v>106192</v>
      </c>
      <c r="B9686" s="186" t="s">
        <v>23626</v>
      </c>
      <c r="C9686" s="187" t="s">
        <v>44</v>
      </c>
      <c r="D9686" s="218">
        <v>0</v>
      </c>
    </row>
    <row r="9687" spans="1:4" ht="14.25">
      <c r="A9687" s="199">
        <v>106193</v>
      </c>
      <c r="B9687" s="186" t="s">
        <v>23627</v>
      </c>
      <c r="C9687" s="187" t="s">
        <v>44</v>
      </c>
      <c r="D9687" s="218">
        <v>0</v>
      </c>
    </row>
    <row r="9688" spans="1:4" ht="14.25">
      <c r="A9688" s="199">
        <v>106194</v>
      </c>
      <c r="B9688" s="186" t="s">
        <v>23628</v>
      </c>
      <c r="C9688" s="187" t="s">
        <v>44</v>
      </c>
      <c r="D9688" s="218">
        <v>0</v>
      </c>
    </row>
    <row r="9689" spans="1:4" ht="14.25">
      <c r="A9689" s="199">
        <v>106195</v>
      </c>
      <c r="B9689" s="186" t="s">
        <v>23629</v>
      </c>
      <c r="C9689" s="187" t="s">
        <v>44</v>
      </c>
      <c r="D9689" s="218">
        <v>0</v>
      </c>
    </row>
    <row r="9690" spans="1:4" ht="14.25">
      <c r="A9690" s="199">
        <v>106196</v>
      </c>
      <c r="B9690" s="186" t="s">
        <v>23630</v>
      </c>
      <c r="C9690" s="187" t="s">
        <v>44</v>
      </c>
      <c r="D9690" s="218">
        <v>0</v>
      </c>
    </row>
    <row r="9691" spans="1:4" ht="14.25">
      <c r="A9691" s="199">
        <v>106197</v>
      </c>
      <c r="B9691" s="186" t="s">
        <v>23631</v>
      </c>
      <c r="C9691" s="187" t="s">
        <v>44</v>
      </c>
      <c r="D9691" s="218">
        <v>0</v>
      </c>
    </row>
    <row r="9692" spans="1:4" ht="14.25">
      <c r="A9692" s="199">
        <v>106200</v>
      </c>
      <c r="B9692" s="186" t="s">
        <v>23632</v>
      </c>
      <c r="C9692" s="187" t="s">
        <v>44</v>
      </c>
      <c r="D9692" s="218">
        <v>0</v>
      </c>
    </row>
    <row r="9693" spans="1:4" ht="14.25">
      <c r="A9693" s="199">
        <v>106198</v>
      </c>
      <c r="B9693" s="186" t="s">
        <v>23633</v>
      </c>
      <c r="C9693" s="187" t="s">
        <v>44</v>
      </c>
      <c r="D9693" s="218">
        <v>0</v>
      </c>
    </row>
    <row r="9694" spans="1:4" ht="14.25">
      <c r="A9694" s="199">
        <v>106199</v>
      </c>
      <c r="B9694" s="186" t="s">
        <v>23634</v>
      </c>
      <c r="C9694" s="187" t="s">
        <v>44</v>
      </c>
      <c r="D9694" s="218">
        <v>0</v>
      </c>
    </row>
    <row r="9695" spans="1:4" ht="14.25">
      <c r="A9695" s="199">
        <v>106201</v>
      </c>
      <c r="B9695" s="186" t="s">
        <v>23635</v>
      </c>
      <c r="C9695" s="187" t="s">
        <v>44</v>
      </c>
      <c r="D9695" s="218">
        <v>0</v>
      </c>
    </row>
    <row r="9696" spans="1:4" ht="14.25">
      <c r="A9696" s="199">
        <v>106202</v>
      </c>
      <c r="B9696" s="186" t="s">
        <v>23636</v>
      </c>
      <c r="C9696" s="187" t="s">
        <v>44</v>
      </c>
      <c r="D9696" s="218">
        <v>0</v>
      </c>
    </row>
    <row r="9697" spans="1:4" ht="14.25">
      <c r="A9697" s="199">
        <v>106203</v>
      </c>
      <c r="B9697" s="186" t="s">
        <v>23637</v>
      </c>
      <c r="C9697" s="187" t="s">
        <v>44</v>
      </c>
      <c r="D9697" s="218">
        <v>0</v>
      </c>
    </row>
    <row r="9698" spans="1:4" ht="14.25">
      <c r="A9698" s="199">
        <v>106204</v>
      </c>
      <c r="B9698" s="186" t="s">
        <v>23638</v>
      </c>
      <c r="C9698" s="187" t="s">
        <v>44</v>
      </c>
      <c r="D9698" s="218">
        <v>0</v>
      </c>
    </row>
    <row r="9699" spans="1:4" ht="14.25">
      <c r="A9699" s="199">
        <v>106205</v>
      </c>
      <c r="B9699" s="186" t="s">
        <v>23639</v>
      </c>
      <c r="C9699" s="187" t="s">
        <v>712</v>
      </c>
      <c r="D9699" s="218">
        <v>107.67</v>
      </c>
    </row>
    <row r="9700" spans="1:4" ht="14.25">
      <c r="A9700" s="199">
        <v>106206</v>
      </c>
      <c r="B9700" s="186" t="s">
        <v>23640</v>
      </c>
      <c r="C9700" s="187" t="s">
        <v>712</v>
      </c>
      <c r="D9700" s="218">
        <v>123.12</v>
      </c>
    </row>
    <row r="9701" spans="1:4" ht="14.25">
      <c r="A9701" s="199">
        <v>106207</v>
      </c>
      <c r="B9701" s="186" t="s">
        <v>23641</v>
      </c>
      <c r="C9701" s="187" t="s">
        <v>712</v>
      </c>
      <c r="D9701" s="218">
        <v>0</v>
      </c>
    </row>
    <row r="9702" spans="1:4" ht="14.25">
      <c r="A9702" s="199">
        <v>106208</v>
      </c>
      <c r="B9702" s="186" t="s">
        <v>23642</v>
      </c>
      <c r="C9702" s="187" t="s">
        <v>44</v>
      </c>
      <c r="D9702" s="218">
        <v>0</v>
      </c>
    </row>
    <row r="9703" spans="1:4" ht="14.25">
      <c r="A9703" s="199">
        <v>96393</v>
      </c>
      <c r="B9703" s="186" t="s">
        <v>23643</v>
      </c>
      <c r="C9703" s="187" t="s">
        <v>712</v>
      </c>
      <c r="D9703" s="218">
        <v>202.2</v>
      </c>
    </row>
    <row r="9704" spans="1:4" ht="14.25">
      <c r="A9704" s="199">
        <v>96394</v>
      </c>
      <c r="B9704" s="186" t="s">
        <v>23644</v>
      </c>
      <c r="C9704" s="187" t="s">
        <v>712</v>
      </c>
      <c r="D9704" s="218">
        <v>264.99</v>
      </c>
    </row>
    <row r="9705" spans="1:4" ht="14.25">
      <c r="A9705" s="199">
        <v>104363</v>
      </c>
      <c r="B9705" s="186" t="s">
        <v>23645</v>
      </c>
      <c r="C9705" s="187" t="s">
        <v>715</v>
      </c>
      <c r="D9705" s="218">
        <v>0</v>
      </c>
    </row>
    <row r="9706" spans="1:4" ht="14.25">
      <c r="A9706" s="199">
        <v>104360</v>
      </c>
      <c r="B9706" s="186" t="s">
        <v>23646</v>
      </c>
      <c r="C9706" s="187" t="s">
        <v>715</v>
      </c>
      <c r="D9706" s="218">
        <v>0</v>
      </c>
    </row>
    <row r="9707" spans="1:4" ht="14.25">
      <c r="A9707" s="199">
        <v>104358</v>
      </c>
      <c r="B9707" s="186" t="s">
        <v>23647</v>
      </c>
      <c r="C9707" s="187" t="s">
        <v>715</v>
      </c>
      <c r="D9707" s="218">
        <v>0</v>
      </c>
    </row>
    <row r="9708" spans="1:4" ht="14.25">
      <c r="A9708" s="199">
        <v>104362</v>
      </c>
      <c r="B9708" s="186" t="s">
        <v>23648</v>
      </c>
      <c r="C9708" s="187" t="s">
        <v>715</v>
      </c>
      <c r="D9708" s="218">
        <v>0</v>
      </c>
    </row>
    <row r="9709" spans="1:4" ht="14.25">
      <c r="A9709" s="199">
        <v>104361</v>
      </c>
      <c r="B9709" s="186" t="s">
        <v>23649</v>
      </c>
      <c r="C9709" s="187" t="s">
        <v>715</v>
      </c>
      <c r="D9709" s="218">
        <v>0</v>
      </c>
    </row>
    <row r="9710" spans="1:4" ht="14.25">
      <c r="A9710" s="199">
        <v>104359</v>
      </c>
      <c r="B9710" s="186" t="s">
        <v>23650</v>
      </c>
      <c r="C9710" s="187" t="s">
        <v>715</v>
      </c>
      <c r="D9710" s="218">
        <v>0</v>
      </c>
    </row>
    <row r="9711" spans="1:4" ht="14.25">
      <c r="A9711" s="199">
        <v>96395</v>
      </c>
      <c r="B9711" s="186" t="s">
        <v>23651</v>
      </c>
      <c r="C9711" s="187" t="s">
        <v>712</v>
      </c>
      <c r="D9711" s="218">
        <v>353.61</v>
      </c>
    </row>
    <row r="9712" spans="1:4" ht="14.25">
      <c r="A9712" s="199">
        <v>106102</v>
      </c>
      <c r="B9712" s="186" t="s">
        <v>23652</v>
      </c>
      <c r="C9712" s="187" t="s">
        <v>715</v>
      </c>
      <c r="D9712" s="218">
        <v>0</v>
      </c>
    </row>
    <row r="9713" spans="1:4" ht="14.25">
      <c r="A9713" s="199">
        <v>106103</v>
      </c>
      <c r="B9713" s="186" t="s">
        <v>23653</v>
      </c>
      <c r="C9713" s="187" t="s">
        <v>715</v>
      </c>
      <c r="D9713" s="218">
        <v>0</v>
      </c>
    </row>
    <row r="9714" spans="1:4" ht="14.25">
      <c r="A9714" s="199">
        <v>104373</v>
      </c>
      <c r="B9714" s="186" t="s">
        <v>23654</v>
      </c>
      <c r="C9714" s="187" t="s">
        <v>715</v>
      </c>
      <c r="D9714" s="218">
        <v>0</v>
      </c>
    </row>
    <row r="9715" spans="1:4" ht="14.25">
      <c r="A9715" s="199">
        <v>104374</v>
      </c>
      <c r="B9715" s="186" t="s">
        <v>23655</v>
      </c>
      <c r="C9715" s="187" t="s">
        <v>715</v>
      </c>
      <c r="D9715" s="218">
        <v>0</v>
      </c>
    </row>
    <row r="9716" spans="1:4" ht="14.25">
      <c r="A9716" s="199">
        <v>105529</v>
      </c>
      <c r="B9716" s="186" t="s">
        <v>23656</v>
      </c>
      <c r="C9716" s="187" t="s">
        <v>712</v>
      </c>
      <c r="D9716" s="218">
        <v>225.83</v>
      </c>
    </row>
    <row r="9717" spans="1:4" ht="14.25">
      <c r="A9717" s="199">
        <v>105530</v>
      </c>
      <c r="B9717" s="186" t="s">
        <v>23657</v>
      </c>
      <c r="C9717" s="187" t="s">
        <v>712</v>
      </c>
      <c r="D9717" s="218">
        <v>254.53</v>
      </c>
    </row>
    <row r="9718" spans="1:4" ht="14.25">
      <c r="A9718" s="199">
        <v>105531</v>
      </c>
      <c r="B9718" s="186" t="s">
        <v>23658</v>
      </c>
      <c r="C9718" s="187" t="s">
        <v>712</v>
      </c>
      <c r="D9718" s="218">
        <v>283.25</v>
      </c>
    </row>
    <row r="9719" spans="1:4" ht="14.25">
      <c r="A9719" s="199">
        <v>105527</v>
      </c>
      <c r="B9719" s="186" t="s">
        <v>23659</v>
      </c>
      <c r="C9719" s="187" t="s">
        <v>712</v>
      </c>
      <c r="D9719" s="218">
        <v>168.39</v>
      </c>
    </row>
    <row r="9720" spans="1:4" ht="14.25">
      <c r="A9720" s="199">
        <v>105532</v>
      </c>
      <c r="B9720" s="186" t="s">
        <v>23660</v>
      </c>
      <c r="C9720" s="187" t="s">
        <v>712</v>
      </c>
      <c r="D9720" s="218">
        <v>200.34</v>
      </c>
    </row>
    <row r="9721" spans="1:4" ht="14.25">
      <c r="A9721" s="199">
        <v>105533</v>
      </c>
      <c r="B9721" s="186" t="s">
        <v>23661</v>
      </c>
      <c r="C9721" s="187" t="s">
        <v>712</v>
      </c>
      <c r="D9721" s="218">
        <v>229.59</v>
      </c>
    </row>
    <row r="9722" spans="1:4" ht="14.25">
      <c r="A9722" s="199">
        <v>105534</v>
      </c>
      <c r="B9722" s="186" t="s">
        <v>23662</v>
      </c>
      <c r="C9722" s="187" t="s">
        <v>712</v>
      </c>
      <c r="D9722" s="218">
        <v>258.83</v>
      </c>
    </row>
    <row r="9723" spans="1:4" ht="14.25">
      <c r="A9723" s="199">
        <v>105528</v>
      </c>
      <c r="B9723" s="186" t="s">
        <v>23663</v>
      </c>
      <c r="C9723" s="187" t="s">
        <v>712</v>
      </c>
      <c r="D9723" s="218">
        <v>141.85</v>
      </c>
    </row>
    <row r="9724" spans="1:4" ht="14.25">
      <c r="A9724" s="199">
        <v>105523</v>
      </c>
      <c r="B9724" s="186" t="s">
        <v>23664</v>
      </c>
      <c r="C9724" s="187" t="s">
        <v>712</v>
      </c>
      <c r="D9724" s="218">
        <v>41.04</v>
      </c>
    </row>
    <row r="9725" spans="1:4" ht="14.25">
      <c r="A9725" s="199">
        <v>105759</v>
      </c>
      <c r="B9725" s="186" t="s">
        <v>23665</v>
      </c>
      <c r="C9725" s="187" t="s">
        <v>712</v>
      </c>
      <c r="D9725" s="218">
        <v>56.98</v>
      </c>
    </row>
    <row r="9726" spans="1:4" ht="16.5">
      <c r="A9726" s="199">
        <v>105524</v>
      </c>
      <c r="B9726" s="186" t="s">
        <v>23666</v>
      </c>
      <c r="C9726" s="188" t="s">
        <v>712</v>
      </c>
      <c r="D9726" s="219">
        <v>72.930000000000007</v>
      </c>
    </row>
    <row r="9727" spans="1:4" s="182" customFormat="1" ht="13.5" customHeight="1">
      <c r="A9727" s="200">
        <v>105525</v>
      </c>
      <c r="B9727" s="189" t="s">
        <v>23667</v>
      </c>
      <c r="C9727" s="190" t="s">
        <v>712</v>
      </c>
      <c r="D9727" s="220">
        <v>104.83</v>
      </c>
    </row>
    <row r="9728" spans="1:4" ht="14.25">
      <c r="A9728" s="199">
        <v>105526</v>
      </c>
      <c r="B9728" s="186" t="s">
        <v>23668</v>
      </c>
      <c r="C9728" s="187" t="s">
        <v>712</v>
      </c>
      <c r="D9728" s="218">
        <v>136.72999999999999</v>
      </c>
    </row>
    <row r="9729" spans="1:4" ht="14.25">
      <c r="A9729" s="199">
        <v>105034</v>
      </c>
      <c r="B9729" s="186" t="s">
        <v>3973</v>
      </c>
      <c r="C9729" s="187" t="s">
        <v>44</v>
      </c>
      <c r="D9729" s="218">
        <v>41.98</v>
      </c>
    </row>
    <row r="9730" spans="1:4" ht="14.25">
      <c r="A9730" s="199">
        <v>105033</v>
      </c>
      <c r="B9730" s="186" t="s">
        <v>3972</v>
      </c>
      <c r="C9730" s="187" t="s">
        <v>44</v>
      </c>
      <c r="D9730" s="218">
        <v>59.2</v>
      </c>
    </row>
    <row r="9731" spans="1:4" ht="14.25">
      <c r="A9731" s="199">
        <v>93205</v>
      </c>
      <c r="B9731" s="186" t="s">
        <v>3959</v>
      </c>
      <c r="C9731" s="187" t="s">
        <v>44</v>
      </c>
      <c r="D9731" s="218">
        <v>71.63</v>
      </c>
    </row>
    <row r="9732" spans="1:4" ht="14.25">
      <c r="A9732" s="199">
        <v>105032</v>
      </c>
      <c r="B9732" s="186" t="s">
        <v>3971</v>
      </c>
      <c r="C9732" s="187" t="s">
        <v>44</v>
      </c>
      <c r="D9732" s="218">
        <v>33.51</v>
      </c>
    </row>
    <row r="9733" spans="1:4" ht="14.25">
      <c r="A9733" s="199">
        <v>105031</v>
      </c>
      <c r="B9733" s="186" t="s">
        <v>3970</v>
      </c>
      <c r="C9733" s="187" t="s">
        <v>44</v>
      </c>
      <c r="D9733" s="218">
        <v>49.58</v>
      </c>
    </row>
    <row r="9734" spans="1:4" ht="14.25">
      <c r="A9734" s="199">
        <v>93199</v>
      </c>
      <c r="B9734" s="186" t="s">
        <v>3955</v>
      </c>
      <c r="C9734" s="187" t="s">
        <v>44</v>
      </c>
      <c r="D9734" s="218">
        <v>52.22</v>
      </c>
    </row>
    <row r="9735" spans="1:4" ht="14.25">
      <c r="A9735" s="199">
        <v>105030</v>
      </c>
      <c r="B9735" s="186" t="s">
        <v>3969</v>
      </c>
      <c r="C9735" s="187" t="s">
        <v>44</v>
      </c>
      <c r="D9735" s="218">
        <v>45.11</v>
      </c>
    </row>
    <row r="9736" spans="1:4" ht="14.25">
      <c r="A9736" s="199">
        <v>105029</v>
      </c>
      <c r="B9736" s="186" t="s">
        <v>3968</v>
      </c>
      <c r="C9736" s="187" t="s">
        <v>44</v>
      </c>
      <c r="D9736" s="218">
        <v>53.5</v>
      </c>
    </row>
    <row r="9737" spans="1:4" ht="14.25">
      <c r="A9737" s="199">
        <v>93197</v>
      </c>
      <c r="B9737" s="186" t="s">
        <v>3954</v>
      </c>
      <c r="C9737" s="187" t="s">
        <v>44</v>
      </c>
      <c r="D9737" s="218">
        <v>61.92</v>
      </c>
    </row>
    <row r="9738" spans="1:4" ht="14.25">
      <c r="A9738" s="199">
        <v>105040</v>
      </c>
      <c r="B9738" s="186" t="s">
        <v>3979</v>
      </c>
      <c r="C9738" s="187" t="s">
        <v>44</v>
      </c>
      <c r="D9738" s="218">
        <v>32.76</v>
      </c>
    </row>
    <row r="9739" spans="1:4" ht="14.25">
      <c r="A9739" s="199">
        <v>105039</v>
      </c>
      <c r="B9739" s="186" t="s">
        <v>3978</v>
      </c>
      <c r="C9739" s="187" t="s">
        <v>44</v>
      </c>
      <c r="D9739" s="218">
        <v>48.4</v>
      </c>
    </row>
    <row r="9740" spans="1:4" ht="14.25">
      <c r="A9740" s="199">
        <v>105038</v>
      </c>
      <c r="B9740" s="186" t="s">
        <v>3977</v>
      </c>
      <c r="C9740" s="187" t="s">
        <v>44</v>
      </c>
      <c r="D9740" s="218">
        <v>67.23</v>
      </c>
    </row>
    <row r="9741" spans="1:4" ht="14.25">
      <c r="A9741" s="199">
        <v>105028</v>
      </c>
      <c r="B9741" s="186" t="s">
        <v>3967</v>
      </c>
      <c r="C9741" s="187" t="s">
        <v>44</v>
      </c>
      <c r="D9741" s="218">
        <v>23.25</v>
      </c>
    </row>
    <row r="9742" spans="1:4" ht="14.25">
      <c r="A9742" s="199">
        <v>105027</v>
      </c>
      <c r="B9742" s="186" t="s">
        <v>3966</v>
      </c>
      <c r="C9742" s="187" t="s">
        <v>44</v>
      </c>
      <c r="D9742" s="218">
        <v>26.61</v>
      </c>
    </row>
    <row r="9743" spans="1:4" ht="14.25">
      <c r="A9743" s="199">
        <v>93194</v>
      </c>
      <c r="B9743" s="186" t="s">
        <v>3953</v>
      </c>
      <c r="C9743" s="187" t="s">
        <v>44</v>
      </c>
      <c r="D9743" s="218">
        <v>30.41</v>
      </c>
    </row>
    <row r="9744" spans="1:4" ht="14.25">
      <c r="A9744" s="199">
        <v>93200</v>
      </c>
      <c r="B9744" s="186" t="s">
        <v>3956</v>
      </c>
      <c r="C9744" s="187" t="s">
        <v>44</v>
      </c>
      <c r="D9744" s="218">
        <v>12.06</v>
      </c>
    </row>
    <row r="9745" spans="1:4" ht="14.25">
      <c r="A9745" s="199">
        <v>93203</v>
      </c>
      <c r="B9745" s="186" t="s">
        <v>3958</v>
      </c>
      <c r="C9745" s="187" t="s">
        <v>44</v>
      </c>
      <c r="D9745" s="218">
        <v>13.29</v>
      </c>
    </row>
    <row r="9746" spans="1:4" ht="14.25">
      <c r="A9746" s="199">
        <v>93202</v>
      </c>
      <c r="B9746" s="186" t="s">
        <v>3957</v>
      </c>
      <c r="C9746" s="187" t="s">
        <v>44</v>
      </c>
      <c r="D9746" s="218">
        <v>28.33</v>
      </c>
    </row>
    <row r="9747" spans="1:4" ht="14.25">
      <c r="A9747" s="199">
        <v>105026</v>
      </c>
      <c r="B9747" s="186" t="s">
        <v>3965</v>
      </c>
      <c r="C9747" s="187" t="s">
        <v>44</v>
      </c>
      <c r="D9747" s="218">
        <v>43.43</v>
      </c>
    </row>
    <row r="9748" spans="1:4" ht="14.25">
      <c r="A9748" s="199">
        <v>105025</v>
      </c>
      <c r="B9748" s="186" t="s">
        <v>3964</v>
      </c>
      <c r="C9748" s="187" t="s">
        <v>44</v>
      </c>
      <c r="D9748" s="218">
        <v>61.41</v>
      </c>
    </row>
    <row r="9749" spans="1:4" ht="14.25">
      <c r="A9749" s="199">
        <v>93191</v>
      </c>
      <c r="B9749" s="186" t="s">
        <v>3952</v>
      </c>
      <c r="C9749" s="187" t="s">
        <v>44</v>
      </c>
      <c r="D9749" s="218">
        <v>74.260000000000005</v>
      </c>
    </row>
    <row r="9750" spans="1:4" ht="14.25">
      <c r="A9750" s="199">
        <v>105024</v>
      </c>
      <c r="B9750" s="186" t="s">
        <v>3963</v>
      </c>
      <c r="C9750" s="187" t="s">
        <v>44</v>
      </c>
      <c r="D9750" s="218">
        <v>57.52</v>
      </c>
    </row>
    <row r="9751" spans="1:4" ht="14.25">
      <c r="A9751" s="199">
        <v>105023</v>
      </c>
      <c r="B9751" s="186" t="s">
        <v>3962</v>
      </c>
      <c r="C9751" s="187" t="s">
        <v>44</v>
      </c>
      <c r="D9751" s="218">
        <v>70.06</v>
      </c>
    </row>
    <row r="9752" spans="1:4" ht="14.25">
      <c r="A9752" s="199">
        <v>93187</v>
      </c>
      <c r="B9752" s="186" t="s">
        <v>3951</v>
      </c>
      <c r="C9752" s="187" t="s">
        <v>44</v>
      </c>
      <c r="D9752" s="218">
        <v>82.59</v>
      </c>
    </row>
    <row r="9753" spans="1:4" ht="14.25">
      <c r="A9753" s="199">
        <v>105037</v>
      </c>
      <c r="B9753" s="186" t="s">
        <v>3976</v>
      </c>
      <c r="C9753" s="187" t="s">
        <v>44</v>
      </c>
      <c r="D9753" s="218">
        <v>32.92</v>
      </c>
    </row>
    <row r="9754" spans="1:4" ht="14.25">
      <c r="A9754" s="199">
        <v>105036</v>
      </c>
      <c r="B9754" s="186" t="s">
        <v>3975</v>
      </c>
      <c r="C9754" s="187" t="s">
        <v>44</v>
      </c>
      <c r="D9754" s="218">
        <v>48.61</v>
      </c>
    </row>
    <row r="9755" spans="1:4" ht="14.25">
      <c r="A9755" s="199">
        <v>105035</v>
      </c>
      <c r="B9755" s="186" t="s">
        <v>3974</v>
      </c>
      <c r="C9755" s="187" t="s">
        <v>44</v>
      </c>
      <c r="D9755" s="218">
        <v>67.42</v>
      </c>
    </row>
    <row r="9756" spans="1:4" ht="14.25">
      <c r="A9756" s="199">
        <v>105022</v>
      </c>
      <c r="B9756" s="186" t="s">
        <v>3961</v>
      </c>
      <c r="C9756" s="187" t="s">
        <v>44</v>
      </c>
      <c r="D9756" s="218">
        <v>23.63</v>
      </c>
    </row>
    <row r="9757" spans="1:4" ht="14.25">
      <c r="A9757" s="199">
        <v>105021</v>
      </c>
      <c r="B9757" s="186" t="s">
        <v>3960</v>
      </c>
      <c r="C9757" s="187" t="s">
        <v>44</v>
      </c>
      <c r="D9757" s="218">
        <v>27.01</v>
      </c>
    </row>
    <row r="9758" spans="1:4" ht="14.25">
      <c r="A9758" s="199">
        <v>93184</v>
      </c>
      <c r="B9758" s="186" t="s">
        <v>3950</v>
      </c>
      <c r="C9758" s="187" t="s">
        <v>44</v>
      </c>
      <c r="D9758" s="218">
        <v>31.28</v>
      </c>
    </row>
    <row r="9759" spans="1:4" ht="14.25">
      <c r="A9759" s="199">
        <v>106317</v>
      </c>
      <c r="B9759" s="186" t="s">
        <v>23669</v>
      </c>
      <c r="C9759" s="187" t="s">
        <v>74</v>
      </c>
      <c r="D9759" s="218">
        <v>0</v>
      </c>
    </row>
    <row r="9760" spans="1:4" ht="14.25">
      <c r="A9760" s="199">
        <v>102237</v>
      </c>
      <c r="B9760" s="186" t="s">
        <v>23670</v>
      </c>
      <c r="C9760" s="187" t="s">
        <v>74</v>
      </c>
      <c r="D9760" s="218">
        <v>0</v>
      </c>
    </row>
    <row r="9761" spans="1:4" ht="14.25">
      <c r="A9761" s="199">
        <v>102149</v>
      </c>
      <c r="B9761" s="186" t="s">
        <v>23671</v>
      </c>
      <c r="C9761" s="187" t="s">
        <v>74</v>
      </c>
      <c r="D9761" s="218">
        <v>0</v>
      </c>
    </row>
    <row r="9762" spans="1:4" ht="14.25">
      <c r="A9762" s="199">
        <v>102144</v>
      </c>
      <c r="B9762" s="186" t="s">
        <v>23672</v>
      </c>
      <c r="C9762" s="187" t="s">
        <v>74</v>
      </c>
      <c r="D9762" s="218">
        <v>0</v>
      </c>
    </row>
    <row r="9763" spans="1:4" ht="14.25">
      <c r="A9763" s="199">
        <v>102150</v>
      </c>
      <c r="B9763" s="186" t="s">
        <v>23673</v>
      </c>
      <c r="C9763" s="187" t="s">
        <v>74</v>
      </c>
      <c r="D9763" s="218">
        <v>0</v>
      </c>
    </row>
    <row r="9764" spans="1:4" ht="14.25">
      <c r="A9764" s="199">
        <v>102145</v>
      </c>
      <c r="B9764" s="186" t="s">
        <v>23674</v>
      </c>
      <c r="C9764" s="187" t="s">
        <v>74</v>
      </c>
      <c r="D9764" s="218">
        <v>0</v>
      </c>
    </row>
    <row r="9765" spans="1:4" ht="14.25">
      <c r="A9765" s="199">
        <v>102146</v>
      </c>
      <c r="B9765" s="186" t="s">
        <v>23675</v>
      </c>
      <c r="C9765" s="187" t="s">
        <v>74</v>
      </c>
      <c r="D9765" s="218">
        <v>0</v>
      </c>
    </row>
    <row r="9766" spans="1:4" ht="14.25">
      <c r="A9766" s="199">
        <v>102147</v>
      </c>
      <c r="B9766" s="186" t="s">
        <v>23676</v>
      </c>
      <c r="C9766" s="187" t="s">
        <v>74</v>
      </c>
      <c r="D9766" s="218">
        <v>0</v>
      </c>
    </row>
    <row r="9767" spans="1:4" ht="14.25">
      <c r="A9767" s="199">
        <v>102148</v>
      </c>
      <c r="B9767" s="186" t="s">
        <v>23677</v>
      </c>
      <c r="C9767" s="187" t="s">
        <v>74</v>
      </c>
      <c r="D9767" s="218">
        <v>0</v>
      </c>
    </row>
    <row r="9768" spans="1:4" ht="14.25">
      <c r="A9768" s="199">
        <v>102171</v>
      </c>
      <c r="B9768" s="186" t="s">
        <v>23678</v>
      </c>
      <c r="C9768" s="187" t="s">
        <v>74</v>
      </c>
      <c r="D9768" s="218">
        <v>461.74</v>
      </c>
    </row>
    <row r="9769" spans="1:4" ht="14.25">
      <c r="A9769" s="199">
        <v>102172</v>
      </c>
      <c r="B9769" s="186" t="s">
        <v>23679</v>
      </c>
      <c r="C9769" s="187" t="s">
        <v>74</v>
      </c>
      <c r="D9769" s="218">
        <v>424.8</v>
      </c>
    </row>
    <row r="9770" spans="1:4" ht="14.25">
      <c r="A9770" s="199">
        <v>102170</v>
      </c>
      <c r="B9770" s="186" t="s">
        <v>23680</v>
      </c>
      <c r="C9770" s="187" t="s">
        <v>74</v>
      </c>
      <c r="D9770" s="218">
        <v>334.04</v>
      </c>
    </row>
    <row r="9771" spans="1:4" ht="14.25">
      <c r="A9771" s="199">
        <v>102160</v>
      </c>
      <c r="B9771" s="186" t="s">
        <v>23681</v>
      </c>
      <c r="C9771" s="187" t="s">
        <v>74</v>
      </c>
      <c r="D9771" s="218">
        <v>124.76</v>
      </c>
    </row>
    <row r="9772" spans="1:4" ht="14.25">
      <c r="A9772" s="199">
        <v>106315</v>
      </c>
      <c r="B9772" s="186" t="s">
        <v>23682</v>
      </c>
      <c r="C9772" s="187" t="s">
        <v>74</v>
      </c>
      <c r="D9772" s="218">
        <v>0</v>
      </c>
    </row>
    <row r="9773" spans="1:4" ht="14.25">
      <c r="A9773" s="199">
        <v>102174</v>
      </c>
      <c r="B9773" s="186" t="s">
        <v>23683</v>
      </c>
      <c r="C9773" s="187" t="s">
        <v>74</v>
      </c>
      <c r="D9773" s="218">
        <v>0</v>
      </c>
    </row>
    <row r="9774" spans="1:4" ht="14.25">
      <c r="A9774" s="199">
        <v>106316</v>
      </c>
      <c r="B9774" s="186" t="s">
        <v>23684</v>
      </c>
      <c r="C9774" s="187" t="s">
        <v>74</v>
      </c>
      <c r="D9774" s="218">
        <v>0</v>
      </c>
    </row>
    <row r="9775" spans="1:4" ht="14.25">
      <c r="A9775" s="199">
        <v>102175</v>
      </c>
      <c r="B9775" s="186" t="s">
        <v>23685</v>
      </c>
      <c r="C9775" s="187" t="s">
        <v>74</v>
      </c>
      <c r="D9775" s="218">
        <v>0</v>
      </c>
    </row>
    <row r="9776" spans="1:4" ht="14.25">
      <c r="A9776" s="199">
        <v>106314</v>
      </c>
      <c r="B9776" s="186" t="s">
        <v>23686</v>
      </c>
      <c r="C9776" s="187" t="s">
        <v>74</v>
      </c>
      <c r="D9776" s="218">
        <v>0</v>
      </c>
    </row>
    <row r="9777" spans="1:4" ht="14.25">
      <c r="A9777" s="199">
        <v>102173</v>
      </c>
      <c r="B9777" s="186" t="s">
        <v>23687</v>
      </c>
      <c r="C9777" s="187" t="s">
        <v>74</v>
      </c>
      <c r="D9777" s="218">
        <v>0</v>
      </c>
    </row>
    <row r="9778" spans="1:4" ht="14.25">
      <c r="A9778" s="199">
        <v>102163</v>
      </c>
      <c r="B9778" s="186" t="s">
        <v>23688</v>
      </c>
      <c r="C9778" s="187" t="s">
        <v>74</v>
      </c>
      <c r="D9778" s="218">
        <v>386.04</v>
      </c>
    </row>
    <row r="9779" spans="1:4" ht="14.25">
      <c r="A9779" s="199">
        <v>102153</v>
      </c>
      <c r="B9779" s="186" t="s">
        <v>23689</v>
      </c>
      <c r="C9779" s="187" t="s">
        <v>74</v>
      </c>
      <c r="D9779" s="218">
        <v>176.76</v>
      </c>
    </row>
    <row r="9780" spans="1:4" ht="14.25">
      <c r="A9780" s="199">
        <v>102165</v>
      </c>
      <c r="B9780" s="186" t="s">
        <v>23690</v>
      </c>
      <c r="C9780" s="187" t="s">
        <v>74</v>
      </c>
      <c r="D9780" s="218">
        <v>351.43</v>
      </c>
    </row>
    <row r="9781" spans="1:4" ht="14.25">
      <c r="A9781" s="199">
        <v>102155</v>
      </c>
      <c r="B9781" s="186" t="s">
        <v>23691</v>
      </c>
      <c r="C9781" s="187" t="s">
        <v>74</v>
      </c>
      <c r="D9781" s="218">
        <v>180.35</v>
      </c>
    </row>
    <row r="9782" spans="1:4" ht="14.25">
      <c r="A9782" s="199">
        <v>102167</v>
      </c>
      <c r="B9782" s="186" t="s">
        <v>23692</v>
      </c>
      <c r="C9782" s="187" t="s">
        <v>74</v>
      </c>
      <c r="D9782" s="218">
        <v>364.14</v>
      </c>
    </row>
    <row r="9783" spans="1:4" ht="14.25">
      <c r="A9783" s="199">
        <v>102157</v>
      </c>
      <c r="B9783" s="186" t="s">
        <v>23693</v>
      </c>
      <c r="C9783" s="187" t="s">
        <v>74</v>
      </c>
      <c r="D9783" s="218">
        <v>231.52</v>
      </c>
    </row>
    <row r="9784" spans="1:4" ht="14.25">
      <c r="A9784" s="199">
        <v>102169</v>
      </c>
      <c r="B9784" s="186" t="s">
        <v>23694</v>
      </c>
      <c r="C9784" s="187" t="s">
        <v>74</v>
      </c>
      <c r="D9784" s="218">
        <v>360.84</v>
      </c>
    </row>
    <row r="9785" spans="1:4" ht="14.25">
      <c r="A9785" s="199">
        <v>102159</v>
      </c>
      <c r="B9785" s="186" t="s">
        <v>23695</v>
      </c>
      <c r="C9785" s="187" t="s">
        <v>74</v>
      </c>
      <c r="D9785" s="218">
        <v>275.26</v>
      </c>
    </row>
    <row r="9786" spans="1:4" ht="14.25">
      <c r="A9786" s="199">
        <v>102161</v>
      </c>
      <c r="B9786" s="186" t="s">
        <v>23696</v>
      </c>
      <c r="C9786" s="187" t="s">
        <v>74</v>
      </c>
      <c r="D9786" s="218">
        <v>338.38</v>
      </c>
    </row>
    <row r="9787" spans="1:4" ht="14.25">
      <c r="A9787" s="199">
        <v>102151</v>
      </c>
      <c r="B9787" s="186" t="s">
        <v>23697</v>
      </c>
      <c r="C9787" s="187" t="s">
        <v>74</v>
      </c>
      <c r="D9787" s="218">
        <v>129.1</v>
      </c>
    </row>
    <row r="9788" spans="1:4" ht="14.25">
      <c r="A9788" s="199">
        <v>102162</v>
      </c>
      <c r="B9788" s="186" t="s">
        <v>23698</v>
      </c>
      <c r="C9788" s="187" t="s">
        <v>74</v>
      </c>
      <c r="D9788" s="218">
        <v>351.38</v>
      </c>
    </row>
    <row r="9789" spans="1:4" ht="14.25">
      <c r="A9789" s="199">
        <v>102152</v>
      </c>
      <c r="B9789" s="186" t="s">
        <v>23699</v>
      </c>
      <c r="C9789" s="187" t="s">
        <v>74</v>
      </c>
      <c r="D9789" s="218">
        <v>142.1</v>
      </c>
    </row>
    <row r="9790" spans="1:4" ht="14.25">
      <c r="A9790" s="199">
        <v>102164</v>
      </c>
      <c r="B9790" s="186" t="s">
        <v>23700</v>
      </c>
      <c r="C9790" s="187" t="s">
        <v>74</v>
      </c>
      <c r="D9790" s="218">
        <v>323.07</v>
      </c>
    </row>
    <row r="9791" spans="1:4" ht="14.25">
      <c r="A9791" s="199">
        <v>102154</v>
      </c>
      <c r="B9791" s="186" t="s">
        <v>23701</v>
      </c>
      <c r="C9791" s="187" t="s">
        <v>74</v>
      </c>
      <c r="D9791" s="218">
        <v>151.99</v>
      </c>
    </row>
    <row r="9792" spans="1:4" ht="14.25">
      <c r="A9792" s="199">
        <v>102166</v>
      </c>
      <c r="B9792" s="186" t="s">
        <v>23702</v>
      </c>
      <c r="C9792" s="187" t="s">
        <v>74</v>
      </c>
      <c r="D9792" s="218">
        <v>303.47000000000003</v>
      </c>
    </row>
    <row r="9793" spans="1:4" ht="14.25">
      <c r="A9793" s="199">
        <v>102156</v>
      </c>
      <c r="B9793" s="186" t="s">
        <v>23703</v>
      </c>
      <c r="C9793" s="187" t="s">
        <v>74</v>
      </c>
      <c r="D9793" s="218">
        <v>170.85</v>
      </c>
    </row>
    <row r="9794" spans="1:4" ht="14.25">
      <c r="A9794" s="199">
        <v>102168</v>
      </c>
      <c r="B9794" s="186" t="s">
        <v>23704</v>
      </c>
      <c r="C9794" s="187" t="s">
        <v>74</v>
      </c>
      <c r="D9794" s="218">
        <v>330.67</v>
      </c>
    </row>
    <row r="9795" spans="1:4" ht="14.25">
      <c r="A9795" s="199">
        <v>102158</v>
      </c>
      <c r="B9795" s="186" t="s">
        <v>23705</v>
      </c>
      <c r="C9795" s="187" t="s">
        <v>74</v>
      </c>
      <c r="D9795" s="218">
        <v>232.37</v>
      </c>
    </row>
    <row r="9796" spans="1:4" ht="14.25">
      <c r="A9796" s="199">
        <v>102181</v>
      </c>
      <c r="B9796" s="186" t="s">
        <v>23706</v>
      </c>
      <c r="C9796" s="187" t="s">
        <v>74</v>
      </c>
      <c r="D9796" s="218">
        <v>332.44</v>
      </c>
    </row>
    <row r="9797" spans="1:4" ht="14.25">
      <c r="A9797" s="199">
        <v>102179</v>
      </c>
      <c r="B9797" s="186" t="s">
        <v>23707</v>
      </c>
      <c r="C9797" s="187" t="s">
        <v>74</v>
      </c>
      <c r="D9797" s="218">
        <v>265</v>
      </c>
    </row>
    <row r="9798" spans="1:4" ht="14.25">
      <c r="A9798" s="199">
        <v>102180</v>
      </c>
      <c r="B9798" s="186" t="s">
        <v>23708</v>
      </c>
      <c r="C9798" s="187" t="s">
        <v>74</v>
      </c>
      <c r="D9798" s="218">
        <v>292.19</v>
      </c>
    </row>
    <row r="9799" spans="1:4" ht="14.25">
      <c r="A9799" s="199">
        <v>102189</v>
      </c>
      <c r="B9799" s="186" t="s">
        <v>23709</v>
      </c>
      <c r="C9799" s="187" t="s">
        <v>73</v>
      </c>
      <c r="D9799" s="218">
        <v>230.84</v>
      </c>
    </row>
    <row r="9800" spans="1:4" ht="14.25">
      <c r="A9800" s="199">
        <v>102188</v>
      </c>
      <c r="B9800" s="186" t="s">
        <v>23710</v>
      </c>
      <c r="C9800" s="187" t="s">
        <v>73</v>
      </c>
      <c r="D9800" s="218">
        <v>910.83</v>
      </c>
    </row>
    <row r="9801" spans="1:4" ht="14.25">
      <c r="A9801" s="199">
        <v>106320</v>
      </c>
      <c r="B9801" s="186" t="s">
        <v>23711</v>
      </c>
      <c r="C9801" s="187" t="s">
        <v>73</v>
      </c>
      <c r="D9801" s="218">
        <v>1738.22</v>
      </c>
    </row>
    <row r="9802" spans="1:4" ht="14.25">
      <c r="A9802" s="199">
        <v>102185</v>
      </c>
      <c r="B9802" s="186" t="s">
        <v>23712</v>
      </c>
      <c r="C9802" s="187" t="s">
        <v>73</v>
      </c>
      <c r="D9802" s="218">
        <v>3162.13</v>
      </c>
    </row>
    <row r="9803" spans="1:4" ht="14.25">
      <c r="A9803" s="199">
        <v>106318</v>
      </c>
      <c r="B9803" s="186" t="s">
        <v>23713</v>
      </c>
      <c r="C9803" s="187" t="s">
        <v>73</v>
      </c>
      <c r="D9803" s="218">
        <v>1467.59</v>
      </c>
    </row>
    <row r="9804" spans="1:4" ht="14.25">
      <c r="A9804" s="199">
        <v>106319</v>
      </c>
      <c r="B9804" s="186" t="s">
        <v>23714</v>
      </c>
      <c r="C9804" s="187" t="s">
        <v>73</v>
      </c>
      <c r="D9804" s="218">
        <v>1521.71</v>
      </c>
    </row>
    <row r="9805" spans="1:4" ht="14.25">
      <c r="A9805" s="199">
        <v>102184</v>
      </c>
      <c r="B9805" s="186" t="s">
        <v>23715</v>
      </c>
      <c r="C9805" s="187" t="s">
        <v>73</v>
      </c>
      <c r="D9805" s="218">
        <v>1575.84</v>
      </c>
    </row>
    <row r="9806" spans="1:4" ht="14.25">
      <c r="A9806" s="199">
        <v>102187</v>
      </c>
      <c r="B9806" s="186" t="s">
        <v>23716</v>
      </c>
      <c r="C9806" s="187" t="s">
        <v>73</v>
      </c>
      <c r="D9806" s="218">
        <v>0</v>
      </c>
    </row>
    <row r="9807" spans="1:4" ht="14.25">
      <c r="A9807" s="199">
        <v>102186</v>
      </c>
      <c r="B9807" s="186" t="s">
        <v>23717</v>
      </c>
      <c r="C9807" s="187" t="s">
        <v>73</v>
      </c>
      <c r="D9807" s="218">
        <v>0</v>
      </c>
    </row>
    <row r="9808" spans="1:4" ht="14.25">
      <c r="A9808" s="199">
        <v>102183</v>
      </c>
      <c r="B9808" s="186" t="s">
        <v>23718</v>
      </c>
      <c r="C9808" s="187" t="s">
        <v>73</v>
      </c>
      <c r="D9808" s="218">
        <v>1223.99</v>
      </c>
    </row>
    <row r="9809" spans="1:4" ht="14.25">
      <c r="A9809" s="199">
        <v>102182</v>
      </c>
      <c r="B9809" s="186" t="s">
        <v>23719</v>
      </c>
      <c r="C9809" s="187" t="s">
        <v>73</v>
      </c>
      <c r="D9809" s="218">
        <v>684.51</v>
      </c>
    </row>
    <row r="9810" spans="1:4" ht="14.25">
      <c r="A9810" s="199">
        <v>102191</v>
      </c>
      <c r="B9810" s="186" t="s">
        <v>23720</v>
      </c>
      <c r="C9810" s="187" t="s">
        <v>74</v>
      </c>
      <c r="D9810" s="218">
        <v>17.46</v>
      </c>
    </row>
    <row r="9811" spans="1:4" ht="14.25">
      <c r="A9811" s="199">
        <v>102190</v>
      </c>
      <c r="B9811" s="186" t="s">
        <v>23721</v>
      </c>
      <c r="C9811" s="187" t="s">
        <v>74</v>
      </c>
      <c r="D9811" s="218">
        <v>16.12</v>
      </c>
    </row>
    <row r="9812" spans="1:4" ht="14.25">
      <c r="A9812" s="199">
        <v>102192</v>
      </c>
      <c r="B9812" s="186" t="s">
        <v>23722</v>
      </c>
      <c r="C9812" s="187" t="s">
        <v>74</v>
      </c>
      <c r="D9812" s="218">
        <v>15.41</v>
      </c>
    </row>
    <row r="9813" spans="1:4" ht="14.25">
      <c r="A9813" s="199">
        <v>89354</v>
      </c>
      <c r="B9813" s="186" t="s">
        <v>2745</v>
      </c>
      <c r="C9813" s="187" t="s">
        <v>73</v>
      </c>
      <c r="D9813" s="218">
        <v>529.89</v>
      </c>
    </row>
    <row r="9814" spans="1:4" ht="14.25">
      <c r="A9814" s="199">
        <v>103041</v>
      </c>
      <c r="B9814" s="186" t="s">
        <v>2808</v>
      </c>
      <c r="C9814" s="187" t="s">
        <v>73</v>
      </c>
      <c r="D9814" s="218">
        <v>14.36</v>
      </c>
    </row>
    <row r="9815" spans="1:4" ht="14.25">
      <c r="A9815" s="199">
        <v>103042</v>
      </c>
      <c r="B9815" s="186" t="s">
        <v>2809</v>
      </c>
      <c r="C9815" s="187" t="s">
        <v>73</v>
      </c>
      <c r="D9815" s="218">
        <v>18.21</v>
      </c>
    </row>
    <row r="9816" spans="1:4" ht="14.25">
      <c r="A9816" s="199">
        <v>103043</v>
      </c>
      <c r="B9816" s="186" t="s">
        <v>2810</v>
      </c>
      <c r="C9816" s="187" t="s">
        <v>73</v>
      </c>
      <c r="D9816" s="218">
        <v>16.36</v>
      </c>
    </row>
    <row r="9817" spans="1:4" ht="14.25">
      <c r="A9817" s="199">
        <v>103044</v>
      </c>
      <c r="B9817" s="186" t="s">
        <v>2811</v>
      </c>
      <c r="C9817" s="187" t="s">
        <v>73</v>
      </c>
      <c r="D9817" s="218">
        <v>22.36</v>
      </c>
    </row>
    <row r="9818" spans="1:4" ht="14.25">
      <c r="A9818" s="199">
        <v>103039</v>
      </c>
      <c r="B9818" s="186" t="s">
        <v>2806</v>
      </c>
      <c r="C9818" s="187" t="s">
        <v>73</v>
      </c>
      <c r="D9818" s="218">
        <v>49.77</v>
      </c>
    </row>
    <row r="9819" spans="1:4" ht="14.25">
      <c r="A9819" s="199">
        <v>103038</v>
      </c>
      <c r="B9819" s="186" t="s">
        <v>2805</v>
      </c>
      <c r="C9819" s="187" t="s">
        <v>73</v>
      </c>
      <c r="D9819" s="218">
        <v>44.92</v>
      </c>
    </row>
    <row r="9820" spans="1:4" ht="14.25">
      <c r="A9820" s="199">
        <v>103037</v>
      </c>
      <c r="B9820" s="186" t="s">
        <v>2804</v>
      </c>
      <c r="C9820" s="187" t="s">
        <v>73</v>
      </c>
      <c r="D9820" s="218">
        <v>33.5</v>
      </c>
    </row>
    <row r="9821" spans="1:4" ht="14.25">
      <c r="A9821" s="199">
        <v>103036</v>
      </c>
      <c r="B9821" s="186" t="s">
        <v>2803</v>
      </c>
      <c r="C9821" s="187" t="s">
        <v>73</v>
      </c>
      <c r="D9821" s="218">
        <v>16.940000000000001</v>
      </c>
    </row>
    <row r="9822" spans="1:4" ht="14.25">
      <c r="A9822" s="199">
        <v>103040</v>
      </c>
      <c r="B9822" s="186" t="s">
        <v>2807</v>
      </c>
      <c r="C9822" s="187" t="s">
        <v>73</v>
      </c>
      <c r="D9822" s="218">
        <v>72.91</v>
      </c>
    </row>
    <row r="9823" spans="1:4" ht="14.25">
      <c r="A9823" s="199">
        <v>90371</v>
      </c>
      <c r="B9823" s="186" t="s">
        <v>2751</v>
      </c>
      <c r="C9823" s="187" t="s">
        <v>73</v>
      </c>
      <c r="D9823" s="218">
        <v>21.54</v>
      </c>
    </row>
    <row r="9824" spans="1:4" ht="14.25">
      <c r="A9824" s="199">
        <v>103047</v>
      </c>
      <c r="B9824" s="186" t="s">
        <v>9181</v>
      </c>
      <c r="C9824" s="187" t="s">
        <v>73</v>
      </c>
      <c r="D9824" s="218">
        <v>18.100000000000001</v>
      </c>
    </row>
    <row r="9825" spans="1:4" ht="14.25">
      <c r="A9825" s="199">
        <v>94489</v>
      </c>
      <c r="B9825" s="186" t="s">
        <v>9182</v>
      </c>
      <c r="C9825" s="187" t="s">
        <v>73</v>
      </c>
      <c r="D9825" s="218">
        <v>21.84</v>
      </c>
    </row>
    <row r="9826" spans="1:4" ht="14.25">
      <c r="A9826" s="199">
        <v>94490</v>
      </c>
      <c r="B9826" s="186" t="s">
        <v>9183</v>
      </c>
      <c r="C9826" s="187" t="s">
        <v>73</v>
      </c>
      <c r="D9826" s="218">
        <v>31.28</v>
      </c>
    </row>
    <row r="9827" spans="1:4" ht="14.25">
      <c r="A9827" s="199">
        <v>94491</v>
      </c>
      <c r="B9827" s="186" t="s">
        <v>9184</v>
      </c>
      <c r="C9827" s="187" t="s">
        <v>73</v>
      </c>
      <c r="D9827" s="218">
        <v>43.06</v>
      </c>
    </row>
    <row r="9828" spans="1:4" ht="14.25">
      <c r="A9828" s="199">
        <v>94492</v>
      </c>
      <c r="B9828" s="186" t="s">
        <v>9185</v>
      </c>
      <c r="C9828" s="187" t="s">
        <v>73</v>
      </c>
      <c r="D9828" s="218">
        <v>44.17</v>
      </c>
    </row>
    <row r="9829" spans="1:4" ht="14.25">
      <c r="A9829" s="199">
        <v>94493</v>
      </c>
      <c r="B9829" s="186" t="s">
        <v>9186</v>
      </c>
      <c r="C9829" s="187" t="s">
        <v>73</v>
      </c>
      <c r="D9829" s="218">
        <v>80.97</v>
      </c>
    </row>
    <row r="9830" spans="1:4" ht="14.25">
      <c r="A9830" s="199">
        <v>94497</v>
      </c>
      <c r="B9830" s="186" t="s">
        <v>2754</v>
      </c>
      <c r="C9830" s="187" t="s">
        <v>73</v>
      </c>
      <c r="D9830" s="218">
        <v>159.5</v>
      </c>
    </row>
    <row r="9831" spans="1:4" ht="14.25">
      <c r="A9831" s="199">
        <v>94794</v>
      </c>
      <c r="B9831" s="186" t="s">
        <v>2761</v>
      </c>
      <c r="C9831" s="187" t="s">
        <v>73</v>
      </c>
      <c r="D9831" s="218">
        <v>252.52</v>
      </c>
    </row>
    <row r="9832" spans="1:4" ht="14.25">
      <c r="A9832" s="199">
        <v>94496</v>
      </c>
      <c r="B9832" s="186" t="s">
        <v>2753</v>
      </c>
      <c r="C9832" s="187" t="s">
        <v>73</v>
      </c>
      <c r="D9832" s="218">
        <v>126.03</v>
      </c>
    </row>
    <row r="9833" spans="1:4" ht="14.25">
      <c r="A9833" s="199">
        <v>94793</v>
      </c>
      <c r="B9833" s="186" t="s">
        <v>2760</v>
      </c>
      <c r="C9833" s="187" t="s">
        <v>73</v>
      </c>
      <c r="D9833" s="218">
        <v>239.15</v>
      </c>
    </row>
    <row r="9834" spans="1:4" ht="14.25">
      <c r="A9834" s="199">
        <v>94495</v>
      </c>
      <c r="B9834" s="186" t="s">
        <v>2752</v>
      </c>
      <c r="C9834" s="187" t="s">
        <v>73</v>
      </c>
      <c r="D9834" s="218">
        <v>92.49</v>
      </c>
    </row>
    <row r="9835" spans="1:4" ht="14.25">
      <c r="A9835" s="199">
        <v>94792</v>
      </c>
      <c r="B9835" s="186" t="s">
        <v>2759</v>
      </c>
      <c r="C9835" s="187" t="s">
        <v>73</v>
      </c>
      <c r="D9835" s="218">
        <v>173.74</v>
      </c>
    </row>
    <row r="9836" spans="1:4" ht="14.25">
      <c r="A9836" s="199">
        <v>89352</v>
      </c>
      <c r="B9836" s="186" t="s">
        <v>2742</v>
      </c>
      <c r="C9836" s="187" t="s">
        <v>73</v>
      </c>
      <c r="D9836" s="218">
        <v>54.68</v>
      </c>
    </row>
    <row r="9837" spans="1:4" ht="14.25">
      <c r="A9837" s="199">
        <v>89986</v>
      </c>
      <c r="B9837" s="186" t="s">
        <v>2748</v>
      </c>
      <c r="C9837" s="187" t="s">
        <v>73</v>
      </c>
      <c r="D9837" s="218">
        <v>125.54</v>
      </c>
    </row>
    <row r="9838" spans="1:4" ht="14.25">
      <c r="A9838" s="199">
        <v>94499</v>
      </c>
      <c r="B9838" s="186" t="s">
        <v>2756</v>
      </c>
      <c r="C9838" s="187" t="s">
        <v>73</v>
      </c>
      <c r="D9838" s="218">
        <v>444.95</v>
      </c>
    </row>
    <row r="9839" spans="1:4" ht="14.25">
      <c r="A9839" s="199">
        <v>94498</v>
      </c>
      <c r="B9839" s="186" t="s">
        <v>2755</v>
      </c>
      <c r="C9839" s="187" t="s">
        <v>73</v>
      </c>
      <c r="D9839" s="218">
        <v>220.77</v>
      </c>
    </row>
    <row r="9840" spans="1:4" ht="14.25">
      <c r="A9840" s="199">
        <v>94500</v>
      </c>
      <c r="B9840" s="186" t="s">
        <v>2757</v>
      </c>
      <c r="C9840" s="187" t="s">
        <v>73</v>
      </c>
      <c r="D9840" s="218">
        <v>539.64</v>
      </c>
    </row>
    <row r="9841" spans="1:4" ht="14.25">
      <c r="A9841" s="199">
        <v>89353</v>
      </c>
      <c r="B9841" s="186" t="s">
        <v>2744</v>
      </c>
      <c r="C9841" s="187" t="s">
        <v>73</v>
      </c>
      <c r="D9841" s="218">
        <v>59.45</v>
      </c>
    </row>
    <row r="9842" spans="1:4" ht="14.25">
      <c r="A9842" s="199">
        <v>89987</v>
      </c>
      <c r="B9842" s="186" t="s">
        <v>2750</v>
      </c>
      <c r="C9842" s="187" t="s">
        <v>73</v>
      </c>
      <c r="D9842" s="218">
        <v>142.4</v>
      </c>
    </row>
    <row r="9843" spans="1:4" ht="14.25">
      <c r="A9843" s="199">
        <v>94501</v>
      </c>
      <c r="B9843" s="186" t="s">
        <v>2758</v>
      </c>
      <c r="C9843" s="187" t="s">
        <v>73</v>
      </c>
      <c r="D9843" s="218">
        <v>1100.6199999999999</v>
      </c>
    </row>
    <row r="9844" spans="1:4" ht="14.25">
      <c r="A9844" s="199">
        <v>89349</v>
      </c>
      <c r="B9844" s="186" t="s">
        <v>2741</v>
      </c>
      <c r="C9844" s="187" t="s">
        <v>73</v>
      </c>
      <c r="D9844" s="218">
        <v>39.83</v>
      </c>
    </row>
    <row r="9845" spans="1:4" ht="14.25">
      <c r="A9845" s="199">
        <v>89984</v>
      </c>
      <c r="B9845" s="186" t="s">
        <v>2746</v>
      </c>
      <c r="C9845" s="187" t="s">
        <v>73</v>
      </c>
      <c r="D9845" s="218">
        <v>128.94</v>
      </c>
    </row>
    <row r="9846" spans="1:4" ht="14.25">
      <c r="A9846" s="199">
        <v>89985</v>
      </c>
      <c r="B9846" s="186" t="s">
        <v>2747</v>
      </c>
      <c r="C9846" s="187" t="s">
        <v>73</v>
      </c>
      <c r="D9846" s="218">
        <v>134.94999999999999</v>
      </c>
    </row>
    <row r="9847" spans="1:4" ht="14.25">
      <c r="A9847" s="199">
        <v>89351</v>
      </c>
      <c r="B9847" s="186" t="s">
        <v>9187</v>
      </c>
      <c r="C9847" s="187" t="s">
        <v>73</v>
      </c>
      <c r="D9847" s="218">
        <v>48.81</v>
      </c>
    </row>
    <row r="9848" spans="1:4" ht="14.25">
      <c r="A9848" s="199">
        <v>103045</v>
      </c>
      <c r="B9848" s="186" t="s">
        <v>2812</v>
      </c>
      <c r="C9848" s="187" t="s">
        <v>73</v>
      </c>
      <c r="D9848" s="218">
        <v>7.82</v>
      </c>
    </row>
    <row r="9849" spans="1:4" ht="14.25">
      <c r="A9849" s="199">
        <v>103046</v>
      </c>
      <c r="B9849" s="186" t="s">
        <v>2813</v>
      </c>
      <c r="C9849" s="187" t="s">
        <v>73</v>
      </c>
      <c r="D9849" s="218">
        <v>17.37</v>
      </c>
    </row>
    <row r="9850" spans="1:4" ht="14.25">
      <c r="A9850" s="199">
        <v>103048</v>
      </c>
      <c r="B9850" s="186" t="s">
        <v>9188</v>
      </c>
      <c r="C9850" s="187" t="s">
        <v>73</v>
      </c>
      <c r="D9850" s="218">
        <v>14.14</v>
      </c>
    </row>
    <row r="9851" spans="1:4" ht="14.25">
      <c r="A9851" s="199">
        <v>103049</v>
      </c>
      <c r="B9851" s="186" t="s">
        <v>9189</v>
      </c>
      <c r="C9851" s="187" t="s">
        <v>73</v>
      </c>
      <c r="D9851" s="218">
        <v>15.25</v>
      </c>
    </row>
    <row r="9852" spans="1:4" ht="14.25">
      <c r="A9852" s="199">
        <v>103029</v>
      </c>
      <c r="B9852" s="186" t="s">
        <v>2802</v>
      </c>
      <c r="C9852" s="187" t="s">
        <v>73</v>
      </c>
      <c r="D9852" s="218">
        <v>68.319999999999993</v>
      </c>
    </row>
    <row r="9853" spans="1:4" ht="14.25">
      <c r="A9853" s="199">
        <v>103019</v>
      </c>
      <c r="B9853" s="186" t="s">
        <v>2801</v>
      </c>
      <c r="C9853" s="187" t="s">
        <v>73</v>
      </c>
      <c r="D9853" s="218">
        <v>180.85</v>
      </c>
    </row>
    <row r="9854" spans="1:4" ht="14.25">
      <c r="A9854" s="199">
        <v>103050</v>
      </c>
      <c r="B9854" s="186" t="s">
        <v>9190</v>
      </c>
      <c r="C9854" s="187" t="s">
        <v>73</v>
      </c>
      <c r="D9854" s="218">
        <v>25.8</v>
      </c>
    </row>
    <row r="9855" spans="1:4" ht="14.25">
      <c r="A9855" s="199">
        <v>103051</v>
      </c>
      <c r="B9855" s="186" t="s">
        <v>9191</v>
      </c>
      <c r="C9855" s="187" t="s">
        <v>73</v>
      </c>
      <c r="D9855" s="218">
        <v>31.15</v>
      </c>
    </row>
    <row r="9856" spans="1:4" ht="14.25">
      <c r="A9856" s="199">
        <v>103052</v>
      </c>
      <c r="B9856" s="186" t="s">
        <v>9192</v>
      </c>
      <c r="C9856" s="187" t="s">
        <v>73</v>
      </c>
      <c r="D9856" s="218">
        <v>42.13</v>
      </c>
    </row>
    <row r="9857" spans="1:4" ht="14.25">
      <c r="A9857" s="199">
        <v>94799</v>
      </c>
      <c r="B9857" s="186" t="s">
        <v>2767</v>
      </c>
      <c r="C9857" s="187" t="s">
        <v>73</v>
      </c>
      <c r="D9857" s="218">
        <v>151</v>
      </c>
    </row>
    <row r="9858" spans="1:4" ht="14.25">
      <c r="A9858" s="199">
        <v>94798</v>
      </c>
      <c r="B9858" s="186" t="s">
        <v>2766</v>
      </c>
      <c r="C9858" s="187" t="s">
        <v>73</v>
      </c>
      <c r="D9858" s="218">
        <v>122.68</v>
      </c>
    </row>
    <row r="9859" spans="1:4" ht="14.25">
      <c r="A9859" s="199">
        <v>94797</v>
      </c>
      <c r="B9859" s="186" t="s">
        <v>2765</v>
      </c>
      <c r="C9859" s="187" t="s">
        <v>73</v>
      </c>
      <c r="D9859" s="218">
        <v>74.650000000000006</v>
      </c>
    </row>
    <row r="9860" spans="1:4" ht="14.25">
      <c r="A9860" s="199">
        <v>94795</v>
      </c>
      <c r="B9860" s="186" t="s">
        <v>2763</v>
      </c>
      <c r="C9860" s="187" t="s">
        <v>73</v>
      </c>
      <c r="D9860" s="218">
        <v>31.68</v>
      </c>
    </row>
    <row r="9861" spans="1:4" ht="14.25">
      <c r="A9861" s="199">
        <v>94800</v>
      </c>
      <c r="B9861" s="186" t="s">
        <v>2768</v>
      </c>
      <c r="C9861" s="187" t="s">
        <v>73</v>
      </c>
      <c r="D9861" s="218">
        <v>193.92</v>
      </c>
    </row>
    <row r="9862" spans="1:4" ht="14.25">
      <c r="A9862" s="199">
        <v>94796</v>
      </c>
      <c r="B9862" s="186" t="s">
        <v>2764</v>
      </c>
      <c r="C9862" s="187" t="s">
        <v>73</v>
      </c>
      <c r="D9862" s="218">
        <v>37.06</v>
      </c>
    </row>
    <row r="9863" spans="1:4" ht="14.25">
      <c r="A9863" s="199">
        <v>99635</v>
      </c>
      <c r="B9863" s="186" t="s">
        <v>2789</v>
      </c>
      <c r="C9863" s="187" t="s">
        <v>73</v>
      </c>
      <c r="D9863" s="218">
        <v>406.07</v>
      </c>
    </row>
    <row r="9864" spans="1:4" ht="14.25">
      <c r="A9864" s="199">
        <v>103018</v>
      </c>
      <c r="B9864" s="186" t="s">
        <v>2800</v>
      </c>
      <c r="C9864" s="187" t="s">
        <v>73</v>
      </c>
      <c r="D9864" s="218">
        <v>331.67</v>
      </c>
    </row>
    <row r="9865" spans="1:4" ht="14.25">
      <c r="A9865" s="199">
        <v>95252</v>
      </c>
      <c r="B9865" s="186" t="s">
        <v>2773</v>
      </c>
      <c r="C9865" s="187" t="s">
        <v>73</v>
      </c>
      <c r="D9865" s="218">
        <v>227.29</v>
      </c>
    </row>
    <row r="9866" spans="1:4" ht="14.25">
      <c r="A9866" s="199">
        <v>95251</v>
      </c>
      <c r="B9866" s="186" t="s">
        <v>2772</v>
      </c>
      <c r="C9866" s="187" t="s">
        <v>73</v>
      </c>
      <c r="D9866" s="218">
        <v>187.81</v>
      </c>
    </row>
    <row r="9867" spans="1:4" ht="14.25">
      <c r="A9867" s="199">
        <v>95250</v>
      </c>
      <c r="B9867" s="186" t="s">
        <v>2771</v>
      </c>
      <c r="C9867" s="187" t="s">
        <v>73</v>
      </c>
      <c r="D9867" s="218">
        <v>126.68</v>
      </c>
    </row>
    <row r="9868" spans="1:4" ht="14.25">
      <c r="A9868" s="199">
        <v>95248</v>
      </c>
      <c r="B9868" s="186" t="s">
        <v>2769</v>
      </c>
      <c r="C9868" s="187" t="s">
        <v>73</v>
      </c>
      <c r="D9868" s="218">
        <v>80.099999999999994</v>
      </c>
    </row>
    <row r="9869" spans="1:4" ht="14.25">
      <c r="A9869" s="199">
        <v>95253</v>
      </c>
      <c r="B9869" s="186" t="s">
        <v>2774</v>
      </c>
      <c r="C9869" s="187" t="s">
        <v>73</v>
      </c>
      <c r="D9869" s="218">
        <v>347.07</v>
      </c>
    </row>
    <row r="9870" spans="1:4" ht="14.25">
      <c r="A9870" s="199">
        <v>95249</v>
      </c>
      <c r="B9870" s="186" t="s">
        <v>2770</v>
      </c>
      <c r="C9870" s="187" t="s">
        <v>73</v>
      </c>
      <c r="D9870" s="218">
        <v>93.86</v>
      </c>
    </row>
    <row r="9871" spans="1:4" ht="14.25">
      <c r="A9871" s="199">
        <v>99622</v>
      </c>
      <c r="B9871" s="186" t="s">
        <v>9193</v>
      </c>
      <c r="C9871" s="187" t="s">
        <v>73</v>
      </c>
      <c r="D9871" s="218">
        <v>326.47000000000003</v>
      </c>
    </row>
    <row r="9872" spans="1:4" ht="14.25">
      <c r="A9872" s="199">
        <v>99621</v>
      </c>
      <c r="B9872" s="186" t="s">
        <v>2777</v>
      </c>
      <c r="C9872" s="187" t="s">
        <v>73</v>
      </c>
      <c r="D9872" s="218">
        <v>290.44</v>
      </c>
    </row>
    <row r="9873" spans="1:4" ht="14.25">
      <c r="A9873" s="199">
        <v>99620</v>
      </c>
      <c r="B9873" s="186" t="s">
        <v>2776</v>
      </c>
      <c r="C9873" s="187" t="s">
        <v>73</v>
      </c>
      <c r="D9873" s="218">
        <v>194.71</v>
      </c>
    </row>
    <row r="9874" spans="1:4" ht="14.25">
      <c r="A9874" s="199">
        <v>103008</v>
      </c>
      <c r="B9874" s="186" t="s">
        <v>2790</v>
      </c>
      <c r="C9874" s="187" t="s">
        <v>73</v>
      </c>
      <c r="D9874" s="218">
        <v>117.29</v>
      </c>
    </row>
    <row r="9875" spans="1:4" ht="14.25">
      <c r="A9875" s="199">
        <v>99624</v>
      </c>
      <c r="B9875" s="186" t="s">
        <v>2778</v>
      </c>
      <c r="C9875" s="187" t="s">
        <v>73</v>
      </c>
      <c r="D9875" s="218">
        <v>650.29</v>
      </c>
    </row>
    <row r="9876" spans="1:4" ht="14.25">
      <c r="A9876" s="199">
        <v>99623</v>
      </c>
      <c r="B9876" s="186" t="s">
        <v>9194</v>
      </c>
      <c r="C9876" s="187" t="s">
        <v>73</v>
      </c>
      <c r="D9876" s="218">
        <v>455.89</v>
      </c>
    </row>
    <row r="9877" spans="1:4" ht="14.25">
      <c r="A9877" s="199">
        <v>99625</v>
      </c>
      <c r="B9877" s="186" t="s">
        <v>2779</v>
      </c>
      <c r="C9877" s="187" t="s">
        <v>73</v>
      </c>
      <c r="D9877" s="218">
        <v>895.15</v>
      </c>
    </row>
    <row r="9878" spans="1:4" ht="14.25">
      <c r="A9878" s="199">
        <v>99619</v>
      </c>
      <c r="B9878" s="186" t="s">
        <v>2775</v>
      </c>
      <c r="C9878" s="187" t="s">
        <v>73</v>
      </c>
      <c r="D9878" s="218">
        <v>143.33000000000001</v>
      </c>
    </row>
    <row r="9879" spans="1:4" ht="14.25">
      <c r="A9879" s="199">
        <v>99626</v>
      </c>
      <c r="B9879" s="186" t="s">
        <v>2780</v>
      </c>
      <c r="C9879" s="187" t="s">
        <v>73</v>
      </c>
      <c r="D9879" s="218">
        <v>1380.16</v>
      </c>
    </row>
    <row r="9880" spans="1:4" ht="14.25">
      <c r="A9880" s="199">
        <v>99631</v>
      </c>
      <c r="B9880" s="186" t="s">
        <v>2785</v>
      </c>
      <c r="C9880" s="187" t="s">
        <v>73</v>
      </c>
      <c r="D9880" s="218">
        <v>180.14</v>
      </c>
    </row>
    <row r="9881" spans="1:4" ht="14.25">
      <c r="A9881" s="199">
        <v>99630</v>
      </c>
      <c r="B9881" s="186" t="s">
        <v>2784</v>
      </c>
      <c r="C9881" s="187" t="s">
        <v>73</v>
      </c>
      <c r="D9881" s="218">
        <v>155.03</v>
      </c>
    </row>
    <row r="9882" spans="1:4" ht="14.25">
      <c r="A9882" s="199">
        <v>99629</v>
      </c>
      <c r="B9882" s="186" t="s">
        <v>2783</v>
      </c>
      <c r="C9882" s="187" t="s">
        <v>73</v>
      </c>
      <c r="D9882" s="218">
        <v>104.06</v>
      </c>
    </row>
    <row r="9883" spans="1:4" ht="14.25">
      <c r="A9883" s="199">
        <v>99627</v>
      </c>
      <c r="B9883" s="186" t="s">
        <v>2781</v>
      </c>
      <c r="C9883" s="187" t="s">
        <v>73</v>
      </c>
      <c r="D9883" s="218">
        <v>86.4</v>
      </c>
    </row>
    <row r="9884" spans="1:4" ht="14.25">
      <c r="A9884" s="199">
        <v>103009</v>
      </c>
      <c r="B9884" s="186" t="s">
        <v>2791</v>
      </c>
      <c r="C9884" s="187" t="s">
        <v>73</v>
      </c>
      <c r="D9884" s="218">
        <v>412.31</v>
      </c>
    </row>
    <row r="9885" spans="1:4" ht="14.25">
      <c r="A9885" s="199">
        <v>99632</v>
      </c>
      <c r="B9885" s="186" t="s">
        <v>2786</v>
      </c>
      <c r="C9885" s="187" t="s">
        <v>73</v>
      </c>
      <c r="D9885" s="218">
        <v>260.20999999999998</v>
      </c>
    </row>
    <row r="9886" spans="1:4" ht="14.25">
      <c r="A9886" s="199">
        <v>99633</v>
      </c>
      <c r="B9886" s="186" t="s">
        <v>2787</v>
      </c>
      <c r="C9886" s="187" t="s">
        <v>73</v>
      </c>
      <c r="D9886" s="218">
        <v>560.37</v>
      </c>
    </row>
    <row r="9887" spans="1:4" ht="14.25">
      <c r="A9887" s="199">
        <v>99628</v>
      </c>
      <c r="B9887" s="186" t="s">
        <v>2782</v>
      </c>
      <c r="C9887" s="187" t="s">
        <v>73</v>
      </c>
      <c r="D9887" s="218">
        <v>93.93</v>
      </c>
    </row>
    <row r="9888" spans="1:4" ht="14.25">
      <c r="A9888" s="199">
        <v>99634</v>
      </c>
      <c r="B9888" s="186" t="s">
        <v>2788</v>
      </c>
      <c r="C9888" s="187" t="s">
        <v>73</v>
      </c>
      <c r="D9888" s="218">
        <v>958.93</v>
      </c>
    </row>
    <row r="9889" spans="1:4" ht="14.25">
      <c r="A9889" s="199">
        <v>103013</v>
      </c>
      <c r="B9889" s="186" t="s">
        <v>2795</v>
      </c>
      <c r="C9889" s="187" t="s">
        <v>73</v>
      </c>
      <c r="D9889" s="218">
        <v>168.04</v>
      </c>
    </row>
    <row r="9890" spans="1:4" ht="14.25">
      <c r="A9890" s="199">
        <v>103012</v>
      </c>
      <c r="B9890" s="186" t="s">
        <v>2794</v>
      </c>
      <c r="C9890" s="187" t="s">
        <v>73</v>
      </c>
      <c r="D9890" s="218">
        <v>156.33000000000001</v>
      </c>
    </row>
    <row r="9891" spans="1:4" ht="14.25">
      <c r="A9891" s="199">
        <v>103011</v>
      </c>
      <c r="B9891" s="186" t="s">
        <v>2793</v>
      </c>
      <c r="C9891" s="187" t="s">
        <v>73</v>
      </c>
      <c r="D9891" s="218">
        <v>99.02</v>
      </c>
    </row>
    <row r="9892" spans="1:4" ht="14.25">
      <c r="A9892" s="199">
        <v>103015</v>
      </c>
      <c r="B9892" s="186" t="s">
        <v>2797</v>
      </c>
      <c r="C9892" s="187" t="s">
        <v>73</v>
      </c>
      <c r="D9892" s="218">
        <v>448.24</v>
      </c>
    </row>
    <row r="9893" spans="1:4" ht="14.25">
      <c r="A9893" s="199">
        <v>103014</v>
      </c>
      <c r="B9893" s="186" t="s">
        <v>2796</v>
      </c>
      <c r="C9893" s="187" t="s">
        <v>73</v>
      </c>
      <c r="D9893" s="218">
        <v>253.03</v>
      </c>
    </row>
    <row r="9894" spans="1:4" ht="14.25">
      <c r="A9894" s="199">
        <v>103016</v>
      </c>
      <c r="B9894" s="186" t="s">
        <v>2798</v>
      </c>
      <c r="C9894" s="187" t="s">
        <v>73</v>
      </c>
      <c r="D9894" s="218">
        <v>613.1</v>
      </c>
    </row>
    <row r="9895" spans="1:4" ht="14.25">
      <c r="A9895" s="199">
        <v>103010</v>
      </c>
      <c r="B9895" s="186" t="s">
        <v>2792</v>
      </c>
      <c r="C9895" s="187" t="s">
        <v>73</v>
      </c>
      <c r="D9895" s="218">
        <v>88.95</v>
      </c>
    </row>
    <row r="9896" spans="1:4" ht="14.25">
      <c r="A9896" s="199">
        <v>103017</v>
      </c>
      <c r="B9896" s="186" t="s">
        <v>2799</v>
      </c>
      <c r="C9896" s="187" t="s">
        <v>73</v>
      </c>
      <c r="D9896" s="218">
        <v>1071.8399999999999</v>
      </c>
    </row>
    <row r="9897" spans="1:4" ht="14.25">
      <c r="A9897" s="199">
        <v>103033</v>
      </c>
      <c r="B9897" s="186" t="s">
        <v>9195</v>
      </c>
      <c r="C9897" s="187" t="s">
        <v>73</v>
      </c>
      <c r="D9897" s="218">
        <v>0</v>
      </c>
    </row>
    <row r="9898" spans="1:4" ht="14.25">
      <c r="A9898" s="199">
        <v>103032</v>
      </c>
      <c r="B9898" s="186" t="s">
        <v>9196</v>
      </c>
      <c r="C9898" s="187" t="s">
        <v>73</v>
      </c>
      <c r="D9898" s="218">
        <v>0</v>
      </c>
    </row>
    <row r="9899" spans="1:4" ht="14.25">
      <c r="A9899" s="199">
        <v>103030</v>
      </c>
      <c r="B9899" s="186" t="s">
        <v>9197</v>
      </c>
      <c r="C9899" s="187" t="s">
        <v>73</v>
      </c>
      <c r="D9899" s="218">
        <v>0</v>
      </c>
    </row>
    <row r="9900" spans="1:4" ht="14.25">
      <c r="A9900" s="199">
        <v>103031</v>
      </c>
      <c r="B9900" s="186" t="s">
        <v>9198</v>
      </c>
      <c r="C9900" s="187" t="s">
        <v>73</v>
      </c>
      <c r="D9900" s="218">
        <v>0</v>
      </c>
    </row>
    <row r="9901" spans="1:4" ht="14.25">
      <c r="A9901" s="199">
        <v>103035</v>
      </c>
      <c r="B9901" s="186" t="s">
        <v>9199</v>
      </c>
      <c r="C9901" s="187" t="s">
        <v>73</v>
      </c>
      <c r="D9901" s="218">
        <v>0</v>
      </c>
    </row>
    <row r="9902" spans="1:4" ht="14.25">
      <c r="A9902" s="199">
        <v>103034</v>
      </c>
      <c r="B9902" s="186" t="s">
        <v>9200</v>
      </c>
      <c r="C9902" s="187" t="s">
        <v>73</v>
      </c>
      <c r="D9902" s="218">
        <v>0</v>
      </c>
    </row>
    <row r="9903" spans="1:4" ht="14.25">
      <c r="A9903" s="199">
        <v>103024</v>
      </c>
      <c r="B9903" s="186" t="s">
        <v>9201</v>
      </c>
      <c r="C9903" s="187" t="s">
        <v>73</v>
      </c>
      <c r="D9903" s="218">
        <v>0</v>
      </c>
    </row>
    <row r="9904" spans="1:4" ht="14.25">
      <c r="A9904" s="199">
        <v>103023</v>
      </c>
      <c r="B9904" s="186" t="s">
        <v>9202</v>
      </c>
      <c r="C9904" s="187" t="s">
        <v>73</v>
      </c>
      <c r="D9904" s="218">
        <v>0</v>
      </c>
    </row>
    <row r="9905" spans="1:4" ht="14.25">
      <c r="A9905" s="199">
        <v>103022</v>
      </c>
      <c r="B9905" s="186" t="s">
        <v>9203</v>
      </c>
      <c r="C9905" s="187" t="s">
        <v>73</v>
      </c>
      <c r="D9905" s="218">
        <v>0</v>
      </c>
    </row>
    <row r="9906" spans="1:4" ht="14.25">
      <c r="A9906" s="199">
        <v>103020</v>
      </c>
      <c r="B9906" s="186" t="s">
        <v>9204</v>
      </c>
      <c r="C9906" s="187" t="s">
        <v>73</v>
      </c>
      <c r="D9906" s="218">
        <v>0</v>
      </c>
    </row>
    <row r="9907" spans="1:4" ht="14.25">
      <c r="A9907" s="199">
        <v>103026</v>
      </c>
      <c r="B9907" s="186" t="s">
        <v>9205</v>
      </c>
      <c r="C9907" s="187" t="s">
        <v>73</v>
      </c>
      <c r="D9907" s="218">
        <v>0</v>
      </c>
    </row>
    <row r="9908" spans="1:4" ht="14.25">
      <c r="A9908" s="199">
        <v>103025</v>
      </c>
      <c r="B9908" s="186" t="s">
        <v>9206</v>
      </c>
      <c r="C9908" s="187" t="s">
        <v>73</v>
      </c>
      <c r="D9908" s="218">
        <v>0</v>
      </c>
    </row>
    <row r="9909" spans="1:4" ht="14.25">
      <c r="A9909" s="199">
        <v>103021</v>
      </c>
      <c r="B9909" s="186" t="s">
        <v>9207</v>
      </c>
      <c r="C9909" s="187" t="s">
        <v>73</v>
      </c>
      <c r="D9909" s="218">
        <v>0</v>
      </c>
    </row>
    <row r="9910" spans="1:4" ht="14.25">
      <c r="A9910" s="199">
        <v>103027</v>
      </c>
      <c r="B9910" s="186" t="s">
        <v>9208</v>
      </c>
      <c r="C9910" s="187" t="s">
        <v>73</v>
      </c>
      <c r="D9910" s="218">
        <v>0</v>
      </c>
    </row>
    <row r="9911" spans="1:4" ht="14.25">
      <c r="A9911" s="199">
        <v>103028</v>
      </c>
      <c r="B9911" s="186" t="s">
        <v>9209</v>
      </c>
      <c r="C9911" s="187" t="s">
        <v>73</v>
      </c>
      <c r="D9911" s="218">
        <v>0</v>
      </c>
    </row>
    <row r="9912" spans="1:4" ht="14.25">
      <c r="A9912" s="199">
        <v>103563</v>
      </c>
      <c r="B9912" s="186" t="s">
        <v>9210</v>
      </c>
      <c r="C9912" s="187" t="s">
        <v>73</v>
      </c>
      <c r="D9912" s="218">
        <v>0</v>
      </c>
    </row>
    <row r="9913" spans="1:4" ht="14.25">
      <c r="A9913" s="199">
        <v>103564</v>
      </c>
      <c r="B9913" s="186" t="s">
        <v>9211</v>
      </c>
      <c r="C9913" s="187" t="s">
        <v>73</v>
      </c>
      <c r="D9913" s="218">
        <v>0</v>
      </c>
    </row>
    <row r="9914" spans="1:4" ht="14.25">
      <c r="A9914" s="199">
        <v>103565</v>
      </c>
      <c r="B9914" s="186" t="s">
        <v>9212</v>
      </c>
      <c r="C9914" s="187" t="s">
        <v>73</v>
      </c>
      <c r="D9914" s="218">
        <v>0</v>
      </c>
    </row>
    <row r="9915" spans="1:4" ht="14.25">
      <c r="A9915" s="199">
        <v>103566</v>
      </c>
      <c r="B9915" s="186" t="s">
        <v>9213</v>
      </c>
      <c r="C9915" s="187" t="s">
        <v>73</v>
      </c>
      <c r="D9915" s="218">
        <v>0</v>
      </c>
    </row>
    <row r="9916" spans="1:4" ht="14.25">
      <c r="A9916" s="199">
        <v>103567</v>
      </c>
      <c r="B9916" s="186" t="s">
        <v>9214</v>
      </c>
      <c r="C9916" s="187" t="s">
        <v>73</v>
      </c>
      <c r="D9916" s="218">
        <v>0</v>
      </c>
    </row>
    <row r="9917" spans="1:4" ht="14.25">
      <c r="A9917" s="199">
        <v>103568</v>
      </c>
      <c r="B9917" s="186" t="s">
        <v>9215</v>
      </c>
      <c r="C9917" s="187" t="s">
        <v>73</v>
      </c>
      <c r="D9917" s="218">
        <v>0</v>
      </c>
    </row>
    <row r="9918" spans="1:4" ht="14.25">
      <c r="A9918" s="199">
        <v>103569</v>
      </c>
      <c r="B9918" s="186" t="s">
        <v>9216</v>
      </c>
      <c r="C9918" s="187" t="s">
        <v>73</v>
      </c>
      <c r="D9918" s="218">
        <v>0</v>
      </c>
    </row>
    <row r="9919" spans="1:4" ht="14.25">
      <c r="A9919" s="199">
        <v>103570</v>
      </c>
      <c r="B9919" s="186" t="s">
        <v>9217</v>
      </c>
      <c r="C9919" s="187" t="s">
        <v>73</v>
      </c>
      <c r="D9919" s="218">
        <v>0</v>
      </c>
    </row>
    <row r="9920" spans="1:4" ht="14.25">
      <c r="A9920" s="199">
        <v>103571</v>
      </c>
      <c r="B9920" s="186" t="s">
        <v>9218</v>
      </c>
      <c r="C9920" s="187" t="s">
        <v>73</v>
      </c>
      <c r="D9920" s="218">
        <v>0</v>
      </c>
    </row>
    <row r="9921" spans="1:4" ht="14.25">
      <c r="A9921" s="199">
        <v>103562</v>
      </c>
      <c r="B9921" s="186" t="s">
        <v>9219</v>
      </c>
      <c r="C9921" s="187" t="s">
        <v>73</v>
      </c>
      <c r="D9921" s="218">
        <v>0</v>
      </c>
    </row>
    <row r="9922" spans="1:4" ht="14.25">
      <c r="A9922" s="199">
        <v>103573</v>
      </c>
      <c r="B9922" s="186" t="s">
        <v>9220</v>
      </c>
      <c r="C9922" s="187" t="s">
        <v>73</v>
      </c>
      <c r="D9922" s="218">
        <v>0</v>
      </c>
    </row>
    <row r="9923" spans="1:4" ht="14.25">
      <c r="A9923" s="199">
        <v>103585</v>
      </c>
      <c r="B9923" s="186" t="s">
        <v>9221</v>
      </c>
      <c r="C9923" s="187" t="s">
        <v>73</v>
      </c>
      <c r="D9923" s="218">
        <v>0</v>
      </c>
    </row>
    <row r="9924" spans="1:4" ht="14.25">
      <c r="A9924" s="199">
        <v>103586</v>
      </c>
      <c r="B9924" s="186" t="s">
        <v>9222</v>
      </c>
      <c r="C9924" s="187" t="s">
        <v>73</v>
      </c>
      <c r="D9924" s="218">
        <v>0</v>
      </c>
    </row>
    <row r="9925" spans="1:4" ht="14.25">
      <c r="A9925" s="199">
        <v>103574</v>
      </c>
      <c r="B9925" s="186" t="s">
        <v>9223</v>
      </c>
      <c r="C9925" s="187" t="s">
        <v>73</v>
      </c>
      <c r="D9925" s="218">
        <v>0</v>
      </c>
    </row>
    <row r="9926" spans="1:4" ht="14.25">
      <c r="A9926" s="199">
        <v>103575</v>
      </c>
      <c r="B9926" s="186" t="s">
        <v>9224</v>
      </c>
      <c r="C9926" s="187" t="s">
        <v>73</v>
      </c>
      <c r="D9926" s="218">
        <v>0</v>
      </c>
    </row>
    <row r="9927" spans="1:4" ht="14.25">
      <c r="A9927" s="199">
        <v>103576</v>
      </c>
      <c r="B9927" s="186" t="s">
        <v>9225</v>
      </c>
      <c r="C9927" s="187" t="s">
        <v>73</v>
      </c>
      <c r="D9927" s="218">
        <v>0</v>
      </c>
    </row>
    <row r="9928" spans="1:4" ht="14.25">
      <c r="A9928" s="199">
        <v>103577</v>
      </c>
      <c r="B9928" s="186" t="s">
        <v>9226</v>
      </c>
      <c r="C9928" s="187" t="s">
        <v>73</v>
      </c>
      <c r="D9928" s="218">
        <v>0</v>
      </c>
    </row>
    <row r="9929" spans="1:4" ht="14.25">
      <c r="A9929" s="199">
        <v>103578</v>
      </c>
      <c r="B9929" s="186" t="s">
        <v>9227</v>
      </c>
      <c r="C9929" s="187" t="s">
        <v>73</v>
      </c>
      <c r="D9929" s="218">
        <v>0</v>
      </c>
    </row>
    <row r="9930" spans="1:4" ht="14.25">
      <c r="A9930" s="199">
        <v>103579</v>
      </c>
      <c r="B9930" s="186" t="s">
        <v>9228</v>
      </c>
      <c r="C9930" s="187" t="s">
        <v>73</v>
      </c>
      <c r="D9930" s="218">
        <v>0</v>
      </c>
    </row>
    <row r="9931" spans="1:4" ht="14.25">
      <c r="A9931" s="199">
        <v>103580</v>
      </c>
      <c r="B9931" s="186" t="s">
        <v>9229</v>
      </c>
      <c r="C9931" s="187" t="s">
        <v>73</v>
      </c>
      <c r="D9931" s="218">
        <v>0</v>
      </c>
    </row>
    <row r="9932" spans="1:4" ht="14.25">
      <c r="A9932" s="199">
        <v>103581</v>
      </c>
      <c r="B9932" s="186" t="s">
        <v>9230</v>
      </c>
      <c r="C9932" s="187" t="s">
        <v>73</v>
      </c>
      <c r="D9932" s="218">
        <v>0</v>
      </c>
    </row>
    <row r="9933" spans="1:4" ht="14.25">
      <c r="A9933" s="199">
        <v>103582</v>
      </c>
      <c r="B9933" s="186" t="s">
        <v>9231</v>
      </c>
      <c r="C9933" s="187" t="s">
        <v>73</v>
      </c>
      <c r="D9933" s="218">
        <v>0</v>
      </c>
    </row>
    <row r="9934" spans="1:4" ht="14.25">
      <c r="A9934" s="199">
        <v>103572</v>
      </c>
      <c r="B9934" s="186" t="s">
        <v>9232</v>
      </c>
      <c r="C9934" s="187" t="s">
        <v>73</v>
      </c>
      <c r="D9934" s="218">
        <v>0</v>
      </c>
    </row>
    <row r="9935" spans="1:4" ht="14.25">
      <c r="A9935" s="199">
        <v>103583</v>
      </c>
      <c r="B9935" s="186" t="s">
        <v>9233</v>
      </c>
      <c r="C9935" s="187" t="s">
        <v>73</v>
      </c>
      <c r="D9935" s="218">
        <v>0</v>
      </c>
    </row>
    <row r="9936" spans="1:4" ht="14.25">
      <c r="A9936" s="199">
        <v>103584</v>
      </c>
      <c r="B9936" s="186" t="s">
        <v>9234</v>
      </c>
      <c r="C9936" s="187" t="s">
        <v>73</v>
      </c>
      <c r="D9936" s="218">
        <v>0</v>
      </c>
    </row>
    <row r="9937" spans="1:4" ht="14.25">
      <c r="A9937" s="199">
        <v>103557</v>
      </c>
      <c r="B9937" s="186" t="s">
        <v>9235</v>
      </c>
      <c r="C9937" s="187" t="s">
        <v>73</v>
      </c>
      <c r="D9937" s="218">
        <v>0</v>
      </c>
    </row>
    <row r="9938" spans="1:4" ht="14.25">
      <c r="A9938" s="199">
        <v>103558</v>
      </c>
      <c r="B9938" s="186" t="s">
        <v>9236</v>
      </c>
      <c r="C9938" s="187" t="s">
        <v>73</v>
      </c>
      <c r="D9938" s="218">
        <v>0</v>
      </c>
    </row>
    <row r="9939" spans="1:4" ht="14.25">
      <c r="A9939" s="199">
        <v>103559</v>
      </c>
      <c r="B9939" s="186" t="s">
        <v>9237</v>
      </c>
      <c r="C9939" s="187" t="s">
        <v>73</v>
      </c>
      <c r="D9939" s="218">
        <v>0</v>
      </c>
    </row>
    <row r="9940" spans="1:4" ht="14.25">
      <c r="A9940" s="199">
        <v>103560</v>
      </c>
      <c r="B9940" s="186" t="s">
        <v>9238</v>
      </c>
      <c r="C9940" s="187" t="s">
        <v>73</v>
      </c>
      <c r="D9940" s="218">
        <v>0</v>
      </c>
    </row>
    <row r="9941" spans="1:4" ht="14.25">
      <c r="A9941" s="199">
        <v>103561</v>
      </c>
      <c r="B9941" s="186" t="s">
        <v>9239</v>
      </c>
      <c r="C9941" s="187" t="s">
        <v>73</v>
      </c>
      <c r="D9941" s="218">
        <v>0</v>
      </c>
    </row>
    <row r="9942" spans="1:4" ht="14.25">
      <c r="A9942" s="199">
        <v>103529</v>
      </c>
      <c r="B9942" s="186" t="s">
        <v>9240</v>
      </c>
      <c r="C9942" s="187" t="s">
        <v>73</v>
      </c>
      <c r="D9942" s="218">
        <v>0</v>
      </c>
    </row>
    <row r="9943" spans="1:4" ht="14.25">
      <c r="A9943" s="199">
        <v>103530</v>
      </c>
      <c r="B9943" s="186" t="s">
        <v>9241</v>
      </c>
      <c r="C9943" s="187" t="s">
        <v>73</v>
      </c>
      <c r="D9943" s="218">
        <v>0</v>
      </c>
    </row>
    <row r="9944" spans="1:4" ht="14.25">
      <c r="A9944" s="199">
        <v>103531</v>
      </c>
      <c r="B9944" s="186" t="s">
        <v>9242</v>
      </c>
      <c r="C9944" s="187" t="s">
        <v>73</v>
      </c>
      <c r="D9944" s="218">
        <v>0</v>
      </c>
    </row>
    <row r="9945" spans="1:4" ht="14.25">
      <c r="A9945" s="199">
        <v>103532</v>
      </c>
      <c r="B9945" s="186" t="s">
        <v>9243</v>
      </c>
      <c r="C9945" s="187" t="s">
        <v>73</v>
      </c>
      <c r="D9945" s="218">
        <v>0</v>
      </c>
    </row>
    <row r="9946" spans="1:4" ht="14.25">
      <c r="A9946" s="199">
        <v>103533</v>
      </c>
      <c r="B9946" s="186" t="s">
        <v>9244</v>
      </c>
      <c r="C9946" s="187" t="s">
        <v>73</v>
      </c>
      <c r="D9946" s="218">
        <v>0</v>
      </c>
    </row>
    <row r="9947" spans="1:4" ht="14.25">
      <c r="A9947" s="199">
        <v>103534</v>
      </c>
      <c r="B9947" s="186" t="s">
        <v>9245</v>
      </c>
      <c r="C9947" s="187" t="s">
        <v>73</v>
      </c>
      <c r="D9947" s="218">
        <v>0</v>
      </c>
    </row>
    <row r="9948" spans="1:4" ht="14.25">
      <c r="A9948" s="199">
        <v>103535</v>
      </c>
      <c r="B9948" s="186" t="s">
        <v>9246</v>
      </c>
      <c r="C9948" s="187" t="s">
        <v>73</v>
      </c>
      <c r="D9948" s="218">
        <v>0</v>
      </c>
    </row>
    <row r="9949" spans="1:4" ht="14.25">
      <c r="A9949" s="199">
        <v>103527</v>
      </c>
      <c r="B9949" s="186" t="s">
        <v>9247</v>
      </c>
      <c r="C9949" s="187" t="s">
        <v>73</v>
      </c>
      <c r="D9949" s="218">
        <v>0</v>
      </c>
    </row>
    <row r="9950" spans="1:4" ht="14.25">
      <c r="A9950" s="199">
        <v>103536</v>
      </c>
      <c r="B9950" s="186" t="s">
        <v>9248</v>
      </c>
      <c r="C9950" s="187" t="s">
        <v>73</v>
      </c>
      <c r="D9950" s="218">
        <v>0</v>
      </c>
    </row>
    <row r="9951" spans="1:4" ht="14.25">
      <c r="A9951" s="199">
        <v>103528</v>
      </c>
      <c r="B9951" s="186" t="s">
        <v>9249</v>
      </c>
      <c r="C9951" s="187" t="s">
        <v>73</v>
      </c>
      <c r="D9951" s="218">
        <v>0</v>
      </c>
    </row>
    <row r="9952" spans="1:4" ht="14.25">
      <c r="A9952" s="199">
        <v>103541</v>
      </c>
      <c r="B9952" s="186" t="s">
        <v>9250</v>
      </c>
      <c r="C9952" s="187" t="s">
        <v>73</v>
      </c>
      <c r="D9952" s="218">
        <v>0</v>
      </c>
    </row>
    <row r="9953" spans="1:4" ht="14.25">
      <c r="A9953" s="199">
        <v>103539</v>
      </c>
      <c r="B9953" s="186" t="s">
        <v>9251</v>
      </c>
      <c r="C9953" s="187" t="s">
        <v>73</v>
      </c>
      <c r="D9953" s="218">
        <v>0</v>
      </c>
    </row>
    <row r="9954" spans="1:4" ht="14.25">
      <c r="A9954" s="199">
        <v>103540</v>
      </c>
      <c r="B9954" s="186" t="s">
        <v>9252</v>
      </c>
      <c r="C9954" s="187" t="s">
        <v>73</v>
      </c>
      <c r="D9954" s="218">
        <v>0</v>
      </c>
    </row>
    <row r="9955" spans="1:4" ht="14.25">
      <c r="A9955" s="199">
        <v>103542</v>
      </c>
      <c r="B9955" s="186" t="s">
        <v>9253</v>
      </c>
      <c r="C9955" s="187" t="s">
        <v>73</v>
      </c>
      <c r="D9955" s="218">
        <v>0</v>
      </c>
    </row>
    <row r="9956" spans="1:4" ht="14.25">
      <c r="A9956" s="199">
        <v>103543</v>
      </c>
      <c r="B9956" s="186" t="s">
        <v>9254</v>
      </c>
      <c r="C9956" s="187" t="s">
        <v>73</v>
      </c>
      <c r="D9956" s="218">
        <v>0</v>
      </c>
    </row>
    <row r="9957" spans="1:4" ht="14.25">
      <c r="A9957" s="199">
        <v>103544</v>
      </c>
      <c r="B9957" s="186" t="s">
        <v>9255</v>
      </c>
      <c r="C9957" s="187" t="s">
        <v>73</v>
      </c>
      <c r="D9957" s="218">
        <v>0</v>
      </c>
    </row>
    <row r="9958" spans="1:4" ht="14.25">
      <c r="A9958" s="199">
        <v>103545</v>
      </c>
      <c r="B9958" s="186" t="s">
        <v>9256</v>
      </c>
      <c r="C9958" s="187" t="s">
        <v>73</v>
      </c>
      <c r="D9958" s="218">
        <v>0</v>
      </c>
    </row>
    <row r="9959" spans="1:4" ht="14.25">
      <c r="A9959" s="199">
        <v>103537</v>
      </c>
      <c r="B9959" s="186" t="s">
        <v>9257</v>
      </c>
      <c r="C9959" s="187" t="s">
        <v>73</v>
      </c>
      <c r="D9959" s="218">
        <v>0</v>
      </c>
    </row>
    <row r="9960" spans="1:4" ht="14.25">
      <c r="A9960" s="199">
        <v>103546</v>
      </c>
      <c r="B9960" s="186" t="s">
        <v>9258</v>
      </c>
      <c r="C9960" s="187" t="s">
        <v>73</v>
      </c>
      <c r="D9960" s="218">
        <v>0</v>
      </c>
    </row>
    <row r="9961" spans="1:4" ht="14.25">
      <c r="A9961" s="199">
        <v>103538</v>
      </c>
      <c r="B9961" s="186" t="s">
        <v>9259</v>
      </c>
      <c r="C9961" s="187" t="s">
        <v>73</v>
      </c>
      <c r="D9961" s="218">
        <v>0</v>
      </c>
    </row>
    <row r="9962" spans="1:4" ht="14.25">
      <c r="A9962" s="199">
        <v>103549</v>
      </c>
      <c r="B9962" s="186" t="s">
        <v>9260</v>
      </c>
      <c r="C9962" s="187" t="s">
        <v>73</v>
      </c>
      <c r="D9962" s="218">
        <v>0</v>
      </c>
    </row>
    <row r="9963" spans="1:4" ht="14.25">
      <c r="A9963" s="199">
        <v>103550</v>
      </c>
      <c r="B9963" s="186" t="s">
        <v>9261</v>
      </c>
      <c r="C9963" s="187" t="s">
        <v>73</v>
      </c>
      <c r="D9963" s="218">
        <v>0</v>
      </c>
    </row>
    <row r="9964" spans="1:4" ht="14.25">
      <c r="A9964" s="199">
        <v>103551</v>
      </c>
      <c r="B9964" s="186" t="s">
        <v>9262</v>
      </c>
      <c r="C9964" s="187" t="s">
        <v>73</v>
      </c>
      <c r="D9964" s="218">
        <v>0</v>
      </c>
    </row>
    <row r="9965" spans="1:4" ht="14.25">
      <c r="A9965" s="199">
        <v>103552</v>
      </c>
      <c r="B9965" s="186" t="s">
        <v>9263</v>
      </c>
      <c r="C9965" s="187" t="s">
        <v>73</v>
      </c>
      <c r="D9965" s="218">
        <v>0</v>
      </c>
    </row>
    <row r="9966" spans="1:4" ht="14.25">
      <c r="A9966" s="199">
        <v>103553</v>
      </c>
      <c r="B9966" s="186" t="s">
        <v>9264</v>
      </c>
      <c r="C9966" s="187" t="s">
        <v>73</v>
      </c>
      <c r="D9966" s="218">
        <v>0</v>
      </c>
    </row>
    <row r="9967" spans="1:4" ht="14.25">
      <c r="A9967" s="199">
        <v>103554</v>
      </c>
      <c r="B9967" s="186" t="s">
        <v>9265</v>
      </c>
      <c r="C9967" s="187" t="s">
        <v>73</v>
      </c>
      <c r="D9967" s="218">
        <v>0</v>
      </c>
    </row>
    <row r="9968" spans="1:4" ht="14.25">
      <c r="A9968" s="199">
        <v>103555</v>
      </c>
      <c r="B9968" s="186" t="s">
        <v>9266</v>
      </c>
      <c r="C9968" s="187" t="s">
        <v>73</v>
      </c>
      <c r="D9968" s="218">
        <v>0</v>
      </c>
    </row>
    <row r="9969" spans="1:4" ht="14.25">
      <c r="A9969" s="199">
        <v>103547</v>
      </c>
      <c r="B9969" s="186" t="s">
        <v>9267</v>
      </c>
      <c r="C9969" s="187" t="s">
        <v>73</v>
      </c>
      <c r="D9969" s="218">
        <v>0</v>
      </c>
    </row>
    <row r="9970" spans="1:4" ht="14.25">
      <c r="A9970" s="199">
        <v>103556</v>
      </c>
      <c r="B9970" s="186" t="s">
        <v>9268</v>
      </c>
      <c r="C9970" s="187" t="s">
        <v>73</v>
      </c>
      <c r="D9970" s="218">
        <v>0</v>
      </c>
    </row>
    <row r="9971" spans="1:4" ht="14.25">
      <c r="A9971" s="199">
        <v>103548</v>
      </c>
      <c r="B9971" s="186" t="s">
        <v>9269</v>
      </c>
      <c r="C9971" s="187" t="s">
        <v>73</v>
      </c>
      <c r="D9971" s="218">
        <v>0</v>
      </c>
    </row>
    <row r="9972" spans="1:4" ht="14.25">
      <c r="A9972" s="199"/>
      <c r="B9972" s="186"/>
      <c r="C9972" s="187"/>
      <c r="D9972" s="218"/>
    </row>
    <row r="9973" spans="1:4" ht="16.5">
      <c r="A9973" s="201"/>
      <c r="B9973" s="184" t="s">
        <v>23723</v>
      </c>
      <c r="C9973" s="184"/>
      <c r="D9973" s="217"/>
    </row>
    <row r="9974" spans="1:4" ht="14.25">
      <c r="A9974" s="199">
        <v>45333</v>
      </c>
      <c r="B9974" s="186" t="s">
        <v>9270</v>
      </c>
      <c r="C9974" s="187" t="s">
        <v>73</v>
      </c>
      <c r="D9974" s="218">
        <v>115.31</v>
      </c>
    </row>
    <row r="9975" spans="1:4" ht="14.25">
      <c r="A9975" s="199">
        <v>11270</v>
      </c>
      <c r="B9975" s="186" t="s">
        <v>9271</v>
      </c>
      <c r="C9975" s="187" t="s">
        <v>73</v>
      </c>
      <c r="D9975" s="218">
        <v>3.28</v>
      </c>
    </row>
    <row r="9976" spans="1:4" ht="14.25">
      <c r="A9976" s="199">
        <v>412</v>
      </c>
      <c r="B9976" s="186" t="s">
        <v>9272</v>
      </c>
      <c r="C9976" s="187" t="s">
        <v>73</v>
      </c>
      <c r="D9976" s="218">
        <v>1.02</v>
      </c>
    </row>
    <row r="9977" spans="1:4" ht="14.25">
      <c r="A9977" s="199">
        <v>414</v>
      </c>
      <c r="B9977" s="186" t="s">
        <v>9273</v>
      </c>
      <c r="C9977" s="187" t="s">
        <v>73</v>
      </c>
      <c r="D9977" s="218">
        <v>0.06</v>
      </c>
    </row>
    <row r="9978" spans="1:4" ht="14.25">
      <c r="A9978" s="199">
        <v>410</v>
      </c>
      <c r="B9978" s="186" t="s">
        <v>9274</v>
      </c>
      <c r="C9978" s="187" t="s">
        <v>73</v>
      </c>
      <c r="D9978" s="218">
        <v>0.15</v>
      </c>
    </row>
    <row r="9979" spans="1:4" ht="14.25">
      <c r="A9979" s="199">
        <v>411</v>
      </c>
      <c r="B9979" s="186" t="s">
        <v>9275</v>
      </c>
      <c r="C9979" s="187" t="s">
        <v>73</v>
      </c>
      <c r="D9979" s="218">
        <v>0.2</v>
      </c>
    </row>
    <row r="9980" spans="1:4" ht="14.25">
      <c r="A9980" s="199">
        <v>408</v>
      </c>
      <c r="B9980" s="186" t="s">
        <v>9276</v>
      </c>
      <c r="C9980" s="187" t="s">
        <v>73</v>
      </c>
      <c r="D9980" s="218">
        <v>0.99</v>
      </c>
    </row>
    <row r="9981" spans="1:4" ht="14.25">
      <c r="A9981" s="199">
        <v>39131</v>
      </c>
      <c r="B9981" s="186" t="s">
        <v>9277</v>
      </c>
      <c r="C9981" s="187" t="s">
        <v>73</v>
      </c>
      <c r="D9981" s="218">
        <v>3.18</v>
      </c>
    </row>
    <row r="9982" spans="1:4" ht="14.25">
      <c r="A9982" s="199">
        <v>394</v>
      </c>
      <c r="B9982" s="186" t="s">
        <v>9278</v>
      </c>
      <c r="C9982" s="187" t="s">
        <v>73</v>
      </c>
      <c r="D9982" s="218">
        <v>3.22</v>
      </c>
    </row>
    <row r="9983" spans="1:4" ht="14.25">
      <c r="A9983" s="199">
        <v>39130</v>
      </c>
      <c r="B9983" s="186" t="s">
        <v>9279</v>
      </c>
      <c r="C9983" s="187" t="s">
        <v>73</v>
      </c>
      <c r="D9983" s="218">
        <v>2.9</v>
      </c>
    </row>
    <row r="9984" spans="1:4" ht="14.25">
      <c r="A9984" s="199">
        <v>395</v>
      </c>
      <c r="B9984" s="186" t="s">
        <v>9280</v>
      </c>
      <c r="C9984" s="187" t="s">
        <v>73</v>
      </c>
      <c r="D9984" s="218">
        <v>3.1</v>
      </c>
    </row>
    <row r="9985" spans="1:4" ht="14.25">
      <c r="A9985" s="199">
        <v>39129</v>
      </c>
      <c r="B9985" s="186" t="s">
        <v>9281</v>
      </c>
      <c r="C9985" s="187" t="s">
        <v>73</v>
      </c>
      <c r="D9985" s="218">
        <v>1.79</v>
      </c>
    </row>
    <row r="9986" spans="1:4" ht="14.25">
      <c r="A9986" s="199">
        <v>393</v>
      </c>
      <c r="B9986" s="186" t="s">
        <v>9282</v>
      </c>
      <c r="C9986" s="187" t="s">
        <v>73</v>
      </c>
      <c r="D9986" s="218">
        <v>1.87</v>
      </c>
    </row>
    <row r="9987" spans="1:4" ht="14.25">
      <c r="A9987" s="199">
        <v>39127</v>
      </c>
      <c r="B9987" s="186" t="s">
        <v>9283</v>
      </c>
      <c r="C9987" s="187" t="s">
        <v>73</v>
      </c>
      <c r="D9987" s="218">
        <v>1.53</v>
      </c>
    </row>
    <row r="9988" spans="1:4" ht="14.25">
      <c r="A9988" s="199">
        <v>392</v>
      </c>
      <c r="B9988" s="186" t="s">
        <v>9284</v>
      </c>
      <c r="C9988" s="187" t="s">
        <v>73</v>
      </c>
      <c r="D9988" s="218">
        <v>1.57</v>
      </c>
    </row>
    <row r="9989" spans="1:4" ht="14.25">
      <c r="A9989" s="199">
        <v>39133</v>
      </c>
      <c r="B9989" s="186" t="s">
        <v>9285</v>
      </c>
      <c r="C9989" s="187" t="s">
        <v>73</v>
      </c>
      <c r="D9989" s="218">
        <v>4.17</v>
      </c>
    </row>
    <row r="9990" spans="1:4" ht="14.25">
      <c r="A9990" s="199">
        <v>397</v>
      </c>
      <c r="B9990" s="186" t="s">
        <v>9286</v>
      </c>
      <c r="C9990" s="187" t="s">
        <v>73</v>
      </c>
      <c r="D9990" s="218">
        <v>4.6100000000000003</v>
      </c>
    </row>
    <row r="9991" spans="1:4" ht="14.25">
      <c r="A9991" s="199">
        <v>39132</v>
      </c>
      <c r="B9991" s="186" t="s">
        <v>9287</v>
      </c>
      <c r="C9991" s="187" t="s">
        <v>73</v>
      </c>
      <c r="D9991" s="218">
        <v>3.34</v>
      </c>
    </row>
    <row r="9992" spans="1:4" ht="14.25">
      <c r="A9992" s="199">
        <v>396</v>
      </c>
      <c r="B9992" s="186" t="s">
        <v>9288</v>
      </c>
      <c r="C9992" s="187" t="s">
        <v>73</v>
      </c>
      <c r="D9992" s="218">
        <v>3.58</v>
      </c>
    </row>
    <row r="9993" spans="1:4" ht="14.25">
      <c r="A9993" s="199">
        <v>39135</v>
      </c>
      <c r="B9993" s="186" t="s">
        <v>9289</v>
      </c>
      <c r="C9993" s="187" t="s">
        <v>73</v>
      </c>
      <c r="D9993" s="218">
        <v>6.68</v>
      </c>
    </row>
    <row r="9994" spans="1:4" ht="14.25">
      <c r="A9994" s="199">
        <v>39134</v>
      </c>
      <c r="B9994" s="186" t="s">
        <v>9290</v>
      </c>
      <c r="C9994" s="187" t="s">
        <v>73</v>
      </c>
      <c r="D9994" s="218">
        <v>5.57</v>
      </c>
    </row>
    <row r="9995" spans="1:4" ht="14.25">
      <c r="A9995" s="199">
        <v>398</v>
      </c>
      <c r="B9995" s="186" t="s">
        <v>9291</v>
      </c>
      <c r="C9995" s="187" t="s">
        <v>73</v>
      </c>
      <c r="D9995" s="218">
        <v>5.13</v>
      </c>
    </row>
    <row r="9996" spans="1:4" ht="14.25">
      <c r="A9996" s="199">
        <v>39128</v>
      </c>
      <c r="B9996" s="186" t="s">
        <v>9292</v>
      </c>
      <c r="C9996" s="187" t="s">
        <v>73</v>
      </c>
      <c r="D9996" s="218">
        <v>1.67</v>
      </c>
    </row>
    <row r="9997" spans="1:4" ht="14.25">
      <c r="A9997" s="199">
        <v>400</v>
      </c>
      <c r="B9997" s="186" t="s">
        <v>9293</v>
      </c>
      <c r="C9997" s="187" t="s">
        <v>73</v>
      </c>
      <c r="D9997" s="218">
        <v>1.63</v>
      </c>
    </row>
    <row r="9998" spans="1:4" ht="14.25">
      <c r="A9998" s="199">
        <v>39125</v>
      </c>
      <c r="B9998" s="186" t="s">
        <v>9294</v>
      </c>
      <c r="C9998" s="187" t="s">
        <v>73</v>
      </c>
      <c r="D9998" s="218">
        <v>1.67</v>
      </c>
    </row>
    <row r="9999" spans="1:4" ht="14.25">
      <c r="A9999" s="199">
        <v>39126</v>
      </c>
      <c r="B9999" s="186" t="s">
        <v>9295</v>
      </c>
      <c r="C9999" s="187" t="s">
        <v>73</v>
      </c>
      <c r="D9999" s="218">
        <v>7.51</v>
      </c>
    </row>
    <row r="10000" spans="1:4" ht="14.25">
      <c r="A10000" s="199">
        <v>399</v>
      </c>
      <c r="B10000" s="186" t="s">
        <v>9296</v>
      </c>
      <c r="C10000" s="187" t="s">
        <v>73</v>
      </c>
      <c r="D10000" s="218">
        <v>6.62</v>
      </c>
    </row>
    <row r="10001" spans="1:4" ht="14.25">
      <c r="A10001" s="199">
        <v>39158</v>
      </c>
      <c r="B10001" s="186" t="s">
        <v>9297</v>
      </c>
      <c r="C10001" s="187" t="s">
        <v>73</v>
      </c>
      <c r="D10001" s="218">
        <v>17.78</v>
      </c>
    </row>
    <row r="10002" spans="1:4" ht="14.25">
      <c r="A10002" s="199">
        <v>39141</v>
      </c>
      <c r="B10002" s="186" t="s">
        <v>9298</v>
      </c>
      <c r="C10002" s="187" t="s">
        <v>73</v>
      </c>
      <c r="D10002" s="218">
        <v>1.29</v>
      </c>
    </row>
    <row r="10003" spans="1:4" ht="14.25">
      <c r="A10003" s="199">
        <v>39140</v>
      </c>
      <c r="B10003" s="186" t="s">
        <v>9299</v>
      </c>
      <c r="C10003" s="187" t="s">
        <v>73</v>
      </c>
      <c r="D10003" s="218">
        <v>1.17</v>
      </c>
    </row>
    <row r="10004" spans="1:4" ht="14.25">
      <c r="A10004" s="199">
        <v>39139</v>
      </c>
      <c r="B10004" s="186" t="s">
        <v>9300</v>
      </c>
      <c r="C10004" s="187" t="s">
        <v>73</v>
      </c>
      <c r="D10004" s="218">
        <v>0.97</v>
      </c>
    </row>
    <row r="10005" spans="1:4" ht="14.25">
      <c r="A10005" s="199">
        <v>39137</v>
      </c>
      <c r="B10005" s="186" t="s">
        <v>9301</v>
      </c>
      <c r="C10005" s="187" t="s">
        <v>73</v>
      </c>
      <c r="D10005" s="218">
        <v>0.67</v>
      </c>
    </row>
    <row r="10006" spans="1:4" ht="14.25">
      <c r="A10006" s="199">
        <v>39143</v>
      </c>
      <c r="B10006" s="186" t="s">
        <v>9302</v>
      </c>
      <c r="C10006" s="187" t="s">
        <v>73</v>
      </c>
      <c r="D10006" s="218">
        <v>2.66</v>
      </c>
    </row>
    <row r="10007" spans="1:4" ht="14.25">
      <c r="A10007" s="199">
        <v>39142</v>
      </c>
      <c r="B10007" s="186" t="s">
        <v>9303</v>
      </c>
      <c r="C10007" s="187" t="s">
        <v>73</v>
      </c>
      <c r="D10007" s="218">
        <v>1.9</v>
      </c>
    </row>
    <row r="10008" spans="1:4" ht="14.25">
      <c r="A10008" s="199">
        <v>39144</v>
      </c>
      <c r="B10008" s="186" t="s">
        <v>9304</v>
      </c>
      <c r="C10008" s="187" t="s">
        <v>73</v>
      </c>
      <c r="D10008" s="218">
        <v>3.1</v>
      </c>
    </row>
    <row r="10009" spans="1:4" ht="14.25">
      <c r="A10009" s="199">
        <v>39138</v>
      </c>
      <c r="B10009" s="186" t="s">
        <v>9305</v>
      </c>
      <c r="C10009" s="187" t="s">
        <v>73</v>
      </c>
      <c r="D10009" s="218">
        <v>0.71</v>
      </c>
    </row>
    <row r="10010" spans="1:4" ht="14.25">
      <c r="A10010" s="199">
        <v>39136</v>
      </c>
      <c r="B10010" s="186" t="s">
        <v>9306</v>
      </c>
      <c r="C10010" s="187" t="s">
        <v>73</v>
      </c>
      <c r="D10010" s="218">
        <v>0.47</v>
      </c>
    </row>
    <row r="10011" spans="1:4" ht="14.25">
      <c r="A10011" s="199">
        <v>39145</v>
      </c>
      <c r="B10011" s="186" t="s">
        <v>9307</v>
      </c>
      <c r="C10011" s="187" t="s">
        <v>73</v>
      </c>
      <c r="D10011" s="218">
        <v>5.1100000000000003</v>
      </c>
    </row>
    <row r="10012" spans="1:4" ht="14.25">
      <c r="A10012" s="199">
        <v>12615</v>
      </c>
      <c r="B10012" s="186" t="s">
        <v>9308</v>
      </c>
      <c r="C10012" s="187" t="s">
        <v>73</v>
      </c>
      <c r="D10012" s="218">
        <v>14.33</v>
      </c>
    </row>
    <row r="10013" spans="1:4" ht="14.25">
      <c r="A10013" s="199">
        <v>11927</v>
      </c>
      <c r="B10013" s="186" t="s">
        <v>9309</v>
      </c>
      <c r="C10013" s="187" t="s">
        <v>73</v>
      </c>
      <c r="D10013" s="218">
        <v>9.81</v>
      </c>
    </row>
    <row r="10014" spans="1:4" ht="14.25">
      <c r="A10014" s="199">
        <v>11928</v>
      </c>
      <c r="B10014" s="186" t="s">
        <v>9310</v>
      </c>
      <c r="C10014" s="187" t="s">
        <v>73</v>
      </c>
      <c r="D10014" s="218">
        <v>11.24</v>
      </c>
    </row>
    <row r="10015" spans="1:4" ht="14.25">
      <c r="A10015" s="199">
        <v>11929</v>
      </c>
      <c r="B10015" s="186" t="s">
        <v>9311</v>
      </c>
      <c r="C10015" s="187" t="s">
        <v>73</v>
      </c>
      <c r="D10015" s="218">
        <v>17.39</v>
      </c>
    </row>
    <row r="10016" spans="1:4" ht="14.25">
      <c r="A10016" s="199">
        <v>36801</v>
      </c>
      <c r="B10016" s="186" t="s">
        <v>9312</v>
      </c>
      <c r="C10016" s="187" t="s">
        <v>73</v>
      </c>
      <c r="D10016" s="218">
        <v>33.81</v>
      </c>
    </row>
    <row r="10017" spans="1:4" ht="14.25">
      <c r="A10017" s="199">
        <v>36246</v>
      </c>
      <c r="B10017" s="186" t="s">
        <v>9313</v>
      </c>
      <c r="C10017" s="187" t="s">
        <v>44</v>
      </c>
      <c r="D10017" s="218">
        <v>4.32</v>
      </c>
    </row>
    <row r="10018" spans="1:4" ht="14.25">
      <c r="A10018" s="199">
        <v>37600</v>
      </c>
      <c r="B10018" s="186" t="s">
        <v>9314</v>
      </c>
      <c r="C10018" s="187" t="s">
        <v>73</v>
      </c>
      <c r="D10018" s="218"/>
    </row>
    <row r="10019" spans="1:4" ht="14.25">
      <c r="A10019" s="199">
        <v>37599</v>
      </c>
      <c r="B10019" s="186" t="s">
        <v>9315</v>
      </c>
      <c r="C10019" s="187" t="s">
        <v>73</v>
      </c>
      <c r="D10019" s="218"/>
    </row>
    <row r="10020" spans="1:4" ht="14.25">
      <c r="A10020" s="199">
        <v>1</v>
      </c>
      <c r="B10020" s="186" t="s">
        <v>9316</v>
      </c>
      <c r="C10020" s="187" t="s">
        <v>72</v>
      </c>
      <c r="D10020" s="218">
        <v>78.33</v>
      </c>
    </row>
    <row r="10021" spans="1:4" ht="14.25">
      <c r="A10021" s="199">
        <v>3</v>
      </c>
      <c r="B10021" s="186" t="s">
        <v>9317</v>
      </c>
      <c r="C10021" s="187" t="s">
        <v>717</v>
      </c>
      <c r="D10021" s="218">
        <v>21.25</v>
      </c>
    </row>
    <row r="10022" spans="1:4" ht="14.25">
      <c r="A10022" s="199">
        <v>43054</v>
      </c>
      <c r="B10022" s="186" t="s">
        <v>9318</v>
      </c>
      <c r="C10022" s="187" t="s">
        <v>72</v>
      </c>
      <c r="D10022" s="218">
        <v>8.2100000000000009</v>
      </c>
    </row>
    <row r="10023" spans="1:4" ht="14.25">
      <c r="A10023" s="199">
        <v>42402</v>
      </c>
      <c r="B10023" s="186" t="s">
        <v>9319</v>
      </c>
      <c r="C10023" s="187" t="s">
        <v>72</v>
      </c>
      <c r="D10023" s="218">
        <v>7.85</v>
      </c>
    </row>
    <row r="10024" spans="1:4" ht="14.25">
      <c r="A10024" s="199">
        <v>42403</v>
      </c>
      <c r="B10024" s="186" t="s">
        <v>9320</v>
      </c>
      <c r="C10024" s="187" t="s">
        <v>72</v>
      </c>
      <c r="D10024" s="218">
        <v>10.06</v>
      </c>
    </row>
    <row r="10025" spans="1:4" ht="14.25">
      <c r="A10025" s="199">
        <v>42404</v>
      </c>
      <c r="B10025" s="186" t="s">
        <v>9321</v>
      </c>
      <c r="C10025" s="187" t="s">
        <v>72</v>
      </c>
      <c r="D10025" s="218">
        <v>10.01</v>
      </c>
    </row>
    <row r="10026" spans="1:4" ht="14.25">
      <c r="A10026" s="199">
        <v>42405</v>
      </c>
      <c r="B10026" s="186" t="s">
        <v>9322</v>
      </c>
      <c r="C10026" s="187" t="s">
        <v>72</v>
      </c>
      <c r="D10026" s="218">
        <v>10.66</v>
      </c>
    </row>
    <row r="10027" spans="1:4" ht="14.25">
      <c r="A10027" s="199">
        <v>34341</v>
      </c>
      <c r="B10027" s="186" t="s">
        <v>9323</v>
      </c>
      <c r="C10027" s="187" t="s">
        <v>72</v>
      </c>
      <c r="D10027" s="218">
        <v>9.25</v>
      </c>
    </row>
    <row r="10028" spans="1:4" ht="14.25">
      <c r="A10028" s="199">
        <v>43053</v>
      </c>
      <c r="B10028" s="186" t="s">
        <v>9324</v>
      </c>
      <c r="C10028" s="187" t="s">
        <v>72</v>
      </c>
      <c r="D10028" s="218">
        <v>7.33</v>
      </c>
    </row>
    <row r="10029" spans="1:4" ht="14.25">
      <c r="A10029" s="199">
        <v>43058</v>
      </c>
      <c r="B10029" s="186" t="s">
        <v>9325</v>
      </c>
      <c r="C10029" s="187" t="s">
        <v>72</v>
      </c>
      <c r="D10029" s="218">
        <v>7.6</v>
      </c>
    </row>
    <row r="10030" spans="1:4" ht="14.25">
      <c r="A10030" s="199">
        <v>34</v>
      </c>
      <c r="B10030" s="186" t="s">
        <v>9326</v>
      </c>
      <c r="C10030" s="187" t="s">
        <v>72</v>
      </c>
      <c r="D10030" s="218">
        <v>7.64</v>
      </c>
    </row>
    <row r="10031" spans="1:4" ht="14.25">
      <c r="A10031" s="199">
        <v>43055</v>
      </c>
      <c r="B10031" s="186" t="s">
        <v>9327</v>
      </c>
      <c r="C10031" s="187" t="s">
        <v>72</v>
      </c>
      <c r="D10031" s="218">
        <v>6.62</v>
      </c>
    </row>
    <row r="10032" spans="1:4" ht="14.25">
      <c r="A10032" s="199">
        <v>43056</v>
      </c>
      <c r="B10032" s="186" t="s">
        <v>9328</v>
      </c>
      <c r="C10032" s="187" t="s">
        <v>72</v>
      </c>
      <c r="D10032" s="218">
        <v>7.63</v>
      </c>
    </row>
    <row r="10033" spans="1:4" ht="14.25">
      <c r="A10033" s="199">
        <v>43057</v>
      </c>
      <c r="B10033" s="186" t="s">
        <v>9329</v>
      </c>
      <c r="C10033" s="187" t="s">
        <v>72</v>
      </c>
      <c r="D10033" s="218">
        <v>8.39</v>
      </c>
    </row>
    <row r="10034" spans="1:4" ht="14.25">
      <c r="A10034" s="199">
        <v>34449</v>
      </c>
      <c r="B10034" s="186" t="s">
        <v>9330</v>
      </c>
      <c r="C10034" s="187" t="s">
        <v>72</v>
      </c>
      <c r="D10034" s="218">
        <v>8.9600000000000009</v>
      </c>
    </row>
    <row r="10035" spans="1:4" ht="14.25">
      <c r="A10035" s="199">
        <v>32</v>
      </c>
      <c r="B10035" s="186" t="s">
        <v>9331</v>
      </c>
      <c r="C10035" s="187" t="s">
        <v>72</v>
      </c>
      <c r="D10035" s="218">
        <v>8.06</v>
      </c>
    </row>
    <row r="10036" spans="1:4" ht="14.25">
      <c r="A10036" s="199">
        <v>33</v>
      </c>
      <c r="B10036" s="186" t="s">
        <v>9332</v>
      </c>
      <c r="C10036" s="187" t="s">
        <v>72</v>
      </c>
      <c r="D10036" s="218">
        <v>8.11</v>
      </c>
    </row>
    <row r="10037" spans="1:4" ht="14.25">
      <c r="A10037" s="199">
        <v>43061</v>
      </c>
      <c r="B10037" s="186" t="s">
        <v>9333</v>
      </c>
      <c r="C10037" s="187" t="s">
        <v>72</v>
      </c>
      <c r="D10037" s="218">
        <v>7.58</v>
      </c>
    </row>
    <row r="10038" spans="1:4" ht="14.25">
      <c r="A10038" s="199">
        <v>43059</v>
      </c>
      <c r="B10038" s="186" t="s">
        <v>9334</v>
      </c>
      <c r="C10038" s="187" t="s">
        <v>72</v>
      </c>
      <c r="D10038" s="218">
        <v>7.23</v>
      </c>
    </row>
    <row r="10039" spans="1:4" ht="14.25">
      <c r="A10039" s="199">
        <v>43062</v>
      </c>
      <c r="B10039" s="186" t="s">
        <v>9335</v>
      </c>
      <c r="C10039" s="187" t="s">
        <v>72</v>
      </c>
      <c r="D10039" s="218">
        <v>8.01</v>
      </c>
    </row>
    <row r="10040" spans="1:4" ht="14.25">
      <c r="A10040" s="199">
        <v>43060</v>
      </c>
      <c r="B10040" s="186" t="s">
        <v>9336</v>
      </c>
      <c r="C10040" s="187" t="s">
        <v>72</v>
      </c>
      <c r="D10040" s="218">
        <v>6.3</v>
      </c>
    </row>
    <row r="10041" spans="1:4" ht="14.25">
      <c r="A10041" s="199">
        <v>40410</v>
      </c>
      <c r="B10041" s="186" t="s">
        <v>9337</v>
      </c>
      <c r="C10041" s="187" t="s">
        <v>73</v>
      </c>
      <c r="D10041" s="218"/>
    </row>
    <row r="10042" spans="1:4" ht="14.25">
      <c r="A10042" s="199">
        <v>40411</v>
      </c>
      <c r="B10042" s="186" t="s">
        <v>9338</v>
      </c>
      <c r="C10042" s="187" t="s">
        <v>73</v>
      </c>
      <c r="D10042" s="218"/>
    </row>
    <row r="10043" spans="1:4" ht="14.25">
      <c r="A10043" s="199">
        <v>40412</v>
      </c>
      <c r="B10043" s="186" t="s">
        <v>9339</v>
      </c>
      <c r="C10043" s="187" t="s">
        <v>73</v>
      </c>
      <c r="D10043" s="218"/>
    </row>
    <row r="10044" spans="1:4" ht="14.25">
      <c r="A10044" s="199">
        <v>44254</v>
      </c>
      <c r="B10044" s="186" t="s">
        <v>9340</v>
      </c>
      <c r="C10044" s="187" t="s">
        <v>73</v>
      </c>
      <c r="D10044" s="218">
        <v>30.45</v>
      </c>
    </row>
    <row r="10045" spans="1:4" ht="14.25">
      <c r="A10045" s="199">
        <v>44255</v>
      </c>
      <c r="B10045" s="186" t="s">
        <v>9341</v>
      </c>
      <c r="C10045" s="187" t="s">
        <v>73</v>
      </c>
      <c r="D10045" s="218">
        <v>33.75</v>
      </c>
    </row>
    <row r="10046" spans="1:4" ht="14.25">
      <c r="A10046" s="199">
        <v>44256</v>
      </c>
      <c r="B10046" s="186" t="s">
        <v>9342</v>
      </c>
      <c r="C10046" s="187" t="s">
        <v>73</v>
      </c>
      <c r="D10046" s="218">
        <v>38.119999999999997</v>
      </c>
    </row>
    <row r="10047" spans="1:4" ht="14.25">
      <c r="A10047" s="199">
        <v>44257</v>
      </c>
      <c r="B10047" s="186" t="s">
        <v>9343</v>
      </c>
      <c r="C10047" s="187" t="s">
        <v>73</v>
      </c>
      <c r="D10047" s="218">
        <v>60.31</v>
      </c>
    </row>
    <row r="10048" spans="1:4" ht="14.25">
      <c r="A10048" s="199">
        <v>44258</v>
      </c>
      <c r="B10048" s="186" t="s">
        <v>9344</v>
      </c>
      <c r="C10048" s="187" t="s">
        <v>73</v>
      </c>
      <c r="D10048" s="218">
        <v>68.92</v>
      </c>
    </row>
    <row r="10049" spans="1:4" ht="14.25">
      <c r="A10049" s="199">
        <v>44259</v>
      </c>
      <c r="B10049" s="186" t="s">
        <v>9345</v>
      </c>
      <c r="C10049" s="187" t="s">
        <v>73</v>
      </c>
      <c r="D10049" s="218">
        <v>94.6</v>
      </c>
    </row>
    <row r="10050" spans="1:4" ht="14.25">
      <c r="A10050" s="199">
        <v>37997</v>
      </c>
      <c r="B10050" s="186" t="s">
        <v>9346</v>
      </c>
      <c r="C10050" s="187" t="s">
        <v>73</v>
      </c>
      <c r="D10050" s="218">
        <v>18.14</v>
      </c>
    </row>
    <row r="10051" spans="1:4" ht="14.25">
      <c r="A10051" s="199">
        <v>37998</v>
      </c>
      <c r="B10051" s="186" t="s">
        <v>9347</v>
      </c>
      <c r="C10051" s="187" t="s">
        <v>73</v>
      </c>
      <c r="D10051" s="218">
        <v>24.28</v>
      </c>
    </row>
    <row r="10052" spans="1:4" ht="14.25">
      <c r="A10052" s="199">
        <v>55</v>
      </c>
      <c r="B10052" s="186" t="s">
        <v>9348</v>
      </c>
      <c r="C10052" s="187" t="s">
        <v>73</v>
      </c>
      <c r="D10052" s="218">
        <v>6.31</v>
      </c>
    </row>
    <row r="10053" spans="1:4" ht="14.25">
      <c r="A10053" s="199">
        <v>61</v>
      </c>
      <c r="B10053" s="186" t="s">
        <v>9349</v>
      </c>
      <c r="C10053" s="187" t="s">
        <v>73</v>
      </c>
      <c r="D10053" s="218">
        <v>5.97</v>
      </c>
    </row>
    <row r="10054" spans="1:4" ht="14.25">
      <c r="A10054" s="199">
        <v>62</v>
      </c>
      <c r="B10054" s="186" t="s">
        <v>9350</v>
      </c>
      <c r="C10054" s="187" t="s">
        <v>73</v>
      </c>
      <c r="D10054" s="218">
        <v>12.37</v>
      </c>
    </row>
    <row r="10055" spans="1:4" ht="14.25">
      <c r="A10055" s="199">
        <v>10899</v>
      </c>
      <c r="B10055" s="186" t="s">
        <v>9351</v>
      </c>
      <c r="C10055" s="187" t="s">
        <v>73</v>
      </c>
      <c r="D10055" s="218">
        <v>68.989999999999995</v>
      </c>
    </row>
    <row r="10056" spans="1:4" ht="14.25">
      <c r="A10056" s="199">
        <v>10900</v>
      </c>
      <c r="B10056" s="186" t="s">
        <v>9352</v>
      </c>
      <c r="C10056" s="187" t="s">
        <v>73</v>
      </c>
      <c r="D10056" s="218">
        <v>53.99</v>
      </c>
    </row>
    <row r="10057" spans="1:4" ht="14.25">
      <c r="A10057" s="199">
        <v>47</v>
      </c>
      <c r="B10057" s="186" t="s">
        <v>9353</v>
      </c>
      <c r="C10057" s="187" t="s">
        <v>73</v>
      </c>
      <c r="D10057" s="218">
        <v>94.42</v>
      </c>
    </row>
    <row r="10058" spans="1:4" ht="14.25">
      <c r="A10058" s="199">
        <v>48</v>
      </c>
      <c r="B10058" s="186" t="s">
        <v>9354</v>
      </c>
      <c r="C10058" s="187" t="s">
        <v>73</v>
      </c>
      <c r="D10058" s="218">
        <v>24.63</v>
      </c>
    </row>
    <row r="10059" spans="1:4" ht="14.25">
      <c r="A10059" s="199">
        <v>46</v>
      </c>
      <c r="B10059" s="186" t="s">
        <v>9355</v>
      </c>
      <c r="C10059" s="187" t="s">
        <v>73</v>
      </c>
      <c r="D10059" s="218">
        <v>55.22</v>
      </c>
    </row>
    <row r="10060" spans="1:4" ht="14.25">
      <c r="A10060" s="199">
        <v>52</v>
      </c>
      <c r="B10060" s="186" t="s">
        <v>9356</v>
      </c>
      <c r="C10060" s="187" t="s">
        <v>73</v>
      </c>
      <c r="D10060" s="218">
        <v>18.71</v>
      </c>
    </row>
    <row r="10061" spans="1:4" ht="14.25">
      <c r="A10061" s="199">
        <v>43</v>
      </c>
      <c r="B10061" s="186" t="s">
        <v>9357</v>
      </c>
      <c r="C10061" s="187" t="s">
        <v>73</v>
      </c>
      <c r="D10061" s="218">
        <v>63.15</v>
      </c>
    </row>
    <row r="10062" spans="1:4" ht="14.25">
      <c r="A10062" s="199">
        <v>103</v>
      </c>
      <c r="B10062" s="186" t="s">
        <v>9358</v>
      </c>
      <c r="C10062" s="187" t="s">
        <v>73</v>
      </c>
      <c r="D10062" s="218">
        <v>48.95</v>
      </c>
    </row>
    <row r="10063" spans="1:4" ht="14.25">
      <c r="A10063" s="199">
        <v>107</v>
      </c>
      <c r="B10063" s="186" t="s">
        <v>9359</v>
      </c>
      <c r="C10063" s="187" t="s">
        <v>73</v>
      </c>
      <c r="D10063" s="218">
        <v>0.92</v>
      </c>
    </row>
    <row r="10064" spans="1:4" ht="14.25">
      <c r="A10064" s="199">
        <v>65</v>
      </c>
      <c r="B10064" s="186" t="s">
        <v>9360</v>
      </c>
      <c r="C10064" s="187" t="s">
        <v>73</v>
      </c>
      <c r="D10064" s="218">
        <v>1.01</v>
      </c>
    </row>
    <row r="10065" spans="1:4" ht="14.25">
      <c r="A10065" s="199">
        <v>108</v>
      </c>
      <c r="B10065" s="186" t="s">
        <v>9361</v>
      </c>
      <c r="C10065" s="187" t="s">
        <v>73</v>
      </c>
      <c r="D10065" s="218">
        <v>2.0299999999999998</v>
      </c>
    </row>
    <row r="10066" spans="1:4" ht="14.25">
      <c r="A10066" s="199">
        <v>110</v>
      </c>
      <c r="B10066" s="186" t="s">
        <v>9362</v>
      </c>
      <c r="C10066" s="187" t="s">
        <v>73</v>
      </c>
      <c r="D10066" s="218">
        <v>7.04</v>
      </c>
    </row>
    <row r="10067" spans="1:4" ht="14.25">
      <c r="A10067" s="199">
        <v>109</v>
      </c>
      <c r="B10067" s="186" t="s">
        <v>9363</v>
      </c>
      <c r="C10067" s="187" t="s">
        <v>73</v>
      </c>
      <c r="D10067" s="218">
        <v>4.1900000000000004</v>
      </c>
    </row>
    <row r="10068" spans="1:4" ht="14.25">
      <c r="A10068" s="199">
        <v>111</v>
      </c>
      <c r="B10068" s="186" t="s">
        <v>9364</v>
      </c>
      <c r="C10068" s="187" t="s">
        <v>73</v>
      </c>
      <c r="D10068" s="218">
        <v>9.5299999999999994</v>
      </c>
    </row>
    <row r="10069" spans="1:4" ht="14.25">
      <c r="A10069" s="199">
        <v>112</v>
      </c>
      <c r="B10069" s="186" t="s">
        <v>9365</v>
      </c>
      <c r="C10069" s="187" t="s">
        <v>73</v>
      </c>
      <c r="D10069" s="218">
        <v>5.05</v>
      </c>
    </row>
    <row r="10070" spans="1:4" ht="14.25">
      <c r="A10070" s="199">
        <v>113</v>
      </c>
      <c r="B10070" s="186" t="s">
        <v>9366</v>
      </c>
      <c r="C10070" s="187" t="s">
        <v>73</v>
      </c>
      <c r="D10070" s="218">
        <v>12.64</v>
      </c>
    </row>
    <row r="10071" spans="1:4" ht="14.25">
      <c r="A10071" s="199">
        <v>104</v>
      </c>
      <c r="B10071" s="186" t="s">
        <v>9367</v>
      </c>
      <c r="C10071" s="187" t="s">
        <v>73</v>
      </c>
      <c r="D10071" s="218">
        <v>22</v>
      </c>
    </row>
    <row r="10072" spans="1:4" ht="14.25">
      <c r="A10072" s="199">
        <v>102</v>
      </c>
      <c r="B10072" s="186" t="s">
        <v>9368</v>
      </c>
      <c r="C10072" s="187" t="s">
        <v>73</v>
      </c>
      <c r="D10072" s="218">
        <v>30.33</v>
      </c>
    </row>
    <row r="10073" spans="1:4" ht="14.25">
      <c r="A10073" s="199">
        <v>95</v>
      </c>
      <c r="B10073" s="186" t="s">
        <v>9369</v>
      </c>
      <c r="C10073" s="187" t="s">
        <v>73</v>
      </c>
      <c r="D10073" s="218">
        <v>12.82</v>
      </c>
    </row>
    <row r="10074" spans="1:4" ht="14.25">
      <c r="A10074" s="199">
        <v>96</v>
      </c>
      <c r="B10074" s="186" t="s">
        <v>9370</v>
      </c>
      <c r="C10074" s="187" t="s">
        <v>73</v>
      </c>
      <c r="D10074" s="218">
        <v>13.94</v>
      </c>
    </row>
    <row r="10075" spans="1:4" ht="14.25">
      <c r="A10075" s="199">
        <v>97</v>
      </c>
      <c r="B10075" s="186" t="s">
        <v>9371</v>
      </c>
      <c r="C10075" s="187" t="s">
        <v>73</v>
      </c>
      <c r="D10075" s="218">
        <v>20.98</v>
      </c>
    </row>
    <row r="10076" spans="1:4" ht="14.25">
      <c r="A10076" s="199">
        <v>98</v>
      </c>
      <c r="B10076" s="186" t="s">
        <v>9372</v>
      </c>
      <c r="C10076" s="187" t="s">
        <v>73</v>
      </c>
      <c r="D10076" s="218">
        <v>31.4</v>
      </c>
    </row>
    <row r="10077" spans="1:4" ht="14.25">
      <c r="A10077" s="199">
        <v>99</v>
      </c>
      <c r="B10077" s="186" t="s">
        <v>9373</v>
      </c>
      <c r="C10077" s="187" t="s">
        <v>73</v>
      </c>
      <c r="D10077" s="218">
        <v>29.68</v>
      </c>
    </row>
    <row r="10078" spans="1:4" ht="14.25">
      <c r="A10078" s="199">
        <v>60</v>
      </c>
      <c r="B10078" s="186" t="s">
        <v>9374</v>
      </c>
      <c r="C10078" s="187" t="s">
        <v>73</v>
      </c>
      <c r="D10078" s="218">
        <v>8.19</v>
      </c>
    </row>
    <row r="10079" spans="1:4" ht="14.25">
      <c r="A10079" s="199">
        <v>72</v>
      </c>
      <c r="B10079" s="186" t="s">
        <v>9375</v>
      </c>
      <c r="C10079" s="187" t="s">
        <v>73</v>
      </c>
      <c r="D10079" s="218">
        <v>56.92</v>
      </c>
    </row>
    <row r="10080" spans="1:4" ht="14.25">
      <c r="A10080" s="199">
        <v>71</v>
      </c>
      <c r="B10080" s="186" t="s">
        <v>9376</v>
      </c>
      <c r="C10080" s="187" t="s">
        <v>73</v>
      </c>
      <c r="D10080" s="218">
        <v>35.15</v>
      </c>
    </row>
    <row r="10081" spans="1:4" ht="14.25">
      <c r="A10081" s="199">
        <v>67</v>
      </c>
      <c r="B10081" s="186" t="s">
        <v>9377</v>
      </c>
      <c r="C10081" s="187" t="s">
        <v>73</v>
      </c>
      <c r="D10081" s="218">
        <v>18.399999999999999</v>
      </c>
    </row>
    <row r="10082" spans="1:4" ht="14.25">
      <c r="A10082" s="199">
        <v>73</v>
      </c>
      <c r="B10082" s="186" t="s">
        <v>9378</v>
      </c>
      <c r="C10082" s="187" t="s">
        <v>73</v>
      </c>
      <c r="D10082" s="218">
        <v>17.61</v>
      </c>
    </row>
    <row r="10083" spans="1:4" ht="14.25">
      <c r="A10083" s="199">
        <v>100</v>
      </c>
      <c r="B10083" s="186" t="s">
        <v>9379</v>
      </c>
      <c r="C10083" s="187" t="s">
        <v>73</v>
      </c>
      <c r="D10083" s="218">
        <v>51.85</v>
      </c>
    </row>
    <row r="10084" spans="1:4" ht="14.25">
      <c r="A10084" s="199">
        <v>75</v>
      </c>
      <c r="B10084" s="186" t="s">
        <v>9380</v>
      </c>
      <c r="C10084" s="187" t="s">
        <v>73</v>
      </c>
      <c r="D10084" s="218">
        <v>302.31</v>
      </c>
    </row>
    <row r="10085" spans="1:4" ht="14.25">
      <c r="A10085" s="199">
        <v>83</v>
      </c>
      <c r="B10085" s="186" t="s">
        <v>9381</v>
      </c>
      <c r="C10085" s="187" t="s">
        <v>73</v>
      </c>
      <c r="D10085" s="218">
        <v>241.68</v>
      </c>
    </row>
    <row r="10086" spans="1:4" ht="14.25">
      <c r="A10086" s="199">
        <v>74</v>
      </c>
      <c r="B10086" s="186" t="s">
        <v>9382</v>
      </c>
      <c r="C10086" s="187" t="s">
        <v>73</v>
      </c>
      <c r="D10086" s="218">
        <v>345.54</v>
      </c>
    </row>
    <row r="10087" spans="1:4" ht="14.25">
      <c r="A10087" s="199">
        <v>106</v>
      </c>
      <c r="B10087" s="186" t="s">
        <v>9383</v>
      </c>
      <c r="C10087" s="187" t="s">
        <v>73</v>
      </c>
      <c r="D10087" s="218">
        <v>436.95</v>
      </c>
    </row>
    <row r="10088" spans="1:4" ht="14.25">
      <c r="A10088" s="199">
        <v>88</v>
      </c>
      <c r="B10088" s="186" t="s">
        <v>9384</v>
      </c>
      <c r="C10088" s="187" t="s">
        <v>73</v>
      </c>
      <c r="D10088" s="218">
        <v>12.28</v>
      </c>
    </row>
    <row r="10089" spans="1:4" ht="14.25">
      <c r="A10089" s="199">
        <v>82</v>
      </c>
      <c r="B10089" s="186" t="s">
        <v>9385</v>
      </c>
      <c r="C10089" s="187" t="s">
        <v>73</v>
      </c>
      <c r="D10089" s="218">
        <v>229.94</v>
      </c>
    </row>
    <row r="10090" spans="1:4" ht="14.25">
      <c r="A10090" s="199">
        <v>105</v>
      </c>
      <c r="B10090" s="186" t="s">
        <v>9386</v>
      </c>
      <c r="C10090" s="187" t="s">
        <v>73</v>
      </c>
      <c r="D10090" s="218">
        <v>325.83</v>
      </c>
    </row>
    <row r="10091" spans="1:4" ht="14.25">
      <c r="A10091" s="199">
        <v>39719</v>
      </c>
      <c r="B10091" s="186" t="s">
        <v>9387</v>
      </c>
      <c r="C10091" s="187" t="s">
        <v>717</v>
      </c>
      <c r="D10091" s="218">
        <v>193.75</v>
      </c>
    </row>
    <row r="10092" spans="1:4" ht="14.25">
      <c r="A10092" s="199">
        <v>3410</v>
      </c>
      <c r="B10092" s="186" t="s">
        <v>9388</v>
      </c>
      <c r="C10092" s="187" t="s">
        <v>72</v>
      </c>
      <c r="D10092" s="218">
        <v>43.58</v>
      </c>
    </row>
    <row r="10093" spans="1:4" ht="14.25">
      <c r="A10093" s="199">
        <v>4791</v>
      </c>
      <c r="B10093" s="186" t="s">
        <v>9389</v>
      </c>
      <c r="C10093" s="187" t="s">
        <v>72</v>
      </c>
      <c r="D10093" s="218">
        <v>54.76</v>
      </c>
    </row>
    <row r="10094" spans="1:4" ht="14.25">
      <c r="A10094" s="199">
        <v>157</v>
      </c>
      <c r="B10094" s="186" t="s">
        <v>9390</v>
      </c>
      <c r="C10094" s="187" t="s">
        <v>72</v>
      </c>
      <c r="D10094" s="218">
        <v>134.05000000000001</v>
      </c>
    </row>
    <row r="10095" spans="1:4" ht="14.25">
      <c r="A10095" s="199">
        <v>156</v>
      </c>
      <c r="B10095" s="186" t="s">
        <v>9391</v>
      </c>
      <c r="C10095" s="187" t="s">
        <v>72</v>
      </c>
      <c r="D10095" s="218">
        <v>47.73</v>
      </c>
    </row>
    <row r="10096" spans="1:4" ht="14.25">
      <c r="A10096" s="199">
        <v>131</v>
      </c>
      <c r="B10096" s="186" t="s">
        <v>9392</v>
      </c>
      <c r="C10096" s="187" t="s">
        <v>72</v>
      </c>
      <c r="D10096" s="218">
        <v>40.82</v>
      </c>
    </row>
    <row r="10097" spans="1:4" ht="14.25">
      <c r="A10097" s="199">
        <v>21114</v>
      </c>
      <c r="B10097" s="186" t="s">
        <v>9393</v>
      </c>
      <c r="C10097" s="187" t="s">
        <v>73</v>
      </c>
      <c r="D10097" s="218">
        <v>38.19</v>
      </c>
    </row>
    <row r="10098" spans="1:4" ht="14.25">
      <c r="A10098" s="199">
        <v>119</v>
      </c>
      <c r="B10098" s="186" t="s">
        <v>9394</v>
      </c>
      <c r="C10098" s="187" t="s">
        <v>73</v>
      </c>
      <c r="D10098" s="218">
        <v>9.68</v>
      </c>
    </row>
    <row r="10099" spans="1:4" ht="14.25">
      <c r="A10099" s="199">
        <v>122</v>
      </c>
      <c r="B10099" s="186" t="s">
        <v>9395</v>
      </c>
      <c r="C10099" s="187" t="s">
        <v>73</v>
      </c>
      <c r="D10099" s="218">
        <v>74.48</v>
      </c>
    </row>
    <row r="10100" spans="1:4" ht="14.25">
      <c r="A10100" s="199">
        <v>20080</v>
      </c>
      <c r="B10100" s="186" t="s">
        <v>9396</v>
      </c>
      <c r="C10100" s="187" t="s">
        <v>73</v>
      </c>
      <c r="D10100" s="218">
        <v>24.31</v>
      </c>
    </row>
    <row r="10101" spans="1:4" ht="14.25">
      <c r="A10101" s="199">
        <v>124</v>
      </c>
      <c r="B10101" s="186" t="s">
        <v>9397</v>
      </c>
      <c r="C10101" s="187" t="s">
        <v>717</v>
      </c>
      <c r="D10101" s="218">
        <v>15.74</v>
      </c>
    </row>
    <row r="10102" spans="1:4" ht="14.25">
      <c r="A10102" s="199">
        <v>7334</v>
      </c>
      <c r="B10102" s="186" t="s">
        <v>9398</v>
      </c>
      <c r="C10102" s="187" t="s">
        <v>717</v>
      </c>
      <c r="D10102" s="218">
        <v>13.49</v>
      </c>
    </row>
    <row r="10103" spans="1:4" ht="14.25">
      <c r="A10103" s="199">
        <v>45146</v>
      </c>
      <c r="B10103" s="186" t="s">
        <v>9399</v>
      </c>
      <c r="C10103" s="187" t="s">
        <v>72</v>
      </c>
      <c r="D10103" s="218">
        <v>30.18</v>
      </c>
    </row>
    <row r="10104" spans="1:4" ht="14.25">
      <c r="A10104" s="199">
        <v>123</v>
      </c>
      <c r="B10104" s="186" t="s">
        <v>9400</v>
      </c>
      <c r="C10104" s="187" t="s">
        <v>717</v>
      </c>
      <c r="D10104" s="218">
        <v>6.44</v>
      </c>
    </row>
    <row r="10105" spans="1:4" ht="14.25">
      <c r="A10105" s="199">
        <v>127</v>
      </c>
      <c r="B10105" s="186" t="s">
        <v>9401</v>
      </c>
      <c r="C10105" s="187" t="s">
        <v>717</v>
      </c>
      <c r="D10105" s="218">
        <v>15.37</v>
      </c>
    </row>
    <row r="10106" spans="1:4" ht="14.25">
      <c r="A10106" s="199">
        <v>133</v>
      </c>
      <c r="B10106" s="186" t="s">
        <v>9402</v>
      </c>
      <c r="C10106" s="187" t="s">
        <v>717</v>
      </c>
      <c r="D10106" s="218">
        <v>6.38</v>
      </c>
    </row>
    <row r="10107" spans="1:4" ht="14.25">
      <c r="A10107" s="199">
        <v>43617</v>
      </c>
      <c r="B10107" s="186" t="s">
        <v>9403</v>
      </c>
      <c r="C10107" s="187" t="s">
        <v>717</v>
      </c>
      <c r="D10107" s="218">
        <v>7.13</v>
      </c>
    </row>
    <row r="10108" spans="1:4" ht="14.25">
      <c r="A10108" s="199">
        <v>132</v>
      </c>
      <c r="B10108" s="186" t="s">
        <v>9404</v>
      </c>
      <c r="C10108" s="187" t="s">
        <v>717</v>
      </c>
      <c r="D10108" s="218">
        <v>6.62</v>
      </c>
    </row>
    <row r="10109" spans="1:4" ht="14.25">
      <c r="A10109" s="199">
        <v>43618</v>
      </c>
      <c r="B10109" s="186" t="s">
        <v>9405</v>
      </c>
      <c r="C10109" s="187" t="s">
        <v>72</v>
      </c>
      <c r="D10109" s="218">
        <v>16.66</v>
      </c>
    </row>
    <row r="10110" spans="1:4" ht="14.25">
      <c r="A10110" s="199">
        <v>37476</v>
      </c>
      <c r="B10110" s="186" t="s">
        <v>9406</v>
      </c>
      <c r="C10110" s="187" t="s">
        <v>73</v>
      </c>
      <c r="D10110" s="218">
        <v>4079.46</v>
      </c>
    </row>
    <row r="10111" spans="1:4" ht="14.25">
      <c r="A10111" s="199">
        <v>37478</v>
      </c>
      <c r="B10111" s="186" t="s">
        <v>9407</v>
      </c>
      <c r="C10111" s="187" t="s">
        <v>73</v>
      </c>
      <c r="D10111" s="218">
        <v>5109.63</v>
      </c>
    </row>
    <row r="10112" spans="1:4" ht="14.25">
      <c r="A10112" s="199">
        <v>37477</v>
      </c>
      <c r="B10112" s="186" t="s">
        <v>9408</v>
      </c>
      <c r="C10112" s="187" t="s">
        <v>73</v>
      </c>
      <c r="D10112" s="218">
        <v>6922.72</v>
      </c>
    </row>
    <row r="10113" spans="1:4" ht="14.25">
      <c r="A10113" s="199">
        <v>37479</v>
      </c>
      <c r="B10113" s="186" t="s">
        <v>9409</v>
      </c>
      <c r="C10113" s="187" t="s">
        <v>73</v>
      </c>
      <c r="D10113" s="218">
        <v>8210.43</v>
      </c>
    </row>
    <row r="10114" spans="1:4" ht="14.25">
      <c r="A10114" s="199">
        <v>4319</v>
      </c>
      <c r="B10114" s="186" t="s">
        <v>9410</v>
      </c>
      <c r="C10114" s="187" t="s">
        <v>73</v>
      </c>
      <c r="D10114" s="218">
        <v>1.74</v>
      </c>
    </row>
    <row r="10115" spans="1:4" ht="14.25">
      <c r="A10115" s="199">
        <v>42409</v>
      </c>
      <c r="B10115" s="186" t="s">
        <v>9411</v>
      </c>
      <c r="C10115" s="187" t="s">
        <v>72</v>
      </c>
      <c r="D10115" s="218">
        <v>10.49</v>
      </c>
    </row>
    <row r="10116" spans="1:4" ht="14.25">
      <c r="A10116" s="199">
        <v>40553</v>
      </c>
      <c r="B10116" s="186" t="s">
        <v>9412</v>
      </c>
      <c r="C10116" s="187" t="s">
        <v>712</v>
      </c>
      <c r="D10116" s="218"/>
    </row>
    <row r="10117" spans="1:4" ht="14.25">
      <c r="A10117" s="199">
        <v>6114</v>
      </c>
      <c r="B10117" s="186" t="s">
        <v>9413</v>
      </c>
      <c r="C10117" s="187" t="s">
        <v>42</v>
      </c>
      <c r="D10117" s="218">
        <v>16.3</v>
      </c>
    </row>
    <row r="10118" spans="1:4" ht="14.25">
      <c r="A10118" s="199">
        <v>40912</v>
      </c>
      <c r="B10118" s="186" t="s">
        <v>9414</v>
      </c>
      <c r="C10118" s="187" t="s">
        <v>75</v>
      </c>
      <c r="D10118" s="218">
        <v>2877.48</v>
      </c>
    </row>
    <row r="10119" spans="1:4" ht="14.25">
      <c r="A10119" s="199">
        <v>247</v>
      </c>
      <c r="B10119" s="186" t="s">
        <v>9415</v>
      </c>
      <c r="C10119" s="187" t="s">
        <v>42</v>
      </c>
      <c r="D10119" s="218">
        <v>16.3</v>
      </c>
    </row>
    <row r="10120" spans="1:4" ht="14.25">
      <c r="A10120" s="199">
        <v>40919</v>
      </c>
      <c r="B10120" s="186" t="s">
        <v>9416</v>
      </c>
      <c r="C10120" s="187" t="s">
        <v>75</v>
      </c>
      <c r="D10120" s="218">
        <v>2877.48</v>
      </c>
    </row>
    <row r="10121" spans="1:4" ht="14.25">
      <c r="A10121" s="199">
        <v>44499</v>
      </c>
      <c r="B10121" s="186" t="s">
        <v>9417</v>
      </c>
      <c r="C10121" s="187" t="s">
        <v>42</v>
      </c>
      <c r="D10121" s="218">
        <v>16.3</v>
      </c>
    </row>
    <row r="10122" spans="1:4" ht="14.25">
      <c r="A10122" s="199">
        <v>40984</v>
      </c>
      <c r="B10122" s="186" t="s">
        <v>9418</v>
      </c>
      <c r="C10122" s="187" t="s">
        <v>75</v>
      </c>
      <c r="D10122" s="218">
        <v>2877.48</v>
      </c>
    </row>
    <row r="10123" spans="1:4" ht="14.25">
      <c r="A10123" s="199">
        <v>248</v>
      </c>
      <c r="B10123" s="186" t="s">
        <v>9419</v>
      </c>
      <c r="C10123" s="187" t="s">
        <v>42</v>
      </c>
      <c r="D10123" s="218">
        <v>17.649999999999999</v>
      </c>
    </row>
    <row r="10124" spans="1:4" ht="14.25">
      <c r="A10124" s="199">
        <v>41086</v>
      </c>
      <c r="B10124" s="186" t="s">
        <v>9420</v>
      </c>
      <c r="C10124" s="187" t="s">
        <v>75</v>
      </c>
      <c r="D10124" s="218">
        <v>3118.66</v>
      </c>
    </row>
    <row r="10125" spans="1:4" ht="14.25">
      <c r="A10125" s="199">
        <v>34466</v>
      </c>
      <c r="B10125" s="186" t="s">
        <v>9421</v>
      </c>
      <c r="C10125" s="187" t="s">
        <v>42</v>
      </c>
      <c r="D10125" s="218">
        <v>16.3</v>
      </c>
    </row>
    <row r="10126" spans="1:4" ht="14.25">
      <c r="A10126" s="199">
        <v>41083</v>
      </c>
      <c r="B10126" s="186" t="s">
        <v>9422</v>
      </c>
      <c r="C10126" s="187" t="s">
        <v>75</v>
      </c>
      <c r="D10126" s="218">
        <v>2877.48</v>
      </c>
    </row>
    <row r="10127" spans="1:4" ht="14.25">
      <c r="A10127" s="199">
        <v>252</v>
      </c>
      <c r="B10127" s="186" t="s">
        <v>9423</v>
      </c>
      <c r="C10127" s="187" t="s">
        <v>42</v>
      </c>
      <c r="D10127" s="218">
        <v>16.3</v>
      </c>
    </row>
    <row r="10128" spans="1:4" ht="14.25">
      <c r="A10128" s="199">
        <v>40909</v>
      </c>
      <c r="B10128" s="186" t="s">
        <v>9424</v>
      </c>
      <c r="C10128" s="187" t="s">
        <v>75</v>
      </c>
      <c r="D10128" s="218">
        <v>2877.48</v>
      </c>
    </row>
    <row r="10129" spans="1:4" ht="14.25">
      <c r="A10129" s="199">
        <v>242</v>
      </c>
      <c r="B10129" s="186" t="s">
        <v>9425</v>
      </c>
      <c r="C10129" s="187" t="s">
        <v>42</v>
      </c>
      <c r="D10129" s="218">
        <v>17.649999999999999</v>
      </c>
    </row>
    <row r="10130" spans="1:4" ht="14.25">
      <c r="A10130" s="199">
        <v>41085</v>
      </c>
      <c r="B10130" s="186" t="s">
        <v>9426</v>
      </c>
      <c r="C10130" s="187" t="s">
        <v>75</v>
      </c>
      <c r="D10130" s="218">
        <v>3118.66</v>
      </c>
    </row>
    <row r="10131" spans="1:4" ht="14.25">
      <c r="A10131" s="199">
        <v>427</v>
      </c>
      <c r="B10131" s="186" t="s">
        <v>9427</v>
      </c>
      <c r="C10131" s="187" t="s">
        <v>73</v>
      </c>
      <c r="D10131" s="218"/>
    </row>
    <row r="10132" spans="1:4" ht="14.25">
      <c r="A10132" s="199">
        <v>417</v>
      </c>
      <c r="B10132" s="186" t="s">
        <v>9428</v>
      </c>
      <c r="C10132" s="187" t="s">
        <v>73</v>
      </c>
      <c r="D10132" s="218"/>
    </row>
    <row r="10133" spans="1:4" ht="14.25">
      <c r="A10133" s="199">
        <v>11273</v>
      </c>
      <c r="B10133" s="186" t="s">
        <v>9429</v>
      </c>
      <c r="C10133" s="187" t="s">
        <v>73</v>
      </c>
      <c r="D10133" s="218"/>
    </row>
    <row r="10134" spans="1:4" ht="14.25">
      <c r="A10134" s="199">
        <v>11272</v>
      </c>
      <c r="B10134" s="186" t="s">
        <v>9430</v>
      </c>
      <c r="C10134" s="187" t="s">
        <v>73</v>
      </c>
      <c r="D10134" s="218"/>
    </row>
    <row r="10135" spans="1:4" ht="14.25">
      <c r="A10135" s="199">
        <v>11275</v>
      </c>
      <c r="B10135" s="186" t="s">
        <v>9431</v>
      </c>
      <c r="C10135" s="187" t="s">
        <v>73</v>
      </c>
      <c r="D10135" s="218"/>
    </row>
    <row r="10136" spans="1:4" ht="14.25">
      <c r="A10136" s="199">
        <v>11274</v>
      </c>
      <c r="B10136" s="186" t="s">
        <v>9432</v>
      </c>
      <c r="C10136" s="187" t="s">
        <v>73</v>
      </c>
      <c r="D10136" s="218"/>
    </row>
    <row r="10137" spans="1:4" ht="14.25">
      <c r="A10137" s="199">
        <v>45208</v>
      </c>
      <c r="B10137" s="186" t="s">
        <v>23724</v>
      </c>
      <c r="C10137" s="187" t="s">
        <v>73</v>
      </c>
      <c r="D10137" s="218">
        <v>248.92</v>
      </c>
    </row>
    <row r="10138" spans="1:4" ht="14.25">
      <c r="A10138" s="199">
        <v>45250</v>
      </c>
      <c r="B10138" s="186" t="s">
        <v>13891</v>
      </c>
      <c r="C10138" s="187" t="s">
        <v>73</v>
      </c>
      <c r="D10138" s="218">
        <v>43.81</v>
      </c>
    </row>
    <row r="10139" spans="1:4" ht="14.25">
      <c r="A10139" s="199">
        <v>38470</v>
      </c>
      <c r="B10139" s="186" t="s">
        <v>9433</v>
      </c>
      <c r="C10139" s="187" t="s">
        <v>73</v>
      </c>
      <c r="D10139" s="218">
        <v>44.85</v>
      </c>
    </row>
    <row r="10140" spans="1:4" ht="14.25">
      <c r="A10140" s="199">
        <v>38547</v>
      </c>
      <c r="B10140" s="186" t="s">
        <v>9434</v>
      </c>
      <c r="C10140" s="187" t="s">
        <v>73</v>
      </c>
      <c r="D10140" s="218">
        <v>297.77</v>
      </c>
    </row>
    <row r="10141" spans="1:4" ht="14.25">
      <c r="A10141" s="199">
        <v>38467</v>
      </c>
      <c r="B10141" s="186" t="s">
        <v>9435</v>
      </c>
      <c r="C10141" s="187" t="s">
        <v>73</v>
      </c>
      <c r="D10141" s="218">
        <v>148.35</v>
      </c>
    </row>
    <row r="10142" spans="1:4" ht="14.25">
      <c r="A10142" s="199">
        <v>38468</v>
      </c>
      <c r="B10142" s="186" t="s">
        <v>9436</v>
      </c>
      <c r="C10142" s="187" t="s">
        <v>73</v>
      </c>
      <c r="D10142" s="218">
        <v>185.18</v>
      </c>
    </row>
    <row r="10143" spans="1:4" ht="14.25">
      <c r="A10143" s="199">
        <v>38469</v>
      </c>
      <c r="B10143" s="186" t="s">
        <v>9437</v>
      </c>
      <c r="C10143" s="187" t="s">
        <v>73</v>
      </c>
      <c r="D10143" s="218">
        <v>284.32</v>
      </c>
    </row>
    <row r="10144" spans="1:4" ht="14.25">
      <c r="A10144" s="199">
        <v>45197</v>
      </c>
      <c r="B10144" s="186" t="s">
        <v>13892</v>
      </c>
      <c r="C10144" s="187" t="s">
        <v>73</v>
      </c>
      <c r="D10144" s="218">
        <v>226.75</v>
      </c>
    </row>
    <row r="10145" spans="1:4" ht="14.25">
      <c r="A10145" s="199">
        <v>38471</v>
      </c>
      <c r="B10145" s="186" t="s">
        <v>9438</v>
      </c>
      <c r="C10145" s="187" t="s">
        <v>73</v>
      </c>
      <c r="D10145" s="218">
        <v>304.08999999999997</v>
      </c>
    </row>
    <row r="10146" spans="1:4" ht="14.25">
      <c r="A10146" s="199">
        <v>45206</v>
      </c>
      <c r="B10146" s="186" t="s">
        <v>13893</v>
      </c>
      <c r="C10146" s="187" t="s">
        <v>73</v>
      </c>
      <c r="D10146" s="218">
        <v>60.08</v>
      </c>
    </row>
    <row r="10147" spans="1:4" ht="14.25">
      <c r="A10147" s="199">
        <v>37370</v>
      </c>
      <c r="B10147" s="186" t="s">
        <v>9439</v>
      </c>
      <c r="C10147" s="187" t="s">
        <v>42</v>
      </c>
      <c r="D10147" s="218">
        <v>2.12</v>
      </c>
    </row>
    <row r="10148" spans="1:4" ht="14.25">
      <c r="A10148" s="199">
        <v>40862</v>
      </c>
      <c r="B10148" s="186" t="s">
        <v>9440</v>
      </c>
      <c r="C10148" s="187" t="s">
        <v>75</v>
      </c>
      <c r="D10148" s="218">
        <v>399.66</v>
      </c>
    </row>
    <row r="10149" spans="1:4" ht="14.25">
      <c r="A10149" s="199">
        <v>10658</v>
      </c>
      <c r="B10149" s="186" t="s">
        <v>9441</v>
      </c>
      <c r="C10149" s="187" t="s">
        <v>73</v>
      </c>
      <c r="D10149" s="218"/>
    </row>
    <row r="10150" spans="1:4" ht="14.25">
      <c r="A10150" s="199">
        <v>253</v>
      </c>
      <c r="B10150" s="186" t="s">
        <v>9442</v>
      </c>
      <c r="C10150" s="187" t="s">
        <v>42</v>
      </c>
      <c r="D10150" s="218">
        <v>22.36</v>
      </c>
    </row>
    <row r="10151" spans="1:4" ht="14.25">
      <c r="A10151" s="199">
        <v>40809</v>
      </c>
      <c r="B10151" s="186" t="s">
        <v>9443</v>
      </c>
      <c r="C10151" s="187" t="s">
        <v>75</v>
      </c>
      <c r="D10151" s="218">
        <v>3947.58</v>
      </c>
    </row>
    <row r="10152" spans="1:4" ht="14.25">
      <c r="A10152" s="199">
        <v>42428</v>
      </c>
      <c r="B10152" s="186" t="s">
        <v>9444</v>
      </c>
      <c r="C10152" s="187" t="s">
        <v>73</v>
      </c>
      <c r="D10152" s="218"/>
    </row>
    <row r="10153" spans="1:4" ht="14.25">
      <c r="A10153" s="199">
        <v>301</v>
      </c>
      <c r="B10153" s="186" t="s">
        <v>9445</v>
      </c>
      <c r="C10153" s="187" t="s">
        <v>73</v>
      </c>
      <c r="D10153" s="218">
        <v>2.98</v>
      </c>
    </row>
    <row r="10154" spans="1:4" ht="14.25">
      <c r="A10154" s="199">
        <v>296</v>
      </c>
      <c r="B10154" s="186" t="s">
        <v>9446</v>
      </c>
      <c r="C10154" s="187" t="s">
        <v>73</v>
      </c>
      <c r="D10154" s="218">
        <v>1.68</v>
      </c>
    </row>
    <row r="10155" spans="1:4" ht="14.25">
      <c r="A10155" s="199">
        <v>297</v>
      </c>
      <c r="B10155" s="186" t="s">
        <v>9447</v>
      </c>
      <c r="C10155" s="187" t="s">
        <v>73</v>
      </c>
      <c r="D10155" s="218">
        <v>2.4700000000000002</v>
      </c>
    </row>
    <row r="10156" spans="1:4" ht="14.25">
      <c r="A10156" s="199">
        <v>299</v>
      </c>
      <c r="B10156" s="186" t="s">
        <v>9448</v>
      </c>
      <c r="C10156" s="187" t="s">
        <v>73</v>
      </c>
      <c r="D10156" s="218">
        <v>3.49</v>
      </c>
    </row>
    <row r="10157" spans="1:4" ht="14.25">
      <c r="A10157" s="199">
        <v>300</v>
      </c>
      <c r="B10157" s="186" t="s">
        <v>9449</v>
      </c>
      <c r="C10157" s="187" t="s">
        <v>73</v>
      </c>
      <c r="D10157" s="218">
        <v>12.09</v>
      </c>
    </row>
    <row r="10158" spans="1:4" ht="14.25">
      <c r="A10158" s="199">
        <v>20085</v>
      </c>
      <c r="B10158" s="186" t="s">
        <v>9450</v>
      </c>
      <c r="C10158" s="187" t="s">
        <v>73</v>
      </c>
      <c r="D10158" s="218">
        <v>2.21</v>
      </c>
    </row>
    <row r="10159" spans="1:4" ht="14.25">
      <c r="A10159" s="199">
        <v>298</v>
      </c>
      <c r="B10159" s="186" t="s">
        <v>9451</v>
      </c>
      <c r="C10159" s="187" t="s">
        <v>73</v>
      </c>
      <c r="D10159" s="218">
        <v>2.69</v>
      </c>
    </row>
    <row r="10160" spans="1:4" ht="14.25">
      <c r="A10160" s="199">
        <v>311</v>
      </c>
      <c r="B10160" s="186" t="s">
        <v>9452</v>
      </c>
      <c r="C10160" s="187" t="s">
        <v>73</v>
      </c>
      <c r="D10160" s="218">
        <v>9.9700000000000006</v>
      </c>
    </row>
    <row r="10161" spans="1:4" ht="14.25">
      <c r="A10161" s="199">
        <v>318</v>
      </c>
      <c r="B10161" s="186" t="s">
        <v>9453</v>
      </c>
      <c r="C10161" s="187" t="s">
        <v>73</v>
      </c>
      <c r="D10161" s="218">
        <v>20.09</v>
      </c>
    </row>
    <row r="10162" spans="1:4" ht="14.25">
      <c r="A10162" s="199">
        <v>319</v>
      </c>
      <c r="B10162" s="186" t="s">
        <v>9454</v>
      </c>
      <c r="C10162" s="187" t="s">
        <v>73</v>
      </c>
      <c r="D10162" s="218">
        <v>31.5</v>
      </c>
    </row>
    <row r="10163" spans="1:4" ht="14.25">
      <c r="A10163" s="199">
        <v>303</v>
      </c>
      <c r="B10163" s="186" t="s">
        <v>9455</v>
      </c>
      <c r="C10163" s="187" t="s">
        <v>73</v>
      </c>
      <c r="D10163" s="218">
        <v>3.3</v>
      </c>
    </row>
    <row r="10164" spans="1:4" ht="14.25">
      <c r="A10164" s="199">
        <v>305</v>
      </c>
      <c r="B10164" s="186" t="s">
        <v>9456</v>
      </c>
      <c r="C10164" s="187" t="s">
        <v>73</v>
      </c>
      <c r="D10164" s="218">
        <v>10.38</v>
      </c>
    </row>
    <row r="10165" spans="1:4" ht="14.25">
      <c r="A10165" s="199">
        <v>306</v>
      </c>
      <c r="B10165" s="186" t="s">
        <v>9457</v>
      </c>
      <c r="C10165" s="187" t="s">
        <v>73</v>
      </c>
      <c r="D10165" s="218">
        <v>15.75</v>
      </c>
    </row>
    <row r="10166" spans="1:4" ht="14.25">
      <c r="A10166" s="199">
        <v>307</v>
      </c>
      <c r="B10166" s="186" t="s">
        <v>9458</v>
      </c>
      <c r="C10166" s="187" t="s">
        <v>73</v>
      </c>
      <c r="D10166" s="218">
        <v>39.79</v>
      </c>
    </row>
    <row r="10167" spans="1:4" ht="14.25">
      <c r="A10167" s="199">
        <v>309</v>
      </c>
      <c r="B10167" s="186" t="s">
        <v>9459</v>
      </c>
      <c r="C10167" s="187" t="s">
        <v>73</v>
      </c>
      <c r="D10167" s="218">
        <v>65.180000000000007</v>
      </c>
    </row>
    <row r="10168" spans="1:4" ht="14.25">
      <c r="A10168" s="199">
        <v>310</v>
      </c>
      <c r="B10168" s="186" t="s">
        <v>9460</v>
      </c>
      <c r="C10168" s="187" t="s">
        <v>73</v>
      </c>
      <c r="D10168" s="218">
        <v>90.34</v>
      </c>
    </row>
    <row r="10169" spans="1:4" ht="14.25">
      <c r="A10169" s="199">
        <v>308</v>
      </c>
      <c r="B10169" s="186" t="s">
        <v>9461</v>
      </c>
      <c r="C10169" s="187" t="s">
        <v>73</v>
      </c>
      <c r="D10169" s="218">
        <v>88.81</v>
      </c>
    </row>
    <row r="10170" spans="1:4" ht="14.25">
      <c r="A10170" s="199">
        <v>328</v>
      </c>
      <c r="B10170" s="186" t="s">
        <v>9462</v>
      </c>
      <c r="C10170" s="187" t="s">
        <v>73</v>
      </c>
      <c r="D10170" s="218">
        <v>7.9</v>
      </c>
    </row>
    <row r="10171" spans="1:4" ht="14.25">
      <c r="A10171" s="199">
        <v>325</v>
      </c>
      <c r="B10171" s="186" t="s">
        <v>9463</v>
      </c>
      <c r="C10171" s="187" t="s">
        <v>73</v>
      </c>
      <c r="D10171" s="218">
        <v>2.33</v>
      </c>
    </row>
    <row r="10172" spans="1:4" ht="14.25">
      <c r="A10172" s="199">
        <v>20326</v>
      </c>
      <c r="B10172" s="186" t="s">
        <v>9464</v>
      </c>
      <c r="C10172" s="187" t="s">
        <v>73</v>
      </c>
      <c r="D10172" s="218">
        <v>4.26</v>
      </c>
    </row>
    <row r="10173" spans="1:4" ht="14.25">
      <c r="A10173" s="199">
        <v>329</v>
      </c>
      <c r="B10173" s="186" t="s">
        <v>9465</v>
      </c>
      <c r="C10173" s="187" t="s">
        <v>73</v>
      </c>
      <c r="D10173" s="218">
        <v>6.6</v>
      </c>
    </row>
    <row r="10174" spans="1:4" ht="14.25">
      <c r="A10174" s="199">
        <v>39642</v>
      </c>
      <c r="B10174" s="186" t="s">
        <v>9466</v>
      </c>
      <c r="C10174" s="187" t="s">
        <v>73</v>
      </c>
      <c r="D10174" s="218">
        <v>2.92</v>
      </c>
    </row>
    <row r="10175" spans="1:4" ht="14.25">
      <c r="A10175" s="199">
        <v>39641</v>
      </c>
      <c r="B10175" s="186" t="s">
        <v>9467</v>
      </c>
      <c r="C10175" s="187" t="s">
        <v>73</v>
      </c>
      <c r="D10175" s="218">
        <v>2.57</v>
      </c>
    </row>
    <row r="10176" spans="1:4" ht="14.25">
      <c r="A10176" s="199">
        <v>39643</v>
      </c>
      <c r="B10176" s="186" t="s">
        <v>9468</v>
      </c>
      <c r="C10176" s="187" t="s">
        <v>73</v>
      </c>
      <c r="D10176" s="218">
        <v>3.43</v>
      </c>
    </row>
    <row r="10177" spans="1:4" ht="14.25">
      <c r="A10177" s="199">
        <v>39644</v>
      </c>
      <c r="B10177" s="186" t="s">
        <v>9469</v>
      </c>
      <c r="C10177" s="187" t="s">
        <v>73</v>
      </c>
      <c r="D10177" s="218">
        <v>5.32</v>
      </c>
    </row>
    <row r="10178" spans="1:4" ht="14.25">
      <c r="A10178" s="199">
        <v>39645</v>
      </c>
      <c r="B10178" s="186" t="s">
        <v>9470</v>
      </c>
      <c r="C10178" s="187" t="s">
        <v>73</v>
      </c>
      <c r="D10178" s="218">
        <v>5.84</v>
      </c>
    </row>
    <row r="10179" spans="1:4" ht="14.25">
      <c r="A10179" s="199">
        <v>41610</v>
      </c>
      <c r="B10179" s="186" t="s">
        <v>9471</v>
      </c>
      <c r="C10179" s="187" t="s">
        <v>73</v>
      </c>
      <c r="D10179" s="218">
        <v>756.84</v>
      </c>
    </row>
    <row r="10180" spans="1:4" ht="14.25">
      <c r="A10180" s="199">
        <v>41611</v>
      </c>
      <c r="B10180" s="186" t="s">
        <v>9472</v>
      </c>
      <c r="C10180" s="187" t="s">
        <v>73</v>
      </c>
      <c r="D10180" s="218">
        <v>1192.93</v>
      </c>
    </row>
    <row r="10181" spans="1:4" ht="14.25">
      <c r="A10181" s="199">
        <v>41612</v>
      </c>
      <c r="B10181" s="186" t="s">
        <v>9473</v>
      </c>
      <c r="C10181" s="187" t="s">
        <v>73</v>
      </c>
      <c r="D10181" s="218">
        <v>1675.05</v>
      </c>
    </row>
    <row r="10182" spans="1:4" ht="14.25">
      <c r="A10182" s="199">
        <v>41637</v>
      </c>
      <c r="B10182" s="186" t="s">
        <v>9474</v>
      </c>
      <c r="C10182" s="187" t="s">
        <v>73</v>
      </c>
      <c r="D10182" s="218">
        <v>156.58000000000001</v>
      </c>
    </row>
    <row r="10183" spans="1:4" ht="14.25">
      <c r="A10183" s="199">
        <v>41638</v>
      </c>
      <c r="B10183" s="186" t="s">
        <v>9475</v>
      </c>
      <c r="C10183" s="187" t="s">
        <v>73</v>
      </c>
      <c r="D10183" s="218">
        <v>203.97</v>
      </c>
    </row>
    <row r="10184" spans="1:4" ht="14.25">
      <c r="A10184" s="199">
        <v>41639</v>
      </c>
      <c r="B10184" s="186" t="s">
        <v>9476</v>
      </c>
      <c r="C10184" s="187" t="s">
        <v>73</v>
      </c>
      <c r="D10184" s="218">
        <v>493.45</v>
      </c>
    </row>
    <row r="10185" spans="1:4" ht="14.25">
      <c r="A10185" s="199">
        <v>11789</v>
      </c>
      <c r="B10185" s="186" t="s">
        <v>9477</v>
      </c>
      <c r="C10185" s="187" t="s">
        <v>73</v>
      </c>
      <c r="D10185" s="218"/>
    </row>
    <row r="10186" spans="1:4" ht="14.25">
      <c r="A10186" s="199">
        <v>20975</v>
      </c>
      <c r="B10186" s="186" t="s">
        <v>9478</v>
      </c>
      <c r="C10186" s="187" t="s">
        <v>73</v>
      </c>
      <c r="D10186" s="218">
        <v>10.82</v>
      </c>
    </row>
    <row r="10187" spans="1:4" ht="14.25">
      <c r="A10187" s="199">
        <v>20976</v>
      </c>
      <c r="B10187" s="186" t="s">
        <v>9479</v>
      </c>
      <c r="C10187" s="187" t="s">
        <v>73</v>
      </c>
      <c r="D10187" s="218">
        <v>16.34</v>
      </c>
    </row>
    <row r="10188" spans="1:4" ht="14.25">
      <c r="A10188" s="199">
        <v>6138</v>
      </c>
      <c r="B10188" s="186" t="s">
        <v>9480</v>
      </c>
      <c r="C10188" s="187" t="s">
        <v>73</v>
      </c>
      <c r="D10188" s="218">
        <v>12.3</v>
      </c>
    </row>
    <row r="10189" spans="1:4" ht="14.25">
      <c r="A10189" s="199">
        <v>40340</v>
      </c>
      <c r="B10189" s="186" t="s">
        <v>9481</v>
      </c>
      <c r="C10189" s="187" t="s">
        <v>73</v>
      </c>
      <c r="D10189" s="218">
        <v>21.92</v>
      </c>
    </row>
    <row r="10190" spans="1:4" ht="14.25">
      <c r="A10190" s="199">
        <v>40341</v>
      </c>
      <c r="B10190" s="186" t="s">
        <v>9482</v>
      </c>
      <c r="C10190" s="187" t="s">
        <v>73</v>
      </c>
      <c r="D10190" s="218">
        <v>26.16</v>
      </c>
    </row>
    <row r="10191" spans="1:4" ht="14.25">
      <c r="A10191" s="199">
        <v>40342</v>
      </c>
      <c r="B10191" s="186" t="s">
        <v>9483</v>
      </c>
      <c r="C10191" s="187" t="s">
        <v>73</v>
      </c>
      <c r="D10191" s="218">
        <v>31.2</v>
      </c>
    </row>
    <row r="10192" spans="1:4" ht="14.25">
      <c r="A10192" s="199">
        <v>40343</v>
      </c>
      <c r="B10192" s="186" t="s">
        <v>9484</v>
      </c>
      <c r="C10192" s="187" t="s">
        <v>73</v>
      </c>
      <c r="D10192" s="218">
        <v>37.01</v>
      </c>
    </row>
    <row r="10193" spans="1:4" ht="14.25">
      <c r="A10193" s="199">
        <v>40344</v>
      </c>
      <c r="B10193" s="186" t="s">
        <v>9485</v>
      </c>
      <c r="C10193" s="187" t="s">
        <v>73</v>
      </c>
      <c r="D10193" s="218">
        <v>50.45</v>
      </c>
    </row>
    <row r="10194" spans="1:4" ht="14.25">
      <c r="A10194" s="199">
        <v>40345</v>
      </c>
      <c r="B10194" s="186" t="s">
        <v>9486</v>
      </c>
      <c r="C10194" s="187" t="s">
        <v>73</v>
      </c>
      <c r="D10194" s="218">
        <v>62.17</v>
      </c>
    </row>
    <row r="10195" spans="1:4" ht="14.25">
      <c r="A10195" s="199">
        <v>40346</v>
      </c>
      <c r="B10195" s="186" t="s">
        <v>9487</v>
      </c>
      <c r="C10195" s="187" t="s">
        <v>73</v>
      </c>
      <c r="D10195" s="218">
        <v>72.11</v>
      </c>
    </row>
    <row r="10196" spans="1:4" ht="14.25">
      <c r="A10196" s="199">
        <v>40347</v>
      </c>
      <c r="B10196" s="186" t="s">
        <v>9488</v>
      </c>
      <c r="C10196" s="187" t="s">
        <v>73</v>
      </c>
      <c r="D10196" s="218">
        <v>90.6</v>
      </c>
    </row>
    <row r="10197" spans="1:4" ht="14.25">
      <c r="A10197" s="199">
        <v>43424</v>
      </c>
      <c r="B10197" s="186" t="s">
        <v>9489</v>
      </c>
      <c r="C10197" s="187" t="s">
        <v>73</v>
      </c>
      <c r="D10197" s="218">
        <v>634.1</v>
      </c>
    </row>
    <row r="10198" spans="1:4" ht="14.25">
      <c r="A10198" s="199">
        <v>43426</v>
      </c>
      <c r="B10198" s="186" t="s">
        <v>9490</v>
      </c>
      <c r="C10198" s="187" t="s">
        <v>73</v>
      </c>
      <c r="D10198" s="218">
        <v>2187.04</v>
      </c>
    </row>
    <row r="10199" spans="1:4" ht="14.25">
      <c r="A10199" s="199">
        <v>12565</v>
      </c>
      <c r="B10199" s="186" t="s">
        <v>9491</v>
      </c>
      <c r="C10199" s="187" t="s">
        <v>73</v>
      </c>
      <c r="D10199" s="218">
        <v>766.97</v>
      </c>
    </row>
    <row r="10200" spans="1:4" ht="14.25">
      <c r="A10200" s="199">
        <v>12567</v>
      </c>
      <c r="B10200" s="186" t="s">
        <v>9492</v>
      </c>
      <c r="C10200" s="187" t="s">
        <v>73</v>
      </c>
      <c r="D10200" s="218">
        <v>1030.1600000000001</v>
      </c>
    </row>
    <row r="10201" spans="1:4" ht="14.25">
      <c r="A10201" s="199">
        <v>12568</v>
      </c>
      <c r="B10201" s="186" t="s">
        <v>9493</v>
      </c>
      <c r="C10201" s="187" t="s">
        <v>73</v>
      </c>
      <c r="D10201" s="218">
        <v>1442.23</v>
      </c>
    </row>
    <row r="10202" spans="1:4" ht="14.25">
      <c r="A10202" s="199">
        <v>43441</v>
      </c>
      <c r="B10202" s="186" t="s">
        <v>9494</v>
      </c>
      <c r="C10202" s="187" t="s">
        <v>73</v>
      </c>
      <c r="D10202" s="218">
        <v>185.43</v>
      </c>
    </row>
    <row r="10203" spans="1:4" ht="14.25">
      <c r="A10203" s="199">
        <v>43423</v>
      </c>
      <c r="B10203" s="186" t="s">
        <v>9495</v>
      </c>
      <c r="C10203" s="187" t="s">
        <v>73</v>
      </c>
      <c r="D10203" s="218">
        <v>86.53</v>
      </c>
    </row>
    <row r="10204" spans="1:4" ht="14.25">
      <c r="A10204" s="199">
        <v>12532</v>
      </c>
      <c r="B10204" s="186" t="s">
        <v>9496</v>
      </c>
      <c r="C10204" s="187" t="s">
        <v>73</v>
      </c>
      <c r="D10204" s="218">
        <v>133.44999999999999</v>
      </c>
    </row>
    <row r="10205" spans="1:4" ht="14.25">
      <c r="A10205" s="199">
        <v>43444</v>
      </c>
      <c r="B10205" s="186" t="s">
        <v>9497</v>
      </c>
      <c r="C10205" s="187" t="s">
        <v>73</v>
      </c>
      <c r="D10205" s="218">
        <v>448.12</v>
      </c>
    </row>
    <row r="10206" spans="1:4" ht="14.25">
      <c r="A10206" s="199">
        <v>12551</v>
      </c>
      <c r="B10206" s="186" t="s">
        <v>9498</v>
      </c>
      <c r="C10206" s="187" t="s">
        <v>73</v>
      </c>
      <c r="D10206" s="218">
        <v>319.72000000000003</v>
      </c>
    </row>
    <row r="10207" spans="1:4" ht="14.25">
      <c r="A10207" s="199">
        <v>43442</v>
      </c>
      <c r="B10207" s="186" t="s">
        <v>9499</v>
      </c>
      <c r="C10207" s="187" t="s">
        <v>73</v>
      </c>
      <c r="D10207" s="218">
        <v>247.24</v>
      </c>
    </row>
    <row r="10208" spans="1:4" ht="14.25">
      <c r="A10208" s="199">
        <v>43443</v>
      </c>
      <c r="B10208" s="186" t="s">
        <v>9500</v>
      </c>
      <c r="C10208" s="187" t="s">
        <v>73</v>
      </c>
      <c r="D10208" s="218">
        <v>324.5</v>
      </c>
    </row>
    <row r="10209" spans="1:4" ht="14.25">
      <c r="A10209" s="199">
        <v>12544</v>
      </c>
      <c r="B10209" s="186" t="s">
        <v>9501</v>
      </c>
      <c r="C10209" s="187" t="s">
        <v>73</v>
      </c>
      <c r="D10209" s="218">
        <v>175.12</v>
      </c>
    </row>
    <row r="10210" spans="1:4" ht="14.25">
      <c r="A10210" s="199">
        <v>12547</v>
      </c>
      <c r="B10210" s="186" t="s">
        <v>9502</v>
      </c>
      <c r="C10210" s="187" t="s">
        <v>73</v>
      </c>
      <c r="D10210" s="218">
        <v>235.53</v>
      </c>
    </row>
    <row r="10211" spans="1:4" ht="14.25">
      <c r="A10211" s="199">
        <v>43445</v>
      </c>
      <c r="B10211" s="186" t="s">
        <v>9503</v>
      </c>
      <c r="C10211" s="187" t="s">
        <v>73</v>
      </c>
      <c r="D10211" s="218">
        <v>618.1</v>
      </c>
    </row>
    <row r="10212" spans="1:4" ht="14.25">
      <c r="A10212" s="199">
        <v>12563</v>
      </c>
      <c r="B10212" s="186" t="s">
        <v>9504</v>
      </c>
      <c r="C10212" s="187" t="s">
        <v>73</v>
      </c>
      <c r="D10212" s="218">
        <v>442.23</v>
      </c>
    </row>
    <row r="10213" spans="1:4" ht="14.25">
      <c r="A10213" s="199">
        <v>43425</v>
      </c>
      <c r="B10213" s="186" t="s">
        <v>9505</v>
      </c>
      <c r="C10213" s="187" t="s">
        <v>73</v>
      </c>
      <c r="D10213" s="218">
        <v>278.14</v>
      </c>
    </row>
    <row r="10214" spans="1:4" ht="14.25">
      <c r="A10214" s="199">
        <v>43446</v>
      </c>
      <c r="B10214" s="186" t="s">
        <v>9506</v>
      </c>
      <c r="C10214" s="187" t="s">
        <v>73</v>
      </c>
      <c r="D10214" s="218">
        <v>587.19000000000005</v>
      </c>
    </row>
    <row r="10215" spans="1:4" ht="14.25">
      <c r="A10215" s="199">
        <v>43447</v>
      </c>
      <c r="B10215" s="186" t="s">
        <v>9507</v>
      </c>
      <c r="C10215" s="187" t="s">
        <v>73</v>
      </c>
      <c r="D10215" s="218">
        <v>721.11</v>
      </c>
    </row>
    <row r="10216" spans="1:4" ht="14.25">
      <c r="A10216" s="199">
        <v>43448</v>
      </c>
      <c r="B10216" s="186" t="s">
        <v>9508</v>
      </c>
      <c r="C10216" s="187" t="s">
        <v>73</v>
      </c>
      <c r="D10216" s="218">
        <v>1009.56</v>
      </c>
    </row>
    <row r="10217" spans="1:4" ht="14.25">
      <c r="A10217" s="199">
        <v>13761</v>
      </c>
      <c r="B10217" s="186" t="s">
        <v>9509</v>
      </c>
      <c r="C10217" s="187" t="s">
        <v>73</v>
      </c>
      <c r="D10217" s="218">
        <v>3738.81</v>
      </c>
    </row>
    <row r="10218" spans="1:4" ht="14.25">
      <c r="A10218" s="199">
        <v>4814</v>
      </c>
      <c r="B10218" s="186" t="s">
        <v>9510</v>
      </c>
      <c r="C10218" s="187" t="s">
        <v>73</v>
      </c>
      <c r="D10218" s="218">
        <v>54.72</v>
      </c>
    </row>
    <row r="10219" spans="1:4" ht="14.25">
      <c r="A10219" s="199">
        <v>44473</v>
      </c>
      <c r="B10219" s="186" t="s">
        <v>13894</v>
      </c>
      <c r="C10219" s="187" t="s">
        <v>73</v>
      </c>
      <c r="D10219" s="218"/>
    </row>
    <row r="10220" spans="1:4" ht="14.25">
      <c r="A10220" s="199">
        <v>6122</v>
      </c>
      <c r="B10220" s="186" t="s">
        <v>9511</v>
      </c>
      <c r="C10220" s="187" t="s">
        <v>42</v>
      </c>
      <c r="D10220" s="218">
        <v>19.440000000000001</v>
      </c>
    </row>
    <row r="10221" spans="1:4" ht="14.25">
      <c r="A10221" s="199">
        <v>40810</v>
      </c>
      <c r="B10221" s="186" t="s">
        <v>9512</v>
      </c>
      <c r="C10221" s="187" t="s">
        <v>75</v>
      </c>
      <c r="D10221" s="218">
        <v>3431.6</v>
      </c>
    </row>
    <row r="10222" spans="1:4" ht="14.25">
      <c r="A10222" s="199">
        <v>34469</v>
      </c>
      <c r="B10222" s="186" t="s">
        <v>9513</v>
      </c>
      <c r="C10222" s="187" t="s">
        <v>73</v>
      </c>
      <c r="D10222" s="218">
        <v>9801.1299999999992</v>
      </c>
    </row>
    <row r="10223" spans="1:4" ht="14.25">
      <c r="A10223" s="199">
        <v>34476</v>
      </c>
      <c r="B10223" s="186" t="s">
        <v>9514</v>
      </c>
      <c r="C10223" s="187" t="s">
        <v>73</v>
      </c>
      <c r="D10223" s="218">
        <v>5111.7</v>
      </c>
    </row>
    <row r="10224" spans="1:4" ht="14.25">
      <c r="A10224" s="199">
        <v>34477</v>
      </c>
      <c r="B10224" s="186" t="s">
        <v>9515</v>
      </c>
      <c r="C10224" s="187" t="s">
        <v>73</v>
      </c>
      <c r="D10224" s="218">
        <v>6784.21</v>
      </c>
    </row>
    <row r="10225" spans="1:4" ht="14.25">
      <c r="A10225" s="199">
        <v>34482</v>
      </c>
      <c r="B10225" s="186" t="s">
        <v>9516</v>
      </c>
      <c r="C10225" s="187" t="s">
        <v>73</v>
      </c>
      <c r="D10225" s="218">
        <v>6336.08</v>
      </c>
    </row>
    <row r="10226" spans="1:4" ht="14.25">
      <c r="A10226" s="199">
        <v>34472</v>
      </c>
      <c r="B10226" s="186" t="s">
        <v>9517</v>
      </c>
      <c r="C10226" s="187" t="s">
        <v>73</v>
      </c>
      <c r="D10226" s="218">
        <v>3015.5</v>
      </c>
    </row>
    <row r="10227" spans="1:4" ht="14.25">
      <c r="A10227" s="199">
        <v>42425</v>
      </c>
      <c r="B10227" s="186" t="s">
        <v>9518</v>
      </c>
      <c r="C10227" s="187" t="s">
        <v>73</v>
      </c>
      <c r="D10227" s="218">
        <v>2328.36</v>
      </c>
    </row>
    <row r="10228" spans="1:4" ht="14.25">
      <c r="A10228" s="199">
        <v>42422</v>
      </c>
      <c r="B10228" s="186" t="s">
        <v>9519</v>
      </c>
      <c r="C10228" s="187" t="s">
        <v>73</v>
      </c>
      <c r="D10228" s="218">
        <v>3456.53</v>
      </c>
    </row>
    <row r="10229" spans="1:4" ht="14.25">
      <c r="A10229" s="199">
        <v>43184</v>
      </c>
      <c r="B10229" s="186" t="s">
        <v>9520</v>
      </c>
      <c r="C10229" s="187" t="s">
        <v>73</v>
      </c>
      <c r="D10229" s="218">
        <v>4777.25</v>
      </c>
    </row>
    <row r="10230" spans="1:4" ht="14.25">
      <c r="A10230" s="199">
        <v>42424</v>
      </c>
      <c r="B10230" s="186" t="s">
        <v>9521</v>
      </c>
      <c r="C10230" s="187" t="s">
        <v>73</v>
      </c>
      <c r="D10230" s="218">
        <v>2079.4299999999998</v>
      </c>
    </row>
    <row r="10231" spans="1:4" ht="14.25">
      <c r="A10231" s="199">
        <v>42416</v>
      </c>
      <c r="B10231" s="186" t="s">
        <v>9522</v>
      </c>
      <c r="C10231" s="187" t="s">
        <v>73</v>
      </c>
      <c r="D10231" s="218">
        <v>8964.18</v>
      </c>
    </row>
    <row r="10232" spans="1:4" ht="14.25">
      <c r="A10232" s="199">
        <v>42417</v>
      </c>
      <c r="B10232" s="186" t="s">
        <v>9523</v>
      </c>
      <c r="C10232" s="187" t="s">
        <v>73</v>
      </c>
      <c r="D10232" s="218">
        <v>10049.58</v>
      </c>
    </row>
    <row r="10233" spans="1:4" ht="14.25">
      <c r="A10233" s="199">
        <v>42419</v>
      </c>
      <c r="B10233" s="186" t="s">
        <v>9524</v>
      </c>
      <c r="C10233" s="187" t="s">
        <v>73</v>
      </c>
      <c r="D10233" s="218">
        <v>11353.89</v>
      </c>
    </row>
    <row r="10234" spans="1:4" ht="14.25">
      <c r="A10234" s="199">
        <v>42420</v>
      </c>
      <c r="B10234" s="186" t="s">
        <v>9525</v>
      </c>
      <c r="C10234" s="187" t="s">
        <v>73</v>
      </c>
      <c r="D10234" s="218">
        <v>15605.08</v>
      </c>
    </row>
    <row r="10235" spans="1:4" ht="14.25">
      <c r="A10235" s="199">
        <v>42421</v>
      </c>
      <c r="B10235" s="186" t="s">
        <v>9526</v>
      </c>
      <c r="C10235" s="187" t="s">
        <v>73</v>
      </c>
      <c r="D10235" s="218">
        <v>18932.97</v>
      </c>
    </row>
    <row r="10236" spans="1:4" ht="14.25">
      <c r="A10236" s="199">
        <v>39556</v>
      </c>
      <c r="B10236" s="186" t="s">
        <v>9527</v>
      </c>
      <c r="C10236" s="187" t="s">
        <v>73</v>
      </c>
      <c r="D10236" s="218">
        <v>6575</v>
      </c>
    </row>
    <row r="10237" spans="1:4" ht="14.25">
      <c r="A10237" s="199">
        <v>39557</v>
      </c>
      <c r="B10237" s="186" t="s">
        <v>9528</v>
      </c>
      <c r="C10237" s="187" t="s">
        <v>73</v>
      </c>
      <c r="D10237" s="218">
        <v>7079.84</v>
      </c>
    </row>
    <row r="10238" spans="1:4" ht="14.25">
      <c r="A10238" s="199">
        <v>39559</v>
      </c>
      <c r="B10238" s="186" t="s">
        <v>9529</v>
      </c>
      <c r="C10238" s="187" t="s">
        <v>73</v>
      </c>
      <c r="D10238" s="218">
        <v>10462.64</v>
      </c>
    </row>
    <row r="10239" spans="1:4" ht="14.25">
      <c r="A10239" s="199">
        <v>39560</v>
      </c>
      <c r="B10239" s="186" t="s">
        <v>9530</v>
      </c>
      <c r="C10239" s="187" t="s">
        <v>73</v>
      </c>
      <c r="D10239" s="218">
        <v>12104.25</v>
      </c>
    </row>
    <row r="10240" spans="1:4" ht="14.25">
      <c r="A10240" s="199">
        <v>39561</v>
      </c>
      <c r="B10240" s="186" t="s">
        <v>9531</v>
      </c>
      <c r="C10240" s="187" t="s">
        <v>73</v>
      </c>
      <c r="D10240" s="218">
        <v>12662.59</v>
      </c>
    </row>
    <row r="10241" spans="1:4" ht="14.25">
      <c r="A10241" s="199">
        <v>43195</v>
      </c>
      <c r="B10241" s="186" t="s">
        <v>9532</v>
      </c>
      <c r="C10241" s="187" t="s">
        <v>73</v>
      </c>
      <c r="D10241" s="218">
        <v>5494.77</v>
      </c>
    </row>
    <row r="10242" spans="1:4" ht="14.25">
      <c r="A10242" s="199">
        <v>43196</v>
      </c>
      <c r="B10242" s="186" t="s">
        <v>9533</v>
      </c>
      <c r="C10242" s="187" t="s">
        <v>73</v>
      </c>
      <c r="D10242" s="218">
        <v>6809.98</v>
      </c>
    </row>
    <row r="10243" spans="1:4" ht="14.25">
      <c r="A10243" s="199">
        <v>43198</v>
      </c>
      <c r="B10243" s="186" t="s">
        <v>9534</v>
      </c>
      <c r="C10243" s="187" t="s">
        <v>73</v>
      </c>
      <c r="D10243" s="218">
        <v>10119.469999999999</v>
      </c>
    </row>
    <row r="10244" spans="1:4" ht="14.25">
      <c r="A10244" s="199">
        <v>43199</v>
      </c>
      <c r="B10244" s="186" t="s">
        <v>9535</v>
      </c>
      <c r="C10244" s="187" t="s">
        <v>73</v>
      </c>
      <c r="D10244" s="218">
        <v>10490.28</v>
      </c>
    </row>
    <row r="10245" spans="1:4" ht="14.25">
      <c r="A10245" s="199">
        <v>43200</v>
      </c>
      <c r="B10245" s="186" t="s">
        <v>9536</v>
      </c>
      <c r="C10245" s="187" t="s">
        <v>73</v>
      </c>
      <c r="D10245" s="218">
        <v>12038.36</v>
      </c>
    </row>
    <row r="10246" spans="1:4" ht="14.25">
      <c r="A10246" s="199">
        <v>43190</v>
      </c>
      <c r="B10246" s="186" t="s">
        <v>9537</v>
      </c>
      <c r="C10246" s="187" t="s">
        <v>73</v>
      </c>
      <c r="D10246" s="218">
        <v>1868.66</v>
      </c>
    </row>
    <row r="10247" spans="1:4" ht="14.25">
      <c r="A10247" s="199">
        <v>39555</v>
      </c>
      <c r="B10247" s="186" t="s">
        <v>9538</v>
      </c>
      <c r="C10247" s="187" t="s">
        <v>73</v>
      </c>
      <c r="D10247" s="218">
        <v>2021.41</v>
      </c>
    </row>
    <row r="10248" spans="1:4" ht="14.25">
      <c r="A10248" s="199">
        <v>43191</v>
      </c>
      <c r="B10248" s="186" t="s">
        <v>9539</v>
      </c>
      <c r="C10248" s="187" t="s">
        <v>73</v>
      </c>
      <c r="D10248" s="218">
        <v>2688.75</v>
      </c>
    </row>
    <row r="10249" spans="1:4" ht="14.25">
      <c r="A10249" s="199">
        <v>39548</v>
      </c>
      <c r="B10249" s="186" t="s">
        <v>9540</v>
      </c>
      <c r="C10249" s="187" t="s">
        <v>73</v>
      </c>
      <c r="D10249" s="218">
        <v>2998.38</v>
      </c>
    </row>
    <row r="10250" spans="1:4" ht="14.25">
      <c r="A10250" s="199">
        <v>43192</v>
      </c>
      <c r="B10250" s="186" t="s">
        <v>9541</v>
      </c>
      <c r="C10250" s="187" t="s">
        <v>73</v>
      </c>
      <c r="D10250" s="218">
        <v>3522.03</v>
      </c>
    </row>
    <row r="10251" spans="1:4" ht="14.25">
      <c r="A10251" s="199">
        <v>39554</v>
      </c>
      <c r="B10251" s="186" t="s">
        <v>9542</v>
      </c>
      <c r="C10251" s="187" t="s">
        <v>73</v>
      </c>
      <c r="D10251" s="218">
        <v>3964.9</v>
      </c>
    </row>
    <row r="10252" spans="1:4" ht="14.25">
      <c r="A10252" s="199">
        <v>43194</v>
      </c>
      <c r="B10252" s="186" t="s">
        <v>9543</v>
      </c>
      <c r="C10252" s="187" t="s">
        <v>73</v>
      </c>
      <c r="D10252" s="218">
        <v>1600.83</v>
      </c>
    </row>
    <row r="10253" spans="1:4" ht="14.25">
      <c r="A10253" s="199">
        <v>39551</v>
      </c>
      <c r="B10253" s="186" t="s">
        <v>9544</v>
      </c>
      <c r="C10253" s="187" t="s">
        <v>73</v>
      </c>
      <c r="D10253" s="218">
        <v>1762.68</v>
      </c>
    </row>
    <row r="10254" spans="1:4" ht="14.25">
      <c r="A10254" s="199">
        <v>43185</v>
      </c>
      <c r="B10254" s="186" t="s">
        <v>9545</v>
      </c>
      <c r="C10254" s="187" t="s">
        <v>73</v>
      </c>
      <c r="D10254" s="218">
        <v>5009.2299999999996</v>
      </c>
    </row>
    <row r="10255" spans="1:4" ht="14.25">
      <c r="A10255" s="199">
        <v>43186</v>
      </c>
      <c r="B10255" s="186" t="s">
        <v>9546</v>
      </c>
      <c r="C10255" s="187" t="s">
        <v>73</v>
      </c>
      <c r="D10255" s="218">
        <v>5283.72</v>
      </c>
    </row>
    <row r="10256" spans="1:4" ht="14.25">
      <c r="A10256" s="199">
        <v>43187</v>
      </c>
      <c r="B10256" s="186" t="s">
        <v>9547</v>
      </c>
      <c r="C10256" s="187" t="s">
        <v>73</v>
      </c>
      <c r="D10256" s="218">
        <v>7011.55</v>
      </c>
    </row>
    <row r="10257" spans="1:4" ht="14.25">
      <c r="A10257" s="199">
        <v>43188</v>
      </c>
      <c r="B10257" s="186" t="s">
        <v>9548</v>
      </c>
      <c r="C10257" s="187" t="s">
        <v>73</v>
      </c>
      <c r="D10257" s="218">
        <v>8495.43</v>
      </c>
    </row>
    <row r="10258" spans="1:4" ht="14.25">
      <c r="A10258" s="199">
        <v>43189</v>
      </c>
      <c r="B10258" s="186" t="s">
        <v>9549</v>
      </c>
      <c r="C10258" s="187" t="s">
        <v>73</v>
      </c>
      <c r="D10258" s="218">
        <v>9555.94</v>
      </c>
    </row>
    <row r="10259" spans="1:4" ht="14.25">
      <c r="A10259" s="199">
        <v>39577</v>
      </c>
      <c r="B10259" s="186" t="s">
        <v>9550</v>
      </c>
      <c r="C10259" s="187" t="s">
        <v>73</v>
      </c>
      <c r="D10259" s="218">
        <v>23570.22</v>
      </c>
    </row>
    <row r="10260" spans="1:4" ht="14.25">
      <c r="A10260" s="199">
        <v>39578</v>
      </c>
      <c r="B10260" s="186" t="s">
        <v>9551</v>
      </c>
      <c r="C10260" s="187" t="s">
        <v>73</v>
      </c>
      <c r="D10260" s="218">
        <v>30417.83</v>
      </c>
    </row>
    <row r="10261" spans="1:4" ht="14.25">
      <c r="A10261" s="199">
        <v>39579</v>
      </c>
      <c r="B10261" s="186" t="s">
        <v>9552</v>
      </c>
      <c r="C10261" s="187" t="s">
        <v>73</v>
      </c>
      <c r="D10261" s="218">
        <v>44255.56</v>
      </c>
    </row>
    <row r="10262" spans="1:4" ht="14.25">
      <c r="A10262" s="199">
        <v>39826</v>
      </c>
      <c r="B10262" s="186" t="s">
        <v>9553</v>
      </c>
      <c r="C10262" s="187" t="s">
        <v>73</v>
      </c>
      <c r="D10262" s="218">
        <v>5435.39</v>
      </c>
    </row>
    <row r="10263" spans="1:4" ht="14.25">
      <c r="A10263" s="199">
        <v>346</v>
      </c>
      <c r="B10263" s="186" t="s">
        <v>9554</v>
      </c>
      <c r="C10263" s="187" t="s">
        <v>72</v>
      </c>
      <c r="D10263" s="218">
        <v>23.51</v>
      </c>
    </row>
    <row r="10264" spans="1:4" ht="14.25">
      <c r="A10264" s="199">
        <v>3312</v>
      </c>
      <c r="B10264" s="186" t="s">
        <v>9555</v>
      </c>
      <c r="C10264" s="187" t="s">
        <v>72</v>
      </c>
      <c r="D10264" s="218">
        <v>20.82</v>
      </c>
    </row>
    <row r="10265" spans="1:4" ht="14.25">
      <c r="A10265" s="199">
        <v>339</v>
      </c>
      <c r="B10265" s="186" t="s">
        <v>9556</v>
      </c>
      <c r="C10265" s="187" t="s">
        <v>44</v>
      </c>
      <c r="D10265" s="218">
        <v>1.21</v>
      </c>
    </row>
    <row r="10266" spans="1:4" ht="14.25">
      <c r="A10266" s="199">
        <v>340</v>
      </c>
      <c r="B10266" s="186" t="s">
        <v>9557</v>
      </c>
      <c r="C10266" s="187" t="s">
        <v>44</v>
      </c>
      <c r="D10266" s="218">
        <v>1.0900000000000001</v>
      </c>
    </row>
    <row r="10267" spans="1:4" ht="14.25">
      <c r="A10267" s="199">
        <v>43130</v>
      </c>
      <c r="B10267" s="186" t="s">
        <v>9558</v>
      </c>
      <c r="C10267" s="187" t="s">
        <v>72</v>
      </c>
      <c r="D10267" s="218">
        <v>19.850000000000001</v>
      </c>
    </row>
    <row r="10268" spans="1:4" ht="14.25">
      <c r="A10268" s="199">
        <v>344</v>
      </c>
      <c r="B10268" s="186" t="s">
        <v>9559</v>
      </c>
      <c r="C10268" s="187" t="s">
        <v>72</v>
      </c>
      <c r="D10268" s="218">
        <v>26.09</v>
      </c>
    </row>
    <row r="10269" spans="1:4" ht="14.25">
      <c r="A10269" s="199">
        <v>345</v>
      </c>
      <c r="B10269" s="186" t="s">
        <v>9560</v>
      </c>
      <c r="C10269" s="187" t="s">
        <v>72</v>
      </c>
      <c r="D10269" s="218">
        <v>28.31</v>
      </c>
    </row>
    <row r="10270" spans="1:4" ht="14.25">
      <c r="A10270" s="199">
        <v>43131</v>
      </c>
      <c r="B10270" s="186" t="s">
        <v>9561</v>
      </c>
      <c r="C10270" s="187" t="s">
        <v>72</v>
      </c>
      <c r="D10270" s="218">
        <v>23.06</v>
      </c>
    </row>
    <row r="10271" spans="1:4" ht="14.25">
      <c r="A10271" s="199">
        <v>3313</v>
      </c>
      <c r="B10271" s="186" t="s">
        <v>9562</v>
      </c>
      <c r="C10271" s="187" t="s">
        <v>72</v>
      </c>
      <c r="D10271" s="218">
        <v>26.8</v>
      </c>
    </row>
    <row r="10272" spans="1:4" ht="14.25">
      <c r="A10272" s="199">
        <v>43132</v>
      </c>
      <c r="B10272" s="186" t="s">
        <v>9563</v>
      </c>
      <c r="C10272" s="187" t="s">
        <v>72</v>
      </c>
      <c r="D10272" s="218">
        <v>19.850000000000001</v>
      </c>
    </row>
    <row r="10273" spans="1:4" ht="14.25">
      <c r="A10273" s="199">
        <v>45245</v>
      </c>
      <c r="B10273" s="186" t="s">
        <v>13895</v>
      </c>
      <c r="C10273" s="187" t="s">
        <v>73</v>
      </c>
      <c r="D10273" s="218">
        <v>48.18</v>
      </c>
    </row>
    <row r="10274" spans="1:4" ht="14.25">
      <c r="A10274" s="199">
        <v>366</v>
      </c>
      <c r="B10274" s="186" t="s">
        <v>9564</v>
      </c>
      <c r="C10274" s="187" t="s">
        <v>712</v>
      </c>
      <c r="D10274" s="218">
        <v>171.5</v>
      </c>
    </row>
    <row r="10275" spans="1:4" ht="14.25">
      <c r="A10275" s="199">
        <v>367</v>
      </c>
      <c r="B10275" s="186" t="s">
        <v>9565</v>
      </c>
      <c r="C10275" s="187" t="s">
        <v>712</v>
      </c>
      <c r="D10275" s="218">
        <v>173.74</v>
      </c>
    </row>
    <row r="10276" spans="1:4" ht="14.25">
      <c r="A10276" s="199">
        <v>370</v>
      </c>
      <c r="B10276" s="186" t="s">
        <v>9566</v>
      </c>
      <c r="C10276" s="187" t="s">
        <v>712</v>
      </c>
      <c r="D10276" s="218">
        <v>171.5</v>
      </c>
    </row>
    <row r="10277" spans="1:4" ht="14.25">
      <c r="A10277" s="199">
        <v>368</v>
      </c>
      <c r="B10277" s="186" t="s">
        <v>9567</v>
      </c>
      <c r="C10277" s="187" t="s">
        <v>712</v>
      </c>
      <c r="D10277" s="218">
        <v>85.75</v>
      </c>
    </row>
    <row r="10278" spans="1:4" ht="14.25">
      <c r="A10278" s="199">
        <v>11075</v>
      </c>
      <c r="B10278" s="186" t="s">
        <v>9568</v>
      </c>
      <c r="C10278" s="187" t="s">
        <v>712</v>
      </c>
      <c r="D10278" s="218">
        <v>1968.29</v>
      </c>
    </row>
    <row r="10279" spans="1:4" ht="14.25">
      <c r="A10279" s="199">
        <v>1381</v>
      </c>
      <c r="B10279" s="186" t="s">
        <v>9569</v>
      </c>
      <c r="C10279" s="187" t="s">
        <v>72</v>
      </c>
      <c r="D10279" s="218">
        <v>0.68</v>
      </c>
    </row>
    <row r="10280" spans="1:4" ht="14.25">
      <c r="A10280" s="199">
        <v>34353</v>
      </c>
      <c r="B10280" s="186" t="s">
        <v>9570</v>
      </c>
      <c r="C10280" s="187" t="s">
        <v>72</v>
      </c>
      <c r="D10280" s="218">
        <v>1.26</v>
      </c>
    </row>
    <row r="10281" spans="1:4" ht="14.25">
      <c r="A10281" s="199">
        <v>37595</v>
      </c>
      <c r="B10281" s="186" t="s">
        <v>9571</v>
      </c>
      <c r="C10281" s="187" t="s">
        <v>72</v>
      </c>
      <c r="D10281" s="218">
        <v>2.09</v>
      </c>
    </row>
    <row r="10282" spans="1:4" ht="14.25">
      <c r="A10282" s="199">
        <v>37596</v>
      </c>
      <c r="B10282" s="186" t="s">
        <v>9572</v>
      </c>
      <c r="C10282" s="187" t="s">
        <v>72</v>
      </c>
      <c r="D10282" s="218">
        <v>2.39</v>
      </c>
    </row>
    <row r="10283" spans="1:4" ht="14.25">
      <c r="A10283" s="199">
        <v>371</v>
      </c>
      <c r="B10283" s="186" t="s">
        <v>9573</v>
      </c>
      <c r="C10283" s="187" t="s">
        <v>72</v>
      </c>
      <c r="D10283" s="218">
        <v>0.74</v>
      </c>
    </row>
    <row r="10284" spans="1:4" ht="14.25">
      <c r="A10284" s="199">
        <v>37553</v>
      </c>
      <c r="B10284" s="186" t="s">
        <v>9574</v>
      </c>
      <c r="C10284" s="187" t="s">
        <v>72</v>
      </c>
      <c r="D10284" s="218">
        <v>1.39</v>
      </c>
    </row>
    <row r="10285" spans="1:4" ht="14.25">
      <c r="A10285" s="199">
        <v>37552</v>
      </c>
      <c r="B10285" s="186" t="s">
        <v>9575</v>
      </c>
      <c r="C10285" s="187" t="s">
        <v>72</v>
      </c>
      <c r="D10285" s="218">
        <v>2.23</v>
      </c>
    </row>
    <row r="10286" spans="1:4" ht="14.25">
      <c r="A10286" s="199">
        <v>36880</v>
      </c>
      <c r="B10286" s="186" t="s">
        <v>9576</v>
      </c>
      <c r="C10286" s="187" t="s">
        <v>72</v>
      </c>
      <c r="D10286" s="218">
        <v>2.27</v>
      </c>
    </row>
    <row r="10287" spans="1:4" ht="14.25">
      <c r="A10287" s="199">
        <v>34355</v>
      </c>
      <c r="B10287" s="186" t="s">
        <v>9577</v>
      </c>
      <c r="C10287" s="187" t="s">
        <v>72</v>
      </c>
      <c r="D10287" s="218">
        <v>1.95</v>
      </c>
    </row>
    <row r="10288" spans="1:4" ht="14.25">
      <c r="A10288" s="199">
        <v>130</v>
      </c>
      <c r="B10288" s="186" t="s">
        <v>9578</v>
      </c>
      <c r="C10288" s="187" t="s">
        <v>72</v>
      </c>
      <c r="D10288" s="218">
        <v>3.67</v>
      </c>
    </row>
    <row r="10289" spans="1:4" ht="14.25">
      <c r="A10289" s="199">
        <v>135</v>
      </c>
      <c r="B10289" s="186" t="s">
        <v>9579</v>
      </c>
      <c r="C10289" s="187" t="s">
        <v>72</v>
      </c>
      <c r="D10289" s="218">
        <v>2.95</v>
      </c>
    </row>
    <row r="10290" spans="1:4" ht="14.25">
      <c r="A10290" s="199">
        <v>36886</v>
      </c>
      <c r="B10290" s="186" t="s">
        <v>9580</v>
      </c>
      <c r="C10290" s="187" t="s">
        <v>72</v>
      </c>
      <c r="D10290" s="218">
        <v>0.7</v>
      </c>
    </row>
    <row r="10291" spans="1:4" ht="14.25">
      <c r="A10291" s="199">
        <v>38546</v>
      </c>
      <c r="B10291" s="186" t="s">
        <v>9581</v>
      </c>
      <c r="C10291" s="187" t="s">
        <v>712</v>
      </c>
      <c r="D10291" s="218">
        <v>567.39</v>
      </c>
    </row>
    <row r="10292" spans="1:4" ht="14.25">
      <c r="A10292" s="199">
        <v>34549</v>
      </c>
      <c r="B10292" s="186" t="s">
        <v>9582</v>
      </c>
      <c r="C10292" s="187" t="s">
        <v>712</v>
      </c>
      <c r="D10292" s="218"/>
    </row>
    <row r="10293" spans="1:4" ht="14.25">
      <c r="A10293" s="199">
        <v>6081</v>
      </c>
      <c r="B10293" s="186" t="s">
        <v>9583</v>
      </c>
      <c r="C10293" s="187" t="s">
        <v>712</v>
      </c>
      <c r="D10293" s="218"/>
    </row>
    <row r="10294" spans="1:4" ht="14.25">
      <c r="A10294" s="199">
        <v>6077</v>
      </c>
      <c r="B10294" s="186" t="s">
        <v>9584</v>
      </c>
      <c r="C10294" s="187" t="s">
        <v>712</v>
      </c>
      <c r="D10294" s="218"/>
    </row>
    <row r="10295" spans="1:4" ht="14.25">
      <c r="A10295" s="199">
        <v>6079</v>
      </c>
      <c r="B10295" s="186" t="s">
        <v>9585</v>
      </c>
      <c r="C10295" s="187" t="s">
        <v>712</v>
      </c>
      <c r="D10295" s="218"/>
    </row>
    <row r="10296" spans="1:4" ht="14.25">
      <c r="A10296" s="199">
        <v>1091</v>
      </c>
      <c r="B10296" s="186" t="s">
        <v>9586</v>
      </c>
      <c r="C10296" s="187" t="s">
        <v>73</v>
      </c>
      <c r="D10296" s="218"/>
    </row>
    <row r="10297" spans="1:4" ht="14.25">
      <c r="A10297" s="199">
        <v>1094</v>
      </c>
      <c r="B10297" s="186" t="s">
        <v>9587</v>
      </c>
      <c r="C10297" s="187" t="s">
        <v>73</v>
      </c>
      <c r="D10297" s="218"/>
    </row>
    <row r="10298" spans="1:4" ht="14.25">
      <c r="A10298" s="199">
        <v>1095</v>
      </c>
      <c r="B10298" s="186" t="s">
        <v>9588</v>
      </c>
      <c r="C10298" s="187" t="s">
        <v>73</v>
      </c>
      <c r="D10298" s="218"/>
    </row>
    <row r="10299" spans="1:4" ht="14.25">
      <c r="A10299" s="199">
        <v>1092</v>
      </c>
      <c r="B10299" s="186" t="s">
        <v>9589</v>
      </c>
      <c r="C10299" s="187" t="s">
        <v>73</v>
      </c>
      <c r="D10299" s="218"/>
    </row>
    <row r="10300" spans="1:4" ht="14.25">
      <c r="A10300" s="199">
        <v>1093</v>
      </c>
      <c r="B10300" s="186" t="s">
        <v>9590</v>
      </c>
      <c r="C10300" s="187" t="s">
        <v>73</v>
      </c>
      <c r="D10300" s="218"/>
    </row>
    <row r="10301" spans="1:4" ht="14.25">
      <c r="A10301" s="199">
        <v>1090</v>
      </c>
      <c r="B10301" s="186" t="s">
        <v>9591</v>
      </c>
      <c r="C10301" s="187" t="s">
        <v>73</v>
      </c>
      <c r="D10301" s="218"/>
    </row>
    <row r="10302" spans="1:4" ht="14.25">
      <c r="A10302" s="199">
        <v>1096</v>
      </c>
      <c r="B10302" s="186" t="s">
        <v>9592</v>
      </c>
      <c r="C10302" s="187" t="s">
        <v>73</v>
      </c>
      <c r="D10302" s="218"/>
    </row>
    <row r="10303" spans="1:4" ht="14.25">
      <c r="A10303" s="199">
        <v>1097</v>
      </c>
      <c r="B10303" s="186" t="s">
        <v>9593</v>
      </c>
      <c r="C10303" s="187" t="s">
        <v>73</v>
      </c>
      <c r="D10303" s="218"/>
    </row>
    <row r="10304" spans="1:4" ht="14.25">
      <c r="A10304" s="199">
        <v>378</v>
      </c>
      <c r="B10304" s="186" t="s">
        <v>9594</v>
      </c>
      <c r="C10304" s="187" t="s">
        <v>42</v>
      </c>
      <c r="D10304" s="218">
        <v>21.57</v>
      </c>
    </row>
    <row r="10305" spans="1:4" ht="14.25">
      <c r="A10305" s="199">
        <v>40911</v>
      </c>
      <c r="B10305" s="186" t="s">
        <v>9595</v>
      </c>
      <c r="C10305" s="187" t="s">
        <v>75</v>
      </c>
      <c r="D10305" s="218">
        <v>3807.32</v>
      </c>
    </row>
    <row r="10306" spans="1:4" ht="14.25">
      <c r="A10306" s="199">
        <v>33939</v>
      </c>
      <c r="B10306" s="186" t="s">
        <v>9596</v>
      </c>
      <c r="C10306" s="187" t="s">
        <v>42</v>
      </c>
      <c r="D10306" s="218">
        <v>110.11</v>
      </c>
    </row>
    <row r="10307" spans="1:4" ht="14.25">
      <c r="A10307" s="199">
        <v>40815</v>
      </c>
      <c r="B10307" s="186" t="s">
        <v>9597</v>
      </c>
      <c r="C10307" s="187" t="s">
        <v>75</v>
      </c>
      <c r="D10307" s="218">
        <v>19436.71</v>
      </c>
    </row>
    <row r="10308" spans="1:4" ht="14.25">
      <c r="A10308" s="199">
        <v>33952</v>
      </c>
      <c r="B10308" s="186" t="s">
        <v>9598</v>
      </c>
      <c r="C10308" s="187" t="s">
        <v>42</v>
      </c>
      <c r="D10308" s="218">
        <v>116.18</v>
      </c>
    </row>
    <row r="10309" spans="1:4" ht="14.25">
      <c r="A10309" s="199">
        <v>40816</v>
      </c>
      <c r="B10309" s="186" t="s">
        <v>9599</v>
      </c>
      <c r="C10309" s="187" t="s">
        <v>75</v>
      </c>
      <c r="D10309" s="218">
        <v>20506.39</v>
      </c>
    </row>
    <row r="10310" spans="1:4" ht="14.25">
      <c r="A10310" s="199">
        <v>33953</v>
      </c>
      <c r="B10310" s="186" t="s">
        <v>9600</v>
      </c>
      <c r="C10310" s="187" t="s">
        <v>42</v>
      </c>
      <c r="D10310" s="218">
        <v>119.86</v>
      </c>
    </row>
    <row r="10311" spans="1:4" ht="14.25">
      <c r="A10311" s="199">
        <v>40817</v>
      </c>
      <c r="B10311" s="186" t="s">
        <v>9601</v>
      </c>
      <c r="C10311" s="187" t="s">
        <v>75</v>
      </c>
      <c r="D10311" s="218">
        <v>21154.27</v>
      </c>
    </row>
    <row r="10312" spans="1:4" ht="14.25">
      <c r="A10312" s="199">
        <v>13348</v>
      </c>
      <c r="B10312" s="186" t="s">
        <v>9602</v>
      </c>
      <c r="C10312" s="187" t="s">
        <v>73</v>
      </c>
      <c r="D10312" s="218"/>
    </row>
    <row r="10313" spans="1:4" ht="14.25">
      <c r="A10313" s="199">
        <v>39212</v>
      </c>
      <c r="B10313" s="186" t="s">
        <v>9603</v>
      </c>
      <c r="C10313" s="187" t="s">
        <v>73</v>
      </c>
      <c r="D10313" s="218">
        <v>2.54</v>
      </c>
    </row>
    <row r="10314" spans="1:4" ht="14.25">
      <c r="A10314" s="199">
        <v>39211</v>
      </c>
      <c r="B10314" s="186" t="s">
        <v>9604</v>
      </c>
      <c r="C10314" s="187" t="s">
        <v>73</v>
      </c>
      <c r="D10314" s="218">
        <v>2.2799999999999998</v>
      </c>
    </row>
    <row r="10315" spans="1:4" ht="14.25">
      <c r="A10315" s="199">
        <v>39210</v>
      </c>
      <c r="B10315" s="186" t="s">
        <v>9605</v>
      </c>
      <c r="C10315" s="187" t="s">
        <v>73</v>
      </c>
      <c r="D10315" s="218">
        <v>1.27</v>
      </c>
    </row>
    <row r="10316" spans="1:4" ht="14.25">
      <c r="A10316" s="199">
        <v>39208</v>
      </c>
      <c r="B10316" s="186" t="s">
        <v>9606</v>
      </c>
      <c r="C10316" s="187" t="s">
        <v>73</v>
      </c>
      <c r="D10316" s="218">
        <v>0.69</v>
      </c>
    </row>
    <row r="10317" spans="1:4" ht="14.25">
      <c r="A10317" s="199">
        <v>39214</v>
      </c>
      <c r="B10317" s="186" t="s">
        <v>9607</v>
      </c>
      <c r="C10317" s="187" t="s">
        <v>73</v>
      </c>
      <c r="D10317" s="218">
        <v>4.71</v>
      </c>
    </row>
    <row r="10318" spans="1:4" ht="14.25">
      <c r="A10318" s="199">
        <v>39213</v>
      </c>
      <c r="B10318" s="186" t="s">
        <v>9608</v>
      </c>
      <c r="C10318" s="187" t="s">
        <v>73</v>
      </c>
      <c r="D10318" s="218">
        <v>3.33</v>
      </c>
    </row>
    <row r="10319" spans="1:4" ht="14.25">
      <c r="A10319" s="199">
        <v>39215</v>
      </c>
      <c r="B10319" s="186" t="s">
        <v>9609</v>
      </c>
      <c r="C10319" s="187" t="s">
        <v>73</v>
      </c>
      <c r="D10319" s="218">
        <v>8.57</v>
      </c>
    </row>
    <row r="10320" spans="1:4" ht="14.25">
      <c r="A10320" s="199">
        <v>39209</v>
      </c>
      <c r="B10320" s="186" t="s">
        <v>9610</v>
      </c>
      <c r="C10320" s="187" t="s">
        <v>73</v>
      </c>
      <c r="D10320" s="218">
        <v>0.82</v>
      </c>
    </row>
    <row r="10321" spans="1:4" ht="14.25">
      <c r="A10321" s="199">
        <v>39207</v>
      </c>
      <c r="B10321" s="186" t="s">
        <v>9611</v>
      </c>
      <c r="C10321" s="187" t="s">
        <v>73</v>
      </c>
      <c r="D10321" s="218">
        <v>1.27</v>
      </c>
    </row>
    <row r="10322" spans="1:4" ht="14.25">
      <c r="A10322" s="199">
        <v>39216</v>
      </c>
      <c r="B10322" s="186" t="s">
        <v>9612</v>
      </c>
      <c r="C10322" s="187" t="s">
        <v>73</v>
      </c>
      <c r="D10322" s="218">
        <v>11.96</v>
      </c>
    </row>
    <row r="10323" spans="1:4" ht="14.25">
      <c r="A10323" s="199">
        <v>11267</v>
      </c>
      <c r="B10323" s="186" t="s">
        <v>9613</v>
      </c>
      <c r="C10323" s="187" t="s">
        <v>73</v>
      </c>
      <c r="D10323" s="218"/>
    </row>
    <row r="10324" spans="1:4" ht="14.25">
      <c r="A10324" s="199">
        <v>379</v>
      </c>
      <c r="B10324" s="186" t="s">
        <v>9614</v>
      </c>
      <c r="C10324" s="187" t="s">
        <v>73</v>
      </c>
      <c r="D10324" s="218"/>
    </row>
    <row r="10325" spans="1:4" ht="14.25">
      <c r="A10325" s="199">
        <v>510</v>
      </c>
      <c r="B10325" s="186" t="s">
        <v>9615</v>
      </c>
      <c r="C10325" s="187" t="s">
        <v>72</v>
      </c>
      <c r="D10325" s="218">
        <v>12.81</v>
      </c>
    </row>
    <row r="10326" spans="1:4" ht="14.25">
      <c r="A10326" s="199">
        <v>516</v>
      </c>
      <c r="B10326" s="186" t="s">
        <v>9616</v>
      </c>
      <c r="C10326" s="187" t="s">
        <v>72</v>
      </c>
      <c r="D10326" s="218">
        <v>15.18</v>
      </c>
    </row>
    <row r="10327" spans="1:4" ht="14.25">
      <c r="A10327" s="199">
        <v>509</v>
      </c>
      <c r="B10327" s="186" t="s">
        <v>9617</v>
      </c>
      <c r="C10327" s="187" t="s">
        <v>72</v>
      </c>
      <c r="D10327" s="218">
        <v>17.03</v>
      </c>
    </row>
    <row r="10328" spans="1:4" ht="14.25">
      <c r="A10328" s="199">
        <v>40331</v>
      </c>
      <c r="B10328" s="186" t="s">
        <v>9618</v>
      </c>
      <c r="C10328" s="187" t="s">
        <v>42</v>
      </c>
      <c r="D10328" s="218">
        <v>17.010000000000002</v>
      </c>
    </row>
    <row r="10329" spans="1:4" ht="14.25">
      <c r="A10329" s="199">
        <v>40930</v>
      </c>
      <c r="B10329" s="186" t="s">
        <v>9619</v>
      </c>
      <c r="C10329" s="187" t="s">
        <v>75</v>
      </c>
      <c r="D10329" s="218">
        <v>3004.14</v>
      </c>
    </row>
    <row r="10330" spans="1:4" ht="14.25">
      <c r="A10330" s="199">
        <v>377</v>
      </c>
      <c r="B10330" s="186" t="s">
        <v>9620</v>
      </c>
      <c r="C10330" s="187" t="s">
        <v>73</v>
      </c>
      <c r="D10330" s="218">
        <v>38.58</v>
      </c>
    </row>
    <row r="10331" spans="1:4" ht="14.25">
      <c r="A10331" s="199">
        <v>11761</v>
      </c>
      <c r="B10331" s="186" t="s">
        <v>9621</v>
      </c>
      <c r="C10331" s="187" t="s">
        <v>73</v>
      </c>
      <c r="D10331" s="218">
        <v>82.1</v>
      </c>
    </row>
    <row r="10332" spans="1:4" ht="14.25">
      <c r="A10332" s="199">
        <v>7588</v>
      </c>
      <c r="B10332" s="186" t="s">
        <v>9622</v>
      </c>
      <c r="C10332" s="187" t="s">
        <v>73</v>
      </c>
      <c r="D10332" s="218">
        <v>52.5</v>
      </c>
    </row>
    <row r="10333" spans="1:4" ht="14.25">
      <c r="A10333" s="199">
        <v>34551</v>
      </c>
      <c r="B10333" s="186" t="s">
        <v>9623</v>
      </c>
      <c r="C10333" s="187" t="s">
        <v>42</v>
      </c>
      <c r="D10333" s="218">
        <v>14.51</v>
      </c>
    </row>
    <row r="10334" spans="1:4" ht="14.25">
      <c r="A10334" s="199">
        <v>41078</v>
      </c>
      <c r="B10334" s="186" t="s">
        <v>9624</v>
      </c>
      <c r="C10334" s="187" t="s">
        <v>75</v>
      </c>
      <c r="D10334" s="218">
        <v>2564.5100000000002</v>
      </c>
    </row>
    <row r="10335" spans="1:4" ht="14.25">
      <c r="A10335" s="199">
        <v>246</v>
      </c>
      <c r="B10335" s="186" t="s">
        <v>9625</v>
      </c>
      <c r="C10335" s="187" t="s">
        <v>42</v>
      </c>
      <c r="D10335" s="218">
        <v>16.3</v>
      </c>
    </row>
    <row r="10336" spans="1:4" ht="14.25">
      <c r="A10336" s="199">
        <v>40927</v>
      </c>
      <c r="B10336" s="186" t="s">
        <v>9626</v>
      </c>
      <c r="C10336" s="187" t="s">
        <v>75</v>
      </c>
      <c r="D10336" s="218">
        <v>2877.48</v>
      </c>
    </row>
    <row r="10337" spans="1:4" ht="14.25">
      <c r="A10337" s="199">
        <v>2350</v>
      </c>
      <c r="B10337" s="186" t="s">
        <v>9627</v>
      </c>
      <c r="C10337" s="187" t="s">
        <v>42</v>
      </c>
      <c r="D10337" s="218">
        <v>18.43</v>
      </c>
    </row>
    <row r="10338" spans="1:4" ht="14.25">
      <c r="A10338" s="199">
        <v>40812</v>
      </c>
      <c r="B10338" s="186" t="s">
        <v>9628</v>
      </c>
      <c r="C10338" s="187" t="s">
        <v>75</v>
      </c>
      <c r="D10338" s="218">
        <v>3253.98</v>
      </c>
    </row>
    <row r="10339" spans="1:4" ht="14.25">
      <c r="A10339" s="199">
        <v>245</v>
      </c>
      <c r="B10339" s="186" t="s">
        <v>9629</v>
      </c>
      <c r="C10339" s="187" t="s">
        <v>42</v>
      </c>
      <c r="D10339" s="218">
        <v>28.68</v>
      </c>
    </row>
    <row r="10340" spans="1:4" ht="14.25">
      <c r="A10340" s="199">
        <v>41090</v>
      </c>
      <c r="B10340" s="186" t="s">
        <v>9630</v>
      </c>
      <c r="C10340" s="187" t="s">
        <v>75</v>
      </c>
      <c r="D10340" s="218">
        <v>5063.3100000000004</v>
      </c>
    </row>
    <row r="10341" spans="1:4" ht="14.25">
      <c r="A10341" s="199">
        <v>251</v>
      </c>
      <c r="B10341" s="186" t="s">
        <v>9631</v>
      </c>
      <c r="C10341" s="187" t="s">
        <v>42</v>
      </c>
      <c r="D10341" s="218">
        <v>16.3</v>
      </c>
    </row>
    <row r="10342" spans="1:4" ht="14.25">
      <c r="A10342" s="199">
        <v>40975</v>
      </c>
      <c r="B10342" s="186" t="s">
        <v>9632</v>
      </c>
      <c r="C10342" s="187" t="s">
        <v>75</v>
      </c>
      <c r="D10342" s="218">
        <v>2877.48</v>
      </c>
    </row>
    <row r="10343" spans="1:4" ht="14.25">
      <c r="A10343" s="199">
        <v>6127</v>
      </c>
      <c r="B10343" s="186" t="s">
        <v>9633</v>
      </c>
      <c r="C10343" s="187" t="s">
        <v>42</v>
      </c>
      <c r="D10343" s="218">
        <v>16.3</v>
      </c>
    </row>
    <row r="10344" spans="1:4" ht="14.25">
      <c r="A10344" s="199">
        <v>41072</v>
      </c>
      <c r="B10344" s="186" t="s">
        <v>9634</v>
      </c>
      <c r="C10344" s="187" t="s">
        <v>75</v>
      </c>
      <c r="D10344" s="218">
        <v>2877.48</v>
      </c>
    </row>
    <row r="10345" spans="1:4" ht="14.25">
      <c r="A10345" s="199">
        <v>6121</v>
      </c>
      <c r="B10345" s="186" t="s">
        <v>9635</v>
      </c>
      <c r="C10345" s="187" t="s">
        <v>42</v>
      </c>
      <c r="D10345" s="218">
        <v>14.47</v>
      </c>
    </row>
    <row r="10346" spans="1:4" ht="14.25">
      <c r="A10346" s="199">
        <v>41071</v>
      </c>
      <c r="B10346" s="186" t="s">
        <v>9636</v>
      </c>
      <c r="C10346" s="187" t="s">
        <v>75</v>
      </c>
      <c r="D10346" s="218">
        <v>2557.0300000000002</v>
      </c>
    </row>
    <row r="10347" spans="1:4" ht="14.25">
      <c r="A10347" s="199">
        <v>244</v>
      </c>
      <c r="B10347" s="186" t="s">
        <v>9637</v>
      </c>
      <c r="C10347" s="187" t="s">
        <v>42</v>
      </c>
      <c r="D10347" s="218">
        <v>18.079999999999998</v>
      </c>
    </row>
    <row r="10348" spans="1:4" ht="14.25">
      <c r="A10348" s="199">
        <v>41093</v>
      </c>
      <c r="B10348" s="186" t="s">
        <v>9638</v>
      </c>
      <c r="C10348" s="187" t="s">
        <v>75</v>
      </c>
      <c r="D10348" s="218">
        <v>3194.35</v>
      </c>
    </row>
    <row r="10349" spans="1:4" ht="14.25">
      <c r="A10349" s="199">
        <v>532</v>
      </c>
      <c r="B10349" s="186" t="s">
        <v>9639</v>
      </c>
      <c r="C10349" s="187" t="s">
        <v>42</v>
      </c>
      <c r="D10349" s="218">
        <v>33.549999999999997</v>
      </c>
    </row>
    <row r="10350" spans="1:4" ht="14.25">
      <c r="A10350" s="199">
        <v>40931</v>
      </c>
      <c r="B10350" s="186" t="s">
        <v>9640</v>
      </c>
      <c r="C10350" s="187" t="s">
        <v>75</v>
      </c>
      <c r="D10350" s="218">
        <v>5923.31</v>
      </c>
    </row>
    <row r="10351" spans="1:4" ht="14.25">
      <c r="A10351" s="199">
        <v>36150</v>
      </c>
      <c r="B10351" s="186" t="s">
        <v>9641</v>
      </c>
      <c r="C10351" s="187" t="s">
        <v>73</v>
      </c>
      <c r="D10351" s="218">
        <v>41.35</v>
      </c>
    </row>
    <row r="10352" spans="1:4" ht="14.25">
      <c r="A10352" s="199">
        <v>45262</v>
      </c>
      <c r="B10352" s="186" t="s">
        <v>13896</v>
      </c>
      <c r="C10352" s="187" t="s">
        <v>73</v>
      </c>
      <c r="D10352" s="218">
        <v>12.31</v>
      </c>
    </row>
    <row r="10353" spans="1:4" ht="14.25">
      <c r="A10353" s="199">
        <v>4760</v>
      </c>
      <c r="B10353" s="186" t="s">
        <v>9642</v>
      </c>
      <c r="C10353" s="187" t="s">
        <v>42</v>
      </c>
      <c r="D10353" s="218">
        <v>23.37</v>
      </c>
    </row>
    <row r="10354" spans="1:4" ht="14.25">
      <c r="A10354" s="199">
        <v>41069</v>
      </c>
      <c r="B10354" s="186" t="s">
        <v>9643</v>
      </c>
      <c r="C10354" s="187" t="s">
        <v>75</v>
      </c>
      <c r="D10354" s="218">
        <v>4128.49</v>
      </c>
    </row>
    <row r="10355" spans="1:4" ht="14.25">
      <c r="A10355" s="199">
        <v>10422</v>
      </c>
      <c r="B10355" s="186" t="s">
        <v>9644</v>
      </c>
      <c r="C10355" s="187" t="s">
        <v>73</v>
      </c>
      <c r="D10355" s="218">
        <v>446.74</v>
      </c>
    </row>
    <row r="10356" spans="1:4" ht="14.25">
      <c r="A10356" s="199">
        <v>44019</v>
      </c>
      <c r="B10356" s="186" t="s">
        <v>9645</v>
      </c>
      <c r="C10356" s="187" t="s">
        <v>73</v>
      </c>
      <c r="D10356" s="218">
        <v>618.39</v>
      </c>
    </row>
    <row r="10357" spans="1:4" ht="14.25">
      <c r="A10357" s="199">
        <v>36520</v>
      </c>
      <c r="B10357" s="186" t="s">
        <v>9646</v>
      </c>
      <c r="C10357" s="187" t="s">
        <v>73</v>
      </c>
      <c r="D10357" s="218">
        <v>751.9</v>
      </c>
    </row>
    <row r="10358" spans="1:4" ht="14.25">
      <c r="A10358" s="199">
        <v>42319</v>
      </c>
      <c r="B10358" s="186" t="s">
        <v>9647</v>
      </c>
      <c r="C10358" s="187" t="s">
        <v>73</v>
      </c>
      <c r="D10358" s="218">
        <v>673.74</v>
      </c>
    </row>
    <row r="10359" spans="1:4" ht="14.25">
      <c r="A10359" s="199">
        <v>10420</v>
      </c>
      <c r="B10359" s="186" t="s">
        <v>9648</v>
      </c>
      <c r="C10359" s="187" t="s">
        <v>73</v>
      </c>
      <c r="D10359" s="218">
        <v>239</v>
      </c>
    </row>
    <row r="10360" spans="1:4" ht="14.25">
      <c r="A10360" s="199">
        <v>10421</v>
      </c>
      <c r="B10360" s="186" t="s">
        <v>9649</v>
      </c>
      <c r="C10360" s="187" t="s">
        <v>73</v>
      </c>
      <c r="D10360" s="218">
        <v>262.63</v>
      </c>
    </row>
    <row r="10361" spans="1:4" ht="14.25">
      <c r="A10361" s="199">
        <v>11786</v>
      </c>
      <c r="B10361" s="186" t="s">
        <v>9650</v>
      </c>
      <c r="C10361" s="187" t="s">
        <v>73</v>
      </c>
      <c r="D10361" s="218">
        <v>529.55999999999995</v>
      </c>
    </row>
    <row r="10362" spans="1:4" ht="14.25">
      <c r="A10362" s="199">
        <v>45195</v>
      </c>
      <c r="B10362" s="186" t="s">
        <v>13897</v>
      </c>
      <c r="C10362" s="187" t="s">
        <v>73</v>
      </c>
      <c r="D10362" s="218">
        <v>5715.63</v>
      </c>
    </row>
    <row r="10363" spans="1:4" ht="14.25">
      <c r="A10363" s="199">
        <v>45226</v>
      </c>
      <c r="B10363" s="186" t="s">
        <v>13898</v>
      </c>
      <c r="C10363" s="187" t="s">
        <v>73</v>
      </c>
      <c r="D10363" s="218">
        <v>15.18</v>
      </c>
    </row>
    <row r="10364" spans="1:4" ht="14.25">
      <c r="A10364" s="199">
        <v>4815</v>
      </c>
      <c r="B10364" s="186" t="s">
        <v>9651</v>
      </c>
      <c r="C10364" s="187" t="s">
        <v>73</v>
      </c>
      <c r="D10364" s="218">
        <v>10.130000000000001</v>
      </c>
    </row>
    <row r="10365" spans="1:4" ht="14.25">
      <c r="A10365" s="199">
        <v>541</v>
      </c>
      <c r="B10365" s="186" t="s">
        <v>9652</v>
      </c>
      <c r="C10365" s="187" t="s">
        <v>73</v>
      </c>
      <c r="D10365" s="218">
        <v>241.6</v>
      </c>
    </row>
    <row r="10366" spans="1:4" ht="14.25">
      <c r="A10366" s="199">
        <v>542</v>
      </c>
      <c r="B10366" s="186" t="s">
        <v>9653</v>
      </c>
      <c r="C10366" s="187" t="s">
        <v>73</v>
      </c>
      <c r="D10366" s="218">
        <v>302.85000000000002</v>
      </c>
    </row>
    <row r="10367" spans="1:4" ht="14.25">
      <c r="A10367" s="199">
        <v>540</v>
      </c>
      <c r="B10367" s="186" t="s">
        <v>9654</v>
      </c>
      <c r="C10367" s="187" t="s">
        <v>73</v>
      </c>
      <c r="D10367" s="218">
        <v>682.46</v>
      </c>
    </row>
    <row r="10368" spans="1:4" ht="14.25">
      <c r="A10368" s="199">
        <v>38364</v>
      </c>
      <c r="B10368" s="186" t="s">
        <v>9655</v>
      </c>
      <c r="C10368" s="187" t="s">
        <v>73</v>
      </c>
      <c r="D10368" s="218">
        <v>664.63</v>
      </c>
    </row>
    <row r="10369" spans="1:4" ht="14.25">
      <c r="A10369" s="199">
        <v>11692</v>
      </c>
      <c r="B10369" s="186" t="s">
        <v>9656</v>
      </c>
      <c r="C10369" s="187" t="s">
        <v>74</v>
      </c>
      <c r="D10369" s="218">
        <v>390.29</v>
      </c>
    </row>
    <row r="10370" spans="1:4" ht="14.25">
      <c r="A10370" s="199">
        <v>1746</v>
      </c>
      <c r="B10370" s="186" t="s">
        <v>9657</v>
      </c>
      <c r="C10370" s="187" t="s">
        <v>73</v>
      </c>
      <c r="D10370" s="218">
        <v>275</v>
      </c>
    </row>
    <row r="10371" spans="1:4" ht="14.25">
      <c r="A10371" s="199">
        <v>1748</v>
      </c>
      <c r="B10371" s="186" t="s">
        <v>9658</v>
      </c>
      <c r="C10371" s="187" t="s">
        <v>73</v>
      </c>
      <c r="D10371" s="218">
        <v>365.68</v>
      </c>
    </row>
    <row r="10372" spans="1:4" ht="14.25">
      <c r="A10372" s="199">
        <v>1749</v>
      </c>
      <c r="B10372" s="186" t="s">
        <v>9659</v>
      </c>
      <c r="C10372" s="187" t="s">
        <v>73</v>
      </c>
      <c r="D10372" s="218">
        <v>529.80999999999995</v>
      </c>
    </row>
    <row r="10373" spans="1:4" ht="14.25">
      <c r="A10373" s="199">
        <v>37412</v>
      </c>
      <c r="B10373" s="186" t="s">
        <v>9660</v>
      </c>
      <c r="C10373" s="187" t="s">
        <v>73</v>
      </c>
      <c r="D10373" s="218">
        <v>268.81</v>
      </c>
    </row>
    <row r="10374" spans="1:4" ht="14.25">
      <c r="A10374" s="199">
        <v>1745</v>
      </c>
      <c r="B10374" s="186" t="s">
        <v>9661</v>
      </c>
      <c r="C10374" s="187" t="s">
        <v>73</v>
      </c>
      <c r="D10374" s="218">
        <v>319.64999999999998</v>
      </c>
    </row>
    <row r="10375" spans="1:4" ht="14.25">
      <c r="A10375" s="199">
        <v>1750</v>
      </c>
      <c r="B10375" s="186" t="s">
        <v>9662</v>
      </c>
      <c r="C10375" s="187" t="s">
        <v>73</v>
      </c>
      <c r="D10375" s="218">
        <v>746.98</v>
      </c>
    </row>
    <row r="10376" spans="1:4" ht="14.25">
      <c r="A10376" s="199">
        <v>11687</v>
      </c>
      <c r="B10376" s="186" t="s">
        <v>9663</v>
      </c>
      <c r="C10376" s="187" t="s">
        <v>44</v>
      </c>
      <c r="D10376" s="218">
        <v>1190.17</v>
      </c>
    </row>
    <row r="10377" spans="1:4" ht="14.25">
      <c r="A10377" s="199">
        <v>11689</v>
      </c>
      <c r="B10377" s="186" t="s">
        <v>9664</v>
      </c>
      <c r="C10377" s="187" t="s">
        <v>44</v>
      </c>
      <c r="D10377" s="218">
        <v>1491.21</v>
      </c>
    </row>
    <row r="10378" spans="1:4" ht="14.25">
      <c r="A10378" s="199">
        <v>11693</v>
      </c>
      <c r="B10378" s="186" t="s">
        <v>9665</v>
      </c>
      <c r="C10378" s="187" t="s">
        <v>74</v>
      </c>
      <c r="D10378" s="218">
        <v>267.88</v>
      </c>
    </row>
    <row r="10379" spans="1:4" ht="14.25">
      <c r="A10379" s="199">
        <v>36215</v>
      </c>
      <c r="B10379" s="186" t="s">
        <v>9666</v>
      </c>
      <c r="C10379" s="187" t="s">
        <v>73</v>
      </c>
      <c r="D10379" s="218"/>
    </row>
    <row r="10380" spans="1:4" ht="14.25">
      <c r="A10380" s="199">
        <v>42439</v>
      </c>
      <c r="B10380" s="186" t="s">
        <v>9667</v>
      </c>
      <c r="C10380" s="187" t="s">
        <v>73</v>
      </c>
      <c r="D10380" s="218"/>
    </row>
    <row r="10381" spans="1:4" ht="14.25">
      <c r="A10381" s="199">
        <v>38381</v>
      </c>
      <c r="B10381" s="186" t="s">
        <v>9668</v>
      </c>
      <c r="C10381" s="187" t="s">
        <v>73</v>
      </c>
      <c r="D10381" s="218">
        <v>12.14</v>
      </c>
    </row>
    <row r="10382" spans="1:4" ht="14.25">
      <c r="A10382" s="199">
        <v>39621</v>
      </c>
      <c r="B10382" s="186" t="s">
        <v>9669</v>
      </c>
      <c r="C10382" s="187" t="s">
        <v>9670</v>
      </c>
      <c r="D10382" s="218">
        <v>1171.71</v>
      </c>
    </row>
    <row r="10383" spans="1:4" ht="14.25">
      <c r="A10383" s="199">
        <v>39624</v>
      </c>
      <c r="B10383" s="186" t="s">
        <v>9671</v>
      </c>
      <c r="C10383" s="187" t="s">
        <v>9670</v>
      </c>
      <c r="D10383" s="218">
        <v>1292.52</v>
      </c>
    </row>
    <row r="10384" spans="1:4" ht="14.25">
      <c r="A10384" s="199">
        <v>39615</v>
      </c>
      <c r="B10384" s="186" t="s">
        <v>9672</v>
      </c>
      <c r="C10384" s="187" t="s">
        <v>73</v>
      </c>
      <c r="D10384" s="218">
        <v>522.29999999999995</v>
      </c>
    </row>
    <row r="10385" spans="1:4" ht="14.25">
      <c r="A10385" s="199">
        <v>39620</v>
      </c>
      <c r="B10385" s="186" t="s">
        <v>9673</v>
      </c>
      <c r="C10385" s="187" t="s">
        <v>73</v>
      </c>
      <c r="D10385" s="218">
        <v>797.69</v>
      </c>
    </row>
    <row r="10386" spans="1:4" ht="14.25">
      <c r="A10386" s="199">
        <v>39623</v>
      </c>
      <c r="B10386" s="186" t="s">
        <v>9674</v>
      </c>
      <c r="C10386" s="187" t="s">
        <v>73</v>
      </c>
      <c r="D10386" s="218">
        <v>854.4</v>
      </c>
    </row>
    <row r="10387" spans="1:4" ht="14.25">
      <c r="A10387" s="199">
        <v>546</v>
      </c>
      <c r="B10387" s="186" t="s">
        <v>9675</v>
      </c>
      <c r="C10387" s="187" t="s">
        <v>72</v>
      </c>
      <c r="D10387" s="218">
        <v>8.56</v>
      </c>
    </row>
    <row r="10388" spans="1:4" ht="14.25">
      <c r="A10388" s="199">
        <v>566</v>
      </c>
      <c r="B10388" s="186" t="s">
        <v>9676</v>
      </c>
      <c r="C10388" s="187" t="s">
        <v>44</v>
      </c>
      <c r="D10388" s="218">
        <v>4.0599999999999996</v>
      </c>
    </row>
    <row r="10389" spans="1:4" ht="14.25">
      <c r="A10389" s="199">
        <v>565</v>
      </c>
      <c r="B10389" s="186" t="s">
        <v>9677</v>
      </c>
      <c r="C10389" s="187" t="s">
        <v>44</v>
      </c>
      <c r="D10389" s="218">
        <v>8.0500000000000007</v>
      </c>
    </row>
    <row r="10390" spans="1:4" ht="14.25">
      <c r="A10390" s="199">
        <v>555</v>
      </c>
      <c r="B10390" s="186" t="s">
        <v>9678</v>
      </c>
      <c r="C10390" s="187" t="s">
        <v>44</v>
      </c>
      <c r="D10390" s="218">
        <v>10.49</v>
      </c>
    </row>
    <row r="10391" spans="1:4" ht="14.25">
      <c r="A10391" s="199">
        <v>557</v>
      </c>
      <c r="B10391" s="186" t="s">
        <v>9679</v>
      </c>
      <c r="C10391" s="187" t="s">
        <v>44</v>
      </c>
      <c r="D10391" s="218">
        <v>32.93</v>
      </c>
    </row>
    <row r="10392" spans="1:4" ht="14.25">
      <c r="A10392" s="199">
        <v>552</v>
      </c>
      <c r="B10392" s="186" t="s">
        <v>9680</v>
      </c>
      <c r="C10392" s="187" t="s">
        <v>44</v>
      </c>
      <c r="D10392" s="218">
        <v>16.34</v>
      </c>
    </row>
    <row r="10393" spans="1:4" ht="14.25">
      <c r="A10393" s="199">
        <v>563</v>
      </c>
      <c r="B10393" s="186" t="s">
        <v>9681</v>
      </c>
      <c r="C10393" s="187" t="s">
        <v>44</v>
      </c>
      <c r="D10393" s="218">
        <v>24.55</v>
      </c>
    </row>
    <row r="10394" spans="1:4" ht="14.25">
      <c r="A10394" s="199">
        <v>549</v>
      </c>
      <c r="B10394" s="186" t="s">
        <v>9682</v>
      </c>
      <c r="C10394" s="187" t="s">
        <v>44</v>
      </c>
      <c r="D10394" s="218">
        <v>44.19</v>
      </c>
    </row>
    <row r="10395" spans="1:4" ht="14.25">
      <c r="A10395" s="199">
        <v>551</v>
      </c>
      <c r="B10395" s="186" t="s">
        <v>9683</v>
      </c>
      <c r="C10395" s="187" t="s">
        <v>44</v>
      </c>
      <c r="D10395" s="218">
        <v>87.51</v>
      </c>
    </row>
    <row r="10396" spans="1:4" ht="14.25">
      <c r="A10396" s="199">
        <v>559</v>
      </c>
      <c r="B10396" s="186" t="s">
        <v>9684</v>
      </c>
      <c r="C10396" s="187" t="s">
        <v>44</v>
      </c>
      <c r="D10396" s="218">
        <v>21.87</v>
      </c>
    </row>
    <row r="10397" spans="1:4" ht="14.25">
      <c r="A10397" s="199">
        <v>560</v>
      </c>
      <c r="B10397" s="186" t="s">
        <v>9685</v>
      </c>
      <c r="C10397" s="187" t="s">
        <v>44</v>
      </c>
      <c r="D10397" s="218">
        <v>27.37</v>
      </c>
    </row>
    <row r="10398" spans="1:4" ht="14.25">
      <c r="A10398" s="199">
        <v>547</v>
      </c>
      <c r="B10398" s="186" t="s">
        <v>9686</v>
      </c>
      <c r="C10398" s="187" t="s">
        <v>44</v>
      </c>
      <c r="D10398" s="218">
        <v>32.770000000000003</v>
      </c>
    </row>
    <row r="10399" spans="1:4" ht="14.25">
      <c r="A10399" s="199">
        <v>36207</v>
      </c>
      <c r="B10399" s="186" t="s">
        <v>9687</v>
      </c>
      <c r="C10399" s="187" t="s">
        <v>73</v>
      </c>
      <c r="D10399" s="218"/>
    </row>
    <row r="10400" spans="1:4" ht="14.25">
      <c r="A10400" s="199">
        <v>36209</v>
      </c>
      <c r="B10400" s="186" t="s">
        <v>9688</v>
      </c>
      <c r="C10400" s="187" t="s">
        <v>73</v>
      </c>
      <c r="D10400" s="218"/>
    </row>
    <row r="10401" spans="1:4" ht="14.25">
      <c r="A10401" s="199">
        <v>36210</v>
      </c>
      <c r="B10401" s="186" t="s">
        <v>9689</v>
      </c>
      <c r="C10401" s="187" t="s">
        <v>73</v>
      </c>
      <c r="D10401" s="218"/>
    </row>
    <row r="10402" spans="1:4" ht="14.25">
      <c r="A10402" s="199">
        <v>36204</v>
      </c>
      <c r="B10402" s="186" t="s">
        <v>9690</v>
      </c>
      <c r="C10402" s="187" t="s">
        <v>73</v>
      </c>
      <c r="D10402" s="218"/>
    </row>
    <row r="10403" spans="1:4" ht="14.25">
      <c r="A10403" s="199">
        <v>36205</v>
      </c>
      <c r="B10403" s="186" t="s">
        <v>9691</v>
      </c>
      <c r="C10403" s="187" t="s">
        <v>73</v>
      </c>
      <c r="D10403" s="218"/>
    </row>
    <row r="10404" spans="1:4" ht="14.25">
      <c r="A10404" s="199">
        <v>36081</v>
      </c>
      <c r="B10404" s="186" t="s">
        <v>9692</v>
      </c>
      <c r="C10404" s="187" t="s">
        <v>73</v>
      </c>
      <c r="D10404" s="218"/>
    </row>
    <row r="10405" spans="1:4" ht="14.25">
      <c r="A10405" s="199">
        <v>36206</v>
      </c>
      <c r="B10405" s="186" t="s">
        <v>9693</v>
      </c>
      <c r="C10405" s="187" t="s">
        <v>73</v>
      </c>
      <c r="D10405" s="218"/>
    </row>
    <row r="10406" spans="1:4" ht="14.25">
      <c r="A10406" s="199">
        <v>36218</v>
      </c>
      <c r="B10406" s="186" t="s">
        <v>9694</v>
      </c>
      <c r="C10406" s="187" t="s">
        <v>73</v>
      </c>
      <c r="D10406" s="218"/>
    </row>
    <row r="10407" spans="1:4" ht="14.25">
      <c r="A10407" s="199">
        <v>36220</v>
      </c>
      <c r="B10407" s="186" t="s">
        <v>9695</v>
      </c>
      <c r="C10407" s="187" t="s">
        <v>73</v>
      </c>
      <c r="D10407" s="218"/>
    </row>
    <row r="10408" spans="1:4" ht="14.25">
      <c r="A10408" s="199">
        <v>36080</v>
      </c>
      <c r="B10408" s="186" t="s">
        <v>9696</v>
      </c>
      <c r="C10408" s="187" t="s">
        <v>73</v>
      </c>
      <c r="D10408" s="218"/>
    </row>
    <row r="10409" spans="1:4" ht="14.25">
      <c r="A10409" s="199">
        <v>36223</v>
      </c>
      <c r="B10409" s="186" t="s">
        <v>9697</v>
      </c>
      <c r="C10409" s="187" t="s">
        <v>73</v>
      </c>
      <c r="D10409" s="218"/>
    </row>
    <row r="10410" spans="1:4" ht="14.25">
      <c r="A10410" s="199">
        <v>38127</v>
      </c>
      <c r="B10410" s="186" t="s">
        <v>9698</v>
      </c>
      <c r="C10410" s="187" t="s">
        <v>73</v>
      </c>
      <c r="D10410" s="218">
        <v>430.41</v>
      </c>
    </row>
    <row r="10411" spans="1:4" ht="14.25">
      <c r="A10411" s="199">
        <v>38060</v>
      </c>
      <c r="B10411" s="186" t="s">
        <v>9699</v>
      </c>
      <c r="C10411" s="187" t="s">
        <v>73</v>
      </c>
      <c r="D10411" s="218">
        <v>50.39</v>
      </c>
    </row>
    <row r="10412" spans="1:4" ht="14.25">
      <c r="A10412" s="199">
        <v>10956</v>
      </c>
      <c r="B10412" s="186" t="s">
        <v>9700</v>
      </c>
      <c r="C10412" s="187" t="s">
        <v>73</v>
      </c>
      <c r="D10412" s="218">
        <v>55.26</v>
      </c>
    </row>
    <row r="10413" spans="1:4" ht="14.25">
      <c r="A10413" s="199">
        <v>39380</v>
      </c>
      <c r="B10413" s="186" t="s">
        <v>9701</v>
      </c>
      <c r="C10413" s="187" t="s">
        <v>73</v>
      </c>
      <c r="D10413" s="218"/>
    </row>
    <row r="10414" spans="1:4" ht="14.25">
      <c r="A10414" s="199">
        <v>44172</v>
      </c>
      <c r="B10414" s="186" t="s">
        <v>9702</v>
      </c>
      <c r="C10414" s="187" t="s">
        <v>73</v>
      </c>
      <c r="D10414" s="218">
        <v>7.83</v>
      </c>
    </row>
    <row r="10415" spans="1:4" ht="14.25">
      <c r="A10415" s="199">
        <v>37597</v>
      </c>
      <c r="B10415" s="186" t="s">
        <v>9703</v>
      </c>
      <c r="C10415" s="187" t="s">
        <v>73</v>
      </c>
      <c r="D10415" s="218"/>
    </row>
    <row r="10416" spans="1:4" ht="14.25">
      <c r="A10416" s="199">
        <v>183</v>
      </c>
      <c r="B10416" s="186" t="s">
        <v>9704</v>
      </c>
      <c r="C10416" s="187" t="s">
        <v>9705</v>
      </c>
      <c r="D10416" s="218">
        <v>204.45</v>
      </c>
    </row>
    <row r="10417" spans="1:4" ht="14.25">
      <c r="A10417" s="199">
        <v>184</v>
      </c>
      <c r="B10417" s="186" t="s">
        <v>9706</v>
      </c>
      <c r="C10417" s="187" t="s">
        <v>9705</v>
      </c>
      <c r="D10417" s="218">
        <v>126.62</v>
      </c>
    </row>
    <row r="10418" spans="1:4" ht="14.25">
      <c r="A10418" s="199">
        <v>181</v>
      </c>
      <c r="B10418" s="186" t="s">
        <v>9707</v>
      </c>
      <c r="C10418" s="187" t="s">
        <v>9705</v>
      </c>
      <c r="D10418" s="218">
        <v>273.02999999999997</v>
      </c>
    </row>
    <row r="10419" spans="1:4" ht="14.25">
      <c r="A10419" s="199">
        <v>20001</v>
      </c>
      <c r="B10419" s="186" t="s">
        <v>9708</v>
      </c>
      <c r="C10419" s="187" t="s">
        <v>9705</v>
      </c>
      <c r="D10419" s="218">
        <v>158.28</v>
      </c>
    </row>
    <row r="10420" spans="1:4" ht="14.25">
      <c r="A10420" s="199">
        <v>39837</v>
      </c>
      <c r="B10420" s="186" t="s">
        <v>9709</v>
      </c>
      <c r="C10420" s="187" t="s">
        <v>9705</v>
      </c>
      <c r="D10420" s="218">
        <v>429.76</v>
      </c>
    </row>
    <row r="10421" spans="1:4" ht="14.25">
      <c r="A10421" s="199">
        <v>43366</v>
      </c>
      <c r="B10421" s="186" t="s">
        <v>13899</v>
      </c>
      <c r="C10421" s="187" t="s">
        <v>72</v>
      </c>
      <c r="D10421" s="218"/>
    </row>
    <row r="10422" spans="1:4" ht="14.25">
      <c r="A10422" s="199">
        <v>10535</v>
      </c>
      <c r="B10422" s="186" t="s">
        <v>23725</v>
      </c>
      <c r="C10422" s="187" t="s">
        <v>73</v>
      </c>
      <c r="D10422" s="218">
        <v>6184.5</v>
      </c>
    </row>
    <row r="10423" spans="1:4" ht="14.25">
      <c r="A10423" s="199">
        <v>10537</v>
      </c>
      <c r="B10423" s="186" t="s">
        <v>23726</v>
      </c>
      <c r="C10423" s="187" t="s">
        <v>73</v>
      </c>
      <c r="D10423" s="218">
        <v>8433.98</v>
      </c>
    </row>
    <row r="10424" spans="1:4" ht="14.25">
      <c r="A10424" s="199">
        <v>13891</v>
      </c>
      <c r="B10424" s="186" t="s">
        <v>23727</v>
      </c>
      <c r="C10424" s="187" t="s">
        <v>73</v>
      </c>
      <c r="D10424" s="218">
        <v>7735.86</v>
      </c>
    </row>
    <row r="10425" spans="1:4" ht="14.25">
      <c r="A10425" s="199">
        <v>36397</v>
      </c>
      <c r="B10425" s="186" t="s">
        <v>23728</v>
      </c>
      <c r="C10425" s="187" t="s">
        <v>73</v>
      </c>
      <c r="D10425" s="218">
        <v>25157.279999999999</v>
      </c>
    </row>
    <row r="10426" spans="1:4" ht="14.25">
      <c r="A10426" s="199">
        <v>36398</v>
      </c>
      <c r="B10426" s="186" t="s">
        <v>23729</v>
      </c>
      <c r="C10426" s="187" t="s">
        <v>73</v>
      </c>
      <c r="D10426" s="218">
        <v>30576.58</v>
      </c>
    </row>
    <row r="10427" spans="1:4" ht="14.25">
      <c r="A10427" s="199">
        <v>647</v>
      </c>
      <c r="B10427" s="186" t="s">
        <v>9710</v>
      </c>
      <c r="C10427" s="187" t="s">
        <v>42</v>
      </c>
      <c r="D10427" s="218">
        <v>19.59</v>
      </c>
    </row>
    <row r="10428" spans="1:4" ht="14.25">
      <c r="A10428" s="199">
        <v>40920</v>
      </c>
      <c r="B10428" s="186" t="s">
        <v>9711</v>
      </c>
      <c r="C10428" s="187" t="s">
        <v>75</v>
      </c>
      <c r="D10428" s="218">
        <v>3460.63</v>
      </c>
    </row>
    <row r="10429" spans="1:4" ht="14.25">
      <c r="A10429" s="199">
        <v>715</v>
      </c>
      <c r="B10429" s="186" t="s">
        <v>9712</v>
      </c>
      <c r="C10429" s="187" t="s">
        <v>73</v>
      </c>
      <c r="D10429" s="218">
        <v>16.57</v>
      </c>
    </row>
    <row r="10430" spans="1:4" ht="14.25">
      <c r="A10430" s="199">
        <v>716</v>
      </c>
      <c r="B10430" s="186" t="s">
        <v>9713</v>
      </c>
      <c r="C10430" s="187" t="s">
        <v>73</v>
      </c>
      <c r="D10430" s="218">
        <v>18.73</v>
      </c>
    </row>
    <row r="10431" spans="1:4" ht="14.25">
      <c r="A10431" s="199">
        <v>7270</v>
      </c>
      <c r="B10431" s="186" t="s">
        <v>9714</v>
      </c>
      <c r="C10431" s="187" t="s">
        <v>73</v>
      </c>
      <c r="D10431" s="218">
        <v>0.79</v>
      </c>
    </row>
    <row r="10432" spans="1:4" ht="14.25">
      <c r="A10432" s="199">
        <v>44460</v>
      </c>
      <c r="B10432" s="186" t="s">
        <v>9715</v>
      </c>
      <c r="C10432" s="187" t="s">
        <v>73</v>
      </c>
      <c r="D10432" s="218">
        <v>1.33</v>
      </c>
    </row>
    <row r="10433" spans="1:4" ht="14.25">
      <c r="A10433" s="199">
        <v>44461</v>
      </c>
      <c r="B10433" s="186" t="s">
        <v>9716</v>
      </c>
      <c r="C10433" s="187" t="s">
        <v>73</v>
      </c>
      <c r="D10433" s="218">
        <v>1.82</v>
      </c>
    </row>
    <row r="10434" spans="1:4" ht="14.25">
      <c r="A10434" s="199">
        <v>7267</v>
      </c>
      <c r="B10434" s="186" t="s">
        <v>9717</v>
      </c>
      <c r="C10434" s="187" t="s">
        <v>73</v>
      </c>
      <c r="D10434" s="218">
        <v>0.67</v>
      </c>
    </row>
    <row r="10435" spans="1:4" ht="14.25">
      <c r="A10435" s="199">
        <v>44458</v>
      </c>
      <c r="B10435" s="186" t="s">
        <v>9718</v>
      </c>
      <c r="C10435" s="187" t="s">
        <v>73</v>
      </c>
      <c r="D10435" s="218">
        <v>0.81</v>
      </c>
    </row>
    <row r="10436" spans="1:4" ht="14.25">
      <c r="A10436" s="199">
        <v>44457</v>
      </c>
      <c r="B10436" s="186" t="s">
        <v>9719</v>
      </c>
      <c r="C10436" s="187" t="s">
        <v>73</v>
      </c>
      <c r="D10436" s="218">
        <v>1.57</v>
      </c>
    </row>
    <row r="10437" spans="1:4" ht="14.25">
      <c r="A10437" s="199">
        <v>7271</v>
      </c>
      <c r="B10437" s="186" t="s">
        <v>9720</v>
      </c>
      <c r="C10437" s="187" t="s">
        <v>73</v>
      </c>
      <c r="D10437" s="218">
        <v>0.85</v>
      </c>
    </row>
    <row r="10438" spans="1:4" ht="14.25">
      <c r="A10438" s="199">
        <v>7268</v>
      </c>
      <c r="B10438" s="186" t="s">
        <v>9721</v>
      </c>
      <c r="C10438" s="187" t="s">
        <v>73</v>
      </c>
      <c r="D10438" s="218">
        <v>1.32</v>
      </c>
    </row>
    <row r="10439" spans="1:4" ht="14.25">
      <c r="A10439" s="199">
        <v>44459</v>
      </c>
      <c r="B10439" s="186" t="s">
        <v>9722</v>
      </c>
      <c r="C10439" s="187" t="s">
        <v>73</v>
      </c>
      <c r="D10439" s="218">
        <v>0.85</v>
      </c>
    </row>
    <row r="10440" spans="1:4" ht="14.25">
      <c r="A10440" s="199">
        <v>44462</v>
      </c>
      <c r="B10440" s="186" t="s">
        <v>9723</v>
      </c>
      <c r="C10440" s="187" t="s">
        <v>73</v>
      </c>
      <c r="D10440" s="218">
        <v>1.51</v>
      </c>
    </row>
    <row r="10441" spans="1:4" ht="14.25">
      <c r="A10441" s="199">
        <v>44463</v>
      </c>
      <c r="B10441" s="186" t="s">
        <v>9724</v>
      </c>
      <c r="C10441" s="187" t="s">
        <v>73</v>
      </c>
      <c r="D10441" s="218">
        <v>1.95</v>
      </c>
    </row>
    <row r="10442" spans="1:4" ht="14.25">
      <c r="A10442" s="199">
        <v>44464</v>
      </c>
      <c r="B10442" s="186" t="s">
        <v>9725</v>
      </c>
      <c r="C10442" s="187" t="s">
        <v>73</v>
      </c>
      <c r="D10442" s="218">
        <v>2.02</v>
      </c>
    </row>
    <row r="10443" spans="1:4" ht="14.25">
      <c r="A10443" s="199">
        <v>44465</v>
      </c>
      <c r="B10443" s="186" t="s">
        <v>9726</v>
      </c>
      <c r="C10443" s="187" t="s">
        <v>73</v>
      </c>
      <c r="D10443" s="218">
        <v>2.77</v>
      </c>
    </row>
    <row r="10444" spans="1:4" ht="14.25">
      <c r="A10444" s="199">
        <v>38783</v>
      </c>
      <c r="B10444" s="186" t="s">
        <v>9727</v>
      </c>
      <c r="C10444" s="187" t="s">
        <v>73</v>
      </c>
      <c r="D10444" s="218">
        <v>0.97</v>
      </c>
    </row>
    <row r="10445" spans="1:4" ht="14.25">
      <c r="A10445" s="199">
        <v>44466</v>
      </c>
      <c r="B10445" s="186" t="s">
        <v>9728</v>
      </c>
      <c r="C10445" s="187" t="s">
        <v>73</v>
      </c>
      <c r="D10445" s="218">
        <v>1.97</v>
      </c>
    </row>
    <row r="10446" spans="1:4" ht="14.25">
      <c r="A10446" s="199">
        <v>44467</v>
      </c>
      <c r="B10446" s="186" t="s">
        <v>9729</v>
      </c>
      <c r="C10446" s="187" t="s">
        <v>73</v>
      </c>
      <c r="D10446" s="218">
        <v>2.37</v>
      </c>
    </row>
    <row r="10447" spans="1:4" ht="14.25">
      <c r="A10447" s="199">
        <v>44468</v>
      </c>
      <c r="B10447" s="186" t="s">
        <v>9730</v>
      </c>
      <c r="C10447" s="187" t="s">
        <v>73</v>
      </c>
      <c r="D10447" s="218">
        <v>2.06</v>
      </c>
    </row>
    <row r="10448" spans="1:4" ht="14.25">
      <c r="A10448" s="199">
        <v>37593</v>
      </c>
      <c r="B10448" s="186" t="s">
        <v>9731</v>
      </c>
      <c r="C10448" s="187" t="s">
        <v>73</v>
      </c>
      <c r="D10448" s="218">
        <v>2.65</v>
      </c>
    </row>
    <row r="10449" spans="1:4" ht="14.25">
      <c r="A10449" s="199">
        <v>37594</v>
      </c>
      <c r="B10449" s="186" t="s">
        <v>9732</v>
      </c>
      <c r="C10449" s="187" t="s">
        <v>73</v>
      </c>
      <c r="D10449" s="218">
        <v>3.15</v>
      </c>
    </row>
    <row r="10450" spans="1:4" ht="14.25">
      <c r="A10450" s="199">
        <v>37592</v>
      </c>
      <c r="B10450" s="186" t="s">
        <v>9733</v>
      </c>
      <c r="C10450" s="187" t="s">
        <v>73</v>
      </c>
      <c r="D10450" s="218">
        <v>2.1</v>
      </c>
    </row>
    <row r="10451" spans="1:4" ht="14.25">
      <c r="A10451" s="199">
        <v>41372</v>
      </c>
      <c r="B10451" s="186" t="s">
        <v>9734</v>
      </c>
      <c r="C10451" s="187" t="s">
        <v>74</v>
      </c>
      <c r="D10451" s="218">
        <v>119.98</v>
      </c>
    </row>
    <row r="10452" spans="1:4" ht="14.25">
      <c r="A10452" s="199">
        <v>41371</v>
      </c>
      <c r="B10452" s="186" t="s">
        <v>9735</v>
      </c>
      <c r="C10452" s="187" t="s">
        <v>74</v>
      </c>
      <c r="D10452" s="218">
        <v>70.92</v>
      </c>
    </row>
    <row r="10453" spans="1:4" ht="14.25">
      <c r="A10453" s="199">
        <v>34556</v>
      </c>
      <c r="B10453" s="186" t="s">
        <v>9736</v>
      </c>
      <c r="C10453" s="187" t="s">
        <v>73</v>
      </c>
      <c r="D10453" s="218">
        <v>5.19</v>
      </c>
    </row>
    <row r="10454" spans="1:4" ht="14.25">
      <c r="A10454" s="199">
        <v>37873</v>
      </c>
      <c r="B10454" s="186" t="s">
        <v>9737</v>
      </c>
      <c r="C10454" s="187" t="s">
        <v>73</v>
      </c>
      <c r="D10454" s="218">
        <v>5.28</v>
      </c>
    </row>
    <row r="10455" spans="1:4" ht="14.25">
      <c r="A10455" s="199">
        <v>34564</v>
      </c>
      <c r="B10455" s="186" t="s">
        <v>9738</v>
      </c>
      <c r="C10455" s="187" t="s">
        <v>73</v>
      </c>
      <c r="D10455" s="218">
        <v>5.53</v>
      </c>
    </row>
    <row r="10456" spans="1:4" ht="14.25">
      <c r="A10456" s="199">
        <v>34565</v>
      </c>
      <c r="B10456" s="186" t="s">
        <v>9739</v>
      </c>
      <c r="C10456" s="187" t="s">
        <v>73</v>
      </c>
      <c r="D10456" s="218">
        <v>5.85</v>
      </c>
    </row>
    <row r="10457" spans="1:4" ht="14.25">
      <c r="A10457" s="199">
        <v>38590</v>
      </c>
      <c r="B10457" s="186" t="s">
        <v>9740</v>
      </c>
      <c r="C10457" s="187" t="s">
        <v>73</v>
      </c>
      <c r="D10457" s="218">
        <v>4.32</v>
      </c>
    </row>
    <row r="10458" spans="1:4" ht="14.25">
      <c r="A10458" s="199">
        <v>34566</v>
      </c>
      <c r="B10458" s="186" t="s">
        <v>9741</v>
      </c>
      <c r="C10458" s="187" t="s">
        <v>73</v>
      </c>
      <c r="D10458" s="218">
        <v>4.54</v>
      </c>
    </row>
    <row r="10459" spans="1:4" ht="14.25">
      <c r="A10459" s="199">
        <v>34567</v>
      </c>
      <c r="B10459" s="186" t="s">
        <v>9742</v>
      </c>
      <c r="C10459" s="187" t="s">
        <v>73</v>
      </c>
      <c r="D10459" s="218">
        <v>4.8099999999999996</v>
      </c>
    </row>
    <row r="10460" spans="1:4" ht="14.25">
      <c r="A10460" s="199">
        <v>38591</v>
      </c>
      <c r="B10460" s="186" t="s">
        <v>9743</v>
      </c>
      <c r="C10460" s="187" t="s">
        <v>73</v>
      </c>
      <c r="D10460" s="218">
        <v>4.37</v>
      </c>
    </row>
    <row r="10461" spans="1:4" ht="14.25">
      <c r="A10461" s="199">
        <v>34568</v>
      </c>
      <c r="B10461" s="186" t="s">
        <v>9744</v>
      </c>
      <c r="C10461" s="187" t="s">
        <v>73</v>
      </c>
      <c r="D10461" s="218">
        <v>5.69</v>
      </c>
    </row>
    <row r="10462" spans="1:4" ht="14.25">
      <c r="A10462" s="199">
        <v>34569</v>
      </c>
      <c r="B10462" s="186" t="s">
        <v>9745</v>
      </c>
      <c r="C10462" s="187" t="s">
        <v>73</v>
      </c>
      <c r="D10462" s="218">
        <v>5.85</v>
      </c>
    </row>
    <row r="10463" spans="1:4" ht="14.25">
      <c r="A10463" s="199">
        <v>34570</v>
      </c>
      <c r="B10463" s="186" t="s">
        <v>9746</v>
      </c>
      <c r="C10463" s="187" t="s">
        <v>73</v>
      </c>
      <c r="D10463" s="218">
        <v>6.35</v>
      </c>
    </row>
    <row r="10464" spans="1:4" ht="14.25">
      <c r="A10464" s="199">
        <v>25070</v>
      </c>
      <c r="B10464" s="186" t="s">
        <v>9747</v>
      </c>
      <c r="C10464" s="187" t="s">
        <v>73</v>
      </c>
      <c r="D10464" s="218">
        <v>4.78</v>
      </c>
    </row>
    <row r="10465" spans="1:4" ht="14.25">
      <c r="A10465" s="199">
        <v>34571</v>
      </c>
      <c r="B10465" s="186" t="s">
        <v>9748</v>
      </c>
      <c r="C10465" s="187" t="s">
        <v>73</v>
      </c>
      <c r="D10465" s="218">
        <v>4.83</v>
      </c>
    </row>
    <row r="10466" spans="1:4" ht="14.25">
      <c r="A10466" s="199">
        <v>34573</v>
      </c>
      <c r="B10466" s="186" t="s">
        <v>9749</v>
      </c>
      <c r="C10466" s="187" t="s">
        <v>73</v>
      </c>
      <c r="D10466" s="218">
        <v>5.08</v>
      </c>
    </row>
    <row r="10467" spans="1:4" ht="14.25">
      <c r="A10467" s="199">
        <v>37107</v>
      </c>
      <c r="B10467" s="186" t="s">
        <v>9750</v>
      </c>
      <c r="C10467" s="187" t="s">
        <v>73</v>
      </c>
      <c r="D10467" s="218">
        <v>6.71</v>
      </c>
    </row>
    <row r="10468" spans="1:4" ht="14.25">
      <c r="A10468" s="199">
        <v>34576</v>
      </c>
      <c r="B10468" s="186" t="s">
        <v>9751</v>
      </c>
      <c r="C10468" s="187" t="s">
        <v>73</v>
      </c>
      <c r="D10468" s="218">
        <v>7.4</v>
      </c>
    </row>
    <row r="10469" spans="1:4" ht="14.25">
      <c r="A10469" s="199">
        <v>34577</v>
      </c>
      <c r="B10469" s="186" t="s">
        <v>9752</v>
      </c>
      <c r="C10469" s="187" t="s">
        <v>73</v>
      </c>
      <c r="D10469" s="218">
        <v>7.72</v>
      </c>
    </row>
    <row r="10470" spans="1:4" ht="14.25">
      <c r="A10470" s="199">
        <v>34578</v>
      </c>
      <c r="B10470" s="186" t="s">
        <v>9753</v>
      </c>
      <c r="C10470" s="187" t="s">
        <v>73</v>
      </c>
      <c r="D10470" s="218">
        <v>8.3699999999999992</v>
      </c>
    </row>
    <row r="10471" spans="1:4" ht="14.25">
      <c r="A10471" s="199">
        <v>34579</v>
      </c>
      <c r="B10471" s="186" t="s">
        <v>9754</v>
      </c>
      <c r="C10471" s="187" t="s">
        <v>73</v>
      </c>
      <c r="D10471" s="218">
        <v>8.93</v>
      </c>
    </row>
    <row r="10472" spans="1:4" ht="14.25">
      <c r="A10472" s="199">
        <v>25067</v>
      </c>
      <c r="B10472" s="186" t="s">
        <v>9755</v>
      </c>
      <c r="C10472" s="187" t="s">
        <v>73</v>
      </c>
      <c r="D10472" s="218">
        <v>5.98</v>
      </c>
    </row>
    <row r="10473" spans="1:4" ht="14.25">
      <c r="A10473" s="199">
        <v>34580</v>
      </c>
      <c r="B10473" s="186" t="s">
        <v>9756</v>
      </c>
      <c r="C10473" s="187" t="s">
        <v>73</v>
      </c>
      <c r="D10473" s="218">
        <v>6.67</v>
      </c>
    </row>
    <row r="10474" spans="1:4" ht="14.25">
      <c r="A10474" s="199">
        <v>25071</v>
      </c>
      <c r="B10474" s="186" t="s">
        <v>9757</v>
      </c>
      <c r="C10474" s="187" t="s">
        <v>73</v>
      </c>
      <c r="D10474" s="218">
        <v>3.32</v>
      </c>
    </row>
    <row r="10475" spans="1:4" ht="14.25">
      <c r="A10475" s="199">
        <v>44171</v>
      </c>
      <c r="B10475" s="186" t="s">
        <v>9758</v>
      </c>
      <c r="C10475" s="187" t="s">
        <v>73</v>
      </c>
      <c r="D10475" s="218">
        <v>22.34</v>
      </c>
    </row>
    <row r="10476" spans="1:4" ht="14.25">
      <c r="A10476" s="199">
        <v>38395</v>
      </c>
      <c r="B10476" s="186" t="s">
        <v>9759</v>
      </c>
      <c r="C10476" s="187" t="s">
        <v>73</v>
      </c>
      <c r="D10476" s="218">
        <v>11.6</v>
      </c>
    </row>
    <row r="10477" spans="1:4" ht="14.25">
      <c r="A10477" s="199">
        <v>34583</v>
      </c>
      <c r="B10477" s="186" t="s">
        <v>9760</v>
      </c>
      <c r="C10477" s="187" t="s">
        <v>74</v>
      </c>
      <c r="D10477" s="218">
        <v>62.22</v>
      </c>
    </row>
    <row r="10478" spans="1:4" ht="14.25">
      <c r="A10478" s="199">
        <v>34584</v>
      </c>
      <c r="B10478" s="186" t="s">
        <v>9761</v>
      </c>
      <c r="C10478" s="187" t="s">
        <v>74</v>
      </c>
      <c r="D10478" s="218">
        <v>45.63</v>
      </c>
    </row>
    <row r="10479" spans="1:4" ht="14.25">
      <c r="A10479" s="199">
        <v>709</v>
      </c>
      <c r="B10479" s="186" t="s">
        <v>9762</v>
      </c>
      <c r="C10479" s="187" t="s">
        <v>74</v>
      </c>
      <c r="D10479" s="218"/>
    </row>
    <row r="10480" spans="1:4" ht="14.25">
      <c r="A10480" s="199">
        <v>34592</v>
      </c>
      <c r="B10480" s="186" t="s">
        <v>9763</v>
      </c>
      <c r="C10480" s="187" t="s">
        <v>73</v>
      </c>
      <c r="D10480" s="218">
        <v>3.8</v>
      </c>
    </row>
    <row r="10481" spans="1:4" ht="14.25">
      <c r="A10481" s="199">
        <v>34599</v>
      </c>
      <c r="B10481" s="186" t="s">
        <v>9764</v>
      </c>
      <c r="C10481" s="187" t="s">
        <v>73</v>
      </c>
      <c r="D10481" s="218">
        <v>3.41</v>
      </c>
    </row>
    <row r="10482" spans="1:4" ht="14.25">
      <c r="A10482" s="199">
        <v>651</v>
      </c>
      <c r="B10482" s="186" t="s">
        <v>9765</v>
      </c>
      <c r="C10482" s="187" t="s">
        <v>73</v>
      </c>
      <c r="D10482" s="218">
        <v>4.1900000000000004</v>
      </c>
    </row>
    <row r="10483" spans="1:4" ht="14.25">
      <c r="A10483" s="199">
        <v>654</v>
      </c>
      <c r="B10483" s="186" t="s">
        <v>9766</v>
      </c>
      <c r="C10483" s="187" t="s">
        <v>73</v>
      </c>
      <c r="D10483" s="218">
        <v>5.19</v>
      </c>
    </row>
    <row r="10484" spans="1:4" ht="14.25">
      <c r="A10484" s="199">
        <v>37103</v>
      </c>
      <c r="B10484" s="186" t="s">
        <v>9767</v>
      </c>
      <c r="C10484" s="187" t="s">
        <v>73</v>
      </c>
      <c r="D10484" s="218">
        <v>4.3499999999999996</v>
      </c>
    </row>
    <row r="10485" spans="1:4" ht="14.25">
      <c r="A10485" s="199">
        <v>34555</v>
      </c>
      <c r="B10485" s="186" t="s">
        <v>9768</v>
      </c>
      <c r="C10485" s="187" t="s">
        <v>73</v>
      </c>
      <c r="D10485" s="218">
        <v>5.52</v>
      </c>
    </row>
    <row r="10486" spans="1:4" ht="14.25">
      <c r="A10486" s="199">
        <v>674</v>
      </c>
      <c r="B10486" s="186" t="s">
        <v>9769</v>
      </c>
      <c r="C10486" s="187" t="s">
        <v>74</v>
      </c>
      <c r="D10486" s="218">
        <v>85.49</v>
      </c>
    </row>
    <row r="10487" spans="1:4" ht="14.25">
      <c r="A10487" s="199">
        <v>34600</v>
      </c>
      <c r="B10487" s="186" t="s">
        <v>9770</v>
      </c>
      <c r="C10487" s="187" t="s">
        <v>74</v>
      </c>
      <c r="D10487" s="218">
        <v>125.57</v>
      </c>
    </row>
    <row r="10488" spans="1:4" ht="14.25">
      <c r="A10488" s="199">
        <v>652</v>
      </c>
      <c r="B10488" s="186" t="s">
        <v>9771</v>
      </c>
      <c r="C10488" s="187" t="s">
        <v>74</v>
      </c>
      <c r="D10488" s="218">
        <v>192.36</v>
      </c>
    </row>
    <row r="10489" spans="1:4" ht="14.25">
      <c r="A10489" s="199">
        <v>650</v>
      </c>
      <c r="B10489" s="186" t="s">
        <v>9772</v>
      </c>
      <c r="C10489" s="187" t="s">
        <v>73</v>
      </c>
      <c r="D10489" s="218">
        <v>3.35</v>
      </c>
    </row>
    <row r="10490" spans="1:4" ht="14.25">
      <c r="A10490" s="199">
        <v>718</v>
      </c>
      <c r="B10490" s="186" t="s">
        <v>9773</v>
      </c>
      <c r="C10490" s="187" t="s">
        <v>73</v>
      </c>
      <c r="D10490" s="218">
        <v>16.37</v>
      </c>
    </row>
    <row r="10491" spans="1:4" ht="14.25">
      <c r="A10491" s="199">
        <v>11981</v>
      </c>
      <c r="B10491" s="186" t="s">
        <v>9774</v>
      </c>
      <c r="C10491" s="187" t="s">
        <v>73</v>
      </c>
      <c r="D10491" s="218">
        <v>15.9</v>
      </c>
    </row>
    <row r="10492" spans="1:4" ht="14.25">
      <c r="A10492" s="199">
        <v>34586</v>
      </c>
      <c r="B10492" s="186" t="s">
        <v>9775</v>
      </c>
      <c r="C10492" s="187" t="s">
        <v>73</v>
      </c>
      <c r="D10492" s="218">
        <v>2.1</v>
      </c>
    </row>
    <row r="10493" spans="1:4" ht="14.25">
      <c r="A10493" s="199">
        <v>38603</v>
      </c>
      <c r="B10493" s="186" t="s">
        <v>9776</v>
      </c>
      <c r="C10493" s="187" t="s">
        <v>73</v>
      </c>
      <c r="D10493" s="218">
        <v>2.4900000000000002</v>
      </c>
    </row>
    <row r="10494" spans="1:4" ht="14.25">
      <c r="A10494" s="199">
        <v>34588</v>
      </c>
      <c r="B10494" s="186" t="s">
        <v>9777</v>
      </c>
      <c r="C10494" s="187" t="s">
        <v>73</v>
      </c>
      <c r="D10494" s="218">
        <v>2.83</v>
      </c>
    </row>
    <row r="10495" spans="1:4" ht="14.25">
      <c r="A10495" s="199">
        <v>34590</v>
      </c>
      <c r="B10495" s="186" t="s">
        <v>9778</v>
      </c>
      <c r="C10495" s="187" t="s">
        <v>73</v>
      </c>
      <c r="D10495" s="218">
        <v>2.8</v>
      </c>
    </row>
    <row r="10496" spans="1:4" ht="14.25">
      <c r="A10496" s="199">
        <v>34591</v>
      </c>
      <c r="B10496" s="186" t="s">
        <v>9779</v>
      </c>
      <c r="C10496" s="187" t="s">
        <v>73</v>
      </c>
      <c r="D10496" s="218">
        <v>3.42</v>
      </c>
    </row>
    <row r="10497" spans="1:4" ht="14.25">
      <c r="A10497" s="199">
        <v>40517</v>
      </c>
      <c r="B10497" s="186" t="s">
        <v>9780</v>
      </c>
      <c r="C10497" s="187" t="s">
        <v>74</v>
      </c>
      <c r="D10497" s="218">
        <v>72.069999999999993</v>
      </c>
    </row>
    <row r="10498" spans="1:4" ht="14.25">
      <c r="A10498" s="199">
        <v>40515</v>
      </c>
      <c r="B10498" s="186" t="s">
        <v>9781</v>
      </c>
      <c r="C10498" s="187" t="s">
        <v>74</v>
      </c>
      <c r="D10498" s="218">
        <v>79.28</v>
      </c>
    </row>
    <row r="10499" spans="1:4" ht="14.25">
      <c r="A10499" s="199">
        <v>40524</v>
      </c>
      <c r="B10499" s="186" t="s">
        <v>9782</v>
      </c>
      <c r="C10499" s="187" t="s">
        <v>74</v>
      </c>
      <c r="D10499" s="218">
        <v>82.37</v>
      </c>
    </row>
    <row r="10500" spans="1:4" ht="14.25">
      <c r="A10500" s="199">
        <v>40529</v>
      </c>
      <c r="B10500" s="186" t="s">
        <v>9783</v>
      </c>
      <c r="C10500" s="187" t="s">
        <v>74</v>
      </c>
      <c r="D10500" s="218">
        <v>130.6</v>
      </c>
    </row>
    <row r="10501" spans="1:4" ht="14.25">
      <c r="A10501" s="199">
        <v>36156</v>
      </c>
      <c r="B10501" s="186" t="s">
        <v>9784</v>
      </c>
      <c r="C10501" s="187" t="s">
        <v>74</v>
      </c>
      <c r="D10501" s="218">
        <v>78.03</v>
      </c>
    </row>
    <row r="10502" spans="1:4" ht="14.25">
      <c r="A10502" s="199">
        <v>36155</v>
      </c>
      <c r="B10502" s="186" t="s">
        <v>9785</v>
      </c>
      <c r="C10502" s="187" t="s">
        <v>74</v>
      </c>
      <c r="D10502" s="218">
        <v>61.77</v>
      </c>
    </row>
    <row r="10503" spans="1:4" ht="14.25">
      <c r="A10503" s="199">
        <v>36154</v>
      </c>
      <c r="B10503" s="186" t="s">
        <v>9786</v>
      </c>
      <c r="C10503" s="187" t="s">
        <v>74</v>
      </c>
      <c r="D10503" s="218">
        <v>93.21</v>
      </c>
    </row>
    <row r="10504" spans="1:4" ht="14.25">
      <c r="A10504" s="199">
        <v>36170</v>
      </c>
      <c r="B10504" s="186" t="s">
        <v>9787</v>
      </c>
      <c r="C10504" s="187" t="s">
        <v>74</v>
      </c>
      <c r="D10504" s="218">
        <v>70.45</v>
      </c>
    </row>
    <row r="10505" spans="1:4" ht="14.25">
      <c r="A10505" s="199">
        <v>695</v>
      </c>
      <c r="B10505" s="186" t="s">
        <v>9788</v>
      </c>
      <c r="C10505" s="187" t="s">
        <v>74</v>
      </c>
      <c r="D10505" s="218">
        <v>78.3</v>
      </c>
    </row>
    <row r="10506" spans="1:4" ht="14.25">
      <c r="A10506" s="199">
        <v>679</v>
      </c>
      <c r="B10506" s="186" t="s">
        <v>9789</v>
      </c>
      <c r="C10506" s="187" t="s">
        <v>74</v>
      </c>
      <c r="D10506" s="218">
        <v>111.74</v>
      </c>
    </row>
    <row r="10507" spans="1:4" ht="14.25">
      <c r="A10507" s="199">
        <v>711</v>
      </c>
      <c r="B10507" s="186" t="s">
        <v>9790</v>
      </c>
      <c r="C10507" s="187" t="s">
        <v>74</v>
      </c>
      <c r="D10507" s="218">
        <v>70.45</v>
      </c>
    </row>
    <row r="10508" spans="1:4" ht="14.25">
      <c r="A10508" s="199">
        <v>712</v>
      </c>
      <c r="B10508" s="186" t="s">
        <v>9791</v>
      </c>
      <c r="C10508" s="187" t="s">
        <v>74</v>
      </c>
      <c r="D10508" s="218">
        <v>84.54</v>
      </c>
    </row>
    <row r="10509" spans="1:4" ht="14.25">
      <c r="A10509" s="199">
        <v>12614</v>
      </c>
      <c r="B10509" s="186" t="s">
        <v>9792</v>
      </c>
      <c r="C10509" s="187" t="s">
        <v>73</v>
      </c>
      <c r="D10509" s="218">
        <v>61.8</v>
      </c>
    </row>
    <row r="10510" spans="1:4" ht="14.25">
      <c r="A10510" s="199">
        <v>6140</v>
      </c>
      <c r="B10510" s="186" t="s">
        <v>9793</v>
      </c>
      <c r="C10510" s="187" t="s">
        <v>73</v>
      </c>
      <c r="D10510" s="218">
        <v>4.3499999999999996</v>
      </c>
    </row>
    <row r="10511" spans="1:4" ht="14.25">
      <c r="A10511" s="199">
        <v>38399</v>
      </c>
      <c r="B10511" s="186" t="s">
        <v>9794</v>
      </c>
      <c r="C10511" s="187" t="s">
        <v>73</v>
      </c>
      <c r="D10511" s="218">
        <v>222.96</v>
      </c>
    </row>
    <row r="10512" spans="1:4" ht="14.25">
      <c r="A10512" s="199">
        <v>729</v>
      </c>
      <c r="B10512" s="186" t="s">
        <v>9795</v>
      </c>
      <c r="C10512" s="187" t="s">
        <v>73</v>
      </c>
      <c r="D10512" s="218">
        <v>1276.28</v>
      </c>
    </row>
    <row r="10513" spans="1:4" ht="14.25">
      <c r="A10513" s="199">
        <v>39925</v>
      </c>
      <c r="B10513" s="186" t="s">
        <v>9796</v>
      </c>
      <c r="C10513" s="187" t="s">
        <v>73</v>
      </c>
      <c r="D10513" s="218">
        <v>18442.13</v>
      </c>
    </row>
    <row r="10514" spans="1:4" ht="14.25">
      <c r="A10514" s="199">
        <v>731</v>
      </c>
      <c r="B10514" s="186" t="s">
        <v>9797</v>
      </c>
      <c r="C10514" s="187" t="s">
        <v>73</v>
      </c>
      <c r="D10514" s="218">
        <v>1242.1400000000001</v>
      </c>
    </row>
    <row r="10515" spans="1:4" ht="14.25">
      <c r="A10515" s="199">
        <v>732</v>
      </c>
      <c r="B10515" s="186" t="s">
        <v>9798</v>
      </c>
      <c r="C10515" s="187" t="s">
        <v>73</v>
      </c>
      <c r="D10515" s="218">
        <v>2093.83</v>
      </c>
    </row>
    <row r="10516" spans="1:4" ht="14.25">
      <c r="A10516" s="199">
        <v>735</v>
      </c>
      <c r="B10516" s="186" t="s">
        <v>9799</v>
      </c>
      <c r="C10516" s="187" t="s">
        <v>73</v>
      </c>
      <c r="D10516" s="218">
        <v>3724.81</v>
      </c>
    </row>
    <row r="10517" spans="1:4" ht="14.25">
      <c r="A10517" s="199">
        <v>736</v>
      </c>
      <c r="B10517" s="186" t="s">
        <v>9800</v>
      </c>
      <c r="C10517" s="187" t="s">
        <v>73</v>
      </c>
      <c r="D10517" s="218">
        <v>3131.89</v>
      </c>
    </row>
    <row r="10518" spans="1:4" ht="14.25">
      <c r="A10518" s="199">
        <v>740</v>
      </c>
      <c r="B10518" s="186" t="s">
        <v>9801</v>
      </c>
      <c r="C10518" s="187" t="s">
        <v>73</v>
      </c>
      <c r="D10518" s="218">
        <v>11045.72</v>
      </c>
    </row>
    <row r="10519" spans="1:4" ht="14.25">
      <c r="A10519" s="199">
        <v>734</v>
      </c>
      <c r="B10519" s="186" t="s">
        <v>9802</v>
      </c>
      <c r="C10519" s="187" t="s">
        <v>73</v>
      </c>
      <c r="D10519" s="218">
        <v>2244.58</v>
      </c>
    </row>
    <row r="10520" spans="1:4" ht="14.25">
      <c r="A10520" s="199">
        <v>39008</v>
      </c>
      <c r="B10520" s="186" t="s">
        <v>9803</v>
      </c>
      <c r="C10520" s="187" t="s">
        <v>73</v>
      </c>
      <c r="D10520" s="218">
        <v>75390.94</v>
      </c>
    </row>
    <row r="10521" spans="1:4" ht="14.25">
      <c r="A10521" s="199">
        <v>39009</v>
      </c>
      <c r="B10521" s="186" t="s">
        <v>9804</v>
      </c>
      <c r="C10521" s="187" t="s">
        <v>73</v>
      </c>
      <c r="D10521" s="218">
        <v>80772.05</v>
      </c>
    </row>
    <row r="10522" spans="1:4" ht="14.25">
      <c r="A10522" s="199">
        <v>10592</v>
      </c>
      <c r="B10522" s="186" t="s">
        <v>9805</v>
      </c>
      <c r="C10522" s="187" t="s">
        <v>73</v>
      </c>
      <c r="D10522" s="218">
        <v>6984.36</v>
      </c>
    </row>
    <row r="10523" spans="1:4" ht="14.25">
      <c r="A10523" s="199">
        <v>751</v>
      </c>
      <c r="B10523" s="186" t="s">
        <v>9806</v>
      </c>
      <c r="C10523" s="187" t="s">
        <v>73</v>
      </c>
      <c r="D10523" s="218">
        <v>8250.27</v>
      </c>
    </row>
    <row r="10524" spans="1:4" ht="14.25">
      <c r="A10524" s="199">
        <v>754</v>
      </c>
      <c r="B10524" s="186" t="s">
        <v>9807</v>
      </c>
      <c r="C10524" s="187" t="s">
        <v>73</v>
      </c>
      <c r="D10524" s="218">
        <v>13095.67</v>
      </c>
    </row>
    <row r="10525" spans="1:4" ht="14.25">
      <c r="A10525" s="199">
        <v>39917</v>
      </c>
      <c r="B10525" s="186" t="s">
        <v>9808</v>
      </c>
      <c r="C10525" s="187" t="s">
        <v>73</v>
      </c>
      <c r="D10525" s="218">
        <v>115805.93</v>
      </c>
    </row>
    <row r="10526" spans="1:4" ht="14.25">
      <c r="A10526" s="199">
        <v>38167</v>
      </c>
      <c r="B10526" s="186" t="s">
        <v>9809</v>
      </c>
      <c r="C10526" s="187" t="s">
        <v>9670</v>
      </c>
      <c r="D10526" s="218">
        <v>28.88</v>
      </c>
    </row>
    <row r="10527" spans="1:4" ht="14.25">
      <c r="A10527" s="199">
        <v>36145</v>
      </c>
      <c r="B10527" s="186" t="s">
        <v>9810</v>
      </c>
      <c r="C10527" s="187" t="s">
        <v>9670</v>
      </c>
      <c r="D10527" s="218">
        <v>44.31</v>
      </c>
    </row>
    <row r="10528" spans="1:4" ht="14.25">
      <c r="A10528" s="199">
        <v>12893</v>
      </c>
      <c r="B10528" s="186" t="s">
        <v>9811</v>
      </c>
      <c r="C10528" s="187" t="s">
        <v>9670</v>
      </c>
      <c r="D10528" s="218">
        <v>77.98</v>
      </c>
    </row>
    <row r="10529" spans="1:4" ht="14.25">
      <c r="A10529" s="199">
        <v>11685</v>
      </c>
      <c r="B10529" s="186" t="s">
        <v>9812</v>
      </c>
      <c r="C10529" s="187" t="s">
        <v>73</v>
      </c>
      <c r="D10529" s="218">
        <v>35.57</v>
      </c>
    </row>
    <row r="10530" spans="1:4" ht="14.25">
      <c r="A10530" s="199">
        <v>11680</v>
      </c>
      <c r="B10530" s="186" t="s">
        <v>13900</v>
      </c>
      <c r="C10530" s="187" t="s">
        <v>73</v>
      </c>
      <c r="D10530" s="218">
        <v>18.82</v>
      </c>
    </row>
    <row r="10531" spans="1:4" ht="14.25">
      <c r="A10531" s="199">
        <v>11679</v>
      </c>
      <c r="B10531" s="186" t="s">
        <v>13901</v>
      </c>
      <c r="C10531" s="187" t="s">
        <v>73</v>
      </c>
      <c r="D10531" s="218">
        <v>25.52</v>
      </c>
    </row>
    <row r="10532" spans="1:4" ht="14.25">
      <c r="A10532" s="199">
        <v>2512</v>
      </c>
      <c r="B10532" s="186" t="s">
        <v>9813</v>
      </c>
      <c r="C10532" s="187" t="s">
        <v>73</v>
      </c>
      <c r="D10532" s="218"/>
    </row>
    <row r="10533" spans="1:4" ht="14.25">
      <c r="A10533" s="199">
        <v>45203</v>
      </c>
      <c r="B10533" s="186" t="s">
        <v>13902</v>
      </c>
      <c r="C10533" s="187" t="s">
        <v>73</v>
      </c>
      <c r="D10533" s="218">
        <v>10.92</v>
      </c>
    </row>
    <row r="10534" spans="1:4" ht="14.25">
      <c r="A10534" s="199">
        <v>4374</v>
      </c>
      <c r="B10534" s="186" t="s">
        <v>9814</v>
      </c>
      <c r="C10534" s="187" t="s">
        <v>73</v>
      </c>
      <c r="D10534" s="218">
        <v>0.44</v>
      </c>
    </row>
    <row r="10535" spans="1:4" ht="14.25">
      <c r="A10535" s="199">
        <v>7568</v>
      </c>
      <c r="B10535" s="186" t="s">
        <v>9815</v>
      </c>
      <c r="C10535" s="187" t="s">
        <v>73</v>
      </c>
      <c r="D10535" s="218">
        <v>0.73</v>
      </c>
    </row>
    <row r="10536" spans="1:4" ht="14.25">
      <c r="A10536" s="199">
        <v>7584</v>
      </c>
      <c r="B10536" s="186" t="s">
        <v>9816</v>
      </c>
      <c r="C10536" s="187" t="s">
        <v>73</v>
      </c>
      <c r="D10536" s="218">
        <v>1.1200000000000001</v>
      </c>
    </row>
    <row r="10537" spans="1:4" ht="14.25">
      <c r="A10537" s="199">
        <v>11945</v>
      </c>
      <c r="B10537" s="186" t="s">
        <v>9817</v>
      </c>
      <c r="C10537" s="187" t="s">
        <v>73</v>
      </c>
      <c r="D10537" s="218">
        <v>7.0000000000000007E-2</v>
      </c>
    </row>
    <row r="10538" spans="1:4" ht="14.25">
      <c r="A10538" s="199">
        <v>11946</v>
      </c>
      <c r="B10538" s="186" t="s">
        <v>9818</v>
      </c>
      <c r="C10538" s="187" t="s">
        <v>73</v>
      </c>
      <c r="D10538" s="218">
        <v>0.08</v>
      </c>
    </row>
    <row r="10539" spans="1:4" ht="14.25">
      <c r="A10539" s="199">
        <v>4375</v>
      </c>
      <c r="B10539" s="186" t="s">
        <v>9819</v>
      </c>
      <c r="C10539" s="187" t="s">
        <v>73</v>
      </c>
      <c r="D10539" s="218">
        <v>0.12</v>
      </c>
    </row>
    <row r="10540" spans="1:4" ht="14.25">
      <c r="A10540" s="199">
        <v>11950</v>
      </c>
      <c r="B10540" s="186" t="s">
        <v>9820</v>
      </c>
      <c r="C10540" s="187" t="s">
        <v>73</v>
      </c>
      <c r="D10540" s="218">
        <v>0.24</v>
      </c>
    </row>
    <row r="10541" spans="1:4" ht="14.25">
      <c r="A10541" s="199">
        <v>4376</v>
      </c>
      <c r="B10541" s="186" t="s">
        <v>9821</v>
      </c>
      <c r="C10541" s="187" t="s">
        <v>73</v>
      </c>
      <c r="D10541" s="218">
        <v>0.23</v>
      </c>
    </row>
    <row r="10542" spans="1:4" ht="14.25">
      <c r="A10542" s="199">
        <v>7583</v>
      </c>
      <c r="B10542" s="186" t="s">
        <v>9822</v>
      </c>
      <c r="C10542" s="187" t="s">
        <v>73</v>
      </c>
      <c r="D10542" s="218">
        <v>0.5</v>
      </c>
    </row>
    <row r="10543" spans="1:4" ht="14.25">
      <c r="A10543" s="199">
        <v>4350</v>
      </c>
      <c r="B10543" s="186" t="s">
        <v>9823</v>
      </c>
      <c r="C10543" s="187" t="s">
        <v>73</v>
      </c>
      <c r="D10543" s="218">
        <v>0.81</v>
      </c>
    </row>
    <row r="10544" spans="1:4" ht="14.25">
      <c r="A10544" s="199">
        <v>44400</v>
      </c>
      <c r="B10544" s="186" t="s">
        <v>9824</v>
      </c>
      <c r="C10544" s="187" t="s">
        <v>73</v>
      </c>
      <c r="D10544" s="218">
        <v>33.630000000000003</v>
      </c>
    </row>
    <row r="10545" spans="1:4" ht="14.25">
      <c r="A10545" s="199">
        <v>39886</v>
      </c>
      <c r="B10545" s="186" t="s">
        <v>9825</v>
      </c>
      <c r="C10545" s="187" t="s">
        <v>73</v>
      </c>
      <c r="D10545" s="218"/>
    </row>
    <row r="10546" spans="1:4" ht="14.25">
      <c r="A10546" s="199">
        <v>39887</v>
      </c>
      <c r="B10546" s="186" t="s">
        <v>9826</v>
      </c>
      <c r="C10546" s="187" t="s">
        <v>73</v>
      </c>
      <c r="D10546" s="218"/>
    </row>
    <row r="10547" spans="1:4" ht="14.25">
      <c r="A10547" s="199">
        <v>39888</v>
      </c>
      <c r="B10547" s="186" t="s">
        <v>9827</v>
      </c>
      <c r="C10547" s="187" t="s">
        <v>73</v>
      </c>
      <c r="D10547" s="218"/>
    </row>
    <row r="10548" spans="1:4" ht="14.25">
      <c r="A10548" s="199">
        <v>39890</v>
      </c>
      <c r="B10548" s="186" t="s">
        <v>9828</v>
      </c>
      <c r="C10548" s="187" t="s">
        <v>73</v>
      </c>
      <c r="D10548" s="218"/>
    </row>
    <row r="10549" spans="1:4" ht="14.25">
      <c r="A10549" s="199">
        <v>39891</v>
      </c>
      <c r="B10549" s="186" t="s">
        <v>9829</v>
      </c>
      <c r="C10549" s="187" t="s">
        <v>73</v>
      </c>
      <c r="D10549" s="218"/>
    </row>
    <row r="10550" spans="1:4" ht="14.25">
      <c r="A10550" s="199">
        <v>39892</v>
      </c>
      <c r="B10550" s="186" t="s">
        <v>9830</v>
      </c>
      <c r="C10550" s="187" t="s">
        <v>73</v>
      </c>
      <c r="D10550" s="218"/>
    </row>
    <row r="10551" spans="1:4" ht="14.25">
      <c r="A10551" s="199">
        <v>790</v>
      </c>
      <c r="B10551" s="186" t="s">
        <v>9831</v>
      </c>
      <c r="C10551" s="187" t="s">
        <v>73</v>
      </c>
      <c r="D10551" s="218">
        <v>20.69</v>
      </c>
    </row>
    <row r="10552" spans="1:4" ht="14.25">
      <c r="A10552" s="199">
        <v>791</v>
      </c>
      <c r="B10552" s="186" t="s">
        <v>9832</v>
      </c>
      <c r="C10552" s="187" t="s">
        <v>73</v>
      </c>
      <c r="D10552" s="218">
        <v>20.69</v>
      </c>
    </row>
    <row r="10553" spans="1:4" ht="14.25">
      <c r="A10553" s="199">
        <v>766</v>
      </c>
      <c r="B10553" s="186" t="s">
        <v>9833</v>
      </c>
      <c r="C10553" s="187" t="s">
        <v>73</v>
      </c>
      <c r="D10553" s="218">
        <v>20.69</v>
      </c>
    </row>
    <row r="10554" spans="1:4" ht="14.25">
      <c r="A10554" s="199">
        <v>767</v>
      </c>
      <c r="B10554" s="186" t="s">
        <v>9834</v>
      </c>
      <c r="C10554" s="187" t="s">
        <v>73</v>
      </c>
      <c r="D10554" s="218">
        <v>20.69</v>
      </c>
    </row>
    <row r="10555" spans="1:4" ht="14.25">
      <c r="A10555" s="199">
        <v>789</v>
      </c>
      <c r="B10555" s="186" t="s">
        <v>9835</v>
      </c>
      <c r="C10555" s="187" t="s">
        <v>73</v>
      </c>
      <c r="D10555" s="218">
        <v>15.9</v>
      </c>
    </row>
    <row r="10556" spans="1:4" ht="14.25">
      <c r="A10556" s="199">
        <v>768</v>
      </c>
      <c r="B10556" s="186" t="s">
        <v>9836</v>
      </c>
      <c r="C10556" s="187" t="s">
        <v>73</v>
      </c>
      <c r="D10556" s="218">
        <v>16.25</v>
      </c>
    </row>
    <row r="10557" spans="1:4" ht="14.25">
      <c r="A10557" s="199">
        <v>769</v>
      </c>
      <c r="B10557" s="186" t="s">
        <v>9837</v>
      </c>
      <c r="C10557" s="187" t="s">
        <v>73</v>
      </c>
      <c r="D10557" s="218">
        <v>16.25</v>
      </c>
    </row>
    <row r="10558" spans="1:4" ht="14.25">
      <c r="A10558" s="199">
        <v>764</v>
      </c>
      <c r="B10558" s="186" t="s">
        <v>9838</v>
      </c>
      <c r="C10558" s="187" t="s">
        <v>73</v>
      </c>
      <c r="D10558" s="218">
        <v>10</v>
      </c>
    </row>
    <row r="10559" spans="1:4" ht="14.25">
      <c r="A10559" s="199">
        <v>765</v>
      </c>
      <c r="B10559" s="186" t="s">
        <v>9839</v>
      </c>
      <c r="C10559" s="187" t="s">
        <v>73</v>
      </c>
      <c r="D10559" s="218">
        <v>10</v>
      </c>
    </row>
    <row r="10560" spans="1:4" ht="14.25">
      <c r="A10560" s="199">
        <v>770</v>
      </c>
      <c r="B10560" s="186" t="s">
        <v>9840</v>
      </c>
      <c r="C10560" s="187" t="s">
        <v>73</v>
      </c>
      <c r="D10560" s="218">
        <v>5.73</v>
      </c>
    </row>
    <row r="10561" spans="1:4" ht="14.25">
      <c r="A10561" s="199">
        <v>12394</v>
      </c>
      <c r="B10561" s="186" t="s">
        <v>9841</v>
      </c>
      <c r="C10561" s="187" t="s">
        <v>73</v>
      </c>
      <c r="D10561" s="218">
        <v>5.73</v>
      </c>
    </row>
    <row r="10562" spans="1:4" ht="14.25">
      <c r="A10562" s="199">
        <v>787</v>
      </c>
      <c r="B10562" s="186" t="s">
        <v>9842</v>
      </c>
      <c r="C10562" s="187" t="s">
        <v>73</v>
      </c>
      <c r="D10562" s="218">
        <v>44.67</v>
      </c>
    </row>
    <row r="10563" spans="1:4" ht="14.25">
      <c r="A10563" s="199">
        <v>774</v>
      </c>
      <c r="B10563" s="186" t="s">
        <v>9843</v>
      </c>
      <c r="C10563" s="187" t="s">
        <v>73</v>
      </c>
      <c r="D10563" s="218">
        <v>44.67</v>
      </c>
    </row>
    <row r="10564" spans="1:4" ht="14.25">
      <c r="A10564" s="199">
        <v>773</v>
      </c>
      <c r="B10564" s="186" t="s">
        <v>9844</v>
      </c>
      <c r="C10564" s="187" t="s">
        <v>73</v>
      </c>
      <c r="D10564" s="218">
        <v>44.67</v>
      </c>
    </row>
    <row r="10565" spans="1:4" ht="14.25">
      <c r="A10565" s="199">
        <v>775</v>
      </c>
      <c r="B10565" s="186" t="s">
        <v>9845</v>
      </c>
      <c r="C10565" s="187" t="s">
        <v>73</v>
      </c>
      <c r="D10565" s="218">
        <v>44.67</v>
      </c>
    </row>
    <row r="10566" spans="1:4" ht="14.25">
      <c r="A10566" s="199">
        <v>788</v>
      </c>
      <c r="B10566" s="186" t="s">
        <v>9846</v>
      </c>
      <c r="C10566" s="187" t="s">
        <v>73</v>
      </c>
      <c r="D10566" s="218">
        <v>27.76</v>
      </c>
    </row>
    <row r="10567" spans="1:4" ht="14.25">
      <c r="A10567" s="199">
        <v>772</v>
      </c>
      <c r="B10567" s="186" t="s">
        <v>9847</v>
      </c>
      <c r="C10567" s="187" t="s">
        <v>73</v>
      </c>
      <c r="D10567" s="218">
        <v>27.76</v>
      </c>
    </row>
    <row r="10568" spans="1:4" ht="14.25">
      <c r="A10568" s="199">
        <v>771</v>
      </c>
      <c r="B10568" s="186" t="s">
        <v>9848</v>
      </c>
      <c r="C10568" s="187" t="s">
        <v>73</v>
      </c>
      <c r="D10568" s="218">
        <v>27.76</v>
      </c>
    </row>
    <row r="10569" spans="1:4" ht="14.25">
      <c r="A10569" s="199">
        <v>776</v>
      </c>
      <c r="B10569" s="186" t="s">
        <v>9849</v>
      </c>
      <c r="C10569" s="187" t="s">
        <v>73</v>
      </c>
      <c r="D10569" s="218">
        <v>65.849999999999994</v>
      </c>
    </row>
    <row r="10570" spans="1:4" ht="14.25">
      <c r="A10570" s="199">
        <v>777</v>
      </c>
      <c r="B10570" s="186" t="s">
        <v>9850</v>
      </c>
      <c r="C10570" s="187" t="s">
        <v>73</v>
      </c>
      <c r="D10570" s="218">
        <v>64.010000000000005</v>
      </c>
    </row>
    <row r="10571" spans="1:4" ht="14.25">
      <c r="A10571" s="199">
        <v>780</v>
      </c>
      <c r="B10571" s="186" t="s">
        <v>9851</v>
      </c>
      <c r="C10571" s="187" t="s">
        <v>73</v>
      </c>
      <c r="D10571" s="218">
        <v>64.33</v>
      </c>
    </row>
    <row r="10572" spans="1:4" ht="14.25">
      <c r="A10572" s="199">
        <v>778</v>
      </c>
      <c r="B10572" s="186" t="s">
        <v>9852</v>
      </c>
      <c r="C10572" s="187" t="s">
        <v>73</v>
      </c>
      <c r="D10572" s="218">
        <v>65.849999999999994</v>
      </c>
    </row>
    <row r="10573" spans="1:4" ht="14.25">
      <c r="A10573" s="199">
        <v>779</v>
      </c>
      <c r="B10573" s="186" t="s">
        <v>9853</v>
      </c>
      <c r="C10573" s="187" t="s">
        <v>73</v>
      </c>
      <c r="D10573" s="218">
        <v>6.9</v>
      </c>
    </row>
    <row r="10574" spans="1:4" ht="14.25">
      <c r="A10574" s="199">
        <v>781</v>
      </c>
      <c r="B10574" s="186" t="s">
        <v>9854</v>
      </c>
      <c r="C10574" s="187" t="s">
        <v>73</v>
      </c>
      <c r="D10574" s="218">
        <v>121.66</v>
      </c>
    </row>
    <row r="10575" spans="1:4" ht="14.25">
      <c r="A10575" s="199">
        <v>786</v>
      </c>
      <c r="B10575" s="186" t="s">
        <v>9855</v>
      </c>
      <c r="C10575" s="187" t="s">
        <v>73</v>
      </c>
      <c r="D10575" s="218">
        <v>121.66</v>
      </c>
    </row>
    <row r="10576" spans="1:4" ht="14.25">
      <c r="A10576" s="199">
        <v>782</v>
      </c>
      <c r="B10576" s="186" t="s">
        <v>9856</v>
      </c>
      <c r="C10576" s="187" t="s">
        <v>73</v>
      </c>
      <c r="D10576" s="218">
        <v>121.66</v>
      </c>
    </row>
    <row r="10577" spans="1:4" ht="14.25">
      <c r="A10577" s="199">
        <v>783</v>
      </c>
      <c r="B10577" s="186" t="s">
        <v>9857</v>
      </c>
      <c r="C10577" s="187" t="s">
        <v>73</v>
      </c>
      <c r="D10577" s="218">
        <v>332.99</v>
      </c>
    </row>
    <row r="10578" spans="1:4" ht="14.25">
      <c r="A10578" s="199">
        <v>785</v>
      </c>
      <c r="B10578" s="186" t="s">
        <v>9858</v>
      </c>
      <c r="C10578" s="187" t="s">
        <v>73</v>
      </c>
      <c r="D10578" s="218">
        <v>351.83</v>
      </c>
    </row>
    <row r="10579" spans="1:4" ht="14.25">
      <c r="A10579" s="199">
        <v>784</v>
      </c>
      <c r="B10579" s="186" t="s">
        <v>9859</v>
      </c>
      <c r="C10579" s="187" t="s">
        <v>73</v>
      </c>
      <c r="D10579" s="218">
        <v>377.43</v>
      </c>
    </row>
    <row r="10580" spans="1:4" ht="14.25">
      <c r="A10580" s="199">
        <v>828</v>
      </c>
      <c r="B10580" s="186" t="s">
        <v>9860</v>
      </c>
      <c r="C10580" s="187" t="s">
        <v>73</v>
      </c>
      <c r="D10580" s="218">
        <v>0.67</v>
      </c>
    </row>
    <row r="10581" spans="1:4" ht="14.25">
      <c r="A10581" s="199">
        <v>829</v>
      </c>
      <c r="B10581" s="186" t="s">
        <v>9861</v>
      </c>
      <c r="C10581" s="187" t="s">
        <v>73</v>
      </c>
      <c r="D10581" s="218">
        <v>1.08</v>
      </c>
    </row>
    <row r="10582" spans="1:4" ht="14.25">
      <c r="A10582" s="199">
        <v>812</v>
      </c>
      <c r="B10582" s="186" t="s">
        <v>9862</v>
      </c>
      <c r="C10582" s="187" t="s">
        <v>73</v>
      </c>
      <c r="D10582" s="218">
        <v>2.38</v>
      </c>
    </row>
    <row r="10583" spans="1:4" ht="14.25">
      <c r="A10583" s="199">
        <v>819</v>
      </c>
      <c r="B10583" s="186" t="s">
        <v>9863</v>
      </c>
      <c r="C10583" s="187" t="s">
        <v>73</v>
      </c>
      <c r="D10583" s="218">
        <v>4.13</v>
      </c>
    </row>
    <row r="10584" spans="1:4" ht="14.25">
      <c r="A10584" s="199">
        <v>818</v>
      </c>
      <c r="B10584" s="186" t="s">
        <v>9864</v>
      </c>
      <c r="C10584" s="187" t="s">
        <v>73</v>
      </c>
      <c r="D10584" s="218">
        <v>7.72</v>
      </c>
    </row>
    <row r="10585" spans="1:4" ht="14.25">
      <c r="A10585" s="199">
        <v>20086</v>
      </c>
      <c r="B10585" s="186" t="s">
        <v>9865</v>
      </c>
      <c r="C10585" s="187" t="s">
        <v>73</v>
      </c>
      <c r="D10585" s="218">
        <v>3.53</v>
      </c>
    </row>
    <row r="10586" spans="1:4" ht="14.25">
      <c r="A10586" s="199">
        <v>832</v>
      </c>
      <c r="B10586" s="186" t="s">
        <v>9866</v>
      </c>
      <c r="C10586" s="187" t="s">
        <v>73</v>
      </c>
      <c r="D10586" s="218">
        <v>3.18</v>
      </c>
    </row>
    <row r="10587" spans="1:4" ht="14.25">
      <c r="A10587" s="199">
        <v>834</v>
      </c>
      <c r="B10587" s="186" t="s">
        <v>9867</v>
      </c>
      <c r="C10587" s="187" t="s">
        <v>73</v>
      </c>
      <c r="D10587" s="218">
        <v>4.12</v>
      </c>
    </row>
    <row r="10588" spans="1:4" ht="14.25">
      <c r="A10588" s="199">
        <v>813</v>
      </c>
      <c r="B10588" s="186" t="s">
        <v>9868</v>
      </c>
      <c r="C10588" s="187" t="s">
        <v>73</v>
      </c>
      <c r="D10588" s="218">
        <v>4.8</v>
      </c>
    </row>
    <row r="10589" spans="1:4" ht="14.25">
      <c r="A10589" s="199">
        <v>820</v>
      </c>
      <c r="B10589" s="186" t="s">
        <v>9869</v>
      </c>
      <c r="C10589" s="187" t="s">
        <v>73</v>
      </c>
      <c r="D10589" s="218">
        <v>6.46</v>
      </c>
    </row>
    <row r="10590" spans="1:4" ht="14.25">
      <c r="A10590" s="199">
        <v>816</v>
      </c>
      <c r="B10590" s="186" t="s">
        <v>9870</v>
      </c>
      <c r="C10590" s="187" t="s">
        <v>73</v>
      </c>
      <c r="D10590" s="218">
        <v>11.52</v>
      </c>
    </row>
    <row r="10591" spans="1:4" ht="14.25">
      <c r="A10591" s="199">
        <v>814</v>
      </c>
      <c r="B10591" s="186" t="s">
        <v>9871</v>
      </c>
      <c r="C10591" s="187" t="s">
        <v>73</v>
      </c>
      <c r="D10591" s="218">
        <v>14.3</v>
      </c>
    </row>
    <row r="10592" spans="1:4" ht="14.25">
      <c r="A10592" s="199">
        <v>822</v>
      </c>
      <c r="B10592" s="186" t="s">
        <v>9872</v>
      </c>
      <c r="C10592" s="187" t="s">
        <v>73</v>
      </c>
      <c r="D10592" s="218">
        <v>18.670000000000002</v>
      </c>
    </row>
    <row r="10593" spans="1:4" ht="14.25">
      <c r="A10593" s="199">
        <v>821</v>
      </c>
      <c r="B10593" s="186" t="s">
        <v>9873</v>
      </c>
      <c r="C10593" s="187" t="s">
        <v>73</v>
      </c>
      <c r="D10593" s="218">
        <v>21.36</v>
      </c>
    </row>
    <row r="10594" spans="1:4" ht="14.25">
      <c r="A10594" s="199">
        <v>39191</v>
      </c>
      <c r="B10594" s="186" t="s">
        <v>9874</v>
      </c>
      <c r="C10594" s="187" t="s">
        <v>73</v>
      </c>
      <c r="D10594" s="218">
        <v>26.72</v>
      </c>
    </row>
    <row r="10595" spans="1:4" ht="14.25">
      <c r="A10595" s="199">
        <v>39190</v>
      </c>
      <c r="B10595" s="186" t="s">
        <v>9875</v>
      </c>
      <c r="C10595" s="187" t="s">
        <v>73</v>
      </c>
      <c r="D10595" s="218">
        <v>27.92</v>
      </c>
    </row>
    <row r="10596" spans="1:4" ht="14.25">
      <c r="A10596" s="199">
        <v>39189</v>
      </c>
      <c r="B10596" s="186" t="s">
        <v>9876</v>
      </c>
      <c r="C10596" s="187" t="s">
        <v>73</v>
      </c>
      <c r="D10596" s="218">
        <v>29.54</v>
      </c>
    </row>
    <row r="10597" spans="1:4" ht="14.25">
      <c r="A10597" s="199">
        <v>39188</v>
      </c>
      <c r="B10597" s="186" t="s">
        <v>9877</v>
      </c>
      <c r="C10597" s="187" t="s">
        <v>73</v>
      </c>
      <c r="D10597" s="218">
        <v>21.75</v>
      </c>
    </row>
    <row r="10598" spans="1:4" ht="14.25">
      <c r="A10598" s="199">
        <v>39186</v>
      </c>
      <c r="B10598" s="186" t="s">
        <v>9878</v>
      </c>
      <c r="C10598" s="187" t="s">
        <v>73</v>
      </c>
      <c r="D10598" s="218">
        <v>26.43</v>
      </c>
    </row>
    <row r="10599" spans="1:4" ht="14.25">
      <c r="A10599" s="199">
        <v>39187</v>
      </c>
      <c r="B10599" s="186" t="s">
        <v>9879</v>
      </c>
      <c r="C10599" s="187" t="s">
        <v>73</v>
      </c>
      <c r="D10599" s="218">
        <v>22.8</v>
      </c>
    </row>
    <row r="10600" spans="1:4" ht="14.25">
      <c r="A10600" s="199">
        <v>39184</v>
      </c>
      <c r="B10600" s="186" t="s">
        <v>9880</v>
      </c>
      <c r="C10600" s="187" t="s">
        <v>73</v>
      </c>
      <c r="D10600" s="218">
        <v>8.57</v>
      </c>
    </row>
    <row r="10601" spans="1:4" ht="14.25">
      <c r="A10601" s="199">
        <v>39185</v>
      </c>
      <c r="B10601" s="186" t="s">
        <v>9881</v>
      </c>
      <c r="C10601" s="187" t="s">
        <v>73</v>
      </c>
      <c r="D10601" s="218">
        <v>7.82</v>
      </c>
    </row>
    <row r="10602" spans="1:4" ht="14.25">
      <c r="A10602" s="199">
        <v>39198</v>
      </c>
      <c r="B10602" s="186" t="s">
        <v>9882</v>
      </c>
      <c r="C10602" s="187" t="s">
        <v>73</v>
      </c>
      <c r="D10602" s="218">
        <v>87.67</v>
      </c>
    </row>
    <row r="10603" spans="1:4" ht="14.25">
      <c r="A10603" s="199">
        <v>39197</v>
      </c>
      <c r="B10603" s="186" t="s">
        <v>9883</v>
      </c>
      <c r="C10603" s="187" t="s">
        <v>73</v>
      </c>
      <c r="D10603" s="218">
        <v>91.58</v>
      </c>
    </row>
    <row r="10604" spans="1:4" ht="14.25">
      <c r="A10604" s="199">
        <v>39196</v>
      </c>
      <c r="B10604" s="186" t="s">
        <v>9884</v>
      </c>
      <c r="C10604" s="187" t="s">
        <v>73</v>
      </c>
      <c r="D10604" s="218">
        <v>94.44</v>
      </c>
    </row>
    <row r="10605" spans="1:4" ht="14.25">
      <c r="A10605" s="199">
        <v>39199</v>
      </c>
      <c r="B10605" s="186" t="s">
        <v>9885</v>
      </c>
      <c r="C10605" s="187" t="s">
        <v>73</v>
      </c>
      <c r="D10605" s="218">
        <v>84.37</v>
      </c>
    </row>
    <row r="10606" spans="1:4" ht="14.25">
      <c r="A10606" s="199">
        <v>39195</v>
      </c>
      <c r="B10606" s="186" t="s">
        <v>9886</v>
      </c>
      <c r="C10606" s="187" t="s">
        <v>73</v>
      </c>
      <c r="D10606" s="218">
        <v>48.7</v>
      </c>
    </row>
    <row r="10607" spans="1:4" ht="14.25">
      <c r="A10607" s="199">
        <v>39194</v>
      </c>
      <c r="B10607" s="186" t="s">
        <v>9887</v>
      </c>
      <c r="C10607" s="187" t="s">
        <v>73</v>
      </c>
      <c r="D10607" s="218">
        <v>52.11</v>
      </c>
    </row>
    <row r="10608" spans="1:4" ht="14.25">
      <c r="A10608" s="199">
        <v>39193</v>
      </c>
      <c r="B10608" s="186" t="s">
        <v>9888</v>
      </c>
      <c r="C10608" s="187" t="s">
        <v>73</v>
      </c>
      <c r="D10608" s="218">
        <v>57.12</v>
      </c>
    </row>
    <row r="10609" spans="1:4" ht="14.25">
      <c r="A10609" s="199">
        <v>39192</v>
      </c>
      <c r="B10609" s="186" t="s">
        <v>9889</v>
      </c>
      <c r="C10609" s="187" t="s">
        <v>73</v>
      </c>
      <c r="D10609" s="218">
        <v>59.41</v>
      </c>
    </row>
    <row r="10610" spans="1:4" ht="14.25">
      <c r="A10610" s="199">
        <v>39201</v>
      </c>
      <c r="B10610" s="186" t="s">
        <v>9890</v>
      </c>
      <c r="C10610" s="187" t="s">
        <v>73</v>
      </c>
      <c r="D10610" s="218">
        <v>104.81</v>
      </c>
    </row>
    <row r="10611" spans="1:4" ht="14.25">
      <c r="A10611" s="199">
        <v>39200</v>
      </c>
      <c r="B10611" s="186" t="s">
        <v>9891</v>
      </c>
      <c r="C10611" s="187" t="s">
        <v>73</v>
      </c>
      <c r="D10611" s="218">
        <v>105.66</v>
      </c>
    </row>
    <row r="10612" spans="1:4" ht="14.25">
      <c r="A10612" s="199">
        <v>39203</v>
      </c>
      <c r="B10612" s="186" t="s">
        <v>9892</v>
      </c>
      <c r="C10612" s="187" t="s">
        <v>73</v>
      </c>
      <c r="D10612" s="218">
        <v>85.31</v>
      </c>
    </row>
    <row r="10613" spans="1:4" ht="14.25">
      <c r="A10613" s="199">
        <v>39202</v>
      </c>
      <c r="B10613" s="186" t="s">
        <v>9893</v>
      </c>
      <c r="C10613" s="187" t="s">
        <v>73</v>
      </c>
      <c r="D10613" s="218">
        <v>100.22</v>
      </c>
    </row>
    <row r="10614" spans="1:4" ht="14.25">
      <c r="A10614" s="199">
        <v>39920</v>
      </c>
      <c r="B10614" s="186" t="s">
        <v>13903</v>
      </c>
      <c r="C10614" s="187" t="s">
        <v>73</v>
      </c>
      <c r="D10614" s="218">
        <v>7.19</v>
      </c>
    </row>
    <row r="10615" spans="1:4" ht="14.25">
      <c r="A10615" s="199">
        <v>39205</v>
      </c>
      <c r="B10615" s="186" t="s">
        <v>9894</v>
      </c>
      <c r="C10615" s="187" t="s">
        <v>73</v>
      </c>
      <c r="D10615" s="218">
        <v>167.2</v>
      </c>
    </row>
    <row r="10616" spans="1:4" ht="14.25">
      <c r="A10616" s="199">
        <v>39204</v>
      </c>
      <c r="B10616" s="186" t="s">
        <v>9895</v>
      </c>
      <c r="C10616" s="187" t="s">
        <v>73</v>
      </c>
      <c r="D10616" s="218">
        <v>171.24</v>
      </c>
    </row>
    <row r="10617" spans="1:4" ht="14.25">
      <c r="A10617" s="199">
        <v>39206</v>
      </c>
      <c r="B10617" s="186" t="s">
        <v>9896</v>
      </c>
      <c r="C10617" s="187" t="s">
        <v>73</v>
      </c>
      <c r="D10617" s="218">
        <v>162.46</v>
      </c>
    </row>
    <row r="10618" spans="1:4" ht="14.25">
      <c r="A10618" s="199">
        <v>798</v>
      </c>
      <c r="B10618" s="186" t="s">
        <v>9897</v>
      </c>
      <c r="C10618" s="187" t="s">
        <v>73</v>
      </c>
      <c r="D10618" s="218">
        <v>1.33</v>
      </c>
    </row>
    <row r="10619" spans="1:4" ht="14.25">
      <c r="A10619" s="199">
        <v>797</v>
      </c>
      <c r="B10619" s="186" t="s">
        <v>9898</v>
      </c>
      <c r="C10619" s="187" t="s">
        <v>73</v>
      </c>
      <c r="D10619" s="218">
        <v>9.67</v>
      </c>
    </row>
    <row r="10620" spans="1:4" ht="14.25">
      <c r="A10620" s="199">
        <v>796</v>
      </c>
      <c r="B10620" s="186" t="s">
        <v>9899</v>
      </c>
      <c r="C10620" s="187" t="s">
        <v>73</v>
      </c>
      <c r="D10620" s="218">
        <v>8.2100000000000009</v>
      </c>
    </row>
    <row r="10621" spans="1:4" ht="14.25">
      <c r="A10621" s="199">
        <v>799</v>
      </c>
      <c r="B10621" s="186" t="s">
        <v>9900</v>
      </c>
      <c r="C10621" s="187" t="s">
        <v>73</v>
      </c>
      <c r="D10621" s="218">
        <v>3.97</v>
      </c>
    </row>
    <row r="10622" spans="1:4" ht="14.25">
      <c r="A10622" s="199">
        <v>792</v>
      </c>
      <c r="B10622" s="186" t="s">
        <v>9901</v>
      </c>
      <c r="C10622" s="187" t="s">
        <v>73</v>
      </c>
      <c r="D10622" s="218">
        <v>3.85</v>
      </c>
    </row>
    <row r="10623" spans="1:4" ht="14.25">
      <c r="A10623" s="199">
        <v>38001</v>
      </c>
      <c r="B10623" s="186" t="s">
        <v>9902</v>
      </c>
      <c r="C10623" s="187" t="s">
        <v>73</v>
      </c>
      <c r="D10623" s="218">
        <v>1.24</v>
      </c>
    </row>
    <row r="10624" spans="1:4" ht="14.25">
      <c r="A10624" s="199">
        <v>38002</v>
      </c>
      <c r="B10624" s="186" t="s">
        <v>9903</v>
      </c>
      <c r="C10624" s="187" t="s">
        <v>73</v>
      </c>
      <c r="D10624" s="218">
        <v>4.34</v>
      </c>
    </row>
    <row r="10625" spans="1:4" ht="14.25">
      <c r="A10625" s="199">
        <v>38003</v>
      </c>
      <c r="B10625" s="186" t="s">
        <v>9904</v>
      </c>
      <c r="C10625" s="187" t="s">
        <v>73</v>
      </c>
      <c r="D10625" s="218">
        <v>29.65</v>
      </c>
    </row>
    <row r="10626" spans="1:4" ht="14.25">
      <c r="A10626" s="199">
        <v>38004</v>
      </c>
      <c r="B10626" s="186" t="s">
        <v>9905</v>
      </c>
      <c r="C10626" s="187" t="s">
        <v>73</v>
      </c>
      <c r="D10626" s="218">
        <v>34.1</v>
      </c>
    </row>
    <row r="10627" spans="1:4" ht="14.25">
      <c r="A10627" s="199">
        <v>44263</v>
      </c>
      <c r="B10627" s="186" t="s">
        <v>9906</v>
      </c>
      <c r="C10627" s="187" t="s">
        <v>73</v>
      </c>
      <c r="D10627" s="218">
        <v>61.21</v>
      </c>
    </row>
    <row r="10628" spans="1:4" ht="14.25">
      <c r="A10628" s="199">
        <v>36327</v>
      </c>
      <c r="B10628" s="186" t="s">
        <v>9907</v>
      </c>
      <c r="C10628" s="187" t="s">
        <v>73</v>
      </c>
      <c r="D10628" s="218"/>
    </row>
    <row r="10629" spans="1:4" ht="14.25">
      <c r="A10629" s="199">
        <v>38992</v>
      </c>
      <c r="B10629" s="186" t="s">
        <v>9908</v>
      </c>
      <c r="C10629" s="187" t="s">
        <v>73</v>
      </c>
      <c r="D10629" s="218"/>
    </row>
    <row r="10630" spans="1:4" ht="14.25">
      <c r="A10630" s="199">
        <v>38993</v>
      </c>
      <c r="B10630" s="186" t="s">
        <v>9909</v>
      </c>
      <c r="C10630" s="187" t="s">
        <v>73</v>
      </c>
      <c r="D10630" s="218"/>
    </row>
    <row r="10631" spans="1:4" ht="14.25">
      <c r="A10631" s="199">
        <v>44175</v>
      </c>
      <c r="B10631" s="186" t="s">
        <v>9910</v>
      </c>
      <c r="C10631" s="187" t="s">
        <v>73</v>
      </c>
      <c r="D10631" s="218"/>
    </row>
    <row r="10632" spans="1:4" ht="14.25">
      <c r="A10632" s="199">
        <v>44177</v>
      </c>
      <c r="B10632" s="186" t="s">
        <v>9911</v>
      </c>
      <c r="C10632" s="187" t="s">
        <v>73</v>
      </c>
      <c r="D10632" s="218"/>
    </row>
    <row r="10633" spans="1:4" ht="14.25">
      <c r="A10633" s="199">
        <v>38418</v>
      </c>
      <c r="B10633" s="186" t="s">
        <v>9912</v>
      </c>
      <c r="C10633" s="187" t="s">
        <v>73</v>
      </c>
      <c r="D10633" s="218">
        <v>6.07</v>
      </c>
    </row>
    <row r="10634" spans="1:4" ht="14.25">
      <c r="A10634" s="199">
        <v>39178</v>
      </c>
      <c r="B10634" s="186" t="s">
        <v>9913</v>
      </c>
      <c r="C10634" s="187" t="s">
        <v>73</v>
      </c>
      <c r="D10634" s="218">
        <v>2.89</v>
      </c>
    </row>
    <row r="10635" spans="1:4" ht="14.25">
      <c r="A10635" s="199">
        <v>39177</v>
      </c>
      <c r="B10635" s="186" t="s">
        <v>9914</v>
      </c>
      <c r="C10635" s="187" t="s">
        <v>73</v>
      </c>
      <c r="D10635" s="218">
        <v>2.61</v>
      </c>
    </row>
    <row r="10636" spans="1:4" ht="14.25">
      <c r="A10636" s="199">
        <v>39176</v>
      </c>
      <c r="B10636" s="186" t="s">
        <v>9915</v>
      </c>
      <c r="C10636" s="187" t="s">
        <v>73</v>
      </c>
      <c r="D10636" s="218">
        <v>1.71</v>
      </c>
    </row>
    <row r="10637" spans="1:4" ht="14.25">
      <c r="A10637" s="199">
        <v>39174</v>
      </c>
      <c r="B10637" s="186" t="s">
        <v>9916</v>
      </c>
      <c r="C10637" s="187" t="s">
        <v>73</v>
      </c>
      <c r="D10637" s="218">
        <v>1.3</v>
      </c>
    </row>
    <row r="10638" spans="1:4" ht="14.25">
      <c r="A10638" s="199">
        <v>39180</v>
      </c>
      <c r="B10638" s="186" t="s">
        <v>9917</v>
      </c>
      <c r="C10638" s="187" t="s">
        <v>73</v>
      </c>
      <c r="D10638" s="218">
        <v>7.85</v>
      </c>
    </row>
    <row r="10639" spans="1:4" ht="14.25">
      <c r="A10639" s="199">
        <v>39179</v>
      </c>
      <c r="B10639" s="186" t="s">
        <v>9918</v>
      </c>
      <c r="C10639" s="187" t="s">
        <v>73</v>
      </c>
      <c r="D10639" s="218">
        <v>6.95</v>
      </c>
    </row>
    <row r="10640" spans="1:4" ht="14.25">
      <c r="A10640" s="199">
        <v>39181</v>
      </c>
      <c r="B10640" s="186" t="s">
        <v>9919</v>
      </c>
      <c r="C10640" s="187" t="s">
        <v>73</v>
      </c>
      <c r="D10640" s="218">
        <v>10.52</v>
      </c>
    </row>
    <row r="10641" spans="1:4" ht="14.25">
      <c r="A10641" s="199">
        <v>39175</v>
      </c>
      <c r="B10641" s="186" t="s">
        <v>9920</v>
      </c>
      <c r="C10641" s="187" t="s">
        <v>73</v>
      </c>
      <c r="D10641" s="218">
        <v>1.59</v>
      </c>
    </row>
    <row r="10642" spans="1:4" ht="14.25">
      <c r="A10642" s="199">
        <v>39217</v>
      </c>
      <c r="B10642" s="186" t="s">
        <v>9921</v>
      </c>
      <c r="C10642" s="187" t="s">
        <v>73</v>
      </c>
      <c r="D10642" s="218">
        <v>1.23</v>
      </c>
    </row>
    <row r="10643" spans="1:4" ht="14.25">
      <c r="A10643" s="199">
        <v>39182</v>
      </c>
      <c r="B10643" s="186" t="s">
        <v>9922</v>
      </c>
      <c r="C10643" s="187" t="s">
        <v>73</v>
      </c>
      <c r="D10643" s="218">
        <v>14.8</v>
      </c>
    </row>
    <row r="10644" spans="1:4" ht="14.25">
      <c r="A10644" s="199">
        <v>12616</v>
      </c>
      <c r="B10644" s="186" t="s">
        <v>9923</v>
      </c>
      <c r="C10644" s="187" t="s">
        <v>73</v>
      </c>
      <c r="D10644" s="218">
        <v>18.739999999999998</v>
      </c>
    </row>
    <row r="10645" spans="1:4" ht="14.25">
      <c r="A10645" s="199">
        <v>1049</v>
      </c>
      <c r="B10645" s="186" t="s">
        <v>9924</v>
      </c>
      <c r="C10645" s="187" t="s">
        <v>73</v>
      </c>
      <c r="D10645" s="218">
        <v>12.38</v>
      </c>
    </row>
    <row r="10646" spans="1:4" ht="14.25">
      <c r="A10646" s="199">
        <v>1099</v>
      </c>
      <c r="B10646" s="186" t="s">
        <v>9925</v>
      </c>
      <c r="C10646" s="187" t="s">
        <v>73</v>
      </c>
      <c r="D10646" s="218">
        <v>9.48</v>
      </c>
    </row>
    <row r="10647" spans="1:4" ht="14.25">
      <c r="A10647" s="199">
        <v>1050</v>
      </c>
      <c r="B10647" s="186" t="s">
        <v>9926</v>
      </c>
      <c r="C10647" s="187" t="s">
        <v>73</v>
      </c>
      <c r="D10647" s="218">
        <v>6.48</v>
      </c>
    </row>
    <row r="10648" spans="1:4" ht="14.25">
      <c r="A10648" s="199">
        <v>39678</v>
      </c>
      <c r="B10648" s="186" t="s">
        <v>9927</v>
      </c>
      <c r="C10648" s="187" t="s">
        <v>73</v>
      </c>
      <c r="D10648" s="218">
        <v>3.82</v>
      </c>
    </row>
    <row r="10649" spans="1:4" ht="14.25">
      <c r="A10649" s="199">
        <v>1101</v>
      </c>
      <c r="B10649" s="186" t="s">
        <v>9928</v>
      </c>
      <c r="C10649" s="187" t="s">
        <v>73</v>
      </c>
      <c r="D10649" s="218">
        <v>40.86</v>
      </c>
    </row>
    <row r="10650" spans="1:4" ht="14.25">
      <c r="A10650" s="199">
        <v>1100</v>
      </c>
      <c r="B10650" s="186" t="s">
        <v>9929</v>
      </c>
      <c r="C10650" s="187" t="s">
        <v>73</v>
      </c>
      <c r="D10650" s="218">
        <v>21.08</v>
      </c>
    </row>
    <row r="10651" spans="1:4" ht="14.25">
      <c r="A10651" s="199">
        <v>39679</v>
      </c>
      <c r="B10651" s="186" t="s">
        <v>9930</v>
      </c>
      <c r="C10651" s="187" t="s">
        <v>73</v>
      </c>
      <c r="D10651" s="218">
        <v>81.430000000000007</v>
      </c>
    </row>
    <row r="10652" spans="1:4" ht="14.25">
      <c r="A10652" s="199">
        <v>1102</v>
      </c>
      <c r="B10652" s="186" t="s">
        <v>9931</v>
      </c>
      <c r="C10652" s="187" t="s">
        <v>73</v>
      </c>
      <c r="D10652" s="218">
        <v>60.93</v>
      </c>
    </row>
    <row r="10653" spans="1:4" ht="14.25">
      <c r="A10653" s="199">
        <v>1098</v>
      </c>
      <c r="B10653" s="186" t="s">
        <v>9932</v>
      </c>
      <c r="C10653" s="187" t="s">
        <v>73</v>
      </c>
      <c r="D10653" s="218">
        <v>5.0599999999999996</v>
      </c>
    </row>
    <row r="10654" spans="1:4" ht="14.25">
      <c r="A10654" s="199">
        <v>1051</v>
      </c>
      <c r="B10654" s="186" t="s">
        <v>9933</v>
      </c>
      <c r="C10654" s="187" t="s">
        <v>73</v>
      </c>
      <c r="D10654" s="218">
        <v>88.55</v>
      </c>
    </row>
    <row r="10655" spans="1:4" ht="14.25">
      <c r="A10655" s="199">
        <v>37399</v>
      </c>
      <c r="B10655" s="186" t="s">
        <v>9934</v>
      </c>
      <c r="C10655" s="187" t="s">
        <v>73</v>
      </c>
      <c r="D10655" s="218">
        <v>18.809999999999999</v>
      </c>
    </row>
    <row r="10656" spans="1:4" ht="14.25">
      <c r="A10656" s="199">
        <v>43834</v>
      </c>
      <c r="B10656" s="186" t="s">
        <v>9935</v>
      </c>
      <c r="C10656" s="187" t="s">
        <v>44</v>
      </c>
      <c r="D10656" s="218">
        <v>19</v>
      </c>
    </row>
    <row r="10657" spans="1:4" ht="14.25">
      <c r="A10657" s="199">
        <v>43835</v>
      </c>
      <c r="B10657" s="186" t="s">
        <v>9936</v>
      </c>
      <c r="C10657" s="187" t="s">
        <v>44</v>
      </c>
      <c r="D10657" s="218">
        <v>1.7</v>
      </c>
    </row>
    <row r="10658" spans="1:4" ht="14.25">
      <c r="A10658" s="199">
        <v>43833</v>
      </c>
      <c r="B10658" s="186" t="s">
        <v>9937</v>
      </c>
      <c r="C10658" s="187" t="s">
        <v>44</v>
      </c>
      <c r="D10658" s="218">
        <v>1.77</v>
      </c>
    </row>
    <row r="10659" spans="1:4" ht="14.25">
      <c r="A10659" s="199">
        <v>41955</v>
      </c>
      <c r="B10659" s="186" t="s">
        <v>9938</v>
      </c>
      <c r="C10659" s="187" t="s">
        <v>72</v>
      </c>
      <c r="D10659" s="218">
        <v>66.430000000000007</v>
      </c>
    </row>
    <row r="10660" spans="1:4" ht="14.25">
      <c r="A10660" s="199">
        <v>41953</v>
      </c>
      <c r="B10660" s="186" t="s">
        <v>9939</v>
      </c>
      <c r="C10660" s="187" t="s">
        <v>72</v>
      </c>
      <c r="D10660" s="218">
        <v>63.4</v>
      </c>
    </row>
    <row r="10661" spans="1:4" ht="14.25">
      <c r="A10661" s="199">
        <v>41954</v>
      </c>
      <c r="B10661" s="186" t="s">
        <v>9940</v>
      </c>
      <c r="C10661" s="187" t="s">
        <v>72</v>
      </c>
      <c r="D10661" s="218">
        <v>62.8</v>
      </c>
    </row>
    <row r="10662" spans="1:4" ht="14.25">
      <c r="A10662" s="199">
        <v>25004</v>
      </c>
      <c r="B10662" s="186" t="s">
        <v>9941</v>
      </c>
      <c r="C10662" s="187" t="s">
        <v>72</v>
      </c>
      <c r="D10662" s="218">
        <v>52.39</v>
      </c>
    </row>
    <row r="10663" spans="1:4" ht="14.25">
      <c r="A10663" s="199">
        <v>25002</v>
      </c>
      <c r="B10663" s="186" t="s">
        <v>9942</v>
      </c>
      <c r="C10663" s="187" t="s">
        <v>72</v>
      </c>
      <c r="D10663" s="218">
        <v>52.39</v>
      </c>
    </row>
    <row r="10664" spans="1:4" ht="14.25">
      <c r="A10664" s="199">
        <v>37409</v>
      </c>
      <c r="B10664" s="186" t="s">
        <v>9943</v>
      </c>
      <c r="C10664" s="187" t="s">
        <v>72</v>
      </c>
      <c r="D10664" s="218">
        <v>52.39</v>
      </c>
    </row>
    <row r="10665" spans="1:4" ht="14.25">
      <c r="A10665" s="199">
        <v>841</v>
      </c>
      <c r="B10665" s="186" t="s">
        <v>9944</v>
      </c>
      <c r="C10665" s="187" t="s">
        <v>72</v>
      </c>
      <c r="D10665" s="218">
        <v>53.03</v>
      </c>
    </row>
    <row r="10666" spans="1:4" ht="14.25">
      <c r="A10666" s="199">
        <v>25005</v>
      </c>
      <c r="B10666" s="186" t="s">
        <v>9945</v>
      </c>
      <c r="C10666" s="187" t="s">
        <v>72</v>
      </c>
      <c r="D10666" s="218">
        <v>57.49</v>
      </c>
    </row>
    <row r="10667" spans="1:4" ht="14.25">
      <c r="A10667" s="199">
        <v>25003</v>
      </c>
      <c r="B10667" s="186" t="s">
        <v>9946</v>
      </c>
      <c r="C10667" s="187" t="s">
        <v>72</v>
      </c>
      <c r="D10667" s="218">
        <v>58.35</v>
      </c>
    </row>
    <row r="10668" spans="1:4" ht="14.25">
      <c r="A10668" s="199">
        <v>37410</v>
      </c>
      <c r="B10668" s="186" t="s">
        <v>9947</v>
      </c>
      <c r="C10668" s="187" t="s">
        <v>72</v>
      </c>
      <c r="D10668" s="218">
        <v>57.49</v>
      </c>
    </row>
    <row r="10669" spans="1:4" ht="14.25">
      <c r="A10669" s="199">
        <v>842</v>
      </c>
      <c r="B10669" s="186" t="s">
        <v>9948</v>
      </c>
      <c r="C10669" s="187" t="s">
        <v>72</v>
      </c>
      <c r="D10669" s="218">
        <v>58.3</v>
      </c>
    </row>
    <row r="10670" spans="1:4" ht="14.25">
      <c r="A10670" s="199">
        <v>44391</v>
      </c>
      <c r="B10670" s="186" t="s">
        <v>9949</v>
      </c>
      <c r="C10670" s="187" t="s">
        <v>44</v>
      </c>
      <c r="D10670" s="218">
        <v>124.24</v>
      </c>
    </row>
    <row r="10671" spans="1:4" ht="14.25">
      <c r="A10671" s="199">
        <v>44388</v>
      </c>
      <c r="B10671" s="186" t="s">
        <v>9950</v>
      </c>
      <c r="C10671" s="187" t="s">
        <v>44</v>
      </c>
      <c r="D10671" s="218">
        <v>2.69</v>
      </c>
    </row>
    <row r="10672" spans="1:4" ht="14.25">
      <c r="A10672" s="199">
        <v>44392</v>
      </c>
      <c r="B10672" s="186" t="s">
        <v>9951</v>
      </c>
      <c r="C10672" s="187" t="s">
        <v>44</v>
      </c>
      <c r="D10672" s="218">
        <v>247.37</v>
      </c>
    </row>
    <row r="10673" spans="1:4" ht="14.25">
      <c r="A10673" s="199">
        <v>44390</v>
      </c>
      <c r="B10673" s="186" t="s">
        <v>9952</v>
      </c>
      <c r="C10673" s="187" t="s">
        <v>44</v>
      </c>
      <c r="D10673" s="218">
        <v>52.41</v>
      </c>
    </row>
    <row r="10674" spans="1:4" ht="14.25">
      <c r="A10674" s="199">
        <v>44389</v>
      </c>
      <c r="B10674" s="186" t="s">
        <v>9953</v>
      </c>
      <c r="C10674" s="187" t="s">
        <v>44</v>
      </c>
      <c r="D10674" s="218">
        <v>6.19</v>
      </c>
    </row>
    <row r="10675" spans="1:4" ht="14.25">
      <c r="A10675" s="199">
        <v>862</v>
      </c>
      <c r="B10675" s="186" t="s">
        <v>9954</v>
      </c>
      <c r="C10675" s="187" t="s">
        <v>44</v>
      </c>
      <c r="D10675" s="218">
        <v>11.33</v>
      </c>
    </row>
    <row r="10676" spans="1:4" ht="14.25">
      <c r="A10676" s="199">
        <v>866</v>
      </c>
      <c r="B10676" s="186" t="s">
        <v>9955</v>
      </c>
      <c r="C10676" s="187" t="s">
        <v>44</v>
      </c>
      <c r="D10676" s="218">
        <v>144.04</v>
      </c>
    </row>
    <row r="10677" spans="1:4" ht="14.25">
      <c r="A10677" s="199">
        <v>892</v>
      </c>
      <c r="B10677" s="186" t="s">
        <v>9956</v>
      </c>
      <c r="C10677" s="187" t="s">
        <v>44</v>
      </c>
      <c r="D10677" s="218">
        <v>174.36</v>
      </c>
    </row>
    <row r="10678" spans="1:4" ht="14.25">
      <c r="A10678" s="199">
        <v>857</v>
      </c>
      <c r="B10678" s="186" t="s">
        <v>9957</v>
      </c>
      <c r="C10678" s="187" t="s">
        <v>44</v>
      </c>
      <c r="D10678" s="218">
        <v>18.96</v>
      </c>
    </row>
    <row r="10679" spans="1:4" ht="14.25">
      <c r="A10679" s="199">
        <v>37404</v>
      </c>
      <c r="B10679" s="186" t="s">
        <v>9958</v>
      </c>
      <c r="C10679" s="187" t="s">
        <v>44</v>
      </c>
      <c r="D10679" s="218">
        <v>201.74</v>
      </c>
    </row>
    <row r="10680" spans="1:4" ht="14.25">
      <c r="A10680" s="199">
        <v>868</v>
      </c>
      <c r="B10680" s="186" t="s">
        <v>9959</v>
      </c>
      <c r="C10680" s="187" t="s">
        <v>44</v>
      </c>
      <c r="D10680" s="218">
        <v>27.03</v>
      </c>
    </row>
    <row r="10681" spans="1:4" ht="14.25">
      <c r="A10681" s="199">
        <v>863</v>
      </c>
      <c r="B10681" s="186" t="s">
        <v>9960</v>
      </c>
      <c r="C10681" s="187" t="s">
        <v>44</v>
      </c>
      <c r="D10681" s="218">
        <v>39.799999999999997</v>
      </c>
    </row>
    <row r="10682" spans="1:4" ht="14.25">
      <c r="A10682" s="199">
        <v>867</v>
      </c>
      <c r="B10682" s="186" t="s">
        <v>9961</v>
      </c>
      <c r="C10682" s="187" t="s">
        <v>44</v>
      </c>
      <c r="D10682" s="218">
        <v>56.7</v>
      </c>
    </row>
    <row r="10683" spans="1:4" ht="14.25">
      <c r="A10683" s="199">
        <v>864</v>
      </c>
      <c r="B10683" s="186" t="s">
        <v>9962</v>
      </c>
      <c r="C10683" s="187" t="s">
        <v>44</v>
      </c>
      <c r="D10683" s="218">
        <v>74.900000000000006</v>
      </c>
    </row>
    <row r="10684" spans="1:4" ht="14.25">
      <c r="A10684" s="199">
        <v>865</v>
      </c>
      <c r="B10684" s="186" t="s">
        <v>9963</v>
      </c>
      <c r="C10684" s="187" t="s">
        <v>44</v>
      </c>
      <c r="D10684" s="218">
        <v>107.73</v>
      </c>
    </row>
    <row r="10685" spans="1:4" ht="14.25">
      <c r="A10685" s="199">
        <v>39251</v>
      </c>
      <c r="B10685" s="186" t="s">
        <v>9964</v>
      </c>
      <c r="C10685" s="187" t="s">
        <v>44</v>
      </c>
      <c r="D10685" s="218">
        <v>0.71</v>
      </c>
    </row>
    <row r="10686" spans="1:4" ht="14.25">
      <c r="A10686" s="199">
        <v>1011</v>
      </c>
      <c r="B10686" s="186" t="s">
        <v>9965</v>
      </c>
      <c r="C10686" s="187" t="s">
        <v>44</v>
      </c>
      <c r="D10686" s="218">
        <v>0.96</v>
      </c>
    </row>
    <row r="10687" spans="1:4" ht="14.25">
      <c r="A10687" s="199">
        <v>39252</v>
      </c>
      <c r="B10687" s="186" t="s">
        <v>9966</v>
      </c>
      <c r="C10687" s="187" t="s">
        <v>44</v>
      </c>
      <c r="D10687" s="218">
        <v>1.26</v>
      </c>
    </row>
    <row r="10688" spans="1:4" ht="14.25">
      <c r="A10688" s="199">
        <v>1013</v>
      </c>
      <c r="B10688" s="186" t="s">
        <v>9967</v>
      </c>
      <c r="C10688" s="187" t="s">
        <v>44</v>
      </c>
      <c r="D10688" s="218">
        <v>1.52</v>
      </c>
    </row>
    <row r="10689" spans="1:4" ht="14.25">
      <c r="A10689" s="199">
        <v>980</v>
      </c>
      <c r="B10689" s="186" t="s">
        <v>9968</v>
      </c>
      <c r="C10689" s="187" t="s">
        <v>44</v>
      </c>
      <c r="D10689" s="218">
        <v>10.96</v>
      </c>
    </row>
    <row r="10690" spans="1:4" ht="14.25">
      <c r="A10690" s="199">
        <v>39237</v>
      </c>
      <c r="B10690" s="186" t="s">
        <v>9969</v>
      </c>
      <c r="C10690" s="187" t="s">
        <v>44</v>
      </c>
      <c r="D10690" s="218">
        <v>116.61</v>
      </c>
    </row>
    <row r="10691" spans="1:4" ht="14.25">
      <c r="A10691" s="199">
        <v>39238</v>
      </c>
      <c r="B10691" s="186" t="s">
        <v>9970</v>
      </c>
      <c r="C10691" s="187" t="s">
        <v>44</v>
      </c>
      <c r="D10691" s="218">
        <v>147.07</v>
      </c>
    </row>
    <row r="10692" spans="1:4" ht="14.25">
      <c r="A10692" s="199">
        <v>979</v>
      </c>
      <c r="B10692" s="186" t="s">
        <v>9971</v>
      </c>
      <c r="C10692" s="187" t="s">
        <v>44</v>
      </c>
      <c r="D10692" s="218">
        <v>15.66</v>
      </c>
    </row>
    <row r="10693" spans="1:4" ht="14.25">
      <c r="A10693" s="199">
        <v>39239</v>
      </c>
      <c r="B10693" s="186" t="s">
        <v>9972</v>
      </c>
      <c r="C10693" s="187" t="s">
        <v>44</v>
      </c>
      <c r="D10693" s="218">
        <v>177.68</v>
      </c>
    </row>
    <row r="10694" spans="1:4" ht="14.25">
      <c r="A10694" s="199">
        <v>1014</v>
      </c>
      <c r="B10694" s="186" t="s">
        <v>9973</v>
      </c>
      <c r="C10694" s="187" t="s">
        <v>44</v>
      </c>
      <c r="D10694" s="218">
        <v>2.41</v>
      </c>
    </row>
    <row r="10695" spans="1:4" ht="14.25">
      <c r="A10695" s="199">
        <v>39240</v>
      </c>
      <c r="B10695" s="186" t="s">
        <v>9974</v>
      </c>
      <c r="C10695" s="187" t="s">
        <v>44</v>
      </c>
      <c r="D10695" s="218">
        <v>233.7</v>
      </c>
    </row>
    <row r="10696" spans="1:4" ht="14.25">
      <c r="A10696" s="199">
        <v>39232</v>
      </c>
      <c r="B10696" s="186" t="s">
        <v>9975</v>
      </c>
      <c r="C10696" s="187" t="s">
        <v>44</v>
      </c>
      <c r="D10696" s="218">
        <v>24.52</v>
      </c>
    </row>
    <row r="10697" spans="1:4" ht="14.25">
      <c r="A10697" s="199">
        <v>39233</v>
      </c>
      <c r="B10697" s="186" t="s">
        <v>9976</v>
      </c>
      <c r="C10697" s="187" t="s">
        <v>44</v>
      </c>
      <c r="D10697" s="218">
        <v>35.75</v>
      </c>
    </row>
    <row r="10698" spans="1:4" ht="14.25">
      <c r="A10698" s="199">
        <v>981</v>
      </c>
      <c r="B10698" s="186" t="s">
        <v>9977</v>
      </c>
      <c r="C10698" s="187" t="s">
        <v>44</v>
      </c>
      <c r="D10698" s="218">
        <v>3.99</v>
      </c>
    </row>
    <row r="10699" spans="1:4" ht="14.25">
      <c r="A10699" s="199">
        <v>39234</v>
      </c>
      <c r="B10699" s="186" t="s">
        <v>9978</v>
      </c>
      <c r="C10699" s="187" t="s">
        <v>44</v>
      </c>
      <c r="D10699" s="218">
        <v>49.76</v>
      </c>
    </row>
    <row r="10700" spans="1:4" ht="14.25">
      <c r="A10700" s="199">
        <v>982</v>
      </c>
      <c r="B10700" s="186" t="s">
        <v>9979</v>
      </c>
      <c r="C10700" s="187" t="s">
        <v>44</v>
      </c>
      <c r="D10700" s="218">
        <v>5.73</v>
      </c>
    </row>
    <row r="10701" spans="1:4" ht="14.25">
      <c r="A10701" s="199">
        <v>39235</v>
      </c>
      <c r="B10701" s="186" t="s">
        <v>9980</v>
      </c>
      <c r="C10701" s="187" t="s">
        <v>44</v>
      </c>
      <c r="D10701" s="218">
        <v>73.39</v>
      </c>
    </row>
    <row r="10702" spans="1:4" ht="14.25">
      <c r="A10702" s="199">
        <v>39236</v>
      </c>
      <c r="B10702" s="186" t="s">
        <v>9981</v>
      </c>
      <c r="C10702" s="187" t="s">
        <v>44</v>
      </c>
      <c r="D10702" s="218">
        <v>97.26</v>
      </c>
    </row>
    <row r="10703" spans="1:4" ht="14.25">
      <c r="A10703" s="199">
        <v>993</v>
      </c>
      <c r="B10703" s="186" t="s">
        <v>9982</v>
      </c>
      <c r="C10703" s="187" t="s">
        <v>44</v>
      </c>
      <c r="D10703" s="218">
        <v>2.0499999999999998</v>
      </c>
    </row>
    <row r="10704" spans="1:4" ht="14.25">
      <c r="A10704" s="199">
        <v>1020</v>
      </c>
      <c r="B10704" s="186" t="s">
        <v>9983</v>
      </c>
      <c r="C10704" s="187" t="s">
        <v>44</v>
      </c>
      <c r="D10704" s="218">
        <v>10.45</v>
      </c>
    </row>
    <row r="10705" spans="1:4" ht="14.25">
      <c r="A10705" s="199">
        <v>1017</v>
      </c>
      <c r="B10705" s="186" t="s">
        <v>9984</v>
      </c>
      <c r="C10705" s="187" t="s">
        <v>44</v>
      </c>
      <c r="D10705" s="218">
        <v>128.09</v>
      </c>
    </row>
    <row r="10706" spans="1:4" ht="14.25">
      <c r="A10706" s="199">
        <v>999</v>
      </c>
      <c r="B10706" s="186" t="s">
        <v>9985</v>
      </c>
      <c r="C10706" s="187" t="s">
        <v>44</v>
      </c>
      <c r="D10706" s="218">
        <v>155.19</v>
      </c>
    </row>
    <row r="10707" spans="1:4" ht="14.25">
      <c r="A10707" s="199">
        <v>995</v>
      </c>
      <c r="B10707" s="186" t="s">
        <v>9986</v>
      </c>
      <c r="C10707" s="187" t="s">
        <v>44</v>
      </c>
      <c r="D10707" s="218">
        <v>16.64</v>
      </c>
    </row>
    <row r="10708" spans="1:4" ht="14.25">
      <c r="A10708" s="199">
        <v>1000</v>
      </c>
      <c r="B10708" s="186" t="s">
        <v>9987</v>
      </c>
      <c r="C10708" s="187" t="s">
        <v>44</v>
      </c>
      <c r="D10708" s="218">
        <v>190.62</v>
      </c>
    </row>
    <row r="10709" spans="1:4" ht="14.25">
      <c r="A10709" s="199">
        <v>1022</v>
      </c>
      <c r="B10709" s="186" t="s">
        <v>9988</v>
      </c>
      <c r="C10709" s="187" t="s">
        <v>44</v>
      </c>
      <c r="D10709" s="218">
        <v>2.86</v>
      </c>
    </row>
    <row r="10710" spans="1:4" ht="14.25">
      <c r="A10710" s="199">
        <v>1015</v>
      </c>
      <c r="B10710" s="186" t="s">
        <v>9989</v>
      </c>
      <c r="C10710" s="187" t="s">
        <v>44</v>
      </c>
      <c r="D10710" s="218">
        <v>253.3</v>
      </c>
    </row>
    <row r="10711" spans="1:4" ht="14.25">
      <c r="A10711" s="199">
        <v>996</v>
      </c>
      <c r="B10711" s="186" t="s">
        <v>9990</v>
      </c>
      <c r="C10711" s="187" t="s">
        <v>44</v>
      </c>
      <c r="D10711" s="218">
        <v>25.81</v>
      </c>
    </row>
    <row r="10712" spans="1:4" ht="14.25">
      <c r="A10712" s="199">
        <v>1001</v>
      </c>
      <c r="B10712" s="186" t="s">
        <v>9991</v>
      </c>
      <c r="C10712" s="187" t="s">
        <v>44</v>
      </c>
      <c r="D10712" s="218">
        <v>328.65</v>
      </c>
    </row>
    <row r="10713" spans="1:4" ht="14.25">
      <c r="A10713" s="199">
        <v>1019</v>
      </c>
      <c r="B10713" s="186" t="s">
        <v>9992</v>
      </c>
      <c r="C10713" s="187" t="s">
        <v>44</v>
      </c>
      <c r="D10713" s="218">
        <v>36.47</v>
      </c>
    </row>
    <row r="10714" spans="1:4" ht="14.25">
      <c r="A10714" s="199">
        <v>1021</v>
      </c>
      <c r="B10714" s="186" t="s">
        <v>9993</v>
      </c>
      <c r="C10714" s="187" t="s">
        <v>44</v>
      </c>
      <c r="D10714" s="218">
        <v>4.38</v>
      </c>
    </row>
    <row r="10715" spans="1:4" ht="14.25">
      <c r="A10715" s="199">
        <v>39249</v>
      </c>
      <c r="B10715" s="186" t="s">
        <v>9994</v>
      </c>
      <c r="C10715" s="187" t="s">
        <v>44</v>
      </c>
      <c r="D10715" s="218">
        <v>441.9</v>
      </c>
    </row>
    <row r="10716" spans="1:4" ht="14.25">
      <c r="A10716" s="199">
        <v>1018</v>
      </c>
      <c r="B10716" s="186" t="s">
        <v>9995</v>
      </c>
      <c r="C10716" s="187" t="s">
        <v>44</v>
      </c>
      <c r="D10716" s="218">
        <v>53.93</v>
      </c>
    </row>
    <row r="10717" spans="1:4" ht="14.25">
      <c r="A10717" s="199">
        <v>39250</v>
      </c>
      <c r="B10717" s="186" t="s">
        <v>9996</v>
      </c>
      <c r="C10717" s="187" t="s">
        <v>44</v>
      </c>
      <c r="D10717" s="218">
        <v>528.61</v>
      </c>
    </row>
    <row r="10718" spans="1:4" ht="14.25">
      <c r="A10718" s="199">
        <v>994</v>
      </c>
      <c r="B10718" s="186" t="s">
        <v>9997</v>
      </c>
      <c r="C10718" s="187" t="s">
        <v>44</v>
      </c>
      <c r="D10718" s="218">
        <v>6.38</v>
      </c>
    </row>
    <row r="10719" spans="1:4" ht="14.25">
      <c r="A10719" s="199">
        <v>977</v>
      </c>
      <c r="B10719" s="186" t="s">
        <v>9998</v>
      </c>
      <c r="C10719" s="187" t="s">
        <v>44</v>
      </c>
      <c r="D10719" s="218">
        <v>75.44</v>
      </c>
    </row>
    <row r="10720" spans="1:4" ht="14.25">
      <c r="A10720" s="199">
        <v>998</v>
      </c>
      <c r="B10720" s="186" t="s">
        <v>9999</v>
      </c>
      <c r="C10720" s="187" t="s">
        <v>44</v>
      </c>
      <c r="D10720" s="218">
        <v>97.95</v>
      </c>
    </row>
    <row r="10721" spans="1:4" ht="14.25">
      <c r="A10721" s="199">
        <v>1006</v>
      </c>
      <c r="B10721" s="186" t="s">
        <v>10000</v>
      </c>
      <c r="C10721" s="187" t="s">
        <v>44</v>
      </c>
      <c r="D10721" s="218">
        <v>129.79</v>
      </c>
    </row>
    <row r="10722" spans="1:4" ht="14.25">
      <c r="A10722" s="199">
        <v>990</v>
      </c>
      <c r="B10722" s="186" t="s">
        <v>10001</v>
      </c>
      <c r="C10722" s="187" t="s">
        <v>44</v>
      </c>
      <c r="D10722" s="218">
        <v>172.58</v>
      </c>
    </row>
    <row r="10723" spans="1:4" ht="14.25">
      <c r="A10723" s="199">
        <v>39241</v>
      </c>
      <c r="B10723" s="186" t="s">
        <v>10002</v>
      </c>
      <c r="C10723" s="187" t="s">
        <v>44</v>
      </c>
      <c r="D10723" s="218">
        <v>16.989999999999998</v>
      </c>
    </row>
    <row r="10724" spans="1:4" ht="14.25">
      <c r="A10724" s="199">
        <v>1005</v>
      </c>
      <c r="B10724" s="186" t="s">
        <v>10003</v>
      </c>
      <c r="C10724" s="187" t="s">
        <v>44</v>
      </c>
      <c r="D10724" s="218">
        <v>214.87</v>
      </c>
    </row>
    <row r="10725" spans="1:4" ht="14.25">
      <c r="A10725" s="199">
        <v>991</v>
      </c>
      <c r="B10725" s="186" t="s">
        <v>10004</v>
      </c>
      <c r="C10725" s="187" t="s">
        <v>44</v>
      </c>
      <c r="D10725" s="218">
        <v>281.44</v>
      </c>
    </row>
    <row r="10726" spans="1:4" ht="14.25">
      <c r="A10726" s="199">
        <v>986</v>
      </c>
      <c r="B10726" s="186" t="s">
        <v>10005</v>
      </c>
      <c r="C10726" s="187" t="s">
        <v>44</v>
      </c>
      <c r="D10726" s="218">
        <v>26.84</v>
      </c>
    </row>
    <row r="10727" spans="1:4" ht="14.25">
      <c r="A10727" s="199">
        <v>987</v>
      </c>
      <c r="B10727" s="186" t="s">
        <v>10006</v>
      </c>
      <c r="C10727" s="187" t="s">
        <v>44</v>
      </c>
      <c r="D10727" s="218">
        <v>36.75</v>
      </c>
    </row>
    <row r="10728" spans="1:4" ht="14.25">
      <c r="A10728" s="199">
        <v>1007</v>
      </c>
      <c r="B10728" s="186" t="s">
        <v>10007</v>
      </c>
      <c r="C10728" s="187" t="s">
        <v>44</v>
      </c>
      <c r="D10728" s="218">
        <v>50.86</v>
      </c>
    </row>
    <row r="10729" spans="1:4" ht="14.25">
      <c r="A10729" s="199">
        <v>1008</v>
      </c>
      <c r="B10729" s="186" t="s">
        <v>10008</v>
      </c>
      <c r="C10729" s="187" t="s">
        <v>44</v>
      </c>
      <c r="D10729" s="218">
        <v>6.46</v>
      </c>
    </row>
    <row r="10730" spans="1:4" ht="14.25">
      <c r="A10730" s="199">
        <v>988</v>
      </c>
      <c r="B10730" s="186" t="s">
        <v>10009</v>
      </c>
      <c r="C10730" s="187" t="s">
        <v>44</v>
      </c>
      <c r="D10730" s="218">
        <v>70.14</v>
      </c>
    </row>
    <row r="10731" spans="1:4" ht="14.25">
      <c r="A10731" s="199">
        <v>989</v>
      </c>
      <c r="B10731" s="186" t="s">
        <v>10010</v>
      </c>
      <c r="C10731" s="187" t="s">
        <v>44</v>
      </c>
      <c r="D10731" s="218">
        <v>96.81</v>
      </c>
    </row>
    <row r="10732" spans="1:4" ht="14.25">
      <c r="A10732" s="199">
        <v>43972</v>
      </c>
      <c r="B10732" s="186" t="s">
        <v>10011</v>
      </c>
      <c r="C10732" s="187" t="s">
        <v>44</v>
      </c>
      <c r="D10732" s="218">
        <v>3.62</v>
      </c>
    </row>
    <row r="10733" spans="1:4" ht="14.25">
      <c r="A10733" s="199">
        <v>43971</v>
      </c>
      <c r="B10733" s="186" t="s">
        <v>10012</v>
      </c>
      <c r="C10733" s="187" t="s">
        <v>44</v>
      </c>
      <c r="D10733" s="218">
        <v>2.77</v>
      </c>
    </row>
    <row r="10734" spans="1:4" ht="14.25">
      <c r="A10734" s="199">
        <v>39598</v>
      </c>
      <c r="B10734" s="186" t="s">
        <v>10013</v>
      </c>
      <c r="C10734" s="187" t="s">
        <v>44</v>
      </c>
      <c r="D10734" s="218">
        <v>5.13</v>
      </c>
    </row>
    <row r="10735" spans="1:4" ht="14.25">
      <c r="A10735" s="199">
        <v>43973</v>
      </c>
      <c r="B10735" s="186" t="s">
        <v>10014</v>
      </c>
      <c r="C10735" s="187" t="s">
        <v>44</v>
      </c>
      <c r="D10735" s="218">
        <v>3.79</v>
      </c>
    </row>
    <row r="10736" spans="1:4" ht="14.25">
      <c r="A10736" s="199">
        <v>39599</v>
      </c>
      <c r="B10736" s="186" t="s">
        <v>10015</v>
      </c>
      <c r="C10736" s="187" t="s">
        <v>44</v>
      </c>
      <c r="D10736" s="218">
        <v>7.39</v>
      </c>
    </row>
    <row r="10737" spans="1:4" ht="14.25">
      <c r="A10737" s="199">
        <v>43832</v>
      </c>
      <c r="B10737" s="186" t="s">
        <v>10016</v>
      </c>
      <c r="C10737" s="187" t="s">
        <v>44</v>
      </c>
      <c r="D10737" s="218">
        <v>19.46</v>
      </c>
    </row>
    <row r="10738" spans="1:4" ht="14.25">
      <c r="A10738" s="199">
        <v>34602</v>
      </c>
      <c r="B10738" s="186" t="s">
        <v>10017</v>
      </c>
      <c r="C10738" s="187" t="s">
        <v>44</v>
      </c>
      <c r="D10738" s="218">
        <v>4.4400000000000004</v>
      </c>
    </row>
    <row r="10739" spans="1:4" ht="14.25">
      <c r="A10739" s="199">
        <v>34607</v>
      </c>
      <c r="B10739" s="186" t="s">
        <v>10018</v>
      </c>
      <c r="C10739" s="187" t="s">
        <v>44</v>
      </c>
      <c r="D10739" s="218">
        <v>10.88</v>
      </c>
    </row>
    <row r="10740" spans="1:4" ht="14.25">
      <c r="A10740" s="199">
        <v>34609</v>
      </c>
      <c r="B10740" s="186" t="s">
        <v>10019</v>
      </c>
      <c r="C10740" s="187" t="s">
        <v>44</v>
      </c>
      <c r="D10740" s="218">
        <v>15.83</v>
      </c>
    </row>
    <row r="10741" spans="1:4" ht="14.25">
      <c r="A10741" s="199">
        <v>34618</v>
      </c>
      <c r="B10741" s="186" t="s">
        <v>10020</v>
      </c>
      <c r="C10741" s="187" t="s">
        <v>44</v>
      </c>
      <c r="D10741" s="218">
        <v>6.05</v>
      </c>
    </row>
    <row r="10742" spans="1:4" ht="14.25">
      <c r="A10742" s="199">
        <v>34621</v>
      </c>
      <c r="B10742" s="186" t="s">
        <v>10021</v>
      </c>
      <c r="C10742" s="187" t="s">
        <v>44</v>
      </c>
      <c r="D10742" s="218">
        <v>15</v>
      </c>
    </row>
    <row r="10743" spans="1:4" ht="14.25">
      <c r="A10743" s="199">
        <v>34622</v>
      </c>
      <c r="B10743" s="186" t="s">
        <v>10022</v>
      </c>
      <c r="C10743" s="187" t="s">
        <v>44</v>
      </c>
      <c r="D10743" s="218">
        <v>22.29</v>
      </c>
    </row>
    <row r="10744" spans="1:4" ht="14.25">
      <c r="A10744" s="199">
        <v>34624</v>
      </c>
      <c r="B10744" s="186" t="s">
        <v>10023</v>
      </c>
      <c r="C10744" s="187" t="s">
        <v>44</v>
      </c>
      <c r="D10744" s="218">
        <v>8.08</v>
      </c>
    </row>
    <row r="10745" spans="1:4" ht="14.25">
      <c r="A10745" s="199">
        <v>34627</v>
      </c>
      <c r="B10745" s="186" t="s">
        <v>10024</v>
      </c>
      <c r="C10745" s="187" t="s">
        <v>44</v>
      </c>
      <c r="D10745" s="218">
        <v>19.489999999999998</v>
      </c>
    </row>
    <row r="10746" spans="1:4" ht="14.25">
      <c r="A10746" s="199">
        <v>34629</v>
      </c>
      <c r="B10746" s="186" t="s">
        <v>10025</v>
      </c>
      <c r="C10746" s="187" t="s">
        <v>44</v>
      </c>
      <c r="D10746" s="218">
        <v>29.78</v>
      </c>
    </row>
    <row r="10747" spans="1:4" ht="14.25">
      <c r="A10747" s="199">
        <v>39257</v>
      </c>
      <c r="B10747" s="186" t="s">
        <v>10026</v>
      </c>
      <c r="C10747" s="187" t="s">
        <v>44</v>
      </c>
      <c r="D10747" s="218">
        <v>6.06</v>
      </c>
    </row>
    <row r="10748" spans="1:4" ht="14.25">
      <c r="A10748" s="199">
        <v>39261</v>
      </c>
      <c r="B10748" s="186" t="s">
        <v>10027</v>
      </c>
      <c r="C10748" s="187" t="s">
        <v>44</v>
      </c>
      <c r="D10748" s="218">
        <v>34.700000000000003</v>
      </c>
    </row>
    <row r="10749" spans="1:4" ht="14.25">
      <c r="A10749" s="199">
        <v>39268</v>
      </c>
      <c r="B10749" s="186" t="s">
        <v>10028</v>
      </c>
      <c r="C10749" s="187" t="s">
        <v>44</v>
      </c>
      <c r="D10749" s="218">
        <v>542.32000000000005</v>
      </c>
    </row>
    <row r="10750" spans="1:4" ht="14.25">
      <c r="A10750" s="199">
        <v>39262</v>
      </c>
      <c r="B10750" s="186" t="s">
        <v>10029</v>
      </c>
      <c r="C10750" s="187" t="s">
        <v>44</v>
      </c>
      <c r="D10750" s="218">
        <v>55.25</v>
      </c>
    </row>
    <row r="10751" spans="1:4" ht="14.25">
      <c r="A10751" s="199">
        <v>39258</v>
      </c>
      <c r="B10751" s="186" t="s">
        <v>10030</v>
      </c>
      <c r="C10751" s="187" t="s">
        <v>44</v>
      </c>
      <c r="D10751" s="218">
        <v>9.1300000000000008</v>
      </c>
    </row>
    <row r="10752" spans="1:4" ht="14.25">
      <c r="A10752" s="199">
        <v>39263</v>
      </c>
      <c r="B10752" s="186" t="s">
        <v>10031</v>
      </c>
      <c r="C10752" s="187" t="s">
        <v>44</v>
      </c>
      <c r="D10752" s="218">
        <v>95.54</v>
      </c>
    </row>
    <row r="10753" spans="1:4" ht="14.25">
      <c r="A10753" s="199">
        <v>39264</v>
      </c>
      <c r="B10753" s="186" t="s">
        <v>10032</v>
      </c>
      <c r="C10753" s="187" t="s">
        <v>44</v>
      </c>
      <c r="D10753" s="218">
        <v>132.35</v>
      </c>
    </row>
    <row r="10754" spans="1:4" ht="14.25">
      <c r="A10754" s="199">
        <v>39259</v>
      </c>
      <c r="B10754" s="186" t="s">
        <v>10033</v>
      </c>
      <c r="C10754" s="187" t="s">
        <v>44</v>
      </c>
      <c r="D10754" s="218">
        <v>14.06</v>
      </c>
    </row>
    <row r="10755" spans="1:4" ht="14.25">
      <c r="A10755" s="199">
        <v>39265</v>
      </c>
      <c r="B10755" s="186" t="s">
        <v>10034</v>
      </c>
      <c r="C10755" s="187" t="s">
        <v>44</v>
      </c>
      <c r="D10755" s="218">
        <v>179.68</v>
      </c>
    </row>
    <row r="10756" spans="1:4" ht="14.25">
      <c r="A10756" s="199">
        <v>39260</v>
      </c>
      <c r="B10756" s="186" t="s">
        <v>10035</v>
      </c>
      <c r="C10756" s="187" t="s">
        <v>44</v>
      </c>
      <c r="D10756" s="218">
        <v>21.54</v>
      </c>
    </row>
    <row r="10757" spans="1:4" ht="14.25">
      <c r="A10757" s="199">
        <v>39266</v>
      </c>
      <c r="B10757" s="186" t="s">
        <v>10036</v>
      </c>
      <c r="C10757" s="187" t="s">
        <v>44</v>
      </c>
      <c r="D10757" s="218">
        <v>271.14</v>
      </c>
    </row>
    <row r="10758" spans="1:4" ht="14.25">
      <c r="A10758" s="199">
        <v>39267</v>
      </c>
      <c r="B10758" s="186" t="s">
        <v>10037</v>
      </c>
      <c r="C10758" s="187" t="s">
        <v>44</v>
      </c>
      <c r="D10758" s="218">
        <v>338.99</v>
      </c>
    </row>
    <row r="10759" spans="1:4" ht="14.25">
      <c r="A10759" s="199">
        <v>11901</v>
      </c>
      <c r="B10759" s="186" t="s">
        <v>10038</v>
      </c>
      <c r="C10759" s="187" t="s">
        <v>44</v>
      </c>
      <c r="D10759" s="218">
        <v>0.66</v>
      </c>
    </row>
    <row r="10760" spans="1:4" ht="14.25">
      <c r="A10760" s="199">
        <v>11902</v>
      </c>
      <c r="B10760" s="186" t="s">
        <v>10039</v>
      </c>
      <c r="C10760" s="187" t="s">
        <v>44</v>
      </c>
      <c r="D10760" s="218">
        <v>1.27</v>
      </c>
    </row>
    <row r="10761" spans="1:4" ht="14.25">
      <c r="A10761" s="199">
        <v>11903</v>
      </c>
      <c r="B10761" s="186" t="s">
        <v>10040</v>
      </c>
      <c r="C10761" s="187" t="s">
        <v>44</v>
      </c>
      <c r="D10761" s="218">
        <v>1.35</v>
      </c>
    </row>
    <row r="10762" spans="1:4" ht="14.25">
      <c r="A10762" s="199">
        <v>11904</v>
      </c>
      <c r="B10762" s="186" t="s">
        <v>10041</v>
      </c>
      <c r="C10762" s="187" t="s">
        <v>44</v>
      </c>
      <c r="D10762" s="218">
        <v>2.04</v>
      </c>
    </row>
    <row r="10763" spans="1:4" ht="14.25">
      <c r="A10763" s="199">
        <v>11905</v>
      </c>
      <c r="B10763" s="186" t="s">
        <v>10042</v>
      </c>
      <c r="C10763" s="187" t="s">
        <v>44</v>
      </c>
      <c r="D10763" s="218">
        <v>2.4900000000000002</v>
      </c>
    </row>
    <row r="10764" spans="1:4" ht="14.25">
      <c r="A10764" s="199">
        <v>11906</v>
      </c>
      <c r="B10764" s="186" t="s">
        <v>10043</v>
      </c>
      <c r="C10764" s="187" t="s">
        <v>44</v>
      </c>
      <c r="D10764" s="218">
        <v>3.17</v>
      </c>
    </row>
    <row r="10765" spans="1:4" ht="14.25">
      <c r="A10765" s="199">
        <v>11919</v>
      </c>
      <c r="B10765" s="186" t="s">
        <v>10044</v>
      </c>
      <c r="C10765" s="187" t="s">
        <v>44</v>
      </c>
      <c r="D10765" s="218">
        <v>5.81</v>
      </c>
    </row>
    <row r="10766" spans="1:4" ht="14.25">
      <c r="A10766" s="199">
        <v>11920</v>
      </c>
      <c r="B10766" s="186" t="s">
        <v>10045</v>
      </c>
      <c r="C10766" s="187" t="s">
        <v>44</v>
      </c>
      <c r="D10766" s="218">
        <v>11.04</v>
      </c>
    </row>
    <row r="10767" spans="1:4" ht="14.25">
      <c r="A10767" s="199">
        <v>11924</v>
      </c>
      <c r="B10767" s="186" t="s">
        <v>10046</v>
      </c>
      <c r="C10767" s="187" t="s">
        <v>44</v>
      </c>
      <c r="D10767" s="218">
        <v>92.67</v>
      </c>
    </row>
    <row r="10768" spans="1:4" ht="14.25">
      <c r="A10768" s="199">
        <v>11921</v>
      </c>
      <c r="B10768" s="186" t="s">
        <v>10047</v>
      </c>
      <c r="C10768" s="187" t="s">
        <v>44</v>
      </c>
      <c r="D10768" s="218">
        <v>16.149999999999999</v>
      </c>
    </row>
    <row r="10769" spans="1:4" ht="14.25">
      <c r="A10769" s="199">
        <v>11922</v>
      </c>
      <c r="B10769" s="186" t="s">
        <v>10048</v>
      </c>
      <c r="C10769" s="187" t="s">
        <v>44</v>
      </c>
      <c r="D10769" s="218">
        <v>26.12</v>
      </c>
    </row>
    <row r="10770" spans="1:4" ht="14.25">
      <c r="A10770" s="199">
        <v>11923</v>
      </c>
      <c r="B10770" s="186" t="s">
        <v>10049</v>
      </c>
      <c r="C10770" s="187" t="s">
        <v>44</v>
      </c>
      <c r="D10770" s="218">
        <v>38.229999999999997</v>
      </c>
    </row>
    <row r="10771" spans="1:4" ht="14.25">
      <c r="A10771" s="199">
        <v>11916</v>
      </c>
      <c r="B10771" s="186" t="s">
        <v>10050</v>
      </c>
      <c r="C10771" s="187" t="s">
        <v>44</v>
      </c>
      <c r="D10771" s="218">
        <v>7.95</v>
      </c>
    </row>
    <row r="10772" spans="1:4" ht="14.25">
      <c r="A10772" s="199">
        <v>11914</v>
      </c>
      <c r="B10772" s="186" t="s">
        <v>10051</v>
      </c>
      <c r="C10772" s="187" t="s">
        <v>44</v>
      </c>
      <c r="D10772" s="218">
        <v>57.28</v>
      </c>
    </row>
    <row r="10773" spans="1:4" ht="14.25">
      <c r="A10773" s="199">
        <v>11917</v>
      </c>
      <c r="B10773" s="186" t="s">
        <v>10052</v>
      </c>
      <c r="C10773" s="187" t="s">
        <v>44</v>
      </c>
      <c r="D10773" s="218">
        <v>14</v>
      </c>
    </row>
    <row r="10774" spans="1:4" ht="14.25">
      <c r="A10774" s="199">
        <v>11918</v>
      </c>
      <c r="B10774" s="186" t="s">
        <v>10053</v>
      </c>
      <c r="C10774" s="187" t="s">
        <v>44</v>
      </c>
      <c r="D10774" s="218">
        <v>16.61</v>
      </c>
    </row>
    <row r="10775" spans="1:4" ht="14.25">
      <c r="A10775" s="199">
        <v>37734</v>
      </c>
      <c r="B10775" s="186" t="s">
        <v>10054</v>
      </c>
      <c r="C10775" s="187" t="s">
        <v>73</v>
      </c>
      <c r="D10775" s="218">
        <v>89665.38</v>
      </c>
    </row>
    <row r="10776" spans="1:4" ht="14.25">
      <c r="A10776" s="199">
        <v>37733</v>
      </c>
      <c r="B10776" s="186" t="s">
        <v>10055</v>
      </c>
      <c r="C10776" s="187" t="s">
        <v>73</v>
      </c>
      <c r="D10776" s="218">
        <v>67230.759999999995</v>
      </c>
    </row>
    <row r="10777" spans="1:4" ht="14.25">
      <c r="A10777" s="199">
        <v>5090</v>
      </c>
      <c r="B10777" s="186" t="s">
        <v>10056</v>
      </c>
      <c r="C10777" s="187" t="s">
        <v>73</v>
      </c>
      <c r="D10777" s="218">
        <v>21.2</v>
      </c>
    </row>
    <row r="10778" spans="1:4" ht="14.25">
      <c r="A10778" s="199">
        <v>5085</v>
      </c>
      <c r="B10778" s="186" t="s">
        <v>10057</v>
      </c>
      <c r="C10778" s="187" t="s">
        <v>73</v>
      </c>
      <c r="D10778" s="218">
        <v>31.56</v>
      </c>
    </row>
    <row r="10779" spans="1:4" ht="14.25">
      <c r="A10779" s="199">
        <v>43603</v>
      </c>
      <c r="B10779" s="186" t="s">
        <v>10058</v>
      </c>
      <c r="C10779" s="187" t="s">
        <v>73</v>
      </c>
      <c r="D10779" s="218">
        <v>45.09</v>
      </c>
    </row>
    <row r="10780" spans="1:4" ht="14.25">
      <c r="A10780" s="199">
        <v>38374</v>
      </c>
      <c r="B10780" s="186" t="s">
        <v>10059</v>
      </c>
      <c r="C10780" s="187" t="s">
        <v>73</v>
      </c>
      <c r="D10780" s="218">
        <v>817.33</v>
      </c>
    </row>
    <row r="10781" spans="1:4" ht="14.25">
      <c r="A10781" s="199">
        <v>4513</v>
      </c>
      <c r="B10781" s="186" t="s">
        <v>10060</v>
      </c>
      <c r="C10781" s="187" t="s">
        <v>44</v>
      </c>
      <c r="D10781" s="218">
        <v>5.54</v>
      </c>
    </row>
    <row r="10782" spans="1:4" ht="14.25">
      <c r="A10782" s="199">
        <v>20212</v>
      </c>
      <c r="B10782" s="186" t="s">
        <v>10061</v>
      </c>
      <c r="C10782" s="187" t="s">
        <v>44</v>
      </c>
      <c r="D10782" s="218">
        <v>31.18</v>
      </c>
    </row>
    <row r="10783" spans="1:4" ht="14.25">
      <c r="A10783" s="199">
        <v>20209</v>
      </c>
      <c r="B10783" s="186" t="s">
        <v>10062</v>
      </c>
      <c r="C10783" s="187" t="s">
        <v>44</v>
      </c>
      <c r="D10783" s="218">
        <v>37.25</v>
      </c>
    </row>
    <row r="10784" spans="1:4" ht="14.25">
      <c r="A10784" s="199">
        <v>4430</v>
      </c>
      <c r="B10784" s="186" t="s">
        <v>10063</v>
      </c>
      <c r="C10784" s="187" t="s">
        <v>44</v>
      </c>
      <c r="D10784" s="218">
        <v>18.25</v>
      </c>
    </row>
    <row r="10785" spans="1:4" ht="14.25">
      <c r="A10785" s="199">
        <v>4433</v>
      </c>
      <c r="B10785" s="186" t="s">
        <v>10064</v>
      </c>
      <c r="C10785" s="187" t="s">
        <v>44</v>
      </c>
      <c r="D10785" s="218">
        <v>35.69</v>
      </c>
    </row>
    <row r="10786" spans="1:4" ht="14.25">
      <c r="A10786" s="199">
        <v>4400</v>
      </c>
      <c r="B10786" s="186" t="s">
        <v>10065</v>
      </c>
      <c r="C10786" s="187" t="s">
        <v>44</v>
      </c>
      <c r="D10786" s="218">
        <v>29.04</v>
      </c>
    </row>
    <row r="10787" spans="1:4" ht="14.25">
      <c r="A10787" s="199">
        <v>2729</v>
      </c>
      <c r="B10787" s="186" t="s">
        <v>10066</v>
      </c>
      <c r="C10787" s="187" t="s">
        <v>73</v>
      </c>
      <c r="D10787" s="218">
        <v>25.54</v>
      </c>
    </row>
    <row r="10788" spans="1:4" ht="14.25">
      <c r="A10788" s="199">
        <v>37106</v>
      </c>
      <c r="B10788" s="186" t="s">
        <v>10067</v>
      </c>
      <c r="C10788" s="187" t="s">
        <v>73</v>
      </c>
      <c r="D10788" s="218">
        <v>5526.39</v>
      </c>
    </row>
    <row r="10789" spans="1:4" ht="14.25">
      <c r="A10789" s="199">
        <v>11869</v>
      </c>
      <c r="B10789" s="186" t="s">
        <v>10068</v>
      </c>
      <c r="C10789" s="187" t="s">
        <v>73</v>
      </c>
      <c r="D10789" s="218">
        <v>1105.27</v>
      </c>
    </row>
    <row r="10790" spans="1:4" ht="14.25">
      <c r="A10790" s="199">
        <v>43981</v>
      </c>
      <c r="B10790" s="186" t="s">
        <v>10069</v>
      </c>
      <c r="C10790" s="187" t="s">
        <v>73</v>
      </c>
      <c r="D10790" s="218">
        <v>8328.2199999999993</v>
      </c>
    </row>
    <row r="10791" spans="1:4" ht="14.25">
      <c r="A10791" s="199">
        <v>37104</v>
      </c>
      <c r="B10791" s="186" t="s">
        <v>10070</v>
      </c>
      <c r="C10791" s="187" t="s">
        <v>73</v>
      </c>
      <c r="D10791" s="218">
        <v>1387.14</v>
      </c>
    </row>
    <row r="10792" spans="1:4" ht="14.25">
      <c r="A10792" s="199">
        <v>43982</v>
      </c>
      <c r="B10792" s="186" t="s">
        <v>10071</v>
      </c>
      <c r="C10792" s="187" t="s">
        <v>73</v>
      </c>
      <c r="D10792" s="218">
        <v>13156.5</v>
      </c>
    </row>
    <row r="10793" spans="1:4" ht="14.25">
      <c r="A10793" s="199">
        <v>43978</v>
      </c>
      <c r="B10793" s="186" t="s">
        <v>10072</v>
      </c>
      <c r="C10793" s="187" t="s">
        <v>73</v>
      </c>
      <c r="D10793" s="218">
        <v>2055.7199999999998</v>
      </c>
    </row>
    <row r="10794" spans="1:4" ht="14.25">
      <c r="A10794" s="199">
        <v>11871</v>
      </c>
      <c r="B10794" s="186" t="s">
        <v>10073</v>
      </c>
      <c r="C10794" s="187" t="s">
        <v>73</v>
      </c>
      <c r="D10794" s="218">
        <v>515.22</v>
      </c>
    </row>
    <row r="10795" spans="1:4" ht="14.25">
      <c r="A10795" s="199">
        <v>37105</v>
      </c>
      <c r="B10795" s="186" t="s">
        <v>10074</v>
      </c>
      <c r="C10795" s="187" t="s">
        <v>73</v>
      </c>
      <c r="D10795" s="218">
        <v>3170.16</v>
      </c>
    </row>
    <row r="10796" spans="1:4" ht="14.25">
      <c r="A10796" s="199">
        <v>43980</v>
      </c>
      <c r="B10796" s="186" t="s">
        <v>10075</v>
      </c>
      <c r="C10796" s="187" t="s">
        <v>73</v>
      </c>
      <c r="D10796" s="218">
        <v>3948.1</v>
      </c>
    </row>
    <row r="10797" spans="1:4" ht="14.25">
      <c r="A10797" s="199">
        <v>43979</v>
      </c>
      <c r="B10797" s="186" t="s">
        <v>10076</v>
      </c>
      <c r="C10797" s="187" t="s">
        <v>73</v>
      </c>
      <c r="D10797" s="218">
        <v>741.8</v>
      </c>
    </row>
    <row r="10798" spans="1:4" ht="14.25">
      <c r="A10798" s="199">
        <v>11868</v>
      </c>
      <c r="B10798" s="186" t="s">
        <v>10077</v>
      </c>
      <c r="C10798" s="187" t="s">
        <v>73</v>
      </c>
      <c r="D10798" s="218">
        <v>717.4</v>
      </c>
    </row>
    <row r="10799" spans="1:4" ht="14.25">
      <c r="A10799" s="199">
        <v>34636</v>
      </c>
      <c r="B10799" s="186" t="s">
        <v>10078</v>
      </c>
      <c r="C10799" s="187" t="s">
        <v>73</v>
      </c>
      <c r="D10799" s="218">
        <v>509.45</v>
      </c>
    </row>
    <row r="10800" spans="1:4" ht="14.25">
      <c r="A10800" s="199">
        <v>34639</v>
      </c>
      <c r="B10800" s="186" t="s">
        <v>10079</v>
      </c>
      <c r="C10800" s="187" t="s">
        <v>73</v>
      </c>
      <c r="D10800" s="218">
        <v>1175.9000000000001</v>
      </c>
    </row>
    <row r="10801" spans="1:4" ht="14.25">
      <c r="A10801" s="199">
        <v>34640</v>
      </c>
      <c r="B10801" s="186" t="s">
        <v>10080</v>
      </c>
      <c r="C10801" s="187" t="s">
        <v>73</v>
      </c>
      <c r="D10801" s="218">
        <v>1333.87</v>
      </c>
    </row>
    <row r="10802" spans="1:4" ht="14.25">
      <c r="A10802" s="199">
        <v>43977</v>
      </c>
      <c r="B10802" s="186" t="s">
        <v>10081</v>
      </c>
      <c r="C10802" s="187" t="s">
        <v>73</v>
      </c>
      <c r="D10802" s="218">
        <v>2299.52</v>
      </c>
    </row>
    <row r="10803" spans="1:4" ht="14.25">
      <c r="A10803" s="199">
        <v>34637</v>
      </c>
      <c r="B10803" s="186" t="s">
        <v>10082</v>
      </c>
      <c r="C10803" s="187" t="s">
        <v>73</v>
      </c>
      <c r="D10803" s="218">
        <v>308.08999999999997</v>
      </c>
    </row>
    <row r="10804" spans="1:4" ht="14.25">
      <c r="A10804" s="199">
        <v>34638</v>
      </c>
      <c r="B10804" s="186" t="s">
        <v>10083</v>
      </c>
      <c r="C10804" s="187" t="s">
        <v>73</v>
      </c>
      <c r="D10804" s="218">
        <v>476.55</v>
      </c>
    </row>
    <row r="10805" spans="1:4" ht="14.25">
      <c r="A10805" s="199">
        <v>34641</v>
      </c>
      <c r="B10805" s="186" t="s">
        <v>10084</v>
      </c>
      <c r="C10805" s="187" t="s">
        <v>73</v>
      </c>
      <c r="D10805" s="218">
        <v>114.33</v>
      </c>
    </row>
    <row r="10806" spans="1:4" ht="14.25">
      <c r="A10806" s="199">
        <v>43434</v>
      </c>
      <c r="B10806" s="186" t="s">
        <v>10085</v>
      </c>
      <c r="C10806" s="187" t="s">
        <v>73</v>
      </c>
      <c r="D10806" s="218">
        <v>123.62</v>
      </c>
    </row>
    <row r="10807" spans="1:4" ht="14.25">
      <c r="A10807" s="199">
        <v>43435</v>
      </c>
      <c r="B10807" s="186" t="s">
        <v>10086</v>
      </c>
      <c r="C10807" s="187" t="s">
        <v>73</v>
      </c>
      <c r="D10807" s="218">
        <v>226.63</v>
      </c>
    </row>
    <row r="10808" spans="1:4" ht="14.25">
      <c r="A10808" s="199">
        <v>43436</v>
      </c>
      <c r="B10808" s="186" t="s">
        <v>10087</v>
      </c>
      <c r="C10808" s="187" t="s">
        <v>73</v>
      </c>
      <c r="D10808" s="218">
        <v>396.61</v>
      </c>
    </row>
    <row r="10809" spans="1:4" ht="14.25">
      <c r="A10809" s="199">
        <v>43437</v>
      </c>
      <c r="B10809" s="186" t="s">
        <v>10088</v>
      </c>
      <c r="C10809" s="187" t="s">
        <v>73</v>
      </c>
      <c r="D10809" s="218">
        <v>719.05</v>
      </c>
    </row>
    <row r="10810" spans="1:4" ht="14.25">
      <c r="A10810" s="199">
        <v>43438</v>
      </c>
      <c r="B10810" s="186" t="s">
        <v>10089</v>
      </c>
      <c r="C10810" s="187" t="s">
        <v>73</v>
      </c>
      <c r="D10810" s="218">
        <v>1287.71</v>
      </c>
    </row>
    <row r="10811" spans="1:4" ht="14.25">
      <c r="A10811" s="199">
        <v>41627</v>
      </c>
      <c r="B10811" s="186" t="s">
        <v>10090</v>
      </c>
      <c r="C10811" s="187" t="s">
        <v>73</v>
      </c>
      <c r="D10811" s="218">
        <v>190.58</v>
      </c>
    </row>
    <row r="10812" spans="1:4" ht="14.25">
      <c r="A10812" s="199">
        <v>41628</v>
      </c>
      <c r="B10812" s="186" t="s">
        <v>10091</v>
      </c>
      <c r="C10812" s="187" t="s">
        <v>73</v>
      </c>
      <c r="D10812" s="218">
        <v>350.25</v>
      </c>
    </row>
    <row r="10813" spans="1:4" ht="14.25">
      <c r="A10813" s="199">
        <v>41629</v>
      </c>
      <c r="B10813" s="186" t="s">
        <v>10092</v>
      </c>
      <c r="C10813" s="187" t="s">
        <v>73</v>
      </c>
      <c r="D10813" s="218">
        <v>445.03</v>
      </c>
    </row>
    <row r="10814" spans="1:4" ht="14.25">
      <c r="A10814" s="199">
        <v>43429</v>
      </c>
      <c r="B10814" s="186" t="s">
        <v>10093</v>
      </c>
      <c r="C10814" s="187" t="s">
        <v>73</v>
      </c>
      <c r="D10814" s="218">
        <v>98.6</v>
      </c>
    </row>
    <row r="10815" spans="1:4" ht="14.25">
      <c r="A10815" s="199">
        <v>43430</v>
      </c>
      <c r="B10815" s="186" t="s">
        <v>10094</v>
      </c>
      <c r="C10815" s="187" t="s">
        <v>73</v>
      </c>
      <c r="D10815" s="218">
        <v>163.79</v>
      </c>
    </row>
    <row r="10816" spans="1:4" ht="14.25">
      <c r="A10816" s="199">
        <v>43431</v>
      </c>
      <c r="B10816" s="186" t="s">
        <v>10095</v>
      </c>
      <c r="C10816" s="187" t="s">
        <v>73</v>
      </c>
      <c r="D10816" s="218">
        <v>317.29000000000002</v>
      </c>
    </row>
    <row r="10817" spans="1:4" ht="14.25">
      <c r="A10817" s="199">
        <v>43432</v>
      </c>
      <c r="B10817" s="186" t="s">
        <v>10096</v>
      </c>
      <c r="C10817" s="187" t="s">
        <v>73</v>
      </c>
      <c r="D10817" s="218">
        <v>659.3</v>
      </c>
    </row>
    <row r="10818" spans="1:4" ht="14.25">
      <c r="A10818" s="199">
        <v>43433</v>
      </c>
      <c r="B10818" s="186" t="s">
        <v>10097</v>
      </c>
      <c r="C10818" s="187" t="s">
        <v>73</v>
      </c>
      <c r="D10818" s="218">
        <v>1039.43</v>
      </c>
    </row>
    <row r="10819" spans="1:4" ht="14.25">
      <c r="A10819" s="199">
        <v>43094</v>
      </c>
      <c r="B10819" s="186" t="s">
        <v>10098</v>
      </c>
      <c r="C10819" s="187" t="s">
        <v>73</v>
      </c>
      <c r="D10819" s="218">
        <v>290.41000000000003</v>
      </c>
    </row>
    <row r="10820" spans="1:4" ht="14.25">
      <c r="A10820" s="199">
        <v>43093</v>
      </c>
      <c r="B10820" s="186" t="s">
        <v>10099</v>
      </c>
      <c r="C10820" s="187" t="s">
        <v>73</v>
      </c>
      <c r="D10820" s="218">
        <v>308.62</v>
      </c>
    </row>
    <row r="10821" spans="1:4" ht="14.25">
      <c r="A10821" s="199">
        <v>11694</v>
      </c>
      <c r="B10821" s="186" t="s">
        <v>10100</v>
      </c>
      <c r="C10821" s="187" t="s">
        <v>73</v>
      </c>
      <c r="D10821" s="218">
        <v>1105.26</v>
      </c>
    </row>
    <row r="10822" spans="1:4" ht="14.25">
      <c r="A10822" s="199">
        <v>1030</v>
      </c>
      <c r="B10822" s="186" t="s">
        <v>10101</v>
      </c>
      <c r="C10822" s="187" t="s">
        <v>73</v>
      </c>
      <c r="D10822" s="218">
        <v>50</v>
      </c>
    </row>
    <row r="10823" spans="1:4" ht="14.25">
      <c r="A10823" s="199">
        <v>11881</v>
      </c>
      <c r="B10823" s="186" t="s">
        <v>10102</v>
      </c>
      <c r="C10823" s="187" t="s">
        <v>73</v>
      </c>
      <c r="D10823" s="218">
        <v>175.12</v>
      </c>
    </row>
    <row r="10824" spans="1:4" ht="14.25">
      <c r="A10824" s="199">
        <v>35277</v>
      </c>
      <c r="B10824" s="186" t="s">
        <v>10103</v>
      </c>
      <c r="C10824" s="187" t="s">
        <v>73</v>
      </c>
      <c r="D10824" s="218">
        <v>403.62</v>
      </c>
    </row>
    <row r="10825" spans="1:4" ht="14.25">
      <c r="A10825" s="199">
        <v>10521</v>
      </c>
      <c r="B10825" s="186" t="s">
        <v>10104</v>
      </c>
      <c r="C10825" s="187" t="s">
        <v>73</v>
      </c>
      <c r="D10825" s="218">
        <v>263.45</v>
      </c>
    </row>
    <row r="10826" spans="1:4" ht="14.25">
      <c r="A10826" s="199">
        <v>10885</v>
      </c>
      <c r="B10826" s="186" t="s">
        <v>10105</v>
      </c>
      <c r="C10826" s="187" t="s">
        <v>73</v>
      </c>
      <c r="D10826" s="218">
        <v>333.23</v>
      </c>
    </row>
    <row r="10827" spans="1:4" ht="14.25">
      <c r="A10827" s="199">
        <v>20962</v>
      </c>
      <c r="B10827" s="186" t="s">
        <v>10106</v>
      </c>
      <c r="C10827" s="187" t="s">
        <v>73</v>
      </c>
      <c r="D10827" s="218">
        <v>276</v>
      </c>
    </row>
    <row r="10828" spans="1:4" ht="14.25">
      <c r="A10828" s="199">
        <v>20963</v>
      </c>
      <c r="B10828" s="186" t="s">
        <v>10107</v>
      </c>
      <c r="C10828" s="187" t="s">
        <v>73</v>
      </c>
      <c r="D10828" s="218">
        <v>337.15</v>
      </c>
    </row>
    <row r="10829" spans="1:4" ht="14.25">
      <c r="A10829" s="199">
        <v>34643</v>
      </c>
      <c r="B10829" s="186" t="s">
        <v>10108</v>
      </c>
      <c r="C10829" s="187" t="s">
        <v>73</v>
      </c>
      <c r="D10829" s="218">
        <v>46.48</v>
      </c>
    </row>
    <row r="10830" spans="1:4" ht="14.25">
      <c r="A10830" s="199">
        <v>41480</v>
      </c>
      <c r="B10830" s="186" t="s">
        <v>10109</v>
      </c>
      <c r="C10830" s="187" t="s">
        <v>73</v>
      </c>
      <c r="D10830" s="218">
        <v>53.89</v>
      </c>
    </row>
    <row r="10831" spans="1:4" ht="14.25">
      <c r="A10831" s="199">
        <v>41474</v>
      </c>
      <c r="B10831" s="186" t="s">
        <v>10110</v>
      </c>
      <c r="C10831" s="187" t="s">
        <v>73</v>
      </c>
      <c r="D10831" s="218">
        <v>86.09</v>
      </c>
    </row>
    <row r="10832" spans="1:4" ht="14.25">
      <c r="A10832" s="199">
        <v>41475</v>
      </c>
      <c r="B10832" s="186" t="s">
        <v>10111</v>
      </c>
      <c r="C10832" s="187" t="s">
        <v>73</v>
      </c>
      <c r="D10832" s="218">
        <v>73.459999999999994</v>
      </c>
    </row>
    <row r="10833" spans="1:4" ht="14.25">
      <c r="A10833" s="199">
        <v>41476</v>
      </c>
      <c r="B10833" s="186" t="s">
        <v>10112</v>
      </c>
      <c r="C10833" s="187" t="s">
        <v>73</v>
      </c>
      <c r="D10833" s="218">
        <v>160.85</v>
      </c>
    </row>
    <row r="10834" spans="1:4" ht="14.25">
      <c r="A10834" s="199">
        <v>2555</v>
      </c>
      <c r="B10834" s="186" t="s">
        <v>10113</v>
      </c>
      <c r="C10834" s="187" t="s">
        <v>73</v>
      </c>
      <c r="D10834" s="218">
        <v>1.47</v>
      </c>
    </row>
    <row r="10835" spans="1:4" ht="14.25">
      <c r="A10835" s="199">
        <v>2556</v>
      </c>
      <c r="B10835" s="186" t="s">
        <v>10114</v>
      </c>
      <c r="C10835" s="187" t="s">
        <v>73</v>
      </c>
      <c r="D10835" s="218">
        <v>1.52</v>
      </c>
    </row>
    <row r="10836" spans="1:4" ht="14.25">
      <c r="A10836" s="199">
        <v>2557</v>
      </c>
      <c r="B10836" s="186" t="s">
        <v>10115</v>
      </c>
      <c r="C10836" s="187" t="s">
        <v>73</v>
      </c>
      <c r="D10836" s="218">
        <v>3.22</v>
      </c>
    </row>
    <row r="10837" spans="1:4" ht="14.25">
      <c r="A10837" s="199">
        <v>10569</v>
      </c>
      <c r="B10837" s="186" t="s">
        <v>10116</v>
      </c>
      <c r="C10837" s="187" t="s">
        <v>73</v>
      </c>
      <c r="D10837" s="218">
        <v>3.22</v>
      </c>
    </row>
    <row r="10838" spans="1:4" ht="14.25">
      <c r="A10838" s="199">
        <v>39810</v>
      </c>
      <c r="B10838" s="186" t="s">
        <v>10117</v>
      </c>
      <c r="C10838" s="187" t="s">
        <v>73</v>
      </c>
      <c r="D10838" s="218">
        <v>39.19</v>
      </c>
    </row>
    <row r="10839" spans="1:4" ht="14.25">
      <c r="A10839" s="199">
        <v>39811</v>
      </c>
      <c r="B10839" s="186" t="s">
        <v>10118</v>
      </c>
      <c r="C10839" s="187" t="s">
        <v>73</v>
      </c>
      <c r="D10839" s="218">
        <v>47.94</v>
      </c>
    </row>
    <row r="10840" spans="1:4" ht="14.25">
      <c r="A10840" s="199">
        <v>39812</v>
      </c>
      <c r="B10840" s="186" t="s">
        <v>10119</v>
      </c>
      <c r="C10840" s="187" t="s">
        <v>73</v>
      </c>
      <c r="D10840" s="218">
        <v>78.819999999999993</v>
      </c>
    </row>
    <row r="10841" spans="1:4" ht="14.25">
      <c r="A10841" s="199">
        <v>43096</v>
      </c>
      <c r="B10841" s="186" t="s">
        <v>10120</v>
      </c>
      <c r="C10841" s="187" t="s">
        <v>73</v>
      </c>
      <c r="D10841" s="218">
        <v>261.27999999999997</v>
      </c>
    </row>
    <row r="10842" spans="1:4" ht="14.25">
      <c r="A10842" s="199">
        <v>43102</v>
      </c>
      <c r="B10842" s="186" t="s">
        <v>10121</v>
      </c>
      <c r="C10842" s="187" t="s">
        <v>73</v>
      </c>
      <c r="D10842" s="218">
        <v>158.87</v>
      </c>
    </row>
    <row r="10843" spans="1:4" ht="14.25">
      <c r="A10843" s="199">
        <v>43103</v>
      </c>
      <c r="B10843" s="186" t="s">
        <v>10122</v>
      </c>
      <c r="C10843" s="187" t="s">
        <v>73</v>
      </c>
      <c r="D10843" s="218">
        <v>233.94</v>
      </c>
    </row>
    <row r="10844" spans="1:4" ht="14.25">
      <c r="A10844" s="199">
        <v>43098</v>
      </c>
      <c r="B10844" s="186" t="s">
        <v>10123</v>
      </c>
      <c r="C10844" s="187" t="s">
        <v>73</v>
      </c>
      <c r="D10844" s="218">
        <v>88.5</v>
      </c>
    </row>
    <row r="10845" spans="1:4" ht="14.25">
      <c r="A10845" s="199">
        <v>43097</v>
      </c>
      <c r="B10845" s="186" t="s">
        <v>10124</v>
      </c>
      <c r="C10845" s="187" t="s">
        <v>73</v>
      </c>
      <c r="D10845" s="218">
        <v>52.43</v>
      </c>
    </row>
    <row r="10846" spans="1:4" ht="14.25">
      <c r="A10846" s="199">
        <v>43104</v>
      </c>
      <c r="B10846" s="186" t="s">
        <v>10125</v>
      </c>
      <c r="C10846" s="187" t="s">
        <v>73</v>
      </c>
      <c r="D10846" s="218">
        <v>620.24</v>
      </c>
    </row>
    <row r="10847" spans="1:4" ht="14.25">
      <c r="A10847" s="199">
        <v>39771</v>
      </c>
      <c r="B10847" s="186" t="s">
        <v>10126</v>
      </c>
      <c r="C10847" s="187" t="s">
        <v>73</v>
      </c>
      <c r="D10847" s="218">
        <v>30.95</v>
      </c>
    </row>
    <row r="10848" spans="1:4" ht="14.25">
      <c r="A10848" s="199">
        <v>39772</v>
      </c>
      <c r="B10848" s="186" t="s">
        <v>10127</v>
      </c>
      <c r="C10848" s="187" t="s">
        <v>73</v>
      </c>
      <c r="D10848" s="218">
        <v>60.84</v>
      </c>
    </row>
    <row r="10849" spans="1:4" ht="14.25">
      <c r="A10849" s="199">
        <v>39773</v>
      </c>
      <c r="B10849" s="186" t="s">
        <v>10128</v>
      </c>
      <c r="C10849" s="187" t="s">
        <v>73</v>
      </c>
      <c r="D10849" s="218">
        <v>97.78</v>
      </c>
    </row>
    <row r="10850" spans="1:4" ht="14.25">
      <c r="A10850" s="199">
        <v>39774</v>
      </c>
      <c r="B10850" s="186" t="s">
        <v>10129</v>
      </c>
      <c r="C10850" s="187" t="s">
        <v>73</v>
      </c>
      <c r="D10850" s="218">
        <v>146.26</v>
      </c>
    </row>
    <row r="10851" spans="1:4" ht="14.25">
      <c r="A10851" s="199">
        <v>39775</v>
      </c>
      <c r="B10851" s="186" t="s">
        <v>10130</v>
      </c>
      <c r="C10851" s="187" t="s">
        <v>73</v>
      </c>
      <c r="D10851" s="218">
        <v>195.21</v>
      </c>
    </row>
    <row r="10852" spans="1:4" ht="14.25">
      <c r="A10852" s="199">
        <v>39776</v>
      </c>
      <c r="B10852" s="186" t="s">
        <v>10131</v>
      </c>
      <c r="C10852" s="187" t="s">
        <v>73</v>
      </c>
      <c r="D10852" s="218">
        <v>235.91</v>
      </c>
    </row>
    <row r="10853" spans="1:4" ht="14.25">
      <c r="A10853" s="199">
        <v>39777</v>
      </c>
      <c r="B10853" s="186" t="s">
        <v>10132</v>
      </c>
      <c r="C10853" s="187" t="s">
        <v>73</v>
      </c>
      <c r="D10853" s="218">
        <v>299.01</v>
      </c>
    </row>
    <row r="10854" spans="1:4" ht="14.25">
      <c r="A10854" s="199">
        <v>20254</v>
      </c>
      <c r="B10854" s="186" t="s">
        <v>10133</v>
      </c>
      <c r="C10854" s="187" t="s">
        <v>73</v>
      </c>
      <c r="D10854" s="218">
        <v>21.7</v>
      </c>
    </row>
    <row r="10855" spans="1:4" ht="14.25">
      <c r="A10855" s="199">
        <v>20253</v>
      </c>
      <c r="B10855" s="186" t="s">
        <v>10134</v>
      </c>
      <c r="C10855" s="187" t="s">
        <v>73</v>
      </c>
      <c r="D10855" s="218">
        <v>71.27</v>
      </c>
    </row>
    <row r="10856" spans="1:4" ht="14.25">
      <c r="A10856" s="199">
        <v>1872</v>
      </c>
      <c r="B10856" s="186" t="s">
        <v>10135</v>
      </c>
      <c r="C10856" s="187" t="s">
        <v>73</v>
      </c>
      <c r="D10856" s="218">
        <v>2.89</v>
      </c>
    </row>
    <row r="10857" spans="1:4" ht="14.25">
      <c r="A10857" s="199">
        <v>1873</v>
      </c>
      <c r="B10857" s="186" t="s">
        <v>10136</v>
      </c>
      <c r="C10857" s="187" t="s">
        <v>73</v>
      </c>
      <c r="D10857" s="218">
        <v>5.75</v>
      </c>
    </row>
    <row r="10858" spans="1:4" ht="14.25">
      <c r="A10858" s="199">
        <v>14055</v>
      </c>
      <c r="B10858" s="186" t="s">
        <v>10137</v>
      </c>
      <c r="C10858" s="187" t="s">
        <v>73</v>
      </c>
      <c r="D10858" s="218">
        <v>651.26</v>
      </c>
    </row>
    <row r="10859" spans="1:4" ht="14.25">
      <c r="A10859" s="199">
        <v>11247</v>
      </c>
      <c r="B10859" s="186" t="s">
        <v>10138</v>
      </c>
      <c r="C10859" s="187" t="s">
        <v>73</v>
      </c>
      <c r="D10859" s="218">
        <v>1370.39</v>
      </c>
    </row>
    <row r="10860" spans="1:4" ht="14.25">
      <c r="A10860" s="199">
        <v>11250</v>
      </c>
      <c r="B10860" s="186" t="s">
        <v>10139</v>
      </c>
      <c r="C10860" s="187" t="s">
        <v>73</v>
      </c>
      <c r="D10860" s="218">
        <v>59</v>
      </c>
    </row>
    <row r="10861" spans="1:4" ht="14.25">
      <c r="A10861" s="199">
        <v>11249</v>
      </c>
      <c r="B10861" s="186" t="s">
        <v>10140</v>
      </c>
      <c r="C10861" s="187" t="s">
        <v>73</v>
      </c>
      <c r="D10861" s="218">
        <v>2676.85</v>
      </c>
    </row>
    <row r="10862" spans="1:4" ht="14.25">
      <c r="A10862" s="199">
        <v>11251</v>
      </c>
      <c r="B10862" s="186" t="s">
        <v>10141</v>
      </c>
      <c r="C10862" s="187" t="s">
        <v>73</v>
      </c>
      <c r="D10862" s="218">
        <v>130.68</v>
      </c>
    </row>
    <row r="10863" spans="1:4" ht="14.25">
      <c r="A10863" s="199">
        <v>11253</v>
      </c>
      <c r="B10863" s="186" t="s">
        <v>10142</v>
      </c>
      <c r="C10863" s="187" t="s">
        <v>73</v>
      </c>
      <c r="D10863" s="218">
        <v>216.55</v>
      </c>
    </row>
    <row r="10864" spans="1:4" ht="14.25">
      <c r="A10864" s="199">
        <v>11255</v>
      </c>
      <c r="B10864" s="186" t="s">
        <v>10143</v>
      </c>
      <c r="C10864" s="187" t="s">
        <v>73</v>
      </c>
      <c r="D10864" s="218">
        <v>323.74</v>
      </c>
    </row>
    <row r="10865" spans="1:4" ht="14.25">
      <c r="A10865" s="199">
        <v>11256</v>
      </c>
      <c r="B10865" s="186" t="s">
        <v>10144</v>
      </c>
      <c r="C10865" s="187" t="s">
        <v>73</v>
      </c>
      <c r="D10865" s="218">
        <v>405.52</v>
      </c>
    </row>
    <row r="10866" spans="1:4" ht="14.25">
      <c r="A10866" s="199">
        <v>39693</v>
      </c>
      <c r="B10866" s="186" t="s">
        <v>10145</v>
      </c>
      <c r="C10866" s="187" t="s">
        <v>73</v>
      </c>
      <c r="D10866" s="218">
        <v>2546.86</v>
      </c>
    </row>
    <row r="10867" spans="1:4" ht="14.25">
      <c r="A10867" s="199">
        <v>39692</v>
      </c>
      <c r="B10867" s="186" t="s">
        <v>10146</v>
      </c>
      <c r="C10867" s="187" t="s">
        <v>73</v>
      </c>
      <c r="D10867" s="218">
        <v>814.94</v>
      </c>
    </row>
    <row r="10868" spans="1:4" ht="14.25">
      <c r="A10868" s="199">
        <v>1062</v>
      </c>
      <c r="B10868" s="186" t="s">
        <v>10147</v>
      </c>
      <c r="C10868" s="187" t="s">
        <v>73</v>
      </c>
      <c r="D10868" s="218">
        <v>258.27</v>
      </c>
    </row>
    <row r="10869" spans="1:4" ht="14.25">
      <c r="A10869" s="199">
        <v>39686</v>
      </c>
      <c r="B10869" s="186" t="s">
        <v>10148</v>
      </c>
      <c r="C10869" s="187" t="s">
        <v>73</v>
      </c>
      <c r="D10869" s="218">
        <v>418.19</v>
      </c>
    </row>
    <row r="10870" spans="1:4" ht="14.25">
      <c r="A10870" s="199">
        <v>43095</v>
      </c>
      <c r="B10870" s="186" t="s">
        <v>10149</v>
      </c>
      <c r="C10870" s="187" t="s">
        <v>73</v>
      </c>
      <c r="D10870" s="218">
        <v>172.17</v>
      </c>
    </row>
    <row r="10871" spans="1:4" ht="14.25">
      <c r="A10871" s="199">
        <v>1871</v>
      </c>
      <c r="B10871" s="186" t="s">
        <v>10150</v>
      </c>
      <c r="C10871" s="187" t="s">
        <v>73</v>
      </c>
      <c r="D10871" s="218">
        <v>5.18</v>
      </c>
    </row>
    <row r="10872" spans="1:4" ht="14.25">
      <c r="A10872" s="199">
        <v>12001</v>
      </c>
      <c r="B10872" s="186" t="s">
        <v>10151</v>
      </c>
      <c r="C10872" s="187" t="s">
        <v>73</v>
      </c>
      <c r="D10872" s="218">
        <v>7.48</v>
      </c>
    </row>
    <row r="10873" spans="1:4" ht="14.25">
      <c r="A10873" s="199">
        <v>11882</v>
      </c>
      <c r="B10873" s="186" t="s">
        <v>10152</v>
      </c>
      <c r="C10873" s="187" t="s">
        <v>73</v>
      </c>
      <c r="D10873" s="218">
        <v>125.68</v>
      </c>
    </row>
    <row r="10874" spans="1:4" ht="14.25">
      <c r="A10874" s="199">
        <v>1068</v>
      </c>
      <c r="B10874" s="186" t="s">
        <v>10153</v>
      </c>
      <c r="C10874" s="187" t="s">
        <v>73</v>
      </c>
      <c r="D10874" s="218">
        <v>1703.54</v>
      </c>
    </row>
    <row r="10875" spans="1:4" ht="14.25">
      <c r="A10875" s="199">
        <v>39690</v>
      </c>
      <c r="B10875" s="186" t="s">
        <v>10154</v>
      </c>
      <c r="C10875" s="187" t="s">
        <v>73</v>
      </c>
      <c r="D10875" s="218">
        <v>2857.98</v>
      </c>
    </row>
    <row r="10876" spans="1:4" ht="14.25">
      <c r="A10876" s="199">
        <v>39691</v>
      </c>
      <c r="B10876" s="186" t="s">
        <v>10155</v>
      </c>
      <c r="C10876" s="187" t="s">
        <v>73</v>
      </c>
      <c r="D10876" s="218">
        <v>3594.54</v>
      </c>
    </row>
    <row r="10877" spans="1:4" ht="14.25">
      <c r="A10877" s="199">
        <v>39808</v>
      </c>
      <c r="B10877" s="186" t="s">
        <v>10156</v>
      </c>
      <c r="C10877" s="187" t="s">
        <v>73</v>
      </c>
      <c r="D10877" s="218">
        <v>89.89</v>
      </c>
    </row>
    <row r="10878" spans="1:4" ht="14.25">
      <c r="A10878" s="199">
        <v>39809</v>
      </c>
      <c r="B10878" s="186" t="s">
        <v>10157</v>
      </c>
      <c r="C10878" s="187" t="s">
        <v>73</v>
      </c>
      <c r="D10878" s="218">
        <v>213.2</v>
      </c>
    </row>
    <row r="10879" spans="1:4" ht="14.25">
      <c r="A10879" s="199">
        <v>43439</v>
      </c>
      <c r="B10879" s="186" t="s">
        <v>10158</v>
      </c>
      <c r="C10879" s="187" t="s">
        <v>73</v>
      </c>
      <c r="D10879" s="218">
        <v>576.89</v>
      </c>
    </row>
    <row r="10880" spans="1:4" ht="14.25">
      <c r="A10880" s="199">
        <v>5103</v>
      </c>
      <c r="B10880" s="186" t="s">
        <v>10159</v>
      </c>
      <c r="C10880" s="187" t="s">
        <v>73</v>
      </c>
      <c r="D10880" s="218">
        <v>25.55</v>
      </c>
    </row>
    <row r="10881" spans="1:4" ht="14.25">
      <c r="A10881" s="199">
        <v>11880</v>
      </c>
      <c r="B10881" s="186" t="s">
        <v>10160</v>
      </c>
      <c r="C10881" s="187" t="s">
        <v>73</v>
      </c>
      <c r="D10881" s="218">
        <v>107.47</v>
      </c>
    </row>
    <row r="10882" spans="1:4" ht="14.25">
      <c r="A10882" s="199">
        <v>11714</v>
      </c>
      <c r="B10882" s="186" t="s">
        <v>10161</v>
      </c>
      <c r="C10882" s="187" t="s">
        <v>73</v>
      </c>
      <c r="D10882" s="218">
        <v>73.22</v>
      </c>
    </row>
    <row r="10883" spans="1:4" ht="14.25">
      <c r="A10883" s="199">
        <v>11712</v>
      </c>
      <c r="B10883" s="186" t="s">
        <v>10162</v>
      </c>
      <c r="C10883" s="187" t="s">
        <v>73</v>
      </c>
      <c r="D10883" s="218">
        <v>47.81</v>
      </c>
    </row>
    <row r="10884" spans="1:4" ht="14.25">
      <c r="A10884" s="199">
        <v>11717</v>
      </c>
      <c r="B10884" s="186" t="s">
        <v>10163</v>
      </c>
      <c r="C10884" s="187" t="s">
        <v>73</v>
      </c>
      <c r="D10884" s="218">
        <v>57.63</v>
      </c>
    </row>
    <row r="10885" spans="1:4" ht="14.25">
      <c r="A10885" s="199">
        <v>1106</v>
      </c>
      <c r="B10885" s="186" t="s">
        <v>10164</v>
      </c>
      <c r="C10885" s="187" t="s">
        <v>72</v>
      </c>
      <c r="D10885" s="218">
        <v>1.21</v>
      </c>
    </row>
    <row r="10886" spans="1:4" ht="14.25">
      <c r="A10886" s="199">
        <v>11161</v>
      </c>
      <c r="B10886" s="186" t="s">
        <v>10165</v>
      </c>
      <c r="C10886" s="187" t="s">
        <v>72</v>
      </c>
      <c r="D10886" s="218">
        <v>2.02</v>
      </c>
    </row>
    <row r="10887" spans="1:4" ht="14.25">
      <c r="A10887" s="199">
        <v>1107</v>
      </c>
      <c r="B10887" s="186" t="s">
        <v>10166</v>
      </c>
      <c r="C10887" s="187" t="s">
        <v>72</v>
      </c>
      <c r="D10887" s="218">
        <v>1.03</v>
      </c>
    </row>
    <row r="10888" spans="1:4" ht="14.25">
      <c r="A10888" s="199">
        <v>44479</v>
      </c>
      <c r="B10888" s="186" t="s">
        <v>13904</v>
      </c>
      <c r="C10888" s="187" t="s">
        <v>72</v>
      </c>
      <c r="D10888" s="218">
        <v>0.19</v>
      </c>
    </row>
    <row r="10889" spans="1:4" ht="14.25">
      <c r="A10889" s="199">
        <v>4759</v>
      </c>
      <c r="B10889" s="186" t="s">
        <v>10167</v>
      </c>
      <c r="C10889" s="187" t="s">
        <v>42</v>
      </c>
      <c r="D10889" s="218">
        <v>15.39</v>
      </c>
    </row>
    <row r="10890" spans="1:4" ht="14.25">
      <c r="A10890" s="199">
        <v>41068</v>
      </c>
      <c r="B10890" s="186" t="s">
        <v>10168</v>
      </c>
      <c r="C10890" s="187" t="s">
        <v>75</v>
      </c>
      <c r="D10890" s="218">
        <v>2719.19</v>
      </c>
    </row>
    <row r="10891" spans="1:4" ht="14.25">
      <c r="A10891" s="199">
        <v>12618</v>
      </c>
      <c r="B10891" s="186" t="s">
        <v>10169</v>
      </c>
      <c r="C10891" s="187" t="s">
        <v>73</v>
      </c>
      <c r="D10891" s="218">
        <v>191.24</v>
      </c>
    </row>
    <row r="10892" spans="1:4" ht="14.25">
      <c r="A10892" s="199">
        <v>1108</v>
      </c>
      <c r="B10892" s="186" t="s">
        <v>10170</v>
      </c>
      <c r="C10892" s="187" t="s">
        <v>44</v>
      </c>
      <c r="D10892" s="218">
        <v>27.78</v>
      </c>
    </row>
    <row r="10893" spans="1:4" ht="14.25">
      <c r="A10893" s="199">
        <v>1117</v>
      </c>
      <c r="B10893" s="186" t="s">
        <v>10171</v>
      </c>
      <c r="C10893" s="187" t="s">
        <v>44</v>
      </c>
      <c r="D10893" s="218">
        <v>28</v>
      </c>
    </row>
    <row r="10894" spans="1:4" ht="14.25">
      <c r="A10894" s="199">
        <v>1118</v>
      </c>
      <c r="B10894" s="186" t="s">
        <v>10172</v>
      </c>
      <c r="C10894" s="187" t="s">
        <v>44</v>
      </c>
      <c r="D10894" s="218">
        <v>33.090000000000003</v>
      </c>
    </row>
    <row r="10895" spans="1:4" ht="14.25">
      <c r="A10895" s="199">
        <v>1110</v>
      </c>
      <c r="B10895" s="186" t="s">
        <v>10173</v>
      </c>
      <c r="C10895" s="187" t="s">
        <v>44</v>
      </c>
      <c r="D10895" s="218">
        <v>33.090000000000003</v>
      </c>
    </row>
    <row r="10896" spans="1:4" ht="14.25">
      <c r="A10896" s="199">
        <v>40784</v>
      </c>
      <c r="B10896" s="186" t="s">
        <v>10174</v>
      </c>
      <c r="C10896" s="187" t="s">
        <v>44</v>
      </c>
      <c r="D10896" s="218">
        <v>91.27</v>
      </c>
    </row>
    <row r="10897" spans="1:4" ht="14.25">
      <c r="A10897" s="199">
        <v>40782</v>
      </c>
      <c r="B10897" s="186" t="s">
        <v>10175</v>
      </c>
      <c r="C10897" s="187" t="s">
        <v>44</v>
      </c>
      <c r="D10897" s="218">
        <v>35.82</v>
      </c>
    </row>
    <row r="10898" spans="1:4" ht="14.25">
      <c r="A10898" s="199">
        <v>40783</v>
      </c>
      <c r="B10898" s="186" t="s">
        <v>10176</v>
      </c>
      <c r="C10898" s="187" t="s">
        <v>44</v>
      </c>
      <c r="D10898" s="218">
        <v>46.66</v>
      </c>
    </row>
    <row r="10899" spans="1:4" ht="14.25">
      <c r="A10899" s="199">
        <v>1109</v>
      </c>
      <c r="B10899" s="186" t="s">
        <v>10177</v>
      </c>
      <c r="C10899" s="187" t="s">
        <v>44</v>
      </c>
      <c r="D10899" s="218">
        <v>27.78</v>
      </c>
    </row>
    <row r="10900" spans="1:4" ht="14.25">
      <c r="A10900" s="199">
        <v>1119</v>
      </c>
      <c r="B10900" s="186" t="s">
        <v>10178</v>
      </c>
      <c r="C10900" s="187" t="s">
        <v>44</v>
      </c>
      <c r="D10900" s="218">
        <v>17.91</v>
      </c>
    </row>
    <row r="10901" spans="1:4" ht="14.25">
      <c r="A10901" s="199">
        <v>13115</v>
      </c>
      <c r="B10901" s="186" t="s">
        <v>10179</v>
      </c>
      <c r="C10901" s="187" t="s">
        <v>44</v>
      </c>
      <c r="D10901" s="218">
        <v>37.49</v>
      </c>
    </row>
    <row r="10902" spans="1:4" ht="14.25">
      <c r="A10902" s="199">
        <v>10541</v>
      </c>
      <c r="B10902" s="186" t="s">
        <v>10180</v>
      </c>
      <c r="C10902" s="187" t="s">
        <v>44</v>
      </c>
      <c r="D10902" s="218">
        <v>45.82</v>
      </c>
    </row>
    <row r="10903" spans="1:4" ht="14.25">
      <c r="A10903" s="199">
        <v>10542</v>
      </c>
      <c r="B10903" s="186" t="s">
        <v>10181</v>
      </c>
      <c r="C10903" s="187" t="s">
        <v>44</v>
      </c>
      <c r="D10903" s="218">
        <v>59.92</v>
      </c>
    </row>
    <row r="10904" spans="1:4" ht="14.25">
      <c r="A10904" s="199">
        <v>10543</v>
      </c>
      <c r="B10904" s="186" t="s">
        <v>10182</v>
      </c>
      <c r="C10904" s="187" t="s">
        <v>44</v>
      </c>
      <c r="D10904" s="218">
        <v>97.22</v>
      </c>
    </row>
    <row r="10905" spans="1:4" ht="14.25">
      <c r="A10905" s="199">
        <v>10544</v>
      </c>
      <c r="B10905" s="186" t="s">
        <v>10183</v>
      </c>
      <c r="C10905" s="187" t="s">
        <v>44</v>
      </c>
      <c r="D10905" s="218">
        <v>125.75</v>
      </c>
    </row>
    <row r="10906" spans="1:4" ht="14.25">
      <c r="A10906" s="199">
        <v>10545</v>
      </c>
      <c r="B10906" s="186" t="s">
        <v>10184</v>
      </c>
      <c r="C10906" s="187" t="s">
        <v>44</v>
      </c>
      <c r="D10906" s="218">
        <v>234.99</v>
      </c>
    </row>
    <row r="10907" spans="1:4" ht="14.25">
      <c r="A10907" s="199">
        <v>38365</v>
      </c>
      <c r="B10907" s="186" t="s">
        <v>10185</v>
      </c>
      <c r="C10907" s="187" t="s">
        <v>74</v>
      </c>
      <c r="D10907" s="218">
        <v>1.84</v>
      </c>
    </row>
    <row r="10908" spans="1:4" ht="14.25">
      <c r="A10908" s="199">
        <v>44056</v>
      </c>
      <c r="B10908" s="186" t="s">
        <v>10186</v>
      </c>
      <c r="C10908" s="187" t="s">
        <v>73</v>
      </c>
      <c r="D10908" s="218">
        <v>460923.92</v>
      </c>
    </row>
    <row r="10909" spans="1:4" ht="14.25">
      <c r="A10909" s="199">
        <v>44057</v>
      </c>
      <c r="B10909" s="186" t="s">
        <v>10187</v>
      </c>
      <c r="C10909" s="187" t="s">
        <v>73</v>
      </c>
      <c r="D10909" s="218">
        <v>491947.67</v>
      </c>
    </row>
    <row r="10910" spans="1:4" ht="14.25">
      <c r="A10910" s="199">
        <v>37754</v>
      </c>
      <c r="B10910" s="186" t="s">
        <v>10188</v>
      </c>
      <c r="C10910" s="187" t="s">
        <v>73</v>
      </c>
      <c r="D10910" s="218">
        <v>508611.85</v>
      </c>
    </row>
    <row r="10911" spans="1:4" ht="14.25">
      <c r="A10911" s="199">
        <v>44058</v>
      </c>
      <c r="B10911" s="186" t="s">
        <v>10189</v>
      </c>
      <c r="C10911" s="187" t="s">
        <v>73</v>
      </c>
      <c r="D10911" s="218">
        <v>536267.28</v>
      </c>
    </row>
    <row r="10912" spans="1:4" ht="14.25">
      <c r="A10912" s="199">
        <v>37752</v>
      </c>
      <c r="B10912" s="186" t="s">
        <v>10190</v>
      </c>
      <c r="C10912" s="187" t="s">
        <v>73</v>
      </c>
      <c r="D10912" s="218">
        <v>558427.06000000006</v>
      </c>
    </row>
    <row r="10913" spans="1:4" ht="14.25">
      <c r="A10913" s="199">
        <v>37758</v>
      </c>
      <c r="B10913" s="186" t="s">
        <v>10191</v>
      </c>
      <c r="C10913" s="187" t="s">
        <v>73</v>
      </c>
      <c r="D10913" s="218">
        <v>703795.39</v>
      </c>
    </row>
    <row r="10914" spans="1:4" ht="14.25">
      <c r="A10914" s="199">
        <v>44060</v>
      </c>
      <c r="B10914" s="186" t="s">
        <v>10192</v>
      </c>
      <c r="C10914" s="187" t="s">
        <v>73</v>
      </c>
      <c r="D10914" s="218">
        <v>680749.21</v>
      </c>
    </row>
    <row r="10915" spans="1:4" ht="14.25">
      <c r="A10915" s="199">
        <v>44061</v>
      </c>
      <c r="B10915" s="186" t="s">
        <v>10193</v>
      </c>
      <c r="C10915" s="187" t="s">
        <v>73</v>
      </c>
      <c r="D10915" s="218">
        <v>667453.34</v>
      </c>
    </row>
    <row r="10916" spans="1:4" ht="14.25">
      <c r="A10916" s="199">
        <v>1159</v>
      </c>
      <c r="B10916" s="186" t="s">
        <v>10194</v>
      </c>
      <c r="C10916" s="187" t="s">
        <v>73</v>
      </c>
      <c r="D10916" s="218">
        <v>280188.33</v>
      </c>
    </row>
    <row r="10917" spans="1:4" ht="14.25">
      <c r="A10917" s="199">
        <v>12114</v>
      </c>
      <c r="B10917" s="186" t="s">
        <v>10195</v>
      </c>
      <c r="C10917" s="187" t="s">
        <v>73</v>
      </c>
      <c r="D10917" s="218">
        <v>125.34</v>
      </c>
    </row>
    <row r="10918" spans="1:4" ht="14.25">
      <c r="A10918" s="199">
        <v>38106</v>
      </c>
      <c r="B10918" s="186" t="s">
        <v>10196</v>
      </c>
      <c r="C10918" s="187" t="s">
        <v>73</v>
      </c>
      <c r="D10918" s="218">
        <v>17.03</v>
      </c>
    </row>
    <row r="10919" spans="1:4" ht="14.25">
      <c r="A10919" s="199">
        <v>38085</v>
      </c>
      <c r="B10919" s="186" t="s">
        <v>10197</v>
      </c>
      <c r="C10919" s="187" t="s">
        <v>73</v>
      </c>
      <c r="D10919" s="218">
        <v>20.12</v>
      </c>
    </row>
    <row r="10920" spans="1:4" ht="14.25">
      <c r="A10920" s="199">
        <v>659</v>
      </c>
      <c r="B10920" s="186" t="s">
        <v>10198</v>
      </c>
      <c r="C10920" s="187" t="s">
        <v>73</v>
      </c>
      <c r="D10920" s="218">
        <v>3.09</v>
      </c>
    </row>
    <row r="10921" spans="1:4" ht="14.25">
      <c r="A10921" s="199">
        <v>660</v>
      </c>
      <c r="B10921" s="186" t="s">
        <v>10199</v>
      </c>
      <c r="C10921" s="187" t="s">
        <v>73</v>
      </c>
      <c r="D10921" s="218">
        <v>3.71</v>
      </c>
    </row>
    <row r="10922" spans="1:4" ht="14.25">
      <c r="A10922" s="199">
        <v>658</v>
      </c>
      <c r="B10922" s="186" t="s">
        <v>10200</v>
      </c>
      <c r="C10922" s="187" t="s">
        <v>73</v>
      </c>
      <c r="D10922" s="218">
        <v>2.09</v>
      </c>
    </row>
    <row r="10923" spans="1:4" ht="14.25">
      <c r="A10923" s="199">
        <v>38599</v>
      </c>
      <c r="B10923" s="186" t="s">
        <v>10201</v>
      </c>
      <c r="C10923" s="187" t="s">
        <v>73</v>
      </c>
      <c r="D10923" s="218">
        <v>6.44</v>
      </c>
    </row>
    <row r="10924" spans="1:4" ht="14.25">
      <c r="A10924" s="199">
        <v>38596</v>
      </c>
      <c r="B10924" s="186" t="s">
        <v>10202</v>
      </c>
      <c r="C10924" s="187" t="s">
        <v>73</v>
      </c>
      <c r="D10924" s="218">
        <v>5.35</v>
      </c>
    </row>
    <row r="10925" spans="1:4" ht="14.25">
      <c r="A10925" s="199">
        <v>38600</v>
      </c>
      <c r="B10925" s="186" t="s">
        <v>10203</v>
      </c>
      <c r="C10925" s="187" t="s">
        <v>73</v>
      </c>
      <c r="D10925" s="218">
        <v>6.83</v>
      </c>
    </row>
    <row r="10926" spans="1:4" ht="14.25">
      <c r="A10926" s="199">
        <v>38597</v>
      </c>
      <c r="B10926" s="186" t="s">
        <v>10204</v>
      </c>
      <c r="C10926" s="187" t="s">
        <v>73</v>
      </c>
      <c r="D10926" s="218">
        <v>5.38</v>
      </c>
    </row>
    <row r="10927" spans="1:4" ht="14.25">
      <c r="A10927" s="199">
        <v>38548</v>
      </c>
      <c r="B10927" s="186" t="s">
        <v>10205</v>
      </c>
      <c r="C10927" s="187" t="s">
        <v>73</v>
      </c>
      <c r="D10927" s="218">
        <v>1.91</v>
      </c>
    </row>
    <row r="10928" spans="1:4" ht="14.25">
      <c r="A10928" s="199">
        <v>34649</v>
      </c>
      <c r="B10928" s="186" t="s">
        <v>10206</v>
      </c>
      <c r="C10928" s="187" t="s">
        <v>73</v>
      </c>
      <c r="D10928" s="218">
        <v>2.79</v>
      </c>
    </row>
    <row r="10929" spans="1:4" ht="14.25">
      <c r="A10929" s="199">
        <v>34655</v>
      </c>
      <c r="B10929" s="186" t="s">
        <v>10207</v>
      </c>
      <c r="C10929" s="187" t="s">
        <v>73</v>
      </c>
      <c r="D10929" s="218">
        <v>4.1100000000000003</v>
      </c>
    </row>
    <row r="10930" spans="1:4" ht="14.25">
      <c r="A10930" s="199">
        <v>40607</v>
      </c>
      <c r="B10930" s="186" t="s">
        <v>10208</v>
      </c>
      <c r="C10930" s="187" t="s">
        <v>73</v>
      </c>
      <c r="D10930" s="218">
        <v>6.21</v>
      </c>
    </row>
    <row r="10931" spans="1:4" ht="14.25">
      <c r="A10931" s="199">
        <v>567</v>
      </c>
      <c r="B10931" s="186" t="s">
        <v>10209</v>
      </c>
      <c r="C10931" s="187" t="s">
        <v>44</v>
      </c>
      <c r="D10931" s="218">
        <v>10.86</v>
      </c>
    </row>
    <row r="10932" spans="1:4" ht="14.25">
      <c r="A10932" s="199">
        <v>574</v>
      </c>
      <c r="B10932" s="186" t="s">
        <v>10210</v>
      </c>
      <c r="C10932" s="187" t="s">
        <v>44</v>
      </c>
      <c r="D10932" s="218">
        <v>28.54</v>
      </c>
    </row>
    <row r="10933" spans="1:4" ht="14.25">
      <c r="A10933" s="199">
        <v>568</v>
      </c>
      <c r="B10933" s="186" t="s">
        <v>10211</v>
      </c>
      <c r="C10933" s="187" t="s">
        <v>44</v>
      </c>
      <c r="D10933" s="218">
        <v>60.13</v>
      </c>
    </row>
    <row r="10934" spans="1:4" ht="14.25">
      <c r="A10934" s="199">
        <v>4777</v>
      </c>
      <c r="B10934" s="186" t="s">
        <v>10212</v>
      </c>
      <c r="C10934" s="187" t="s">
        <v>72</v>
      </c>
      <c r="D10934" s="218"/>
    </row>
    <row r="10935" spans="1:4" ht="14.25">
      <c r="A10935" s="199">
        <v>592</v>
      </c>
      <c r="B10935" s="186" t="s">
        <v>10213</v>
      </c>
      <c r="C10935" s="187" t="s">
        <v>72</v>
      </c>
      <c r="D10935" s="218">
        <v>57.55</v>
      </c>
    </row>
    <row r="10936" spans="1:4" ht="14.25">
      <c r="A10936" s="199">
        <v>586</v>
      </c>
      <c r="B10936" s="186" t="s">
        <v>10214</v>
      </c>
      <c r="C10936" s="187" t="s">
        <v>44</v>
      </c>
      <c r="D10936" s="218">
        <v>33.83</v>
      </c>
    </row>
    <row r="10937" spans="1:4" ht="14.25">
      <c r="A10937" s="199">
        <v>588</v>
      </c>
      <c r="B10937" s="186" t="s">
        <v>10215</v>
      </c>
      <c r="C10937" s="187" t="s">
        <v>44</v>
      </c>
      <c r="D10937" s="218">
        <v>53.52</v>
      </c>
    </row>
    <row r="10938" spans="1:4" ht="14.25">
      <c r="A10938" s="199">
        <v>591</v>
      </c>
      <c r="B10938" s="186" t="s">
        <v>10216</v>
      </c>
      <c r="C10938" s="187" t="s">
        <v>72</v>
      </c>
      <c r="D10938" s="218">
        <v>53.71</v>
      </c>
    </row>
    <row r="10939" spans="1:4" ht="14.25">
      <c r="A10939" s="199">
        <v>584</v>
      </c>
      <c r="B10939" s="186" t="s">
        <v>10217</v>
      </c>
      <c r="C10939" s="187" t="s">
        <v>44</v>
      </c>
      <c r="D10939" s="218">
        <v>57.16</v>
      </c>
    </row>
    <row r="10940" spans="1:4" ht="14.25">
      <c r="A10940" s="199">
        <v>589</v>
      </c>
      <c r="B10940" s="186" t="s">
        <v>10218</v>
      </c>
      <c r="C10940" s="187" t="s">
        <v>44</v>
      </c>
      <c r="D10940" s="218">
        <v>90.46</v>
      </c>
    </row>
    <row r="10941" spans="1:4" ht="14.25">
      <c r="A10941" s="199">
        <v>1165</v>
      </c>
      <c r="B10941" s="186" t="s">
        <v>10219</v>
      </c>
      <c r="C10941" s="187" t="s">
        <v>73</v>
      </c>
      <c r="D10941" s="218">
        <v>19.170000000000002</v>
      </c>
    </row>
    <row r="10942" spans="1:4" ht="14.25">
      <c r="A10942" s="199">
        <v>1164</v>
      </c>
      <c r="B10942" s="186" t="s">
        <v>10220</v>
      </c>
      <c r="C10942" s="187" t="s">
        <v>73</v>
      </c>
      <c r="D10942" s="218">
        <v>15.53</v>
      </c>
    </row>
    <row r="10943" spans="1:4" ht="14.25">
      <c r="A10943" s="199">
        <v>1170</v>
      </c>
      <c r="B10943" s="186" t="s">
        <v>10221</v>
      </c>
      <c r="C10943" s="187" t="s">
        <v>73</v>
      </c>
      <c r="D10943" s="218">
        <v>10.17</v>
      </c>
    </row>
    <row r="10944" spans="1:4" ht="14.25">
      <c r="A10944" s="199">
        <v>1162</v>
      </c>
      <c r="B10944" s="186" t="s">
        <v>10222</v>
      </c>
      <c r="C10944" s="187" t="s">
        <v>73</v>
      </c>
      <c r="D10944" s="218">
        <v>5.4</v>
      </c>
    </row>
    <row r="10945" spans="1:4" ht="14.25">
      <c r="A10945" s="199">
        <v>12395</v>
      </c>
      <c r="B10945" s="186" t="s">
        <v>10223</v>
      </c>
      <c r="C10945" s="187" t="s">
        <v>73</v>
      </c>
      <c r="D10945" s="218">
        <v>5.25</v>
      </c>
    </row>
    <row r="10946" spans="1:4" ht="14.25">
      <c r="A10946" s="199">
        <v>1169</v>
      </c>
      <c r="B10946" s="186" t="s">
        <v>10224</v>
      </c>
      <c r="C10946" s="187" t="s">
        <v>73</v>
      </c>
      <c r="D10946" s="218">
        <v>49.96</v>
      </c>
    </row>
    <row r="10947" spans="1:4" ht="14.25">
      <c r="A10947" s="199">
        <v>1166</v>
      </c>
      <c r="B10947" s="186" t="s">
        <v>10225</v>
      </c>
      <c r="C10947" s="187" t="s">
        <v>73</v>
      </c>
      <c r="D10947" s="218">
        <v>27.7</v>
      </c>
    </row>
    <row r="10948" spans="1:4" ht="14.25">
      <c r="A10948" s="199">
        <v>1168</v>
      </c>
      <c r="B10948" s="186" t="s">
        <v>10226</v>
      </c>
      <c r="C10948" s="187" t="s">
        <v>73</v>
      </c>
      <c r="D10948" s="218">
        <v>71.209999999999994</v>
      </c>
    </row>
    <row r="10949" spans="1:4" ht="14.25">
      <c r="A10949" s="199">
        <v>1163</v>
      </c>
      <c r="B10949" s="186" t="s">
        <v>10227</v>
      </c>
      <c r="C10949" s="187" t="s">
        <v>73</v>
      </c>
      <c r="D10949" s="218">
        <v>6.98</v>
      </c>
    </row>
    <row r="10950" spans="1:4" ht="14.25">
      <c r="A10950" s="199">
        <v>12396</v>
      </c>
      <c r="B10950" s="186" t="s">
        <v>10228</v>
      </c>
      <c r="C10950" s="187" t="s">
        <v>73</v>
      </c>
      <c r="D10950" s="218">
        <v>5.25</v>
      </c>
    </row>
    <row r="10951" spans="1:4" ht="14.25">
      <c r="A10951" s="199">
        <v>1167</v>
      </c>
      <c r="B10951" s="186" t="s">
        <v>10229</v>
      </c>
      <c r="C10951" s="187" t="s">
        <v>73</v>
      </c>
      <c r="D10951" s="218">
        <v>119.12</v>
      </c>
    </row>
    <row r="10952" spans="1:4" ht="14.25">
      <c r="A10952" s="199">
        <v>36331</v>
      </c>
      <c r="B10952" s="186" t="s">
        <v>10230</v>
      </c>
      <c r="C10952" s="187" t="s">
        <v>73</v>
      </c>
      <c r="D10952" s="218"/>
    </row>
    <row r="10953" spans="1:4" ht="14.25">
      <c r="A10953" s="199">
        <v>36346</v>
      </c>
      <c r="B10953" s="186" t="s">
        <v>10231</v>
      </c>
      <c r="C10953" s="187" t="s">
        <v>73</v>
      </c>
      <c r="D10953" s="218"/>
    </row>
    <row r="10954" spans="1:4" ht="14.25">
      <c r="A10954" s="199">
        <v>1202</v>
      </c>
      <c r="B10954" s="186" t="s">
        <v>10232</v>
      </c>
      <c r="C10954" s="187" t="s">
        <v>73</v>
      </c>
      <c r="D10954" s="218">
        <v>5.63</v>
      </c>
    </row>
    <row r="10955" spans="1:4" ht="14.25">
      <c r="A10955" s="199">
        <v>1197</v>
      </c>
      <c r="B10955" s="186" t="s">
        <v>10233</v>
      </c>
      <c r="C10955" s="187" t="s">
        <v>73</v>
      </c>
      <c r="D10955" s="218">
        <v>1.98</v>
      </c>
    </row>
    <row r="10956" spans="1:4" ht="14.25">
      <c r="A10956" s="199">
        <v>1198</v>
      </c>
      <c r="B10956" s="186" t="s">
        <v>10234</v>
      </c>
      <c r="C10956" s="187" t="s">
        <v>73</v>
      </c>
      <c r="D10956" s="218">
        <v>2.6</v>
      </c>
    </row>
    <row r="10957" spans="1:4" ht="14.25">
      <c r="A10957" s="199">
        <v>20088</v>
      </c>
      <c r="B10957" s="186" t="s">
        <v>10235</v>
      </c>
      <c r="C10957" s="187" t="s">
        <v>73</v>
      </c>
      <c r="D10957" s="218">
        <v>14.71</v>
      </c>
    </row>
    <row r="10958" spans="1:4" ht="14.25">
      <c r="A10958" s="199">
        <v>20089</v>
      </c>
      <c r="B10958" s="186" t="s">
        <v>10236</v>
      </c>
      <c r="C10958" s="187" t="s">
        <v>73</v>
      </c>
      <c r="D10958" s="218">
        <v>72.13</v>
      </c>
    </row>
    <row r="10959" spans="1:4" ht="14.25">
      <c r="A10959" s="199">
        <v>20087</v>
      </c>
      <c r="B10959" s="186" t="s">
        <v>10237</v>
      </c>
      <c r="C10959" s="187" t="s">
        <v>73</v>
      </c>
      <c r="D10959" s="218">
        <v>12.17</v>
      </c>
    </row>
    <row r="10960" spans="1:4" ht="14.25">
      <c r="A10960" s="199">
        <v>1191</v>
      </c>
      <c r="B10960" s="186" t="s">
        <v>10238</v>
      </c>
      <c r="C10960" s="187" t="s">
        <v>73</v>
      </c>
      <c r="D10960" s="218">
        <v>1.41</v>
      </c>
    </row>
    <row r="10961" spans="1:4" ht="14.25">
      <c r="A10961" s="199">
        <v>1185</v>
      </c>
      <c r="B10961" s="186" t="s">
        <v>10239</v>
      </c>
      <c r="C10961" s="187" t="s">
        <v>73</v>
      </c>
      <c r="D10961" s="218">
        <v>1.41</v>
      </c>
    </row>
    <row r="10962" spans="1:4" ht="14.25">
      <c r="A10962" s="199">
        <v>1189</v>
      </c>
      <c r="B10962" s="186" t="s">
        <v>10240</v>
      </c>
      <c r="C10962" s="187" t="s">
        <v>73</v>
      </c>
      <c r="D10962" s="218">
        <v>2.31</v>
      </c>
    </row>
    <row r="10963" spans="1:4" ht="14.25">
      <c r="A10963" s="199">
        <v>1193</v>
      </c>
      <c r="B10963" s="186" t="s">
        <v>10241</v>
      </c>
      <c r="C10963" s="187" t="s">
        <v>73</v>
      </c>
      <c r="D10963" s="218">
        <v>4.45</v>
      </c>
    </row>
    <row r="10964" spans="1:4" ht="14.25">
      <c r="A10964" s="199">
        <v>1194</v>
      </c>
      <c r="B10964" s="186" t="s">
        <v>10242</v>
      </c>
      <c r="C10964" s="187" t="s">
        <v>73</v>
      </c>
      <c r="D10964" s="218">
        <v>8.0299999999999994</v>
      </c>
    </row>
    <row r="10965" spans="1:4" ht="14.25">
      <c r="A10965" s="199">
        <v>1195</v>
      </c>
      <c r="B10965" s="186" t="s">
        <v>10243</v>
      </c>
      <c r="C10965" s="187" t="s">
        <v>73</v>
      </c>
      <c r="D10965" s="218">
        <v>13.51</v>
      </c>
    </row>
    <row r="10966" spans="1:4" ht="14.25">
      <c r="A10966" s="199">
        <v>1204</v>
      </c>
      <c r="B10966" s="186" t="s">
        <v>10244</v>
      </c>
      <c r="C10966" s="187" t="s">
        <v>73</v>
      </c>
      <c r="D10966" s="218">
        <v>23.64</v>
      </c>
    </row>
    <row r="10967" spans="1:4" ht="14.25">
      <c r="A10967" s="199">
        <v>1200</v>
      </c>
      <c r="B10967" s="186" t="s">
        <v>10245</v>
      </c>
      <c r="C10967" s="187" t="s">
        <v>73</v>
      </c>
      <c r="D10967" s="218">
        <v>11.06</v>
      </c>
    </row>
    <row r="10968" spans="1:4" ht="14.25">
      <c r="A10968" s="199">
        <v>12909</v>
      </c>
      <c r="B10968" s="186" t="s">
        <v>10246</v>
      </c>
      <c r="C10968" s="187" t="s">
        <v>73</v>
      </c>
      <c r="D10968" s="218">
        <v>5.13</v>
      </c>
    </row>
    <row r="10969" spans="1:4" ht="14.25">
      <c r="A10969" s="199">
        <v>12910</v>
      </c>
      <c r="B10969" s="186" t="s">
        <v>10247</v>
      </c>
      <c r="C10969" s="187" t="s">
        <v>73</v>
      </c>
      <c r="D10969" s="218">
        <v>9.2200000000000006</v>
      </c>
    </row>
    <row r="10970" spans="1:4" ht="14.25">
      <c r="A10970" s="199">
        <v>1207</v>
      </c>
      <c r="B10970" s="186" t="s">
        <v>10248</v>
      </c>
      <c r="C10970" s="187" t="s">
        <v>73</v>
      </c>
      <c r="D10970" s="218">
        <v>38.68</v>
      </c>
    </row>
    <row r="10971" spans="1:4" ht="14.25">
      <c r="A10971" s="199">
        <v>1206</v>
      </c>
      <c r="B10971" s="186" t="s">
        <v>10249</v>
      </c>
      <c r="C10971" s="187" t="s">
        <v>73</v>
      </c>
      <c r="D10971" s="218">
        <v>9.6999999999999993</v>
      </c>
    </row>
    <row r="10972" spans="1:4" ht="14.25">
      <c r="A10972" s="199">
        <v>1183</v>
      </c>
      <c r="B10972" s="186" t="s">
        <v>10250</v>
      </c>
      <c r="C10972" s="187" t="s">
        <v>73</v>
      </c>
      <c r="D10972" s="218">
        <v>25.26</v>
      </c>
    </row>
    <row r="10973" spans="1:4" ht="14.25">
      <c r="A10973" s="199">
        <v>42685</v>
      </c>
      <c r="B10973" s="186" t="s">
        <v>10251</v>
      </c>
      <c r="C10973" s="187" t="s">
        <v>73</v>
      </c>
      <c r="D10973" s="218">
        <v>74.75</v>
      </c>
    </row>
    <row r="10974" spans="1:4" ht="14.25">
      <c r="A10974" s="199">
        <v>42686</v>
      </c>
      <c r="B10974" s="186" t="s">
        <v>10252</v>
      </c>
      <c r="C10974" s="187" t="s">
        <v>73</v>
      </c>
      <c r="D10974" s="218">
        <v>82.33</v>
      </c>
    </row>
    <row r="10975" spans="1:4" ht="14.25">
      <c r="A10975" s="199">
        <v>12894</v>
      </c>
      <c r="B10975" s="186" t="s">
        <v>10253</v>
      </c>
      <c r="C10975" s="187" t="s">
        <v>73</v>
      </c>
      <c r="D10975" s="218">
        <v>21.21</v>
      </c>
    </row>
    <row r="10976" spans="1:4" ht="14.25">
      <c r="A10976" s="199">
        <v>12895</v>
      </c>
      <c r="B10976" s="186" t="s">
        <v>10254</v>
      </c>
      <c r="C10976" s="187" t="s">
        <v>73</v>
      </c>
      <c r="D10976" s="218">
        <v>14.24</v>
      </c>
    </row>
    <row r="10977" spans="1:4" ht="14.25">
      <c r="A10977" s="199">
        <v>1631</v>
      </c>
      <c r="B10977" s="186" t="s">
        <v>10255</v>
      </c>
      <c r="C10977" s="187" t="s">
        <v>73</v>
      </c>
      <c r="D10977" s="218">
        <v>198.8</v>
      </c>
    </row>
    <row r="10978" spans="1:4" ht="14.25">
      <c r="A10978" s="199">
        <v>1633</v>
      </c>
      <c r="B10978" s="186" t="s">
        <v>10256</v>
      </c>
      <c r="C10978" s="187" t="s">
        <v>73</v>
      </c>
      <c r="D10978" s="218">
        <v>337.77</v>
      </c>
    </row>
    <row r="10979" spans="1:4" ht="14.25">
      <c r="A10979" s="199">
        <v>10818</v>
      </c>
      <c r="B10979" s="186" t="s">
        <v>10257</v>
      </c>
      <c r="C10979" s="187" t="s">
        <v>72</v>
      </c>
      <c r="D10979" s="218">
        <v>43.04</v>
      </c>
    </row>
    <row r="10980" spans="1:4" ht="14.25">
      <c r="A10980" s="199">
        <v>41410</v>
      </c>
      <c r="B10980" s="186" t="s">
        <v>10258</v>
      </c>
      <c r="C10980" s="187" t="s">
        <v>73</v>
      </c>
      <c r="D10980" s="218">
        <v>71.209999999999994</v>
      </c>
    </row>
    <row r="10981" spans="1:4" ht="14.25">
      <c r="A10981" s="199">
        <v>41411</v>
      </c>
      <c r="B10981" s="186" t="s">
        <v>10259</v>
      </c>
      <c r="C10981" s="187" t="s">
        <v>73</v>
      </c>
      <c r="D10981" s="218">
        <v>64.56</v>
      </c>
    </row>
    <row r="10982" spans="1:4" ht="14.25">
      <c r="A10982" s="199">
        <v>41412</v>
      </c>
      <c r="B10982" s="186" t="s">
        <v>10260</v>
      </c>
      <c r="C10982" s="187" t="s">
        <v>73</v>
      </c>
      <c r="D10982" s="218">
        <v>124.87</v>
      </c>
    </row>
    <row r="10983" spans="1:4" ht="14.25">
      <c r="A10983" s="199">
        <v>41413</v>
      </c>
      <c r="B10983" s="186" t="s">
        <v>10261</v>
      </c>
      <c r="C10983" s="187" t="s">
        <v>73</v>
      </c>
      <c r="D10983" s="218">
        <v>112.36</v>
      </c>
    </row>
    <row r="10984" spans="1:4" ht="14.25">
      <c r="A10984" s="199">
        <v>39359</v>
      </c>
      <c r="B10984" s="186" t="s">
        <v>10262</v>
      </c>
      <c r="C10984" s="187" t="s">
        <v>73</v>
      </c>
      <c r="D10984" s="218"/>
    </row>
    <row r="10985" spans="1:4" ht="14.25">
      <c r="A10985" s="199">
        <v>39360</v>
      </c>
      <c r="B10985" s="186" t="s">
        <v>10263</v>
      </c>
      <c r="C10985" s="187" t="s">
        <v>73</v>
      </c>
      <c r="D10985" s="218"/>
    </row>
    <row r="10986" spans="1:4" ht="14.25">
      <c r="A10986" s="199">
        <v>10710</v>
      </c>
      <c r="B10986" s="186" t="s">
        <v>10264</v>
      </c>
      <c r="C10986" s="187" t="s">
        <v>74</v>
      </c>
      <c r="D10986" s="218"/>
    </row>
    <row r="10987" spans="1:4" ht="14.25">
      <c r="A10987" s="199">
        <v>10709</v>
      </c>
      <c r="B10987" s="186" t="s">
        <v>10265</v>
      </c>
      <c r="C10987" s="187" t="s">
        <v>74</v>
      </c>
      <c r="D10987" s="218"/>
    </row>
    <row r="10988" spans="1:4" ht="14.25">
      <c r="A10988" s="199">
        <v>39636</v>
      </c>
      <c r="B10988" s="186" t="s">
        <v>10266</v>
      </c>
      <c r="C10988" s="187" t="s">
        <v>74</v>
      </c>
      <c r="D10988" s="218"/>
    </row>
    <row r="10989" spans="1:4" ht="14.25">
      <c r="A10989" s="199">
        <v>10708</v>
      </c>
      <c r="B10989" s="186" t="s">
        <v>10267</v>
      </c>
      <c r="C10989" s="187" t="s">
        <v>74</v>
      </c>
      <c r="D10989" s="218"/>
    </row>
    <row r="10990" spans="1:4" ht="14.25">
      <c r="A10990" s="199">
        <v>39635</v>
      </c>
      <c r="B10990" s="186" t="s">
        <v>10268</v>
      </c>
      <c r="C10990" s="187" t="s">
        <v>74</v>
      </c>
      <c r="D10990" s="218"/>
    </row>
    <row r="10991" spans="1:4" ht="14.25">
      <c r="A10991" s="199">
        <v>6117</v>
      </c>
      <c r="B10991" s="186" t="s">
        <v>10269</v>
      </c>
      <c r="C10991" s="187" t="s">
        <v>42</v>
      </c>
      <c r="D10991" s="218">
        <v>16.3</v>
      </c>
    </row>
    <row r="10992" spans="1:4" ht="14.25">
      <c r="A10992" s="199">
        <v>40913</v>
      </c>
      <c r="B10992" s="186" t="s">
        <v>10270</v>
      </c>
      <c r="C10992" s="187" t="s">
        <v>75</v>
      </c>
      <c r="D10992" s="218">
        <v>2877.48</v>
      </c>
    </row>
    <row r="10993" spans="1:4" ht="14.25">
      <c r="A10993" s="199">
        <v>1214</v>
      </c>
      <c r="B10993" s="186" t="s">
        <v>10271</v>
      </c>
      <c r="C10993" s="187" t="s">
        <v>42</v>
      </c>
      <c r="D10993" s="218">
        <v>25</v>
      </c>
    </row>
    <row r="10994" spans="1:4" ht="14.25">
      <c r="A10994" s="199">
        <v>40915</v>
      </c>
      <c r="B10994" s="186" t="s">
        <v>10272</v>
      </c>
      <c r="C10994" s="187" t="s">
        <v>75</v>
      </c>
      <c r="D10994" s="218">
        <v>4415.01</v>
      </c>
    </row>
    <row r="10995" spans="1:4" ht="14.25">
      <c r="A10995" s="199">
        <v>40914</v>
      </c>
      <c r="B10995" s="186" t="s">
        <v>10273</v>
      </c>
      <c r="C10995" s="187" t="s">
        <v>75</v>
      </c>
      <c r="D10995" s="218">
        <v>3807.32</v>
      </c>
    </row>
    <row r="10996" spans="1:4" ht="14.25">
      <c r="A10996" s="199">
        <v>1213</v>
      </c>
      <c r="B10996" s="186" t="s">
        <v>10274</v>
      </c>
      <c r="C10996" s="187" t="s">
        <v>42</v>
      </c>
      <c r="D10996" s="218">
        <v>21.57</v>
      </c>
    </row>
    <row r="10997" spans="1:4" ht="14.25">
      <c r="A10997" s="199">
        <v>5091</v>
      </c>
      <c r="B10997" s="186" t="s">
        <v>10275</v>
      </c>
      <c r="C10997" s="187" t="s">
        <v>73</v>
      </c>
      <c r="D10997" s="218">
        <v>20.7</v>
      </c>
    </row>
    <row r="10998" spans="1:4" ht="14.25">
      <c r="A10998" s="199">
        <v>2711</v>
      </c>
      <c r="B10998" s="186" t="s">
        <v>10276</v>
      </c>
      <c r="C10998" s="187" t="s">
        <v>73</v>
      </c>
      <c r="D10998" s="218">
        <v>256.62</v>
      </c>
    </row>
    <row r="10999" spans="1:4" ht="14.25">
      <c r="A10999" s="199">
        <v>45235</v>
      </c>
      <c r="B10999" s="186" t="s">
        <v>13905</v>
      </c>
      <c r="C10999" s="187" t="s">
        <v>73</v>
      </c>
      <c r="D10999" s="218">
        <v>1653.34</v>
      </c>
    </row>
    <row r="11000" spans="1:4" ht="14.25">
      <c r="A11000" s="199">
        <v>37727</v>
      </c>
      <c r="B11000" s="186" t="s">
        <v>10277</v>
      </c>
      <c r="C11000" s="187" t="s">
        <v>73</v>
      </c>
      <c r="D11000" s="218">
        <v>20900</v>
      </c>
    </row>
    <row r="11001" spans="1:4" ht="14.25">
      <c r="A11001" s="199">
        <v>37730</v>
      </c>
      <c r="B11001" s="186" t="s">
        <v>10278</v>
      </c>
      <c r="C11001" s="187" t="s">
        <v>73</v>
      </c>
      <c r="D11001" s="218">
        <v>33030.76</v>
      </c>
    </row>
    <row r="11002" spans="1:4" ht="14.25">
      <c r="A11002" s="199">
        <v>37731</v>
      </c>
      <c r="B11002" s="186" t="s">
        <v>10279</v>
      </c>
      <c r="C11002" s="187" t="s">
        <v>73</v>
      </c>
      <c r="D11002" s="218">
        <v>35369.230000000003</v>
      </c>
    </row>
    <row r="11003" spans="1:4" ht="14.25">
      <c r="A11003" s="199">
        <v>37732</v>
      </c>
      <c r="B11003" s="186" t="s">
        <v>10280</v>
      </c>
      <c r="C11003" s="187" t="s">
        <v>73</v>
      </c>
      <c r="D11003" s="218">
        <v>40338.46</v>
      </c>
    </row>
    <row r="11004" spans="1:4" ht="14.25">
      <c r="A11004" s="199">
        <v>45194</v>
      </c>
      <c r="B11004" s="186" t="s">
        <v>13906</v>
      </c>
      <c r="C11004" s="187" t="s">
        <v>73</v>
      </c>
      <c r="D11004" s="218">
        <v>240.71</v>
      </c>
    </row>
    <row r="11005" spans="1:4" ht="14.25">
      <c r="A11005" s="199">
        <v>37762</v>
      </c>
      <c r="B11005" s="186" t="s">
        <v>10281</v>
      </c>
      <c r="C11005" s="187" t="s">
        <v>73</v>
      </c>
      <c r="D11005" s="218">
        <v>710928.95</v>
      </c>
    </row>
    <row r="11006" spans="1:4" ht="14.25">
      <c r="A11006" s="199">
        <v>37763</v>
      </c>
      <c r="B11006" s="186" t="s">
        <v>10282</v>
      </c>
      <c r="C11006" s="187" t="s">
        <v>73</v>
      </c>
      <c r="D11006" s="218">
        <v>719563.59</v>
      </c>
    </row>
    <row r="11007" spans="1:4" ht="14.25">
      <c r="A11007" s="199">
        <v>41992</v>
      </c>
      <c r="B11007" s="186" t="s">
        <v>10283</v>
      </c>
      <c r="C11007" s="187" t="s">
        <v>73</v>
      </c>
      <c r="D11007" s="218">
        <v>818000</v>
      </c>
    </row>
    <row r="11008" spans="1:4" ht="14.25">
      <c r="A11008" s="199">
        <v>13215</v>
      </c>
      <c r="B11008" s="186" t="s">
        <v>10284</v>
      </c>
      <c r="C11008" s="187" t="s">
        <v>73</v>
      </c>
      <c r="D11008" s="218">
        <v>1003071.68</v>
      </c>
    </row>
    <row r="11009" spans="1:4" ht="14.25">
      <c r="A11009" s="199">
        <v>4235</v>
      </c>
      <c r="B11009" s="186" t="s">
        <v>10285</v>
      </c>
      <c r="C11009" s="187" t="s">
        <v>42</v>
      </c>
      <c r="D11009" s="218">
        <v>25.21</v>
      </c>
    </row>
    <row r="11010" spans="1:4" ht="14.25">
      <c r="A11010" s="199">
        <v>40976</v>
      </c>
      <c r="B11010" s="186" t="s">
        <v>10286</v>
      </c>
      <c r="C11010" s="187" t="s">
        <v>75</v>
      </c>
      <c r="D11010" s="218">
        <v>4453.6499999999996</v>
      </c>
    </row>
    <row r="11011" spans="1:4" ht="14.25">
      <c r="A11011" s="199">
        <v>43091</v>
      </c>
      <c r="B11011" s="186" t="s">
        <v>10287</v>
      </c>
      <c r="C11011" s="187" t="s">
        <v>73</v>
      </c>
      <c r="D11011" s="218">
        <v>7191.21</v>
      </c>
    </row>
    <row r="11012" spans="1:4" ht="14.25">
      <c r="A11012" s="199">
        <v>43092</v>
      </c>
      <c r="B11012" s="186" t="s">
        <v>10288</v>
      </c>
      <c r="C11012" s="187" t="s">
        <v>73</v>
      </c>
      <c r="D11012" s="218">
        <v>9588.2800000000007</v>
      </c>
    </row>
    <row r="11013" spans="1:4" ht="14.25">
      <c r="A11013" s="199">
        <v>43089</v>
      </c>
      <c r="B11013" s="186" t="s">
        <v>10289</v>
      </c>
      <c r="C11013" s="187" t="s">
        <v>73</v>
      </c>
      <c r="D11013" s="218">
        <v>1671.03</v>
      </c>
    </row>
    <row r="11014" spans="1:4" ht="14.25">
      <c r="A11014" s="199">
        <v>43090</v>
      </c>
      <c r="B11014" s="186" t="s">
        <v>10290</v>
      </c>
      <c r="C11014" s="187" t="s">
        <v>73</v>
      </c>
      <c r="D11014" s="218">
        <v>3687.8</v>
      </c>
    </row>
    <row r="11015" spans="1:4" ht="14.25">
      <c r="A11015" s="199">
        <v>41967</v>
      </c>
      <c r="B11015" s="186" t="s">
        <v>10291</v>
      </c>
      <c r="C11015" s="187" t="s">
        <v>717</v>
      </c>
      <c r="D11015" s="218">
        <v>29.2</v>
      </c>
    </row>
    <row r="11016" spans="1:4" ht="14.25">
      <c r="A11016" s="199">
        <v>12760</v>
      </c>
      <c r="B11016" s="186" t="s">
        <v>10292</v>
      </c>
      <c r="C11016" s="187" t="s">
        <v>74</v>
      </c>
      <c r="D11016" s="218">
        <v>1599.12</v>
      </c>
    </row>
    <row r="11017" spans="1:4" ht="14.25">
      <c r="A11017" s="199">
        <v>12759</v>
      </c>
      <c r="B11017" s="186" t="s">
        <v>10293</v>
      </c>
      <c r="C11017" s="187" t="s">
        <v>74</v>
      </c>
      <c r="D11017" s="218">
        <v>1066.06</v>
      </c>
    </row>
    <row r="11018" spans="1:4" ht="14.25">
      <c r="A11018" s="199">
        <v>43105</v>
      </c>
      <c r="B11018" s="186" t="s">
        <v>10294</v>
      </c>
      <c r="C11018" s="187" t="s">
        <v>72</v>
      </c>
      <c r="D11018" s="218">
        <v>36.130000000000003</v>
      </c>
    </row>
    <row r="11019" spans="1:4" ht="14.25">
      <c r="A11019" s="199">
        <v>40424</v>
      </c>
      <c r="B11019" s="186" t="s">
        <v>10295</v>
      </c>
      <c r="C11019" s="187" t="s">
        <v>72</v>
      </c>
      <c r="D11019" s="218">
        <v>9.18</v>
      </c>
    </row>
    <row r="11020" spans="1:4" ht="14.25">
      <c r="A11020" s="199">
        <v>1325</v>
      </c>
      <c r="B11020" s="186" t="s">
        <v>10296</v>
      </c>
      <c r="C11020" s="187" t="s">
        <v>72</v>
      </c>
      <c r="D11020" s="218">
        <v>10.050000000000001</v>
      </c>
    </row>
    <row r="11021" spans="1:4" ht="14.25">
      <c r="A11021" s="199">
        <v>1327</v>
      </c>
      <c r="B11021" s="186" t="s">
        <v>10297</v>
      </c>
      <c r="C11021" s="187" t="s">
        <v>72</v>
      </c>
      <c r="D11021" s="218">
        <v>10.7</v>
      </c>
    </row>
    <row r="11022" spans="1:4" ht="14.25">
      <c r="A11022" s="199">
        <v>1328</v>
      </c>
      <c r="B11022" s="186" t="s">
        <v>10298</v>
      </c>
      <c r="C11022" s="187" t="s">
        <v>72</v>
      </c>
      <c r="D11022" s="218">
        <v>10.08</v>
      </c>
    </row>
    <row r="11023" spans="1:4" ht="14.25">
      <c r="A11023" s="199">
        <v>1321</v>
      </c>
      <c r="B11023" s="186" t="s">
        <v>10299</v>
      </c>
      <c r="C11023" s="187" t="s">
        <v>72</v>
      </c>
      <c r="D11023" s="218">
        <v>9.33</v>
      </c>
    </row>
    <row r="11024" spans="1:4" ht="14.25">
      <c r="A11024" s="199">
        <v>1318</v>
      </c>
      <c r="B11024" s="186" t="s">
        <v>10300</v>
      </c>
      <c r="C11024" s="187" t="s">
        <v>72</v>
      </c>
      <c r="D11024" s="218">
        <v>9.34</v>
      </c>
    </row>
    <row r="11025" spans="1:4" ht="14.25">
      <c r="A11025" s="199">
        <v>1322</v>
      </c>
      <c r="B11025" s="186" t="s">
        <v>10301</v>
      </c>
      <c r="C11025" s="187" t="s">
        <v>72</v>
      </c>
      <c r="D11025" s="218">
        <v>9.86</v>
      </c>
    </row>
    <row r="11026" spans="1:4" ht="14.25">
      <c r="A11026" s="199">
        <v>1323</v>
      </c>
      <c r="B11026" s="186" t="s">
        <v>10302</v>
      </c>
      <c r="C11026" s="187" t="s">
        <v>72</v>
      </c>
      <c r="D11026" s="218">
        <v>9.86</v>
      </c>
    </row>
    <row r="11027" spans="1:4" ht="14.25">
      <c r="A11027" s="199">
        <v>1319</v>
      </c>
      <c r="B11027" s="186" t="s">
        <v>10303</v>
      </c>
      <c r="C11027" s="187" t="s">
        <v>72</v>
      </c>
      <c r="D11027" s="218">
        <v>8.31</v>
      </c>
    </row>
    <row r="11028" spans="1:4" ht="14.25">
      <c r="A11028" s="199">
        <v>11026</v>
      </c>
      <c r="B11028" s="186" t="s">
        <v>10304</v>
      </c>
      <c r="C11028" s="187" t="s">
        <v>72</v>
      </c>
      <c r="D11028" s="218">
        <v>11.43</v>
      </c>
    </row>
    <row r="11029" spans="1:4" ht="14.25">
      <c r="A11029" s="199">
        <v>11027</v>
      </c>
      <c r="B11029" s="186" t="s">
        <v>10305</v>
      </c>
      <c r="C11029" s="187" t="s">
        <v>72</v>
      </c>
      <c r="D11029" s="218">
        <v>11.9</v>
      </c>
    </row>
    <row r="11030" spans="1:4" ht="14.25">
      <c r="A11030" s="199">
        <v>11046</v>
      </c>
      <c r="B11030" s="186" t="s">
        <v>10306</v>
      </c>
      <c r="C11030" s="187" t="s">
        <v>72</v>
      </c>
      <c r="D11030" s="218">
        <v>11.4</v>
      </c>
    </row>
    <row r="11031" spans="1:4" ht="14.25">
      <c r="A11031" s="199">
        <v>11047</v>
      </c>
      <c r="B11031" s="186" t="s">
        <v>10307</v>
      </c>
      <c r="C11031" s="187" t="s">
        <v>72</v>
      </c>
      <c r="D11031" s="218">
        <v>12.43</v>
      </c>
    </row>
    <row r="11032" spans="1:4" ht="14.25">
      <c r="A11032" s="199">
        <v>43668</v>
      </c>
      <c r="B11032" s="186" t="s">
        <v>10308</v>
      </c>
      <c r="C11032" s="187" t="s">
        <v>72</v>
      </c>
      <c r="D11032" s="218">
        <v>10.97</v>
      </c>
    </row>
    <row r="11033" spans="1:4" ht="14.25">
      <c r="A11033" s="199">
        <v>11049</v>
      </c>
      <c r="B11033" s="186" t="s">
        <v>10309</v>
      </c>
      <c r="C11033" s="187" t="s">
        <v>72</v>
      </c>
      <c r="D11033" s="218">
        <v>11.88</v>
      </c>
    </row>
    <row r="11034" spans="1:4" ht="14.25">
      <c r="A11034" s="199">
        <v>43106</v>
      </c>
      <c r="B11034" s="186" t="s">
        <v>10310</v>
      </c>
      <c r="C11034" s="187" t="s">
        <v>72</v>
      </c>
      <c r="D11034" s="218">
        <v>11.95</v>
      </c>
    </row>
    <row r="11035" spans="1:4" ht="14.25">
      <c r="A11035" s="199">
        <v>11051</v>
      </c>
      <c r="B11035" s="186" t="s">
        <v>10311</v>
      </c>
      <c r="C11035" s="187" t="s">
        <v>72</v>
      </c>
      <c r="D11035" s="218">
        <v>12.47</v>
      </c>
    </row>
    <row r="11036" spans="1:4" ht="14.25">
      <c r="A11036" s="199">
        <v>11061</v>
      </c>
      <c r="B11036" s="186" t="s">
        <v>10312</v>
      </c>
      <c r="C11036" s="187" t="s">
        <v>72</v>
      </c>
      <c r="D11036" s="218">
        <v>14.96</v>
      </c>
    </row>
    <row r="11037" spans="1:4" ht="14.25">
      <c r="A11037" s="199">
        <v>43667</v>
      </c>
      <c r="B11037" s="186" t="s">
        <v>10313</v>
      </c>
      <c r="C11037" s="187" t="s">
        <v>72</v>
      </c>
      <c r="D11037" s="218">
        <v>10.87</v>
      </c>
    </row>
    <row r="11038" spans="1:4" ht="14.25">
      <c r="A11038" s="199">
        <v>1333</v>
      </c>
      <c r="B11038" s="186" t="s">
        <v>10314</v>
      </c>
      <c r="C11038" s="187" t="s">
        <v>72</v>
      </c>
      <c r="D11038" s="218">
        <v>9.06</v>
      </c>
    </row>
    <row r="11039" spans="1:4" ht="14.25">
      <c r="A11039" s="199">
        <v>1330</v>
      </c>
      <c r="B11039" s="186" t="s">
        <v>10315</v>
      </c>
      <c r="C11039" s="187" t="s">
        <v>72</v>
      </c>
      <c r="D11039" s="218">
        <v>8.9700000000000006</v>
      </c>
    </row>
    <row r="11040" spans="1:4" ht="14.25">
      <c r="A11040" s="199">
        <v>10957</v>
      </c>
      <c r="B11040" s="186" t="s">
        <v>10316</v>
      </c>
      <c r="C11040" s="187" t="s">
        <v>72</v>
      </c>
      <c r="D11040" s="218">
        <v>10.35</v>
      </c>
    </row>
    <row r="11041" spans="1:4" ht="14.25">
      <c r="A11041" s="199">
        <v>1332</v>
      </c>
      <c r="B11041" s="186" t="s">
        <v>10317</v>
      </c>
      <c r="C11041" s="187" t="s">
        <v>72</v>
      </c>
      <c r="D11041" s="218">
        <v>9.1999999999999993</v>
      </c>
    </row>
    <row r="11042" spans="1:4" ht="14.25">
      <c r="A11042" s="199">
        <v>1334</v>
      </c>
      <c r="B11042" s="186" t="s">
        <v>10318</v>
      </c>
      <c r="C11042" s="187" t="s">
        <v>72</v>
      </c>
      <c r="D11042" s="218">
        <v>10.199999999999999</v>
      </c>
    </row>
    <row r="11043" spans="1:4" ht="14.25">
      <c r="A11043" s="199">
        <v>1335</v>
      </c>
      <c r="B11043" s="186" t="s">
        <v>10319</v>
      </c>
      <c r="C11043" s="187" t="s">
        <v>72</v>
      </c>
      <c r="D11043" s="218">
        <v>10.54</v>
      </c>
    </row>
    <row r="11044" spans="1:4" ht="14.25">
      <c r="A11044" s="199">
        <v>40425</v>
      </c>
      <c r="B11044" s="186" t="s">
        <v>10320</v>
      </c>
      <c r="C11044" s="187" t="s">
        <v>72</v>
      </c>
      <c r="D11044" s="218">
        <v>9.02</v>
      </c>
    </row>
    <row r="11045" spans="1:4" ht="14.25">
      <c r="A11045" s="199">
        <v>1337</v>
      </c>
      <c r="B11045" s="186" t="s">
        <v>10321</v>
      </c>
      <c r="C11045" s="187" t="s">
        <v>72</v>
      </c>
      <c r="D11045" s="218">
        <v>10.35</v>
      </c>
    </row>
    <row r="11046" spans="1:4" ht="14.25">
      <c r="A11046" s="199">
        <v>34659</v>
      </c>
      <c r="B11046" s="186" t="s">
        <v>10322</v>
      </c>
      <c r="C11046" s="187" t="s">
        <v>74</v>
      </c>
      <c r="D11046" s="218">
        <v>41.69</v>
      </c>
    </row>
    <row r="11047" spans="1:4" ht="14.25">
      <c r="A11047" s="199">
        <v>34514</v>
      </c>
      <c r="B11047" s="186" t="s">
        <v>10323</v>
      </c>
      <c r="C11047" s="187" t="s">
        <v>74</v>
      </c>
      <c r="D11047" s="218">
        <v>46.18</v>
      </c>
    </row>
    <row r="11048" spans="1:4" ht="14.25">
      <c r="A11048" s="199">
        <v>34660</v>
      </c>
      <c r="B11048" s="186" t="s">
        <v>10324</v>
      </c>
      <c r="C11048" s="187" t="s">
        <v>74</v>
      </c>
      <c r="D11048" s="218">
        <v>58.61</v>
      </c>
    </row>
    <row r="11049" spans="1:4" ht="14.25">
      <c r="A11049" s="199">
        <v>34661</v>
      </c>
      <c r="B11049" s="186" t="s">
        <v>10325</v>
      </c>
      <c r="C11049" s="187" t="s">
        <v>74</v>
      </c>
      <c r="D11049" s="218">
        <v>84.17</v>
      </c>
    </row>
    <row r="11050" spans="1:4" ht="14.25">
      <c r="A11050" s="199">
        <v>34667</v>
      </c>
      <c r="B11050" s="186" t="s">
        <v>10326</v>
      </c>
      <c r="C11050" s="187" t="s">
        <v>74</v>
      </c>
      <c r="D11050" s="218">
        <v>30.48</v>
      </c>
    </row>
    <row r="11051" spans="1:4" ht="14.25">
      <c r="A11051" s="199">
        <v>34668</v>
      </c>
      <c r="B11051" s="186" t="s">
        <v>10327</v>
      </c>
      <c r="C11051" s="187" t="s">
        <v>74</v>
      </c>
      <c r="D11051" s="218">
        <v>39.83</v>
      </c>
    </row>
    <row r="11052" spans="1:4" ht="14.25">
      <c r="A11052" s="199">
        <v>34741</v>
      </c>
      <c r="B11052" s="186" t="s">
        <v>10328</v>
      </c>
      <c r="C11052" s="187" t="s">
        <v>74</v>
      </c>
      <c r="D11052" s="218">
        <v>43.83</v>
      </c>
    </row>
    <row r="11053" spans="1:4" ht="14.25">
      <c r="A11053" s="199">
        <v>34664</v>
      </c>
      <c r="B11053" s="186" t="s">
        <v>10329</v>
      </c>
      <c r="C11053" s="187" t="s">
        <v>74</v>
      </c>
      <c r="D11053" s="218">
        <v>47.83</v>
      </c>
    </row>
    <row r="11054" spans="1:4" ht="14.25">
      <c r="A11054" s="199">
        <v>34665</v>
      </c>
      <c r="B11054" s="186" t="s">
        <v>10330</v>
      </c>
      <c r="C11054" s="187" t="s">
        <v>74</v>
      </c>
      <c r="D11054" s="218">
        <v>59.37</v>
      </c>
    </row>
    <row r="11055" spans="1:4" ht="14.25">
      <c r="A11055" s="199">
        <v>34666</v>
      </c>
      <c r="B11055" s="186" t="s">
        <v>10331</v>
      </c>
      <c r="C11055" s="187" t="s">
        <v>74</v>
      </c>
      <c r="D11055" s="218">
        <v>89.68</v>
      </c>
    </row>
    <row r="11056" spans="1:4" ht="14.25">
      <c r="A11056" s="199">
        <v>34669</v>
      </c>
      <c r="B11056" s="186" t="s">
        <v>10332</v>
      </c>
      <c r="C11056" s="187" t="s">
        <v>74</v>
      </c>
      <c r="D11056" s="218">
        <v>32.880000000000003</v>
      </c>
    </row>
    <row r="11057" spans="1:4" ht="14.25">
      <c r="A11057" s="199">
        <v>34670</v>
      </c>
      <c r="B11057" s="186" t="s">
        <v>10333</v>
      </c>
      <c r="C11057" s="187" t="s">
        <v>74</v>
      </c>
      <c r="D11057" s="218">
        <v>40.22</v>
      </c>
    </row>
    <row r="11058" spans="1:4" ht="14.25">
      <c r="A11058" s="199">
        <v>34671</v>
      </c>
      <c r="B11058" s="186" t="s">
        <v>10334</v>
      </c>
      <c r="C11058" s="187" t="s">
        <v>74</v>
      </c>
      <c r="D11058" s="218">
        <v>33.57</v>
      </c>
    </row>
    <row r="11059" spans="1:4" ht="14.25">
      <c r="A11059" s="199">
        <v>34672</v>
      </c>
      <c r="B11059" s="186" t="s">
        <v>10335</v>
      </c>
      <c r="C11059" s="187" t="s">
        <v>74</v>
      </c>
      <c r="D11059" s="218">
        <v>35.4</v>
      </c>
    </row>
    <row r="11060" spans="1:4" ht="14.25">
      <c r="A11060" s="199">
        <v>34673</v>
      </c>
      <c r="B11060" s="186" t="s">
        <v>10336</v>
      </c>
      <c r="C11060" s="187" t="s">
        <v>74</v>
      </c>
      <c r="D11060" s="218">
        <v>43.19</v>
      </c>
    </row>
    <row r="11061" spans="1:4" ht="14.25">
      <c r="A11061" s="199">
        <v>34674</v>
      </c>
      <c r="B11061" s="186" t="s">
        <v>10337</v>
      </c>
      <c r="C11061" s="187" t="s">
        <v>74</v>
      </c>
      <c r="D11061" s="218">
        <v>57.42</v>
      </c>
    </row>
    <row r="11062" spans="1:4" ht="14.25">
      <c r="A11062" s="199">
        <v>34675</v>
      </c>
      <c r="B11062" s="186" t="s">
        <v>10338</v>
      </c>
      <c r="C11062" s="187" t="s">
        <v>74</v>
      </c>
      <c r="D11062" s="218">
        <v>70.010000000000005</v>
      </c>
    </row>
    <row r="11063" spans="1:4" ht="14.25">
      <c r="A11063" s="199">
        <v>34676</v>
      </c>
      <c r="B11063" s="186" t="s">
        <v>10339</v>
      </c>
      <c r="C11063" s="187" t="s">
        <v>74</v>
      </c>
      <c r="D11063" s="218">
        <v>20.149999999999999</v>
      </c>
    </row>
    <row r="11064" spans="1:4" ht="14.25">
      <c r="A11064" s="199">
        <v>34677</v>
      </c>
      <c r="B11064" s="186" t="s">
        <v>10340</v>
      </c>
      <c r="C11064" s="187" t="s">
        <v>74</v>
      </c>
      <c r="D11064" s="218">
        <v>27.1</v>
      </c>
    </row>
    <row r="11065" spans="1:4" ht="14.25">
      <c r="A11065" s="199">
        <v>43126</v>
      </c>
      <c r="B11065" s="186" t="s">
        <v>10341</v>
      </c>
      <c r="C11065" s="187" t="s">
        <v>74</v>
      </c>
      <c r="D11065" s="218">
        <v>72.89</v>
      </c>
    </row>
    <row r="11066" spans="1:4" ht="14.25">
      <c r="A11066" s="199">
        <v>43124</v>
      </c>
      <c r="B11066" s="186" t="s">
        <v>10342</v>
      </c>
      <c r="C11066" s="187" t="s">
        <v>74</v>
      </c>
      <c r="D11066" s="218">
        <v>85.11</v>
      </c>
    </row>
    <row r="11067" spans="1:4" ht="14.25">
      <c r="A11067" s="199">
        <v>43125</v>
      </c>
      <c r="B11067" s="186" t="s">
        <v>10343</v>
      </c>
      <c r="C11067" s="187" t="s">
        <v>74</v>
      </c>
      <c r="D11067" s="218">
        <v>110.38</v>
      </c>
    </row>
    <row r="11068" spans="1:4" ht="14.25">
      <c r="A11068" s="199">
        <v>40623</v>
      </c>
      <c r="B11068" s="186" t="s">
        <v>13907</v>
      </c>
      <c r="C11068" s="187" t="s">
        <v>9670</v>
      </c>
      <c r="D11068" s="218">
        <v>100.76</v>
      </c>
    </row>
    <row r="11069" spans="1:4" ht="14.25">
      <c r="A11069" s="199">
        <v>1345</v>
      </c>
      <c r="B11069" s="186" t="s">
        <v>10344</v>
      </c>
      <c r="C11069" s="187" t="s">
        <v>74</v>
      </c>
      <c r="D11069" s="218">
        <v>88.3</v>
      </c>
    </row>
    <row r="11070" spans="1:4" ht="14.25">
      <c r="A11070" s="199">
        <v>1346</v>
      </c>
      <c r="B11070" s="186" t="s">
        <v>10345</v>
      </c>
      <c r="C11070" s="187" t="s">
        <v>74</v>
      </c>
      <c r="D11070" s="218">
        <v>51.36</v>
      </c>
    </row>
    <row r="11071" spans="1:4" ht="14.25">
      <c r="A11071" s="199">
        <v>1347</v>
      </c>
      <c r="B11071" s="186" t="s">
        <v>10346</v>
      </c>
      <c r="C11071" s="187" t="s">
        <v>74</v>
      </c>
      <c r="D11071" s="218">
        <v>63.64</v>
      </c>
    </row>
    <row r="11072" spans="1:4" ht="14.25">
      <c r="A11072" s="199">
        <v>43678</v>
      </c>
      <c r="B11072" s="186" t="s">
        <v>10347</v>
      </c>
      <c r="C11072" s="187" t="s">
        <v>74</v>
      </c>
      <c r="D11072" s="218">
        <v>73.819999999999993</v>
      </c>
    </row>
    <row r="11073" spans="1:4" ht="14.25">
      <c r="A11073" s="199">
        <v>43680</v>
      </c>
      <c r="B11073" s="186" t="s">
        <v>10348</v>
      </c>
      <c r="C11073" s="187" t="s">
        <v>74</v>
      </c>
      <c r="D11073" s="218">
        <v>106.34</v>
      </c>
    </row>
    <row r="11074" spans="1:4" ht="14.25">
      <c r="A11074" s="199">
        <v>43679</v>
      </c>
      <c r="B11074" s="186" t="s">
        <v>10349</v>
      </c>
      <c r="C11074" s="187" t="s">
        <v>74</v>
      </c>
      <c r="D11074" s="218">
        <v>37.32</v>
      </c>
    </row>
    <row r="11075" spans="1:4" ht="14.25">
      <c r="A11075" s="199">
        <v>1355</v>
      </c>
      <c r="B11075" s="186" t="s">
        <v>10350</v>
      </c>
      <c r="C11075" s="187" t="s">
        <v>74</v>
      </c>
      <c r="D11075" s="218">
        <v>42.47</v>
      </c>
    </row>
    <row r="11076" spans="1:4" ht="14.25">
      <c r="A11076" s="199">
        <v>1358</v>
      </c>
      <c r="B11076" s="186" t="s">
        <v>10351</v>
      </c>
      <c r="C11076" s="187" t="s">
        <v>74</v>
      </c>
      <c r="D11076" s="218">
        <v>52.14</v>
      </c>
    </row>
    <row r="11077" spans="1:4" ht="14.25">
      <c r="A11077" s="199">
        <v>43677</v>
      </c>
      <c r="B11077" s="186" t="s">
        <v>10352</v>
      </c>
      <c r="C11077" s="187" t="s">
        <v>74</v>
      </c>
      <c r="D11077" s="218">
        <v>64.69</v>
      </c>
    </row>
    <row r="11078" spans="1:4" ht="14.25">
      <c r="A11078" s="199">
        <v>43682</v>
      </c>
      <c r="B11078" s="186" t="s">
        <v>10353</v>
      </c>
      <c r="C11078" s="187" t="s">
        <v>74</v>
      </c>
      <c r="D11078" s="218">
        <v>19.829999999999998</v>
      </c>
    </row>
    <row r="11079" spans="1:4" ht="14.25">
      <c r="A11079" s="199">
        <v>43681</v>
      </c>
      <c r="B11079" s="186" t="s">
        <v>10354</v>
      </c>
      <c r="C11079" s="187" t="s">
        <v>74</v>
      </c>
      <c r="D11079" s="218">
        <v>32.85</v>
      </c>
    </row>
    <row r="11080" spans="1:4" ht="14.25">
      <c r="A11080" s="199">
        <v>45248</v>
      </c>
      <c r="B11080" s="186" t="s">
        <v>13908</v>
      </c>
      <c r="C11080" s="187" t="s">
        <v>73</v>
      </c>
      <c r="D11080" s="218">
        <v>80.989999999999995</v>
      </c>
    </row>
    <row r="11081" spans="1:4" ht="14.25">
      <c r="A11081" s="199">
        <v>45243</v>
      </c>
      <c r="B11081" s="186" t="s">
        <v>13909</v>
      </c>
      <c r="C11081" s="187" t="s">
        <v>73</v>
      </c>
      <c r="D11081" s="218">
        <v>261.89999999999998</v>
      </c>
    </row>
    <row r="11082" spans="1:4" ht="14.25">
      <c r="A11082" s="199">
        <v>45252</v>
      </c>
      <c r="B11082" s="186" t="s">
        <v>13910</v>
      </c>
      <c r="C11082" s="187" t="s">
        <v>73</v>
      </c>
      <c r="D11082" s="218">
        <v>45.94</v>
      </c>
    </row>
    <row r="11083" spans="1:4" ht="14.25">
      <c r="A11083" s="199">
        <v>45246</v>
      </c>
      <c r="B11083" s="186" t="s">
        <v>13911</v>
      </c>
      <c r="C11083" s="187" t="s">
        <v>73</v>
      </c>
      <c r="D11083" s="218">
        <v>212.87</v>
      </c>
    </row>
    <row r="11084" spans="1:4" ht="14.25">
      <c r="A11084" s="199">
        <v>20971</v>
      </c>
      <c r="B11084" s="186" t="s">
        <v>10355</v>
      </c>
      <c r="C11084" s="187" t="s">
        <v>73</v>
      </c>
      <c r="D11084" s="218">
        <v>14.99</v>
      </c>
    </row>
    <row r="11085" spans="1:4" ht="14.25">
      <c r="A11085" s="199">
        <v>45247</v>
      </c>
      <c r="B11085" s="186" t="s">
        <v>13912</v>
      </c>
      <c r="C11085" s="187" t="s">
        <v>73</v>
      </c>
      <c r="D11085" s="218">
        <v>30.87</v>
      </c>
    </row>
    <row r="11086" spans="1:4" ht="14.25">
      <c r="A11086" s="199">
        <v>39746</v>
      </c>
      <c r="B11086" s="186" t="s">
        <v>10356</v>
      </c>
      <c r="C11086" s="187" t="s">
        <v>73</v>
      </c>
      <c r="D11086" s="218">
        <v>103.5</v>
      </c>
    </row>
    <row r="11087" spans="1:4" ht="14.25">
      <c r="A11087" s="199">
        <v>13279</v>
      </c>
      <c r="B11087" s="186" t="s">
        <v>10357</v>
      </c>
      <c r="C11087" s="187" t="s">
        <v>72</v>
      </c>
      <c r="D11087" s="218">
        <v>26.2</v>
      </c>
    </row>
    <row r="11088" spans="1:4" ht="14.25">
      <c r="A11088" s="199">
        <v>11977</v>
      </c>
      <c r="B11088" s="186" t="s">
        <v>10358</v>
      </c>
      <c r="C11088" s="187" t="s">
        <v>73</v>
      </c>
      <c r="D11088" s="218">
        <v>13.58</v>
      </c>
    </row>
    <row r="11089" spans="1:4" ht="14.25">
      <c r="A11089" s="199">
        <v>11976</v>
      </c>
      <c r="B11089" s="186" t="s">
        <v>10359</v>
      </c>
      <c r="C11089" s="187" t="s">
        <v>73</v>
      </c>
      <c r="D11089" s="218">
        <v>1.52</v>
      </c>
    </row>
    <row r="11090" spans="1:4" ht="14.25">
      <c r="A11090" s="199">
        <v>11975</v>
      </c>
      <c r="B11090" s="186" t="s">
        <v>10360</v>
      </c>
      <c r="C11090" s="187" t="s">
        <v>73</v>
      </c>
      <c r="D11090" s="218">
        <v>29.75</v>
      </c>
    </row>
    <row r="11091" spans="1:4" ht="14.25">
      <c r="A11091" s="199">
        <v>1368</v>
      </c>
      <c r="B11091" s="186" t="s">
        <v>10361</v>
      </c>
      <c r="C11091" s="187" t="s">
        <v>73</v>
      </c>
      <c r="D11091" s="218">
        <v>97</v>
      </c>
    </row>
    <row r="11092" spans="1:4" ht="14.25">
      <c r="A11092" s="199">
        <v>1367</v>
      </c>
      <c r="B11092" s="186" t="s">
        <v>10362</v>
      </c>
      <c r="C11092" s="187" t="s">
        <v>73</v>
      </c>
      <c r="D11092" s="218">
        <v>313.76</v>
      </c>
    </row>
    <row r="11093" spans="1:4" ht="14.25">
      <c r="A11093" s="199">
        <v>1380</v>
      </c>
      <c r="B11093" s="186" t="s">
        <v>10363</v>
      </c>
      <c r="C11093" s="187" t="s">
        <v>72</v>
      </c>
      <c r="D11093" s="218">
        <v>5.08</v>
      </c>
    </row>
    <row r="11094" spans="1:4" ht="14.25">
      <c r="A11094" s="199">
        <v>1375</v>
      </c>
      <c r="B11094" s="186" t="s">
        <v>10364</v>
      </c>
      <c r="C11094" s="187" t="s">
        <v>72</v>
      </c>
      <c r="D11094" s="218">
        <v>15.17</v>
      </c>
    </row>
    <row r="11095" spans="1:4" ht="14.25">
      <c r="A11095" s="199">
        <v>1379</v>
      </c>
      <c r="B11095" s="186" t="s">
        <v>10365</v>
      </c>
      <c r="C11095" s="187" t="s">
        <v>72</v>
      </c>
      <c r="D11095" s="218">
        <v>0.76</v>
      </c>
    </row>
    <row r="11096" spans="1:4" ht="14.25">
      <c r="A11096" s="199">
        <v>13284</v>
      </c>
      <c r="B11096" s="186" t="s">
        <v>10366</v>
      </c>
      <c r="C11096" s="187" t="s">
        <v>72</v>
      </c>
      <c r="D11096" s="218">
        <v>0.68</v>
      </c>
    </row>
    <row r="11097" spans="1:4" ht="14.25">
      <c r="A11097" s="199">
        <v>44528</v>
      </c>
      <c r="B11097" s="186" t="s">
        <v>10367</v>
      </c>
      <c r="C11097" s="187" t="s">
        <v>72</v>
      </c>
      <c r="D11097" s="218">
        <v>4.05</v>
      </c>
    </row>
    <row r="11098" spans="1:4" ht="14.25">
      <c r="A11098" s="199">
        <v>34753</v>
      </c>
      <c r="B11098" s="186" t="s">
        <v>10368</v>
      </c>
      <c r="C11098" s="187" t="s">
        <v>72</v>
      </c>
      <c r="D11098" s="218">
        <v>0.73</v>
      </c>
    </row>
    <row r="11099" spans="1:4" ht="14.25">
      <c r="A11099" s="199">
        <v>420</v>
      </c>
      <c r="B11099" s="186" t="s">
        <v>10369</v>
      </c>
      <c r="C11099" s="187" t="s">
        <v>73</v>
      </c>
      <c r="D11099" s="218"/>
    </row>
    <row r="11100" spans="1:4" ht="14.25">
      <c r="A11100" s="199">
        <v>12327</v>
      </c>
      <c r="B11100" s="186" t="s">
        <v>10370</v>
      </c>
      <c r="C11100" s="187" t="s">
        <v>73</v>
      </c>
      <c r="D11100" s="218"/>
    </row>
    <row r="11101" spans="1:4" ht="14.25">
      <c r="A11101" s="199">
        <v>36148</v>
      </c>
      <c r="B11101" s="186" t="s">
        <v>10371</v>
      </c>
      <c r="C11101" s="187" t="s">
        <v>73</v>
      </c>
      <c r="D11101" s="218">
        <v>156.91999999999999</v>
      </c>
    </row>
    <row r="11102" spans="1:4" ht="14.25">
      <c r="A11102" s="199">
        <v>12329</v>
      </c>
      <c r="B11102" s="186" t="s">
        <v>10372</v>
      </c>
      <c r="C11102" s="187" t="s">
        <v>72</v>
      </c>
      <c r="D11102" s="218">
        <v>137.07</v>
      </c>
    </row>
    <row r="11103" spans="1:4" ht="14.25">
      <c r="A11103" s="199">
        <v>44396</v>
      </c>
      <c r="B11103" s="186" t="s">
        <v>10373</v>
      </c>
      <c r="C11103" s="187" t="s">
        <v>72</v>
      </c>
      <c r="D11103" s="218">
        <v>49.49</v>
      </c>
    </row>
    <row r="11104" spans="1:4" ht="14.25">
      <c r="A11104" s="199">
        <v>44327</v>
      </c>
      <c r="B11104" s="186" t="s">
        <v>10374</v>
      </c>
      <c r="C11104" s="187" t="s">
        <v>717</v>
      </c>
      <c r="D11104" s="218">
        <v>168.32</v>
      </c>
    </row>
    <row r="11105" spans="1:4" ht="14.25">
      <c r="A11105" s="199">
        <v>37418</v>
      </c>
      <c r="B11105" s="186" t="s">
        <v>10375</v>
      </c>
      <c r="C11105" s="187" t="s">
        <v>73</v>
      </c>
      <c r="D11105" s="218">
        <v>25.11</v>
      </c>
    </row>
    <row r="11106" spans="1:4" ht="14.25">
      <c r="A11106" s="199">
        <v>37419</v>
      </c>
      <c r="B11106" s="186" t="s">
        <v>10376</v>
      </c>
      <c r="C11106" s="187" t="s">
        <v>73</v>
      </c>
      <c r="D11106" s="218">
        <v>25.79</v>
      </c>
    </row>
    <row r="11107" spans="1:4" ht="14.25">
      <c r="A11107" s="199">
        <v>1427</v>
      </c>
      <c r="B11107" s="186" t="s">
        <v>10377</v>
      </c>
      <c r="C11107" s="187" t="s">
        <v>73</v>
      </c>
      <c r="D11107" s="218">
        <v>22.75</v>
      </c>
    </row>
    <row r="11108" spans="1:4" ht="14.25">
      <c r="A11108" s="199">
        <v>1402</v>
      </c>
      <c r="B11108" s="186" t="s">
        <v>10378</v>
      </c>
      <c r="C11108" s="187" t="s">
        <v>73</v>
      </c>
      <c r="D11108" s="218">
        <v>7.87</v>
      </c>
    </row>
    <row r="11109" spans="1:4" ht="14.25">
      <c r="A11109" s="199">
        <v>1420</v>
      </c>
      <c r="B11109" s="186" t="s">
        <v>10379</v>
      </c>
      <c r="C11109" s="187" t="s">
        <v>73</v>
      </c>
      <c r="D11109" s="218">
        <v>10.119999999999999</v>
      </c>
    </row>
    <row r="11110" spans="1:4" ht="14.25">
      <c r="A11110" s="199">
        <v>1419</v>
      </c>
      <c r="B11110" s="186" t="s">
        <v>10380</v>
      </c>
      <c r="C11110" s="187" t="s">
        <v>73</v>
      </c>
      <c r="D11110" s="218">
        <v>12.23</v>
      </c>
    </row>
    <row r="11111" spans="1:4" ht="14.25">
      <c r="A11111" s="199">
        <v>1414</v>
      </c>
      <c r="B11111" s="186" t="s">
        <v>10381</v>
      </c>
      <c r="C11111" s="187" t="s">
        <v>73</v>
      </c>
      <c r="D11111" s="218">
        <v>11.96</v>
      </c>
    </row>
    <row r="11112" spans="1:4" ht="14.25">
      <c r="A11112" s="199">
        <v>1413</v>
      </c>
      <c r="B11112" s="186" t="s">
        <v>10382</v>
      </c>
      <c r="C11112" s="187" t="s">
        <v>73</v>
      </c>
      <c r="D11112" s="218">
        <v>17.670000000000002</v>
      </c>
    </row>
    <row r="11113" spans="1:4" ht="14.25">
      <c r="A11113" s="199">
        <v>1412</v>
      </c>
      <c r="B11113" s="186" t="s">
        <v>10383</v>
      </c>
      <c r="C11113" s="187" t="s">
        <v>73</v>
      </c>
      <c r="D11113" s="218">
        <v>14.97</v>
      </c>
    </row>
    <row r="11114" spans="1:4" ht="14.25">
      <c r="A11114" s="199">
        <v>1406</v>
      </c>
      <c r="B11114" s="186" t="s">
        <v>10384</v>
      </c>
      <c r="C11114" s="187" t="s">
        <v>73</v>
      </c>
      <c r="D11114" s="218">
        <v>18.059999999999999</v>
      </c>
    </row>
    <row r="11115" spans="1:4" ht="14.25">
      <c r="A11115" s="199">
        <v>45237</v>
      </c>
      <c r="B11115" s="186" t="s">
        <v>13913</v>
      </c>
      <c r="C11115" s="187" t="s">
        <v>73</v>
      </c>
      <c r="D11115" s="218">
        <v>24.64</v>
      </c>
    </row>
    <row r="11116" spans="1:4" ht="14.25">
      <c r="A11116" s="199">
        <v>11281</v>
      </c>
      <c r="B11116" s="186" t="s">
        <v>10385</v>
      </c>
      <c r="C11116" s="187" t="s">
        <v>73</v>
      </c>
      <c r="D11116" s="218">
        <v>9900</v>
      </c>
    </row>
    <row r="11117" spans="1:4" ht="14.25">
      <c r="A11117" s="199">
        <v>1442</v>
      </c>
      <c r="B11117" s="186" t="s">
        <v>10386</v>
      </c>
      <c r="C11117" s="187" t="s">
        <v>73</v>
      </c>
      <c r="D11117" s="218">
        <v>8310.9699999999993</v>
      </c>
    </row>
    <row r="11118" spans="1:4" ht="14.25">
      <c r="A11118" s="199">
        <v>13458</v>
      </c>
      <c r="B11118" s="186" t="s">
        <v>10387</v>
      </c>
      <c r="C11118" s="187" t="s">
        <v>73</v>
      </c>
      <c r="D11118" s="218">
        <v>12267.39</v>
      </c>
    </row>
    <row r="11119" spans="1:4" ht="14.25">
      <c r="A11119" s="199">
        <v>11134</v>
      </c>
      <c r="B11119" s="186" t="s">
        <v>10388</v>
      </c>
      <c r="C11119" s="187" t="s">
        <v>74</v>
      </c>
      <c r="D11119" s="218">
        <v>73.17</v>
      </c>
    </row>
    <row r="11120" spans="1:4" ht="14.25">
      <c r="A11120" s="199">
        <v>11135</v>
      </c>
      <c r="B11120" s="186" t="s">
        <v>10389</v>
      </c>
      <c r="C11120" s="187" t="s">
        <v>74</v>
      </c>
      <c r="D11120" s="218">
        <v>79</v>
      </c>
    </row>
    <row r="11121" spans="1:4" ht="14.25">
      <c r="A11121" s="199">
        <v>11136</v>
      </c>
      <c r="B11121" s="186" t="s">
        <v>10390</v>
      </c>
      <c r="C11121" s="187" t="s">
        <v>74</v>
      </c>
      <c r="D11121" s="218">
        <v>90.45</v>
      </c>
    </row>
    <row r="11122" spans="1:4" ht="14.25">
      <c r="A11122" s="199">
        <v>34743</v>
      </c>
      <c r="B11122" s="186" t="s">
        <v>10391</v>
      </c>
      <c r="C11122" s="187" t="s">
        <v>74</v>
      </c>
      <c r="D11122" s="218">
        <v>109.14</v>
      </c>
    </row>
    <row r="11123" spans="1:4" ht="14.25">
      <c r="A11123" s="199">
        <v>11137</v>
      </c>
      <c r="B11123" s="186" t="s">
        <v>10392</v>
      </c>
      <c r="C11123" s="187" t="s">
        <v>74</v>
      </c>
      <c r="D11123" s="218">
        <v>123.96</v>
      </c>
    </row>
    <row r="11124" spans="1:4" ht="14.25">
      <c r="A11124" s="199">
        <v>34745</v>
      </c>
      <c r="B11124" s="186" t="s">
        <v>10393</v>
      </c>
      <c r="C11124" s="187" t="s">
        <v>74</v>
      </c>
      <c r="D11124" s="218">
        <v>147.41</v>
      </c>
    </row>
    <row r="11125" spans="1:4" ht="14.25">
      <c r="A11125" s="199">
        <v>34746</v>
      </c>
      <c r="B11125" s="186" t="s">
        <v>10394</v>
      </c>
      <c r="C11125" s="187" t="s">
        <v>74</v>
      </c>
      <c r="D11125" s="218">
        <v>40.200000000000003</v>
      </c>
    </row>
    <row r="11126" spans="1:4" ht="14.25">
      <c r="A11126" s="199">
        <v>1360</v>
      </c>
      <c r="B11126" s="186" t="s">
        <v>10395</v>
      </c>
      <c r="C11126" s="187" t="s">
        <v>74</v>
      </c>
      <c r="D11126" s="218">
        <v>46.9</v>
      </c>
    </row>
    <row r="11127" spans="1:4" ht="14.25">
      <c r="A11127" s="199">
        <v>45300</v>
      </c>
      <c r="B11127" s="186" t="s">
        <v>23730</v>
      </c>
      <c r="C11127" s="187" t="s">
        <v>73</v>
      </c>
      <c r="D11127" s="218">
        <v>2662.93</v>
      </c>
    </row>
    <row r="11128" spans="1:4" ht="14.25">
      <c r="A11128" s="199">
        <v>36526</v>
      </c>
      <c r="B11128" s="186" t="s">
        <v>10396</v>
      </c>
      <c r="C11128" s="187" t="s">
        <v>73</v>
      </c>
      <c r="D11128" s="218"/>
    </row>
    <row r="11129" spans="1:4" ht="14.25">
      <c r="A11129" s="199">
        <v>36523</v>
      </c>
      <c r="B11129" s="186" t="s">
        <v>10397</v>
      </c>
      <c r="C11129" s="187" t="s">
        <v>73</v>
      </c>
      <c r="D11129" s="218"/>
    </row>
    <row r="11130" spans="1:4" ht="14.25">
      <c r="A11130" s="199">
        <v>36522</v>
      </c>
      <c r="B11130" s="186" t="s">
        <v>10398</v>
      </c>
      <c r="C11130" s="187" t="s">
        <v>73</v>
      </c>
      <c r="D11130" s="218"/>
    </row>
    <row r="11131" spans="1:4" ht="14.25">
      <c r="A11131" s="199">
        <v>36525</v>
      </c>
      <c r="B11131" s="186" t="s">
        <v>10399</v>
      </c>
      <c r="C11131" s="187" t="s">
        <v>73</v>
      </c>
      <c r="D11131" s="218"/>
    </row>
    <row r="11132" spans="1:4" ht="14.25">
      <c r="A11132" s="199">
        <v>13803</v>
      </c>
      <c r="B11132" s="186" t="s">
        <v>10400</v>
      </c>
      <c r="C11132" s="187" t="s">
        <v>73</v>
      </c>
      <c r="D11132" s="218"/>
    </row>
    <row r="11133" spans="1:4" ht="14.25">
      <c r="A11133" s="199">
        <v>34348</v>
      </c>
      <c r="B11133" s="186" t="s">
        <v>10401</v>
      </c>
      <c r="C11133" s="187" t="s">
        <v>44</v>
      </c>
      <c r="D11133" s="218">
        <v>20.79</v>
      </c>
    </row>
    <row r="11134" spans="1:4" ht="14.25">
      <c r="A11134" s="199">
        <v>34347</v>
      </c>
      <c r="B11134" s="186" t="s">
        <v>10402</v>
      </c>
      <c r="C11134" s="187" t="s">
        <v>44</v>
      </c>
      <c r="D11134" s="218">
        <v>14.86</v>
      </c>
    </row>
    <row r="11135" spans="1:4" ht="14.25">
      <c r="A11135" s="199">
        <v>11146</v>
      </c>
      <c r="B11135" s="186" t="s">
        <v>10403</v>
      </c>
      <c r="C11135" s="187" t="s">
        <v>712</v>
      </c>
      <c r="D11135" s="218">
        <v>585.13</v>
      </c>
    </row>
    <row r="11136" spans="1:4" ht="14.25">
      <c r="A11136" s="199">
        <v>11147</v>
      </c>
      <c r="B11136" s="186" t="s">
        <v>10404</v>
      </c>
      <c r="C11136" s="187" t="s">
        <v>712</v>
      </c>
      <c r="D11136" s="218">
        <v>608.03</v>
      </c>
    </row>
    <row r="11137" spans="1:4" ht="14.25">
      <c r="A11137" s="199">
        <v>34872</v>
      </c>
      <c r="B11137" s="186" t="s">
        <v>10405</v>
      </c>
      <c r="C11137" s="187" t="s">
        <v>712</v>
      </c>
      <c r="D11137" s="218">
        <v>614.85</v>
      </c>
    </row>
    <row r="11138" spans="1:4" ht="14.25">
      <c r="A11138" s="199">
        <v>34491</v>
      </c>
      <c r="B11138" s="186" t="s">
        <v>10406</v>
      </c>
      <c r="C11138" s="187" t="s">
        <v>712</v>
      </c>
      <c r="D11138" s="218">
        <v>632.66999999999996</v>
      </c>
    </row>
    <row r="11139" spans="1:4" ht="14.25">
      <c r="A11139" s="199">
        <v>34770</v>
      </c>
      <c r="B11139" s="186" t="s">
        <v>10407</v>
      </c>
      <c r="C11139" s="187" t="s">
        <v>715</v>
      </c>
      <c r="D11139" s="218">
        <v>691.52</v>
      </c>
    </row>
    <row r="11140" spans="1:4" ht="14.25">
      <c r="A11140" s="199">
        <v>1518</v>
      </c>
      <c r="B11140" s="186" t="s">
        <v>10408</v>
      </c>
      <c r="C11140" s="187" t="s">
        <v>715</v>
      </c>
      <c r="D11140" s="218">
        <v>705</v>
      </c>
    </row>
    <row r="11141" spans="1:4" ht="14.25">
      <c r="A11141" s="199">
        <v>41965</v>
      </c>
      <c r="B11141" s="186" t="s">
        <v>10409</v>
      </c>
      <c r="C11141" s="187" t="s">
        <v>715</v>
      </c>
      <c r="D11141" s="218">
        <v>618.16999999999996</v>
      </c>
    </row>
    <row r="11142" spans="1:4" ht="14.25">
      <c r="A11142" s="199">
        <v>1524</v>
      </c>
      <c r="B11142" s="186" t="s">
        <v>10410</v>
      </c>
      <c r="C11142" s="187" t="s">
        <v>712</v>
      </c>
      <c r="D11142" s="218">
        <v>561.39</v>
      </c>
    </row>
    <row r="11143" spans="1:4" ht="14.25">
      <c r="A11143" s="199">
        <v>34492</v>
      </c>
      <c r="B11143" s="186" t="s">
        <v>10411</v>
      </c>
      <c r="C11143" s="187" t="s">
        <v>712</v>
      </c>
      <c r="D11143" s="218">
        <v>520</v>
      </c>
    </row>
    <row r="11144" spans="1:4" ht="14.25">
      <c r="A11144" s="199">
        <v>38404</v>
      </c>
      <c r="B11144" s="186" t="s">
        <v>10412</v>
      </c>
      <c r="C11144" s="187" t="s">
        <v>712</v>
      </c>
      <c r="D11144" s="218">
        <v>538.62</v>
      </c>
    </row>
    <row r="11145" spans="1:4" ht="14.25">
      <c r="A11145" s="199">
        <v>39849</v>
      </c>
      <c r="B11145" s="186" t="s">
        <v>10413</v>
      </c>
      <c r="C11145" s="187" t="s">
        <v>712</v>
      </c>
      <c r="D11145" s="218">
        <v>617.26</v>
      </c>
    </row>
    <row r="11146" spans="1:4" ht="14.25">
      <c r="A11146" s="199">
        <v>38464</v>
      </c>
      <c r="B11146" s="186" t="s">
        <v>10414</v>
      </c>
      <c r="C11146" s="187" t="s">
        <v>712</v>
      </c>
      <c r="D11146" s="218">
        <v>626.22</v>
      </c>
    </row>
    <row r="11147" spans="1:4" ht="14.25">
      <c r="A11147" s="199">
        <v>1527</v>
      </c>
      <c r="B11147" s="186" t="s">
        <v>10415</v>
      </c>
      <c r="C11147" s="187" t="s">
        <v>712</v>
      </c>
      <c r="D11147" s="218">
        <v>579.21</v>
      </c>
    </row>
    <row r="11148" spans="1:4" ht="14.25">
      <c r="A11148" s="199">
        <v>34493</v>
      </c>
      <c r="B11148" s="186" t="s">
        <v>10416</v>
      </c>
      <c r="C11148" s="187" t="s">
        <v>712</v>
      </c>
      <c r="D11148" s="218">
        <v>534.65</v>
      </c>
    </row>
    <row r="11149" spans="1:4" ht="14.25">
      <c r="A11149" s="199">
        <v>38405</v>
      </c>
      <c r="B11149" s="186" t="s">
        <v>10417</v>
      </c>
      <c r="C11149" s="187" t="s">
        <v>712</v>
      </c>
      <c r="D11149" s="218">
        <v>555.23</v>
      </c>
    </row>
    <row r="11150" spans="1:4" ht="14.25">
      <c r="A11150" s="199">
        <v>38408</v>
      </c>
      <c r="B11150" s="186" t="s">
        <v>10418</v>
      </c>
      <c r="C11150" s="187" t="s">
        <v>712</v>
      </c>
      <c r="D11150" s="218">
        <v>614.58000000000004</v>
      </c>
    </row>
    <row r="11151" spans="1:4" ht="14.25">
      <c r="A11151" s="199">
        <v>1525</v>
      </c>
      <c r="B11151" s="186" t="s">
        <v>10419</v>
      </c>
      <c r="C11151" s="187" t="s">
        <v>712</v>
      </c>
      <c r="D11151" s="218">
        <v>597.03</v>
      </c>
    </row>
    <row r="11152" spans="1:4" ht="14.25">
      <c r="A11152" s="199">
        <v>34494</v>
      </c>
      <c r="B11152" s="186" t="s">
        <v>10420</v>
      </c>
      <c r="C11152" s="187" t="s">
        <v>712</v>
      </c>
      <c r="D11152" s="218">
        <v>552.48</v>
      </c>
    </row>
    <row r="11153" spans="1:4" ht="14.25">
      <c r="A11153" s="199">
        <v>38406</v>
      </c>
      <c r="B11153" s="186" t="s">
        <v>10421</v>
      </c>
      <c r="C11153" s="187" t="s">
        <v>712</v>
      </c>
      <c r="D11153" s="218">
        <v>586.28</v>
      </c>
    </row>
    <row r="11154" spans="1:4" ht="14.25">
      <c r="A11154" s="199">
        <v>38409</v>
      </c>
      <c r="B11154" s="186" t="s">
        <v>10422</v>
      </c>
      <c r="C11154" s="187" t="s">
        <v>712</v>
      </c>
      <c r="D11154" s="218">
        <v>618.77</v>
      </c>
    </row>
    <row r="11155" spans="1:4" ht="14.25">
      <c r="A11155" s="199">
        <v>43360</v>
      </c>
      <c r="B11155" s="186" t="s">
        <v>10423</v>
      </c>
      <c r="C11155" s="187" t="s">
        <v>712</v>
      </c>
      <c r="D11155" s="218">
        <v>645.20000000000005</v>
      </c>
    </row>
    <row r="11156" spans="1:4" ht="14.25">
      <c r="A11156" s="199">
        <v>11145</v>
      </c>
      <c r="B11156" s="186" t="s">
        <v>10424</v>
      </c>
      <c r="C11156" s="187" t="s">
        <v>712</v>
      </c>
      <c r="D11156" s="218">
        <v>614.85</v>
      </c>
    </row>
    <row r="11157" spans="1:4" ht="14.25">
      <c r="A11157" s="199">
        <v>34495</v>
      </c>
      <c r="B11157" s="186" t="s">
        <v>10425</v>
      </c>
      <c r="C11157" s="187" t="s">
        <v>712</v>
      </c>
      <c r="D11157" s="218">
        <v>570.29999999999995</v>
      </c>
    </row>
    <row r="11158" spans="1:4" ht="14.25">
      <c r="A11158" s="199">
        <v>34479</v>
      </c>
      <c r="B11158" s="186" t="s">
        <v>10426</v>
      </c>
      <c r="C11158" s="187" t="s">
        <v>712</v>
      </c>
      <c r="D11158" s="218">
        <v>632.66999999999996</v>
      </c>
    </row>
    <row r="11159" spans="1:4" ht="14.25">
      <c r="A11159" s="199">
        <v>34496</v>
      </c>
      <c r="B11159" s="186" t="s">
        <v>10427</v>
      </c>
      <c r="C11159" s="187" t="s">
        <v>712</v>
      </c>
      <c r="D11159" s="218">
        <v>594.91999999999996</v>
      </c>
    </row>
    <row r="11160" spans="1:4" ht="14.25">
      <c r="A11160" s="199">
        <v>34481</v>
      </c>
      <c r="B11160" s="186" t="s">
        <v>10428</v>
      </c>
      <c r="C11160" s="187" t="s">
        <v>712</v>
      </c>
      <c r="D11160" s="218">
        <v>661.07</v>
      </c>
    </row>
    <row r="11161" spans="1:4" ht="14.25">
      <c r="A11161" s="199">
        <v>34483</v>
      </c>
      <c r="B11161" s="186" t="s">
        <v>10429</v>
      </c>
      <c r="C11161" s="187" t="s">
        <v>712</v>
      </c>
      <c r="D11161" s="218">
        <v>706.3</v>
      </c>
    </row>
    <row r="11162" spans="1:4" ht="14.25">
      <c r="A11162" s="199">
        <v>34485</v>
      </c>
      <c r="B11162" s="186" t="s">
        <v>10430</v>
      </c>
      <c r="C11162" s="187" t="s">
        <v>712</v>
      </c>
      <c r="D11162" s="218">
        <v>755.31</v>
      </c>
    </row>
    <row r="11163" spans="1:4" ht="14.25">
      <c r="A11163" s="199">
        <v>14041</v>
      </c>
      <c r="B11163" s="186" t="s">
        <v>10431</v>
      </c>
      <c r="C11163" s="187" t="s">
        <v>712</v>
      </c>
      <c r="D11163" s="218">
        <v>490.99</v>
      </c>
    </row>
    <row r="11164" spans="1:4" ht="14.25">
      <c r="A11164" s="199">
        <v>1523</v>
      </c>
      <c r="B11164" s="186" t="s">
        <v>10432</v>
      </c>
      <c r="C11164" s="187" t="s">
        <v>712</v>
      </c>
      <c r="D11164" s="218">
        <v>499.01</v>
      </c>
    </row>
    <row r="11165" spans="1:4" ht="14.25">
      <c r="A11165" s="199">
        <v>14054</v>
      </c>
      <c r="B11165" s="186" t="s">
        <v>10433</v>
      </c>
      <c r="C11165" s="187" t="s">
        <v>73</v>
      </c>
      <c r="D11165" s="218">
        <v>22.24</v>
      </c>
    </row>
    <row r="11166" spans="1:4" ht="14.25">
      <c r="A11166" s="199">
        <v>14052</v>
      </c>
      <c r="B11166" s="186" t="s">
        <v>10434</v>
      </c>
      <c r="C11166" s="187" t="s">
        <v>73</v>
      </c>
      <c r="D11166" s="218">
        <v>17.11</v>
      </c>
    </row>
    <row r="11167" spans="1:4" ht="14.25">
      <c r="A11167" s="199">
        <v>14053</v>
      </c>
      <c r="B11167" s="186" t="s">
        <v>10435</v>
      </c>
      <c r="C11167" s="187" t="s">
        <v>73</v>
      </c>
      <c r="D11167" s="218">
        <v>17.37</v>
      </c>
    </row>
    <row r="11168" spans="1:4" ht="14.25">
      <c r="A11168" s="199">
        <v>2560</v>
      </c>
      <c r="B11168" s="186" t="s">
        <v>10436</v>
      </c>
      <c r="C11168" s="187" t="s">
        <v>73</v>
      </c>
      <c r="D11168" s="218">
        <v>23.02</v>
      </c>
    </row>
    <row r="11169" spans="1:4" ht="14.25">
      <c r="A11169" s="199">
        <v>2558</v>
      </c>
      <c r="B11169" s="186" t="s">
        <v>10437</v>
      </c>
      <c r="C11169" s="187" t="s">
        <v>73</v>
      </c>
      <c r="D11169" s="218">
        <v>13.08</v>
      </c>
    </row>
    <row r="11170" spans="1:4" ht="14.25">
      <c r="A11170" s="199">
        <v>2559</v>
      </c>
      <c r="B11170" s="186" t="s">
        <v>10438</v>
      </c>
      <c r="C11170" s="187" t="s">
        <v>73</v>
      </c>
      <c r="D11170" s="218">
        <v>18.41</v>
      </c>
    </row>
    <row r="11171" spans="1:4" ht="14.25">
      <c r="A11171" s="199">
        <v>2592</v>
      </c>
      <c r="B11171" s="186" t="s">
        <v>10439</v>
      </c>
      <c r="C11171" s="187" t="s">
        <v>73</v>
      </c>
      <c r="D11171" s="218">
        <v>305.2</v>
      </c>
    </row>
    <row r="11172" spans="1:4" ht="14.25">
      <c r="A11172" s="199">
        <v>2589</v>
      </c>
      <c r="B11172" s="186" t="s">
        <v>10440</v>
      </c>
      <c r="C11172" s="187" t="s">
        <v>73</v>
      </c>
      <c r="D11172" s="218">
        <v>40.82</v>
      </c>
    </row>
    <row r="11173" spans="1:4" ht="14.25">
      <c r="A11173" s="199">
        <v>2566</v>
      </c>
      <c r="B11173" s="186" t="s">
        <v>10441</v>
      </c>
      <c r="C11173" s="187" t="s">
        <v>73</v>
      </c>
      <c r="D11173" s="218">
        <v>30.71</v>
      </c>
    </row>
    <row r="11174" spans="1:4" ht="14.25">
      <c r="A11174" s="199">
        <v>2590</v>
      </c>
      <c r="B11174" s="186" t="s">
        <v>10442</v>
      </c>
      <c r="C11174" s="187" t="s">
        <v>73</v>
      </c>
      <c r="D11174" s="218">
        <v>25.05</v>
      </c>
    </row>
    <row r="11175" spans="1:4" ht="14.25">
      <c r="A11175" s="199">
        <v>2591</v>
      </c>
      <c r="B11175" s="186" t="s">
        <v>10443</v>
      </c>
      <c r="C11175" s="187" t="s">
        <v>73</v>
      </c>
      <c r="D11175" s="218">
        <v>14.89</v>
      </c>
    </row>
    <row r="11176" spans="1:4" ht="14.25">
      <c r="A11176" s="199">
        <v>2567</v>
      </c>
      <c r="B11176" s="186" t="s">
        <v>10444</v>
      </c>
      <c r="C11176" s="187" t="s">
        <v>73</v>
      </c>
      <c r="D11176" s="218">
        <v>59.88</v>
      </c>
    </row>
    <row r="11177" spans="1:4" ht="14.25">
      <c r="A11177" s="199">
        <v>2568</v>
      </c>
      <c r="B11177" s="186" t="s">
        <v>10445</v>
      </c>
      <c r="C11177" s="187" t="s">
        <v>73</v>
      </c>
      <c r="D11177" s="218">
        <v>166.28</v>
      </c>
    </row>
    <row r="11178" spans="1:4" ht="14.25">
      <c r="A11178" s="199">
        <v>2565</v>
      </c>
      <c r="B11178" s="186" t="s">
        <v>10446</v>
      </c>
      <c r="C11178" s="187" t="s">
        <v>73</v>
      </c>
      <c r="D11178" s="218">
        <v>14.91</v>
      </c>
    </row>
    <row r="11179" spans="1:4" ht="14.25">
      <c r="A11179" s="199">
        <v>2594</v>
      </c>
      <c r="B11179" s="186" t="s">
        <v>10447</v>
      </c>
      <c r="C11179" s="187" t="s">
        <v>73</v>
      </c>
      <c r="D11179" s="218">
        <v>277.01</v>
      </c>
    </row>
    <row r="11180" spans="1:4" ht="14.25">
      <c r="A11180" s="199">
        <v>2587</v>
      </c>
      <c r="B11180" s="186" t="s">
        <v>10448</v>
      </c>
      <c r="C11180" s="187" t="s">
        <v>73</v>
      </c>
      <c r="D11180" s="218">
        <v>47.21</v>
      </c>
    </row>
    <row r="11181" spans="1:4" ht="14.25">
      <c r="A11181" s="199">
        <v>2588</v>
      </c>
      <c r="B11181" s="186" t="s">
        <v>10449</v>
      </c>
      <c r="C11181" s="187" t="s">
        <v>73</v>
      </c>
      <c r="D11181" s="218">
        <v>37.5</v>
      </c>
    </row>
    <row r="11182" spans="1:4" ht="14.25">
      <c r="A11182" s="199">
        <v>2570</v>
      </c>
      <c r="B11182" s="186" t="s">
        <v>10450</v>
      </c>
      <c r="C11182" s="187" t="s">
        <v>73</v>
      </c>
      <c r="D11182" s="218">
        <v>24.22</v>
      </c>
    </row>
    <row r="11183" spans="1:4" ht="14.25">
      <c r="A11183" s="199">
        <v>2569</v>
      </c>
      <c r="B11183" s="186" t="s">
        <v>10451</v>
      </c>
      <c r="C11183" s="187" t="s">
        <v>73</v>
      </c>
      <c r="D11183" s="218">
        <v>14.45</v>
      </c>
    </row>
    <row r="11184" spans="1:4" ht="14.25">
      <c r="A11184" s="199">
        <v>2571</v>
      </c>
      <c r="B11184" s="186" t="s">
        <v>10452</v>
      </c>
      <c r="C11184" s="187" t="s">
        <v>73</v>
      </c>
      <c r="D11184" s="218">
        <v>71.900000000000006</v>
      </c>
    </row>
    <row r="11185" spans="1:4" ht="14.25">
      <c r="A11185" s="199">
        <v>2572</v>
      </c>
      <c r="B11185" s="186" t="s">
        <v>10453</v>
      </c>
      <c r="C11185" s="187" t="s">
        <v>73</v>
      </c>
      <c r="D11185" s="218">
        <v>212.64</v>
      </c>
    </row>
    <row r="11186" spans="1:4" ht="14.25">
      <c r="A11186" s="199">
        <v>2593</v>
      </c>
      <c r="B11186" s="186" t="s">
        <v>10454</v>
      </c>
      <c r="C11186" s="187" t="s">
        <v>73</v>
      </c>
      <c r="D11186" s="218">
        <v>15.41</v>
      </c>
    </row>
    <row r="11187" spans="1:4" ht="14.25">
      <c r="A11187" s="199">
        <v>2595</v>
      </c>
      <c r="B11187" s="186" t="s">
        <v>10455</v>
      </c>
      <c r="C11187" s="187" t="s">
        <v>73</v>
      </c>
      <c r="D11187" s="218">
        <v>331.76</v>
      </c>
    </row>
    <row r="11188" spans="1:4" ht="14.25">
      <c r="A11188" s="199">
        <v>2576</v>
      </c>
      <c r="B11188" s="186" t="s">
        <v>10456</v>
      </c>
      <c r="C11188" s="187" t="s">
        <v>73</v>
      </c>
      <c r="D11188" s="218">
        <v>56.56</v>
      </c>
    </row>
    <row r="11189" spans="1:4" ht="14.25">
      <c r="A11189" s="199">
        <v>2575</v>
      </c>
      <c r="B11189" s="186" t="s">
        <v>10457</v>
      </c>
      <c r="C11189" s="187" t="s">
        <v>73</v>
      </c>
      <c r="D11189" s="218">
        <v>42.52</v>
      </c>
    </row>
    <row r="11190" spans="1:4" ht="14.25">
      <c r="A11190" s="199">
        <v>2586</v>
      </c>
      <c r="B11190" s="186" t="s">
        <v>10458</v>
      </c>
      <c r="C11190" s="187" t="s">
        <v>73</v>
      </c>
      <c r="D11190" s="218">
        <v>28.62</v>
      </c>
    </row>
    <row r="11191" spans="1:4" ht="14.25">
      <c r="A11191" s="199">
        <v>2573</v>
      </c>
      <c r="B11191" s="186" t="s">
        <v>10459</v>
      </c>
      <c r="C11191" s="187" t="s">
        <v>73</v>
      </c>
      <c r="D11191" s="218">
        <v>17.66</v>
      </c>
    </row>
    <row r="11192" spans="1:4" ht="14.25">
      <c r="A11192" s="199">
        <v>2577</v>
      </c>
      <c r="B11192" s="186" t="s">
        <v>10460</v>
      </c>
      <c r="C11192" s="187" t="s">
        <v>73</v>
      </c>
      <c r="D11192" s="218">
        <v>76.63</v>
      </c>
    </row>
    <row r="11193" spans="1:4" ht="14.25">
      <c r="A11193" s="199">
        <v>2578</v>
      </c>
      <c r="B11193" s="186" t="s">
        <v>10461</v>
      </c>
      <c r="C11193" s="187" t="s">
        <v>73</v>
      </c>
      <c r="D11193" s="218">
        <v>239.26</v>
      </c>
    </row>
    <row r="11194" spans="1:4" ht="14.25">
      <c r="A11194" s="199">
        <v>2574</v>
      </c>
      <c r="B11194" s="186" t="s">
        <v>10462</v>
      </c>
      <c r="C11194" s="187" t="s">
        <v>73</v>
      </c>
      <c r="D11194" s="218">
        <v>17.77</v>
      </c>
    </row>
    <row r="11195" spans="1:4" ht="14.25">
      <c r="A11195" s="199">
        <v>2585</v>
      </c>
      <c r="B11195" s="186" t="s">
        <v>10463</v>
      </c>
      <c r="C11195" s="187" t="s">
        <v>73</v>
      </c>
      <c r="D11195" s="218">
        <v>328.32</v>
      </c>
    </row>
    <row r="11196" spans="1:4" ht="14.25">
      <c r="A11196" s="199">
        <v>12008</v>
      </c>
      <c r="B11196" s="186" t="s">
        <v>10464</v>
      </c>
      <c r="C11196" s="187" t="s">
        <v>73</v>
      </c>
      <c r="D11196" s="218">
        <v>176.16</v>
      </c>
    </row>
    <row r="11197" spans="1:4" ht="14.25">
      <c r="A11197" s="199">
        <v>2582</v>
      </c>
      <c r="B11197" s="186" t="s">
        <v>10465</v>
      </c>
      <c r="C11197" s="187" t="s">
        <v>73</v>
      </c>
      <c r="D11197" s="218">
        <v>52.46</v>
      </c>
    </row>
    <row r="11198" spans="1:4" ht="14.25">
      <c r="A11198" s="199">
        <v>2597</v>
      </c>
      <c r="B11198" s="186" t="s">
        <v>10466</v>
      </c>
      <c r="C11198" s="187" t="s">
        <v>73</v>
      </c>
      <c r="D11198" s="218">
        <v>44.96</v>
      </c>
    </row>
    <row r="11199" spans="1:4" ht="14.25">
      <c r="A11199" s="199">
        <v>2581</v>
      </c>
      <c r="B11199" s="186" t="s">
        <v>10467</v>
      </c>
      <c r="C11199" s="187" t="s">
        <v>73</v>
      </c>
      <c r="D11199" s="218">
        <v>27.39</v>
      </c>
    </row>
    <row r="11200" spans="1:4" ht="14.25">
      <c r="A11200" s="199">
        <v>2579</v>
      </c>
      <c r="B11200" s="186" t="s">
        <v>10468</v>
      </c>
      <c r="C11200" s="187" t="s">
        <v>73</v>
      </c>
      <c r="D11200" s="218">
        <v>21.4</v>
      </c>
    </row>
    <row r="11201" spans="1:4" ht="14.25">
      <c r="A11201" s="199">
        <v>2596</v>
      </c>
      <c r="B11201" s="186" t="s">
        <v>10469</v>
      </c>
      <c r="C11201" s="187" t="s">
        <v>73</v>
      </c>
      <c r="D11201" s="218">
        <v>81</v>
      </c>
    </row>
    <row r="11202" spans="1:4" ht="14.25">
      <c r="A11202" s="199">
        <v>2583</v>
      </c>
      <c r="B11202" s="186" t="s">
        <v>10470</v>
      </c>
      <c r="C11202" s="187" t="s">
        <v>73</v>
      </c>
      <c r="D11202" s="218">
        <v>197.02</v>
      </c>
    </row>
    <row r="11203" spans="1:4" ht="14.25">
      <c r="A11203" s="199">
        <v>2580</v>
      </c>
      <c r="B11203" s="186" t="s">
        <v>10471</v>
      </c>
      <c r="C11203" s="187" t="s">
        <v>73</v>
      </c>
      <c r="D11203" s="218">
        <v>23.46</v>
      </c>
    </row>
    <row r="11204" spans="1:4" ht="14.25">
      <c r="A11204" s="199">
        <v>2584</v>
      </c>
      <c r="B11204" s="186" t="s">
        <v>10472</v>
      </c>
      <c r="C11204" s="187" t="s">
        <v>73</v>
      </c>
      <c r="D11204" s="218">
        <v>327.99</v>
      </c>
    </row>
    <row r="11205" spans="1:4" ht="14.25">
      <c r="A11205" s="199">
        <v>39329</v>
      </c>
      <c r="B11205" s="186" t="s">
        <v>10473</v>
      </c>
      <c r="C11205" s="187" t="s">
        <v>73</v>
      </c>
      <c r="D11205" s="218">
        <v>12.72</v>
      </c>
    </row>
    <row r="11206" spans="1:4" ht="14.25">
      <c r="A11206" s="199">
        <v>12010</v>
      </c>
      <c r="B11206" s="186" t="s">
        <v>10474</v>
      </c>
      <c r="C11206" s="187" t="s">
        <v>73</v>
      </c>
      <c r="D11206" s="218">
        <v>12.16</v>
      </c>
    </row>
    <row r="11207" spans="1:4" ht="14.25">
      <c r="A11207" s="199">
        <v>39332</v>
      </c>
      <c r="B11207" s="186" t="s">
        <v>10475</v>
      </c>
      <c r="C11207" s="187" t="s">
        <v>73</v>
      </c>
      <c r="D11207" s="218">
        <v>14.95</v>
      </c>
    </row>
    <row r="11208" spans="1:4" ht="14.25">
      <c r="A11208" s="199">
        <v>39330</v>
      </c>
      <c r="B11208" s="186" t="s">
        <v>10476</v>
      </c>
      <c r="C11208" s="187" t="s">
        <v>73</v>
      </c>
      <c r="D11208" s="218">
        <v>13.38</v>
      </c>
    </row>
    <row r="11209" spans="1:4" ht="14.25">
      <c r="A11209" s="199">
        <v>39331</v>
      </c>
      <c r="B11209" s="186" t="s">
        <v>10477</v>
      </c>
      <c r="C11209" s="187" t="s">
        <v>73</v>
      </c>
      <c r="D11209" s="218">
        <v>11.9</v>
      </c>
    </row>
    <row r="11210" spans="1:4" ht="14.25">
      <c r="A11210" s="199">
        <v>39335</v>
      </c>
      <c r="B11210" s="186" t="s">
        <v>10478</v>
      </c>
      <c r="C11210" s="187" t="s">
        <v>73</v>
      </c>
      <c r="D11210" s="218">
        <v>13.43</v>
      </c>
    </row>
    <row r="11211" spans="1:4" ht="14.25">
      <c r="A11211" s="199">
        <v>39333</v>
      </c>
      <c r="B11211" s="186" t="s">
        <v>10479</v>
      </c>
      <c r="C11211" s="187" t="s">
        <v>73</v>
      </c>
      <c r="D11211" s="218">
        <v>11.6</v>
      </c>
    </row>
    <row r="11212" spans="1:4" ht="14.25">
      <c r="A11212" s="199">
        <v>39334</v>
      </c>
      <c r="B11212" s="186" t="s">
        <v>10480</v>
      </c>
      <c r="C11212" s="187" t="s">
        <v>73</v>
      </c>
      <c r="D11212" s="218">
        <v>10.67</v>
      </c>
    </row>
    <row r="11213" spans="1:4" ht="14.25">
      <c r="A11213" s="199">
        <v>12015</v>
      </c>
      <c r="B11213" s="186" t="s">
        <v>10481</v>
      </c>
      <c r="C11213" s="187" t="s">
        <v>73</v>
      </c>
      <c r="D11213" s="218">
        <v>15.6</v>
      </c>
    </row>
    <row r="11214" spans="1:4" ht="14.25">
      <c r="A11214" s="199">
        <v>12016</v>
      </c>
      <c r="B11214" s="186" t="s">
        <v>10482</v>
      </c>
      <c r="C11214" s="187" t="s">
        <v>73</v>
      </c>
      <c r="D11214" s="218">
        <v>13.4</v>
      </c>
    </row>
    <row r="11215" spans="1:4" ht="14.25">
      <c r="A11215" s="199">
        <v>12019</v>
      </c>
      <c r="B11215" s="186" t="s">
        <v>10483</v>
      </c>
      <c r="C11215" s="187" t="s">
        <v>73</v>
      </c>
      <c r="D11215" s="218">
        <v>15.6</v>
      </c>
    </row>
    <row r="11216" spans="1:4" ht="14.25">
      <c r="A11216" s="199">
        <v>12020</v>
      </c>
      <c r="B11216" s="186" t="s">
        <v>10484</v>
      </c>
      <c r="C11216" s="187" t="s">
        <v>73</v>
      </c>
      <c r="D11216" s="218">
        <v>13.4</v>
      </c>
    </row>
    <row r="11217" spans="1:4" ht="14.25">
      <c r="A11217" s="199">
        <v>39338</v>
      </c>
      <c r="B11217" s="186" t="s">
        <v>10485</v>
      </c>
      <c r="C11217" s="187" t="s">
        <v>73</v>
      </c>
      <c r="D11217" s="218">
        <v>14.95</v>
      </c>
    </row>
    <row r="11218" spans="1:4" ht="14.25">
      <c r="A11218" s="199">
        <v>39336</v>
      </c>
      <c r="B11218" s="186" t="s">
        <v>10486</v>
      </c>
      <c r="C11218" s="187" t="s">
        <v>73</v>
      </c>
      <c r="D11218" s="218">
        <v>13.38</v>
      </c>
    </row>
    <row r="11219" spans="1:4" ht="14.25">
      <c r="A11219" s="199">
        <v>39337</v>
      </c>
      <c r="B11219" s="186" t="s">
        <v>10487</v>
      </c>
      <c r="C11219" s="187" t="s">
        <v>73</v>
      </c>
      <c r="D11219" s="218">
        <v>11.9</v>
      </c>
    </row>
    <row r="11220" spans="1:4" ht="14.25">
      <c r="A11220" s="199">
        <v>39341</v>
      </c>
      <c r="B11220" s="186" t="s">
        <v>10488</v>
      </c>
      <c r="C11220" s="187" t="s">
        <v>73</v>
      </c>
      <c r="D11220" s="218">
        <v>19.489999999999998</v>
      </c>
    </row>
    <row r="11221" spans="1:4" ht="14.25">
      <c r="A11221" s="199">
        <v>39340</v>
      </c>
      <c r="B11221" s="186" t="s">
        <v>10489</v>
      </c>
      <c r="C11221" s="187" t="s">
        <v>73</v>
      </c>
      <c r="D11221" s="218">
        <v>14.31</v>
      </c>
    </row>
    <row r="11222" spans="1:4" ht="14.25">
      <c r="A11222" s="199">
        <v>39342</v>
      </c>
      <c r="B11222" s="186" t="s">
        <v>10490</v>
      </c>
      <c r="C11222" s="187" t="s">
        <v>73</v>
      </c>
      <c r="D11222" s="218">
        <v>19.489999999999998</v>
      </c>
    </row>
    <row r="11223" spans="1:4" ht="14.25">
      <c r="A11223" s="199">
        <v>12025</v>
      </c>
      <c r="B11223" s="186" t="s">
        <v>10491</v>
      </c>
      <c r="C11223" s="187" t="s">
        <v>73</v>
      </c>
      <c r="D11223" s="218">
        <v>14.78</v>
      </c>
    </row>
    <row r="11224" spans="1:4" ht="14.25">
      <c r="A11224" s="199">
        <v>39345</v>
      </c>
      <c r="B11224" s="186" t="s">
        <v>10492</v>
      </c>
      <c r="C11224" s="187" t="s">
        <v>73</v>
      </c>
      <c r="D11224" s="218">
        <v>22.27</v>
      </c>
    </row>
    <row r="11225" spans="1:4" ht="14.25">
      <c r="A11225" s="199">
        <v>39343</v>
      </c>
      <c r="B11225" s="186" t="s">
        <v>10493</v>
      </c>
      <c r="C11225" s="187" t="s">
        <v>73</v>
      </c>
      <c r="D11225" s="218">
        <v>16.46</v>
      </c>
    </row>
    <row r="11226" spans="1:4" ht="14.25">
      <c r="A11226" s="199">
        <v>39344</v>
      </c>
      <c r="B11226" s="186" t="s">
        <v>10494</v>
      </c>
      <c r="C11226" s="187" t="s">
        <v>73</v>
      </c>
      <c r="D11226" s="218">
        <v>15.91</v>
      </c>
    </row>
    <row r="11227" spans="1:4" ht="14.25">
      <c r="A11227" s="199">
        <v>12623</v>
      </c>
      <c r="B11227" s="186" t="s">
        <v>10495</v>
      </c>
      <c r="C11227" s="187" t="s">
        <v>44</v>
      </c>
      <c r="D11227" s="218">
        <v>50.42</v>
      </c>
    </row>
    <row r="11228" spans="1:4" ht="14.25">
      <c r="A11228" s="199">
        <v>34498</v>
      </c>
      <c r="B11228" s="186" t="s">
        <v>10496</v>
      </c>
      <c r="C11228" s="187" t="s">
        <v>73</v>
      </c>
      <c r="D11228" s="218">
        <v>101.56</v>
      </c>
    </row>
    <row r="11229" spans="1:4" ht="14.25">
      <c r="A11229" s="199">
        <v>13244</v>
      </c>
      <c r="B11229" s="186" t="s">
        <v>10497</v>
      </c>
      <c r="C11229" s="187" t="s">
        <v>73</v>
      </c>
      <c r="D11229" s="218">
        <v>42.75</v>
      </c>
    </row>
    <row r="11230" spans="1:4" ht="14.25">
      <c r="A11230" s="199">
        <v>38998</v>
      </c>
      <c r="B11230" s="186" t="s">
        <v>10498</v>
      </c>
      <c r="C11230" s="187" t="s">
        <v>73</v>
      </c>
      <c r="D11230" s="218"/>
    </row>
    <row r="11231" spans="1:4" ht="14.25">
      <c r="A11231" s="199">
        <v>38999</v>
      </c>
      <c r="B11231" s="186" t="s">
        <v>10499</v>
      </c>
      <c r="C11231" s="187" t="s">
        <v>73</v>
      </c>
      <c r="D11231" s="218"/>
    </row>
    <row r="11232" spans="1:4" ht="14.25">
      <c r="A11232" s="199">
        <v>38996</v>
      </c>
      <c r="B11232" s="186" t="s">
        <v>10500</v>
      </c>
      <c r="C11232" s="187" t="s">
        <v>73</v>
      </c>
      <c r="D11232" s="218"/>
    </row>
    <row r="11233" spans="1:4" ht="14.25">
      <c r="A11233" s="199">
        <v>44173</v>
      </c>
      <c r="B11233" s="186" t="s">
        <v>10501</v>
      </c>
      <c r="C11233" s="187" t="s">
        <v>73</v>
      </c>
      <c r="D11233" s="218"/>
    </row>
    <row r="11234" spans="1:4" ht="14.25">
      <c r="A11234" s="199">
        <v>44174</v>
      </c>
      <c r="B11234" s="186" t="s">
        <v>10502</v>
      </c>
      <c r="C11234" s="187" t="s">
        <v>73</v>
      </c>
      <c r="D11234" s="218"/>
    </row>
    <row r="11235" spans="1:4" ht="14.25">
      <c r="A11235" s="199">
        <v>38997</v>
      </c>
      <c r="B11235" s="186" t="s">
        <v>10503</v>
      </c>
      <c r="C11235" s="187" t="s">
        <v>73</v>
      </c>
      <c r="D11235" s="218"/>
    </row>
    <row r="11236" spans="1:4" ht="14.25">
      <c r="A11236" s="199">
        <v>39600</v>
      </c>
      <c r="B11236" s="186" t="s">
        <v>10504</v>
      </c>
      <c r="C11236" s="187" t="s">
        <v>73</v>
      </c>
      <c r="D11236" s="218">
        <v>14.52</v>
      </c>
    </row>
    <row r="11237" spans="1:4" ht="14.25">
      <c r="A11237" s="199">
        <v>39601</v>
      </c>
      <c r="B11237" s="186" t="s">
        <v>10505</v>
      </c>
      <c r="C11237" s="187" t="s">
        <v>73</v>
      </c>
      <c r="D11237" s="218">
        <v>30.81</v>
      </c>
    </row>
    <row r="11238" spans="1:4" ht="14.25">
      <c r="A11238" s="199">
        <v>39862</v>
      </c>
      <c r="B11238" s="186" t="s">
        <v>10506</v>
      </c>
      <c r="C11238" s="187" t="s">
        <v>73</v>
      </c>
      <c r="D11238" s="218"/>
    </row>
    <row r="11239" spans="1:4" ht="14.25">
      <c r="A11239" s="199">
        <v>39863</v>
      </c>
      <c r="B11239" s="186" t="s">
        <v>10507</v>
      </c>
      <c r="C11239" s="187" t="s">
        <v>73</v>
      </c>
      <c r="D11239" s="218"/>
    </row>
    <row r="11240" spans="1:4" ht="14.25">
      <c r="A11240" s="199">
        <v>39864</v>
      </c>
      <c r="B11240" s="186" t="s">
        <v>10508</v>
      </c>
      <c r="C11240" s="187" t="s">
        <v>73</v>
      </c>
      <c r="D11240" s="218"/>
    </row>
    <row r="11241" spans="1:4" ht="14.25">
      <c r="A11241" s="199">
        <v>39865</v>
      </c>
      <c r="B11241" s="186" t="s">
        <v>10509</v>
      </c>
      <c r="C11241" s="187" t="s">
        <v>73</v>
      </c>
      <c r="D11241" s="218"/>
    </row>
    <row r="11242" spans="1:4" ht="14.25">
      <c r="A11242" s="199">
        <v>2517</v>
      </c>
      <c r="B11242" s="186" t="s">
        <v>10510</v>
      </c>
      <c r="C11242" s="187" t="s">
        <v>73</v>
      </c>
      <c r="D11242" s="218">
        <v>32.68</v>
      </c>
    </row>
    <row r="11243" spans="1:4" ht="14.25">
      <c r="A11243" s="199">
        <v>2522</v>
      </c>
      <c r="B11243" s="186" t="s">
        <v>10511</v>
      </c>
      <c r="C11243" s="187" t="s">
        <v>73</v>
      </c>
      <c r="D11243" s="218">
        <v>21.12</v>
      </c>
    </row>
    <row r="11244" spans="1:4" ht="14.25">
      <c r="A11244" s="199">
        <v>2516</v>
      </c>
      <c r="B11244" s="186" t="s">
        <v>10512</v>
      </c>
      <c r="C11244" s="187" t="s">
        <v>73</v>
      </c>
      <c r="D11244" s="218">
        <v>16.96</v>
      </c>
    </row>
    <row r="11245" spans="1:4" ht="14.25">
      <c r="A11245" s="199">
        <v>2548</v>
      </c>
      <c r="B11245" s="186" t="s">
        <v>10513</v>
      </c>
      <c r="C11245" s="187" t="s">
        <v>73</v>
      </c>
      <c r="D11245" s="218">
        <v>12.99</v>
      </c>
    </row>
    <row r="11246" spans="1:4" ht="14.25">
      <c r="A11246" s="199">
        <v>2518</v>
      </c>
      <c r="B11246" s="186" t="s">
        <v>10514</v>
      </c>
      <c r="C11246" s="187" t="s">
        <v>73</v>
      </c>
      <c r="D11246" s="218">
        <v>155.55000000000001</v>
      </c>
    </row>
    <row r="11247" spans="1:4" ht="14.25">
      <c r="A11247" s="199">
        <v>2521</v>
      </c>
      <c r="B11247" s="186" t="s">
        <v>10515</v>
      </c>
      <c r="C11247" s="187" t="s">
        <v>73</v>
      </c>
      <c r="D11247" s="218">
        <v>66.209999999999994</v>
      </c>
    </row>
    <row r="11248" spans="1:4" ht="14.25">
      <c r="A11248" s="199">
        <v>2519</v>
      </c>
      <c r="B11248" s="186" t="s">
        <v>10516</v>
      </c>
      <c r="C11248" s="187" t="s">
        <v>73</v>
      </c>
      <c r="D11248" s="218">
        <v>187.56</v>
      </c>
    </row>
    <row r="11249" spans="1:4" ht="14.25">
      <c r="A11249" s="199">
        <v>2515</v>
      </c>
      <c r="B11249" s="186" t="s">
        <v>10517</v>
      </c>
      <c r="C11249" s="187" t="s">
        <v>73</v>
      </c>
      <c r="D11249" s="218">
        <v>14.11</v>
      </c>
    </row>
    <row r="11250" spans="1:4" ht="14.25">
      <c r="A11250" s="199">
        <v>2520</v>
      </c>
      <c r="B11250" s="186" t="s">
        <v>10518</v>
      </c>
      <c r="C11250" s="187" t="s">
        <v>73</v>
      </c>
      <c r="D11250" s="218">
        <v>345.21</v>
      </c>
    </row>
    <row r="11251" spans="1:4" ht="14.25">
      <c r="A11251" s="199">
        <v>1602</v>
      </c>
      <c r="B11251" s="186" t="s">
        <v>10519</v>
      </c>
      <c r="C11251" s="187" t="s">
        <v>73</v>
      </c>
      <c r="D11251" s="218">
        <v>68.489999999999995</v>
      </c>
    </row>
    <row r="11252" spans="1:4" ht="14.25">
      <c r="A11252" s="199">
        <v>1601</v>
      </c>
      <c r="B11252" s="186" t="s">
        <v>10520</v>
      </c>
      <c r="C11252" s="187" t="s">
        <v>73</v>
      </c>
      <c r="D11252" s="218">
        <v>61.04</v>
      </c>
    </row>
    <row r="11253" spans="1:4" ht="14.25">
      <c r="A11253" s="199">
        <v>1600</v>
      </c>
      <c r="B11253" s="186" t="s">
        <v>10521</v>
      </c>
      <c r="C11253" s="187" t="s">
        <v>73</v>
      </c>
      <c r="D11253" s="218">
        <v>26.66</v>
      </c>
    </row>
    <row r="11254" spans="1:4" ht="14.25">
      <c r="A11254" s="199">
        <v>1598</v>
      </c>
      <c r="B11254" s="186" t="s">
        <v>10522</v>
      </c>
      <c r="C11254" s="187" t="s">
        <v>73</v>
      </c>
      <c r="D11254" s="218">
        <v>18.07</v>
      </c>
    </row>
    <row r="11255" spans="1:4" ht="14.25">
      <c r="A11255" s="199">
        <v>1603</v>
      </c>
      <c r="B11255" s="186" t="s">
        <v>10523</v>
      </c>
      <c r="C11255" s="187" t="s">
        <v>73</v>
      </c>
      <c r="D11255" s="218">
        <v>103.41</v>
      </c>
    </row>
    <row r="11256" spans="1:4" ht="14.25">
      <c r="A11256" s="199">
        <v>1599</v>
      </c>
      <c r="B11256" s="186" t="s">
        <v>10524</v>
      </c>
      <c r="C11256" s="187" t="s">
        <v>73</v>
      </c>
      <c r="D11256" s="218">
        <v>20.96</v>
      </c>
    </row>
    <row r="11257" spans="1:4" ht="14.25">
      <c r="A11257" s="199">
        <v>1597</v>
      </c>
      <c r="B11257" s="186" t="s">
        <v>10525</v>
      </c>
      <c r="C11257" s="187" t="s">
        <v>73</v>
      </c>
      <c r="D11257" s="218">
        <v>16.98</v>
      </c>
    </row>
    <row r="11258" spans="1:4" ht="14.25">
      <c r="A11258" s="199">
        <v>39602</v>
      </c>
      <c r="B11258" s="186" t="s">
        <v>10526</v>
      </c>
      <c r="C11258" s="187" t="s">
        <v>73</v>
      </c>
      <c r="D11258" s="218">
        <v>1.54</v>
      </c>
    </row>
    <row r="11259" spans="1:4" ht="14.25">
      <c r="A11259" s="199">
        <v>39603</v>
      </c>
      <c r="B11259" s="186" t="s">
        <v>10527</v>
      </c>
      <c r="C11259" s="187" t="s">
        <v>73</v>
      </c>
      <c r="D11259" s="218">
        <v>3.28</v>
      </c>
    </row>
    <row r="11260" spans="1:4" ht="14.25">
      <c r="A11260" s="199">
        <v>11821</v>
      </c>
      <c r="B11260" s="186" t="s">
        <v>10528</v>
      </c>
      <c r="C11260" s="187" t="s">
        <v>73</v>
      </c>
      <c r="D11260" s="218">
        <v>13.95</v>
      </c>
    </row>
    <row r="11261" spans="1:4" ht="14.25">
      <c r="A11261" s="199">
        <v>1562</v>
      </c>
      <c r="B11261" s="186" t="s">
        <v>10529</v>
      </c>
      <c r="C11261" s="187" t="s">
        <v>73</v>
      </c>
      <c r="D11261" s="218">
        <v>22.85</v>
      </c>
    </row>
    <row r="11262" spans="1:4" ht="14.25">
      <c r="A11262" s="199">
        <v>1563</v>
      </c>
      <c r="B11262" s="186" t="s">
        <v>10530</v>
      </c>
      <c r="C11262" s="187" t="s">
        <v>73</v>
      </c>
      <c r="D11262" s="218">
        <v>30.66</v>
      </c>
    </row>
    <row r="11263" spans="1:4" ht="14.25">
      <c r="A11263" s="199">
        <v>11856</v>
      </c>
      <c r="B11263" s="186" t="s">
        <v>10531</v>
      </c>
      <c r="C11263" s="187" t="s">
        <v>73</v>
      </c>
      <c r="D11263" s="218">
        <v>9.14</v>
      </c>
    </row>
    <row r="11264" spans="1:4" ht="14.25">
      <c r="A11264" s="199">
        <v>11857</v>
      </c>
      <c r="B11264" s="186" t="s">
        <v>10532</v>
      </c>
      <c r="C11264" s="187" t="s">
        <v>73</v>
      </c>
      <c r="D11264" s="218">
        <v>48.1</v>
      </c>
    </row>
    <row r="11265" spans="1:4" ht="14.25">
      <c r="A11265" s="199">
        <v>11858</v>
      </c>
      <c r="B11265" s="186" t="s">
        <v>10533</v>
      </c>
      <c r="C11265" s="187" t="s">
        <v>73</v>
      </c>
      <c r="D11265" s="218">
        <v>59.7</v>
      </c>
    </row>
    <row r="11266" spans="1:4" ht="14.25">
      <c r="A11266" s="199">
        <v>1539</v>
      </c>
      <c r="B11266" s="186" t="s">
        <v>10534</v>
      </c>
      <c r="C11266" s="187" t="s">
        <v>73</v>
      </c>
      <c r="D11266" s="218">
        <v>10.74</v>
      </c>
    </row>
    <row r="11267" spans="1:4" ht="14.25">
      <c r="A11267" s="199">
        <v>11859</v>
      </c>
      <c r="B11267" s="186" t="s">
        <v>10535</v>
      </c>
      <c r="C11267" s="187" t="s">
        <v>73</v>
      </c>
      <c r="D11267" s="218">
        <v>81.23</v>
      </c>
    </row>
    <row r="11268" spans="1:4" ht="14.25">
      <c r="A11268" s="199">
        <v>1550</v>
      </c>
      <c r="B11268" s="186" t="s">
        <v>10536</v>
      </c>
      <c r="C11268" s="187" t="s">
        <v>73</v>
      </c>
      <c r="D11268" s="218">
        <v>11.33</v>
      </c>
    </row>
    <row r="11269" spans="1:4" ht="14.25">
      <c r="A11269" s="199">
        <v>11854</v>
      </c>
      <c r="B11269" s="186" t="s">
        <v>10537</v>
      </c>
      <c r="C11269" s="187" t="s">
        <v>73</v>
      </c>
      <c r="D11269" s="218">
        <v>14.16</v>
      </c>
    </row>
    <row r="11270" spans="1:4" ht="14.25">
      <c r="A11270" s="199">
        <v>11862</v>
      </c>
      <c r="B11270" s="186" t="s">
        <v>10538</v>
      </c>
      <c r="C11270" s="187" t="s">
        <v>73</v>
      </c>
      <c r="D11270" s="218">
        <v>19.86</v>
      </c>
    </row>
    <row r="11271" spans="1:4" ht="14.25">
      <c r="A11271" s="199">
        <v>11863</v>
      </c>
      <c r="B11271" s="186" t="s">
        <v>10539</v>
      </c>
      <c r="C11271" s="187" t="s">
        <v>73</v>
      </c>
      <c r="D11271" s="218">
        <v>8.02</v>
      </c>
    </row>
    <row r="11272" spans="1:4" ht="14.25">
      <c r="A11272" s="199">
        <v>11855</v>
      </c>
      <c r="B11272" s="186" t="s">
        <v>10540</v>
      </c>
      <c r="C11272" s="187" t="s">
        <v>73</v>
      </c>
      <c r="D11272" s="218">
        <v>29.65</v>
      </c>
    </row>
    <row r="11273" spans="1:4" ht="14.25">
      <c r="A11273" s="199">
        <v>11864</v>
      </c>
      <c r="B11273" s="186" t="s">
        <v>10541</v>
      </c>
      <c r="C11273" s="187" t="s">
        <v>73</v>
      </c>
      <c r="D11273" s="218">
        <v>44.82</v>
      </c>
    </row>
    <row r="11274" spans="1:4" ht="14.25">
      <c r="A11274" s="199">
        <v>2527</v>
      </c>
      <c r="B11274" s="186" t="s">
        <v>10542</v>
      </c>
      <c r="C11274" s="187" t="s">
        <v>73</v>
      </c>
      <c r="D11274" s="218">
        <v>11.7</v>
      </c>
    </row>
    <row r="11275" spans="1:4" ht="14.25">
      <c r="A11275" s="199">
        <v>2526</v>
      </c>
      <c r="B11275" s="186" t="s">
        <v>10543</v>
      </c>
      <c r="C11275" s="187" t="s">
        <v>73</v>
      </c>
      <c r="D11275" s="218">
        <v>7.49</v>
      </c>
    </row>
    <row r="11276" spans="1:4" ht="14.25">
      <c r="A11276" s="199">
        <v>2483</v>
      </c>
      <c r="B11276" s="186" t="s">
        <v>10544</v>
      </c>
      <c r="C11276" s="187" t="s">
        <v>73</v>
      </c>
      <c r="D11276" s="218">
        <v>5.33</v>
      </c>
    </row>
    <row r="11277" spans="1:4" ht="14.25">
      <c r="A11277" s="199">
        <v>2487</v>
      </c>
      <c r="B11277" s="186" t="s">
        <v>10545</v>
      </c>
      <c r="C11277" s="187" t="s">
        <v>73</v>
      </c>
      <c r="D11277" s="218">
        <v>2.5499999999999998</v>
      </c>
    </row>
    <row r="11278" spans="1:4" ht="14.25">
      <c r="A11278" s="199">
        <v>2528</v>
      </c>
      <c r="B11278" s="186" t="s">
        <v>10546</v>
      </c>
      <c r="C11278" s="187" t="s">
        <v>73</v>
      </c>
      <c r="D11278" s="218">
        <v>29.43</v>
      </c>
    </row>
    <row r="11279" spans="1:4" ht="14.25">
      <c r="A11279" s="199">
        <v>2489</v>
      </c>
      <c r="B11279" s="186" t="s">
        <v>10547</v>
      </c>
      <c r="C11279" s="187" t="s">
        <v>73</v>
      </c>
      <c r="D11279" s="218">
        <v>12.96</v>
      </c>
    </row>
    <row r="11280" spans="1:4" ht="14.25">
      <c r="A11280" s="199">
        <v>2484</v>
      </c>
      <c r="B11280" s="186" t="s">
        <v>10548</v>
      </c>
      <c r="C11280" s="187" t="s">
        <v>73</v>
      </c>
      <c r="D11280" s="218">
        <v>42.75</v>
      </c>
    </row>
    <row r="11281" spans="1:4" ht="14.25">
      <c r="A11281" s="199">
        <v>2488</v>
      </c>
      <c r="B11281" s="186" t="s">
        <v>10549</v>
      </c>
      <c r="C11281" s="187" t="s">
        <v>73</v>
      </c>
      <c r="D11281" s="218">
        <v>2.99</v>
      </c>
    </row>
    <row r="11282" spans="1:4" ht="14.25">
      <c r="A11282" s="199">
        <v>2485</v>
      </c>
      <c r="B11282" s="186" t="s">
        <v>10550</v>
      </c>
      <c r="C11282" s="187" t="s">
        <v>73</v>
      </c>
      <c r="D11282" s="218">
        <v>67</v>
      </c>
    </row>
    <row r="11283" spans="1:4" ht="14.25">
      <c r="A11283" s="199">
        <v>44247</v>
      </c>
      <c r="B11283" s="186" t="s">
        <v>10551</v>
      </c>
      <c r="C11283" s="187" t="s">
        <v>73</v>
      </c>
      <c r="D11283" s="218">
        <v>1672.35</v>
      </c>
    </row>
    <row r="11284" spans="1:4" ht="14.25">
      <c r="A11284" s="199">
        <v>38005</v>
      </c>
      <c r="B11284" s="186" t="s">
        <v>10552</v>
      </c>
      <c r="C11284" s="187" t="s">
        <v>73</v>
      </c>
      <c r="D11284" s="218">
        <v>19.88</v>
      </c>
    </row>
    <row r="11285" spans="1:4" ht="14.25">
      <c r="A11285" s="199">
        <v>38006</v>
      </c>
      <c r="B11285" s="186" t="s">
        <v>10553</v>
      </c>
      <c r="C11285" s="187" t="s">
        <v>73</v>
      </c>
      <c r="D11285" s="218">
        <v>26.42</v>
      </c>
    </row>
    <row r="11286" spans="1:4" ht="14.25">
      <c r="A11286" s="199">
        <v>38428</v>
      </c>
      <c r="B11286" s="186" t="s">
        <v>10554</v>
      </c>
      <c r="C11286" s="187" t="s">
        <v>73</v>
      </c>
      <c r="D11286" s="218">
        <v>23.66</v>
      </c>
    </row>
    <row r="11287" spans="1:4" ht="14.25">
      <c r="A11287" s="199">
        <v>38007</v>
      </c>
      <c r="B11287" s="186" t="s">
        <v>10555</v>
      </c>
      <c r="C11287" s="187" t="s">
        <v>73</v>
      </c>
      <c r="D11287" s="218">
        <v>30.49</v>
      </c>
    </row>
    <row r="11288" spans="1:4" ht="14.25">
      <c r="A11288" s="199">
        <v>38008</v>
      </c>
      <c r="B11288" s="186" t="s">
        <v>10556</v>
      </c>
      <c r="C11288" s="187" t="s">
        <v>73</v>
      </c>
      <c r="D11288" s="218">
        <v>48.78</v>
      </c>
    </row>
    <row r="11289" spans="1:4" ht="14.25">
      <c r="A11289" s="199">
        <v>38009</v>
      </c>
      <c r="B11289" s="186" t="s">
        <v>10557</v>
      </c>
      <c r="C11289" s="187" t="s">
        <v>73</v>
      </c>
      <c r="D11289" s="218">
        <v>59.72</v>
      </c>
    </row>
    <row r="11290" spans="1:4" ht="14.25">
      <c r="A11290" s="199">
        <v>44248</v>
      </c>
      <c r="B11290" s="186" t="s">
        <v>10558</v>
      </c>
      <c r="C11290" s="187" t="s">
        <v>73</v>
      </c>
      <c r="D11290" s="218">
        <v>97.35</v>
      </c>
    </row>
    <row r="11291" spans="1:4" ht="14.25">
      <c r="A11291" s="199">
        <v>44249</v>
      </c>
      <c r="B11291" s="186" t="s">
        <v>10559</v>
      </c>
      <c r="C11291" s="187" t="s">
        <v>73</v>
      </c>
      <c r="D11291" s="218">
        <v>375.59</v>
      </c>
    </row>
    <row r="11292" spans="1:4" ht="14.25">
      <c r="A11292" s="199">
        <v>44250</v>
      </c>
      <c r="B11292" s="186" t="s">
        <v>10560</v>
      </c>
      <c r="C11292" s="187" t="s">
        <v>73</v>
      </c>
      <c r="D11292" s="218">
        <v>545.42999999999995</v>
      </c>
    </row>
    <row r="11293" spans="1:4" ht="14.25">
      <c r="A11293" s="199">
        <v>39279</v>
      </c>
      <c r="B11293" s="186" t="s">
        <v>10561</v>
      </c>
      <c r="C11293" s="187" t="s">
        <v>73</v>
      </c>
      <c r="D11293" s="218"/>
    </row>
    <row r="11294" spans="1:4" ht="14.25">
      <c r="A11294" s="199">
        <v>39280</v>
      </c>
      <c r="B11294" s="186" t="s">
        <v>10562</v>
      </c>
      <c r="C11294" s="187" t="s">
        <v>73</v>
      </c>
      <c r="D11294" s="218"/>
    </row>
    <row r="11295" spans="1:4" ht="14.25">
      <c r="A11295" s="199">
        <v>39281</v>
      </c>
      <c r="B11295" s="186" t="s">
        <v>10563</v>
      </c>
      <c r="C11295" s="187" t="s">
        <v>73</v>
      </c>
      <c r="D11295" s="218"/>
    </row>
    <row r="11296" spans="1:4" ht="14.25">
      <c r="A11296" s="199">
        <v>39282</v>
      </c>
      <c r="B11296" s="186" t="s">
        <v>10564</v>
      </c>
      <c r="C11296" s="187" t="s">
        <v>73</v>
      </c>
      <c r="D11296" s="218"/>
    </row>
    <row r="11297" spans="1:4" ht="14.25">
      <c r="A11297" s="199">
        <v>38844</v>
      </c>
      <c r="B11297" s="186" t="s">
        <v>10565</v>
      </c>
      <c r="C11297" s="187" t="s">
        <v>73</v>
      </c>
      <c r="D11297" s="218"/>
    </row>
    <row r="11298" spans="1:4" ht="14.25">
      <c r="A11298" s="199">
        <v>38846</v>
      </c>
      <c r="B11298" s="186" t="s">
        <v>10566</v>
      </c>
      <c r="C11298" s="187" t="s">
        <v>73</v>
      </c>
      <c r="D11298" s="218"/>
    </row>
    <row r="11299" spans="1:4" ht="14.25">
      <c r="A11299" s="199">
        <v>38847</v>
      </c>
      <c r="B11299" s="186" t="s">
        <v>10567</v>
      </c>
      <c r="C11299" s="187" t="s">
        <v>73</v>
      </c>
      <c r="D11299" s="218"/>
    </row>
    <row r="11300" spans="1:4" ht="14.25">
      <c r="A11300" s="199">
        <v>38850</v>
      </c>
      <c r="B11300" s="186" t="s">
        <v>10568</v>
      </c>
      <c r="C11300" s="187" t="s">
        <v>73</v>
      </c>
      <c r="D11300" s="218"/>
    </row>
    <row r="11301" spans="1:4" ht="14.25">
      <c r="A11301" s="199">
        <v>38848</v>
      </c>
      <c r="B11301" s="186" t="s">
        <v>10569</v>
      </c>
      <c r="C11301" s="187" t="s">
        <v>73</v>
      </c>
      <c r="D11301" s="218"/>
    </row>
    <row r="11302" spans="1:4" ht="14.25">
      <c r="A11302" s="199">
        <v>38851</v>
      </c>
      <c r="B11302" s="186" t="s">
        <v>10570</v>
      </c>
      <c r="C11302" s="187" t="s">
        <v>73</v>
      </c>
      <c r="D11302" s="218"/>
    </row>
    <row r="11303" spans="1:4" ht="14.25">
      <c r="A11303" s="199">
        <v>38854</v>
      </c>
      <c r="B11303" s="186" t="s">
        <v>10571</v>
      </c>
      <c r="C11303" s="187" t="s">
        <v>73</v>
      </c>
      <c r="D11303" s="218"/>
    </row>
    <row r="11304" spans="1:4" ht="14.25">
      <c r="A11304" s="199">
        <v>3104</v>
      </c>
      <c r="B11304" s="186" t="s">
        <v>10572</v>
      </c>
      <c r="C11304" s="187" t="s">
        <v>10573</v>
      </c>
      <c r="D11304" s="218">
        <v>155.46</v>
      </c>
    </row>
    <row r="11305" spans="1:4" ht="14.25">
      <c r="A11305" s="199">
        <v>1607</v>
      </c>
      <c r="B11305" s="186" t="s">
        <v>10574</v>
      </c>
      <c r="C11305" s="187" t="s">
        <v>10573</v>
      </c>
      <c r="D11305" s="218">
        <v>0.25</v>
      </c>
    </row>
    <row r="11306" spans="1:4" ht="14.25">
      <c r="A11306" s="199">
        <v>38169</v>
      </c>
      <c r="B11306" s="186" t="s">
        <v>10575</v>
      </c>
      <c r="C11306" s="187" t="s">
        <v>10573</v>
      </c>
      <c r="D11306" s="218">
        <v>83.78</v>
      </c>
    </row>
    <row r="11307" spans="1:4" ht="14.25">
      <c r="A11307" s="199">
        <v>6142</v>
      </c>
      <c r="B11307" s="186" t="s">
        <v>10576</v>
      </c>
      <c r="C11307" s="187" t="s">
        <v>73</v>
      </c>
      <c r="D11307" s="218">
        <v>9.4600000000000009</v>
      </c>
    </row>
    <row r="11308" spans="1:4" ht="14.25">
      <c r="A11308" s="199">
        <v>11686</v>
      </c>
      <c r="B11308" s="186" t="s">
        <v>10577</v>
      </c>
      <c r="C11308" s="187" t="s">
        <v>73</v>
      </c>
      <c r="D11308" s="218">
        <v>13.13</v>
      </c>
    </row>
    <row r="11309" spans="1:4" ht="14.25">
      <c r="A11309" s="199">
        <v>37598</v>
      </c>
      <c r="B11309" s="186" t="s">
        <v>10578</v>
      </c>
      <c r="C11309" s="187" t="s">
        <v>73</v>
      </c>
      <c r="D11309" s="218"/>
    </row>
    <row r="11310" spans="1:4" ht="14.25">
      <c r="A11310" s="199">
        <v>25398</v>
      </c>
      <c r="B11310" s="186" t="s">
        <v>10579</v>
      </c>
      <c r="C11310" s="187" t="s">
        <v>73</v>
      </c>
      <c r="D11310" s="218"/>
    </row>
    <row r="11311" spans="1:4" ht="14.25">
      <c r="A11311" s="199">
        <v>25399</v>
      </c>
      <c r="B11311" s="186" t="s">
        <v>10580</v>
      </c>
      <c r="C11311" s="187" t="s">
        <v>73</v>
      </c>
      <c r="D11311" s="218"/>
    </row>
    <row r="11312" spans="1:4" ht="14.25">
      <c r="A11312" s="199">
        <v>43440</v>
      </c>
      <c r="B11312" s="186" t="s">
        <v>10581</v>
      </c>
      <c r="C11312" s="187" t="s">
        <v>73</v>
      </c>
      <c r="D11312" s="218">
        <v>497.57</v>
      </c>
    </row>
    <row r="11313" spans="1:4" ht="14.25">
      <c r="A11313" s="199">
        <v>1613</v>
      </c>
      <c r="B11313" s="186" t="s">
        <v>10582</v>
      </c>
      <c r="C11313" s="187" t="s">
        <v>73</v>
      </c>
      <c r="D11313" s="218">
        <v>1995.28</v>
      </c>
    </row>
    <row r="11314" spans="1:4" ht="14.25">
      <c r="A11314" s="199">
        <v>1626</v>
      </c>
      <c r="B11314" s="186" t="s">
        <v>10583</v>
      </c>
      <c r="C11314" s="187" t="s">
        <v>73</v>
      </c>
      <c r="D11314" s="218">
        <v>2984.18</v>
      </c>
    </row>
    <row r="11315" spans="1:4" ht="14.25">
      <c r="A11315" s="199">
        <v>1625</v>
      </c>
      <c r="B11315" s="186" t="s">
        <v>10584</v>
      </c>
      <c r="C11315" s="187" t="s">
        <v>73</v>
      </c>
      <c r="D11315" s="218">
        <v>208.43</v>
      </c>
    </row>
    <row r="11316" spans="1:4" ht="14.25">
      <c r="A11316" s="199">
        <v>1622</v>
      </c>
      <c r="B11316" s="186" t="s">
        <v>10585</v>
      </c>
      <c r="C11316" s="187" t="s">
        <v>73</v>
      </c>
      <c r="D11316" s="218">
        <v>6734.07</v>
      </c>
    </row>
    <row r="11317" spans="1:4" ht="14.25">
      <c r="A11317" s="199">
        <v>1620</v>
      </c>
      <c r="B11317" s="186" t="s">
        <v>10586</v>
      </c>
      <c r="C11317" s="187" t="s">
        <v>73</v>
      </c>
      <c r="D11317" s="218">
        <v>439.07</v>
      </c>
    </row>
    <row r="11318" spans="1:4" ht="14.25">
      <c r="A11318" s="199">
        <v>1629</v>
      </c>
      <c r="B11318" s="186" t="s">
        <v>10587</v>
      </c>
      <c r="C11318" s="187" t="s">
        <v>73</v>
      </c>
      <c r="D11318" s="218">
        <v>16389.14</v>
      </c>
    </row>
    <row r="11319" spans="1:4" ht="14.25">
      <c r="A11319" s="199">
        <v>1627</v>
      </c>
      <c r="B11319" s="186" t="s">
        <v>10588</v>
      </c>
      <c r="C11319" s="187" t="s">
        <v>73</v>
      </c>
      <c r="D11319" s="218">
        <v>839.27</v>
      </c>
    </row>
    <row r="11320" spans="1:4" ht="14.25">
      <c r="A11320" s="199">
        <v>1623</v>
      </c>
      <c r="B11320" s="186" t="s">
        <v>10589</v>
      </c>
      <c r="C11320" s="187" t="s">
        <v>73</v>
      </c>
      <c r="D11320" s="218">
        <v>169.98</v>
      </c>
    </row>
    <row r="11321" spans="1:4" ht="14.25">
      <c r="A11321" s="199">
        <v>1619</v>
      </c>
      <c r="B11321" s="186" t="s">
        <v>10590</v>
      </c>
      <c r="C11321" s="187" t="s">
        <v>73</v>
      </c>
      <c r="D11321" s="218">
        <v>233.83</v>
      </c>
    </row>
    <row r="11322" spans="1:4" ht="14.25">
      <c r="A11322" s="199">
        <v>1630</v>
      </c>
      <c r="B11322" s="186" t="s">
        <v>10591</v>
      </c>
      <c r="C11322" s="187" t="s">
        <v>73</v>
      </c>
      <c r="D11322" s="218">
        <v>5148.34</v>
      </c>
    </row>
    <row r="11323" spans="1:4" ht="14.25">
      <c r="A11323" s="199">
        <v>1616</v>
      </c>
      <c r="B11323" s="186" t="s">
        <v>10592</v>
      </c>
      <c r="C11323" s="187" t="s">
        <v>73</v>
      </c>
      <c r="D11323" s="218">
        <v>7918.24</v>
      </c>
    </row>
    <row r="11324" spans="1:4" ht="14.25">
      <c r="A11324" s="199">
        <v>1614</v>
      </c>
      <c r="B11324" s="186" t="s">
        <v>10593</v>
      </c>
      <c r="C11324" s="187" t="s">
        <v>73</v>
      </c>
      <c r="D11324" s="218">
        <v>361.89</v>
      </c>
    </row>
    <row r="11325" spans="1:4" ht="14.25">
      <c r="A11325" s="199">
        <v>1617</v>
      </c>
      <c r="B11325" s="186" t="s">
        <v>10594</v>
      </c>
      <c r="C11325" s="187" t="s">
        <v>73</v>
      </c>
      <c r="D11325" s="218">
        <v>9452.66</v>
      </c>
    </row>
    <row r="11326" spans="1:4" ht="14.25">
      <c r="A11326" s="199">
        <v>1621</v>
      </c>
      <c r="B11326" s="186" t="s">
        <v>10595</v>
      </c>
      <c r="C11326" s="187" t="s">
        <v>73</v>
      </c>
      <c r="D11326" s="218">
        <v>647.23</v>
      </c>
    </row>
    <row r="11327" spans="1:4" ht="14.25">
      <c r="A11327" s="199">
        <v>1624</v>
      </c>
      <c r="B11327" s="186" t="s">
        <v>10596</v>
      </c>
      <c r="C11327" s="187" t="s">
        <v>73</v>
      </c>
      <c r="D11327" s="218">
        <v>23235.1</v>
      </c>
    </row>
    <row r="11328" spans="1:4" ht="14.25">
      <c r="A11328" s="199">
        <v>1615</v>
      </c>
      <c r="B11328" s="186" t="s">
        <v>10597</v>
      </c>
      <c r="C11328" s="187" t="s">
        <v>73</v>
      </c>
      <c r="D11328" s="218">
        <v>1215.4000000000001</v>
      </c>
    </row>
    <row r="11329" spans="1:4" ht="14.25">
      <c r="A11329" s="199">
        <v>1612</v>
      </c>
      <c r="B11329" s="186" t="s">
        <v>10598</v>
      </c>
      <c r="C11329" s="187" t="s">
        <v>73</v>
      </c>
      <c r="D11329" s="218">
        <v>160.08000000000001</v>
      </c>
    </row>
    <row r="11330" spans="1:4" ht="14.25">
      <c r="A11330" s="199">
        <v>1618</v>
      </c>
      <c r="B11330" s="186" t="s">
        <v>10599</v>
      </c>
      <c r="C11330" s="187" t="s">
        <v>73</v>
      </c>
      <c r="D11330" s="218">
        <v>1670.14</v>
      </c>
    </row>
    <row r="11331" spans="1:4" ht="14.25">
      <c r="A11331" s="199">
        <v>14211</v>
      </c>
      <c r="B11331" s="186" t="s">
        <v>10600</v>
      </c>
      <c r="C11331" s="187" t="s">
        <v>73</v>
      </c>
      <c r="D11331" s="218">
        <v>56.7</v>
      </c>
    </row>
    <row r="11332" spans="1:4" ht="14.25">
      <c r="A11332" s="199">
        <v>43657</v>
      </c>
      <c r="B11332" s="186" t="s">
        <v>10601</v>
      </c>
      <c r="C11332" s="187" t="s">
        <v>44</v>
      </c>
      <c r="D11332" s="218">
        <v>6.34</v>
      </c>
    </row>
    <row r="11333" spans="1:4" ht="14.25">
      <c r="A11333" s="199">
        <v>38200</v>
      </c>
      <c r="B11333" s="186" t="s">
        <v>10602</v>
      </c>
      <c r="C11333" s="187" t="s">
        <v>10603</v>
      </c>
      <c r="D11333" s="218">
        <v>405.09</v>
      </c>
    </row>
    <row r="11334" spans="1:4" ht="14.25">
      <c r="A11334" s="199">
        <v>39269</v>
      </c>
      <c r="B11334" s="186" t="s">
        <v>10604</v>
      </c>
      <c r="C11334" s="187" t="s">
        <v>44</v>
      </c>
      <c r="D11334" s="218">
        <v>1.44</v>
      </c>
    </row>
    <row r="11335" spans="1:4" ht="14.25">
      <c r="A11335" s="199">
        <v>11889</v>
      </c>
      <c r="B11335" s="186" t="s">
        <v>10605</v>
      </c>
      <c r="C11335" s="187" t="s">
        <v>44</v>
      </c>
      <c r="D11335" s="218">
        <v>1.98</v>
      </c>
    </row>
    <row r="11336" spans="1:4" ht="14.25">
      <c r="A11336" s="199">
        <v>39270</v>
      </c>
      <c r="B11336" s="186" t="s">
        <v>10606</v>
      </c>
      <c r="C11336" s="187" t="s">
        <v>44</v>
      </c>
      <c r="D11336" s="218">
        <v>2.58</v>
      </c>
    </row>
    <row r="11337" spans="1:4" ht="14.25">
      <c r="A11337" s="199">
        <v>11890</v>
      </c>
      <c r="B11337" s="186" t="s">
        <v>10607</v>
      </c>
      <c r="C11337" s="187" t="s">
        <v>44</v>
      </c>
      <c r="D11337" s="218">
        <v>3.51</v>
      </c>
    </row>
    <row r="11338" spans="1:4" ht="14.25">
      <c r="A11338" s="199">
        <v>11891</v>
      </c>
      <c r="B11338" s="186" t="s">
        <v>10608</v>
      </c>
      <c r="C11338" s="187" t="s">
        <v>44</v>
      </c>
      <c r="D11338" s="218">
        <v>5.69</v>
      </c>
    </row>
    <row r="11339" spans="1:4" ht="14.25">
      <c r="A11339" s="199">
        <v>11892</v>
      </c>
      <c r="B11339" s="186" t="s">
        <v>10609</v>
      </c>
      <c r="C11339" s="187" t="s">
        <v>44</v>
      </c>
      <c r="D11339" s="218">
        <v>9.3000000000000007</v>
      </c>
    </row>
    <row r="11340" spans="1:4" ht="14.25">
      <c r="A11340" s="199">
        <v>37601</v>
      </c>
      <c r="B11340" s="186" t="s">
        <v>10610</v>
      </c>
      <c r="C11340" s="187" t="s">
        <v>44</v>
      </c>
      <c r="D11340" s="218"/>
    </row>
    <row r="11341" spans="1:4" ht="14.25">
      <c r="A11341" s="199">
        <v>1634</v>
      </c>
      <c r="B11341" s="186" t="s">
        <v>10611</v>
      </c>
      <c r="C11341" s="187" t="s">
        <v>44</v>
      </c>
      <c r="D11341" s="218"/>
    </row>
    <row r="11342" spans="1:4" ht="14.25">
      <c r="A11342" s="199">
        <v>44274</v>
      </c>
      <c r="B11342" s="186" t="s">
        <v>10612</v>
      </c>
      <c r="C11342" s="187" t="s">
        <v>73</v>
      </c>
      <c r="D11342" s="218">
        <v>654.67999999999995</v>
      </c>
    </row>
    <row r="11343" spans="1:4" ht="14.25">
      <c r="A11343" s="199">
        <v>5086</v>
      </c>
      <c r="B11343" s="186" t="s">
        <v>10613</v>
      </c>
      <c r="C11343" s="187" t="s">
        <v>72</v>
      </c>
      <c r="D11343" s="218">
        <v>34.69</v>
      </c>
    </row>
    <row r="11344" spans="1:4" ht="14.25">
      <c r="A11344" s="199">
        <v>45244</v>
      </c>
      <c r="B11344" s="186" t="s">
        <v>13914</v>
      </c>
      <c r="C11344" s="187" t="s">
        <v>73</v>
      </c>
      <c r="D11344" s="218">
        <v>121.61</v>
      </c>
    </row>
    <row r="11345" spans="1:4" ht="14.25">
      <c r="A11345" s="199">
        <v>11280</v>
      </c>
      <c r="B11345" s="186" t="s">
        <v>10614</v>
      </c>
      <c r="C11345" s="187" t="s">
        <v>73</v>
      </c>
      <c r="D11345" s="218">
        <v>6588.54</v>
      </c>
    </row>
    <row r="11346" spans="1:4" ht="14.25">
      <c r="A11346" s="199">
        <v>3446</v>
      </c>
      <c r="B11346" s="186" t="s">
        <v>10615</v>
      </c>
      <c r="C11346" s="187" t="s">
        <v>73</v>
      </c>
      <c r="D11346" s="218">
        <v>35.86</v>
      </c>
    </row>
    <row r="11347" spans="1:4" ht="14.25">
      <c r="A11347" s="199">
        <v>3445</v>
      </c>
      <c r="B11347" s="186" t="s">
        <v>10616</v>
      </c>
      <c r="C11347" s="187" t="s">
        <v>73</v>
      </c>
      <c r="D11347" s="218">
        <v>29.28</v>
      </c>
    </row>
    <row r="11348" spans="1:4" ht="14.25">
      <c r="A11348" s="199">
        <v>3444</v>
      </c>
      <c r="B11348" s="186" t="s">
        <v>10617</v>
      </c>
      <c r="C11348" s="187" t="s">
        <v>73</v>
      </c>
      <c r="D11348" s="218">
        <v>18.02</v>
      </c>
    </row>
    <row r="11349" spans="1:4" ht="14.25">
      <c r="A11349" s="199">
        <v>3441</v>
      </c>
      <c r="B11349" s="186" t="s">
        <v>10618</v>
      </c>
      <c r="C11349" s="187" t="s">
        <v>73</v>
      </c>
      <c r="D11349" s="218">
        <v>8.26</v>
      </c>
    </row>
    <row r="11350" spans="1:4" ht="14.25">
      <c r="A11350" s="199">
        <v>12402</v>
      </c>
      <c r="B11350" s="186" t="s">
        <v>10619</v>
      </c>
      <c r="C11350" s="187" t="s">
        <v>73</v>
      </c>
      <c r="D11350" s="218">
        <v>100.8</v>
      </c>
    </row>
    <row r="11351" spans="1:4" ht="14.25">
      <c r="A11351" s="199">
        <v>3447</v>
      </c>
      <c r="B11351" s="186" t="s">
        <v>10620</v>
      </c>
      <c r="C11351" s="187" t="s">
        <v>73</v>
      </c>
      <c r="D11351" s="218">
        <v>52.15</v>
      </c>
    </row>
    <row r="11352" spans="1:4" ht="14.25">
      <c r="A11352" s="199">
        <v>3448</v>
      </c>
      <c r="B11352" s="186" t="s">
        <v>10621</v>
      </c>
      <c r="C11352" s="187" t="s">
        <v>73</v>
      </c>
      <c r="D11352" s="218">
        <v>147.38</v>
      </c>
    </row>
    <row r="11353" spans="1:4" ht="14.25">
      <c r="A11353" s="199">
        <v>3442</v>
      </c>
      <c r="B11353" s="186" t="s">
        <v>10622</v>
      </c>
      <c r="C11353" s="187" t="s">
        <v>73</v>
      </c>
      <c r="D11353" s="218">
        <v>12.36</v>
      </c>
    </row>
    <row r="11354" spans="1:4" ht="14.25">
      <c r="A11354" s="199">
        <v>3449</v>
      </c>
      <c r="B11354" s="186" t="s">
        <v>10623</v>
      </c>
      <c r="C11354" s="187" t="s">
        <v>73</v>
      </c>
      <c r="D11354" s="218">
        <v>258.24</v>
      </c>
    </row>
    <row r="11355" spans="1:4" ht="14.25">
      <c r="A11355" s="199">
        <v>37438</v>
      </c>
      <c r="B11355" s="186" t="s">
        <v>10624</v>
      </c>
      <c r="C11355" s="187" t="s">
        <v>73</v>
      </c>
      <c r="D11355" s="218"/>
    </row>
    <row r="11356" spans="1:4" ht="14.25">
      <c r="A11356" s="199">
        <v>37439</v>
      </c>
      <c r="B11356" s="186" t="s">
        <v>10625</v>
      </c>
      <c r="C11356" s="187" t="s">
        <v>73</v>
      </c>
      <c r="D11356" s="218"/>
    </row>
    <row r="11357" spans="1:4" ht="14.25">
      <c r="A11357" s="199">
        <v>37435</v>
      </c>
      <c r="B11357" s="186" t="s">
        <v>10626</v>
      </c>
      <c r="C11357" s="187" t="s">
        <v>73</v>
      </c>
      <c r="D11357" s="218"/>
    </row>
    <row r="11358" spans="1:4" ht="14.25">
      <c r="A11358" s="199">
        <v>37436</v>
      </c>
      <c r="B11358" s="186" t="s">
        <v>10627</v>
      </c>
      <c r="C11358" s="187" t="s">
        <v>73</v>
      </c>
      <c r="D11358" s="218"/>
    </row>
    <row r="11359" spans="1:4" ht="14.25">
      <c r="A11359" s="199">
        <v>37437</v>
      </c>
      <c r="B11359" s="186" t="s">
        <v>10628</v>
      </c>
      <c r="C11359" s="187" t="s">
        <v>73</v>
      </c>
      <c r="D11359" s="218"/>
    </row>
    <row r="11360" spans="1:4" ht="14.25">
      <c r="A11360" s="199">
        <v>3473</v>
      </c>
      <c r="B11360" s="186" t="s">
        <v>10629</v>
      </c>
      <c r="C11360" s="187" t="s">
        <v>73</v>
      </c>
      <c r="D11360" s="218">
        <v>40.549999999999997</v>
      </c>
    </row>
    <row r="11361" spans="1:4" ht="14.25">
      <c r="A11361" s="199">
        <v>3474</v>
      </c>
      <c r="B11361" s="186" t="s">
        <v>10630</v>
      </c>
      <c r="C11361" s="187" t="s">
        <v>73</v>
      </c>
      <c r="D11361" s="218">
        <v>33.42</v>
      </c>
    </row>
    <row r="11362" spans="1:4" ht="14.25">
      <c r="A11362" s="199">
        <v>3443</v>
      </c>
      <c r="B11362" s="186" t="s">
        <v>10631</v>
      </c>
      <c r="C11362" s="187" t="s">
        <v>73</v>
      </c>
      <c r="D11362" s="218">
        <v>20.79</v>
      </c>
    </row>
    <row r="11363" spans="1:4" ht="14.25">
      <c r="A11363" s="199">
        <v>3450</v>
      </c>
      <c r="B11363" s="186" t="s">
        <v>10632</v>
      </c>
      <c r="C11363" s="187" t="s">
        <v>73</v>
      </c>
      <c r="D11363" s="218">
        <v>9.69</v>
      </c>
    </row>
    <row r="11364" spans="1:4" ht="14.25">
      <c r="A11364" s="199">
        <v>3453</v>
      </c>
      <c r="B11364" s="186" t="s">
        <v>10633</v>
      </c>
      <c r="C11364" s="187" t="s">
        <v>73</v>
      </c>
      <c r="D11364" s="218">
        <v>118.35</v>
      </c>
    </row>
    <row r="11365" spans="1:4" ht="14.25">
      <c r="A11365" s="199">
        <v>3452</v>
      </c>
      <c r="B11365" s="186" t="s">
        <v>10634</v>
      </c>
      <c r="C11365" s="187" t="s">
        <v>73</v>
      </c>
      <c r="D11365" s="218">
        <v>58.42</v>
      </c>
    </row>
    <row r="11366" spans="1:4" ht="14.25">
      <c r="A11366" s="199">
        <v>3454</v>
      </c>
      <c r="B11366" s="186" t="s">
        <v>10635</v>
      </c>
      <c r="C11366" s="187" t="s">
        <v>73</v>
      </c>
      <c r="D11366" s="218">
        <v>180.01</v>
      </c>
    </row>
    <row r="11367" spans="1:4" ht="14.25">
      <c r="A11367" s="199">
        <v>3451</v>
      </c>
      <c r="B11367" s="186" t="s">
        <v>10636</v>
      </c>
      <c r="C11367" s="187" t="s">
        <v>73</v>
      </c>
      <c r="D11367" s="218">
        <v>11.59</v>
      </c>
    </row>
    <row r="11368" spans="1:4" ht="14.25">
      <c r="A11368" s="199">
        <v>3458</v>
      </c>
      <c r="B11368" s="186" t="s">
        <v>10637</v>
      </c>
      <c r="C11368" s="187" t="s">
        <v>73</v>
      </c>
      <c r="D11368" s="218">
        <v>32.5</v>
      </c>
    </row>
    <row r="11369" spans="1:4" ht="14.25">
      <c r="A11369" s="199">
        <v>3457</v>
      </c>
      <c r="B11369" s="186" t="s">
        <v>10638</v>
      </c>
      <c r="C11369" s="187" t="s">
        <v>73</v>
      </c>
      <c r="D11369" s="218">
        <v>24.4</v>
      </c>
    </row>
    <row r="11370" spans="1:4" ht="14.25">
      <c r="A11370" s="199">
        <v>3472</v>
      </c>
      <c r="B11370" s="186" t="s">
        <v>10639</v>
      </c>
      <c r="C11370" s="187" t="s">
        <v>73</v>
      </c>
      <c r="D11370" s="218">
        <v>15.57</v>
      </c>
    </row>
    <row r="11371" spans="1:4" ht="14.25">
      <c r="A11371" s="199">
        <v>3455</v>
      </c>
      <c r="B11371" s="186" t="s">
        <v>10640</v>
      </c>
      <c r="C11371" s="187" t="s">
        <v>73</v>
      </c>
      <c r="D11371" s="218">
        <v>6.93</v>
      </c>
    </row>
    <row r="11372" spans="1:4" ht="14.25">
      <c r="A11372" s="199">
        <v>3470</v>
      </c>
      <c r="B11372" s="186" t="s">
        <v>10641</v>
      </c>
      <c r="C11372" s="187" t="s">
        <v>73</v>
      </c>
      <c r="D11372" s="218">
        <v>90.75</v>
      </c>
    </row>
    <row r="11373" spans="1:4" ht="14.25">
      <c r="A11373" s="199">
        <v>3471</v>
      </c>
      <c r="B11373" s="186" t="s">
        <v>10642</v>
      </c>
      <c r="C11373" s="187" t="s">
        <v>73</v>
      </c>
      <c r="D11373" s="218">
        <v>49.87</v>
      </c>
    </row>
    <row r="11374" spans="1:4" ht="14.25">
      <c r="A11374" s="199">
        <v>3459</v>
      </c>
      <c r="B11374" s="186" t="s">
        <v>10643</v>
      </c>
      <c r="C11374" s="187" t="s">
        <v>73</v>
      </c>
      <c r="D11374" s="218">
        <v>128.01</v>
      </c>
    </row>
    <row r="11375" spans="1:4" ht="14.25">
      <c r="A11375" s="199">
        <v>3456</v>
      </c>
      <c r="B11375" s="186" t="s">
        <v>10644</v>
      </c>
      <c r="C11375" s="187" t="s">
        <v>73</v>
      </c>
      <c r="D11375" s="218">
        <v>10.37</v>
      </c>
    </row>
    <row r="11376" spans="1:4" ht="14.25">
      <c r="A11376" s="199">
        <v>3469</v>
      </c>
      <c r="B11376" s="186" t="s">
        <v>10645</v>
      </c>
      <c r="C11376" s="187" t="s">
        <v>73</v>
      </c>
      <c r="D11376" s="218">
        <v>243.44</v>
      </c>
    </row>
    <row r="11377" spans="1:4" ht="14.25">
      <c r="A11377" s="199">
        <v>3460</v>
      </c>
      <c r="B11377" s="186" t="s">
        <v>10646</v>
      </c>
      <c r="C11377" s="187" t="s">
        <v>73</v>
      </c>
      <c r="D11377" s="218">
        <v>355.21</v>
      </c>
    </row>
    <row r="11378" spans="1:4" ht="14.25">
      <c r="A11378" s="199">
        <v>3461</v>
      </c>
      <c r="B11378" s="186" t="s">
        <v>10647</v>
      </c>
      <c r="C11378" s="187" t="s">
        <v>73</v>
      </c>
      <c r="D11378" s="218">
        <v>907.89</v>
      </c>
    </row>
    <row r="11379" spans="1:4" ht="14.25">
      <c r="A11379" s="199">
        <v>37433</v>
      </c>
      <c r="B11379" s="186" t="s">
        <v>10648</v>
      </c>
      <c r="C11379" s="187" t="s">
        <v>73</v>
      </c>
      <c r="D11379" s="218"/>
    </row>
    <row r="11380" spans="1:4" ht="14.25">
      <c r="A11380" s="199">
        <v>37430</v>
      </c>
      <c r="B11380" s="186" t="s">
        <v>10649</v>
      </c>
      <c r="C11380" s="187" t="s">
        <v>73</v>
      </c>
      <c r="D11380" s="218"/>
    </row>
    <row r="11381" spans="1:4" ht="14.25">
      <c r="A11381" s="199">
        <v>37434</v>
      </c>
      <c r="B11381" s="186" t="s">
        <v>10650</v>
      </c>
      <c r="C11381" s="187" t="s">
        <v>73</v>
      </c>
      <c r="D11381" s="218"/>
    </row>
    <row r="11382" spans="1:4" ht="14.25">
      <c r="A11382" s="199">
        <v>37431</v>
      </c>
      <c r="B11382" s="186" t="s">
        <v>10651</v>
      </c>
      <c r="C11382" s="187" t="s">
        <v>73</v>
      </c>
      <c r="D11382" s="218"/>
    </row>
    <row r="11383" spans="1:4" ht="14.25">
      <c r="A11383" s="199">
        <v>37432</v>
      </c>
      <c r="B11383" s="186" t="s">
        <v>10652</v>
      </c>
      <c r="C11383" s="187" t="s">
        <v>73</v>
      </c>
      <c r="D11383" s="218"/>
    </row>
    <row r="11384" spans="1:4" ht="14.25">
      <c r="A11384" s="199">
        <v>39869</v>
      </c>
      <c r="B11384" s="186" t="s">
        <v>10653</v>
      </c>
      <c r="C11384" s="187" t="s">
        <v>73</v>
      </c>
      <c r="D11384" s="218"/>
    </row>
    <row r="11385" spans="1:4" ht="14.25">
      <c r="A11385" s="199">
        <v>39870</v>
      </c>
      <c r="B11385" s="186" t="s">
        <v>10654</v>
      </c>
      <c r="C11385" s="187" t="s">
        <v>73</v>
      </c>
      <c r="D11385" s="218"/>
    </row>
    <row r="11386" spans="1:4" ht="14.25">
      <c r="A11386" s="199">
        <v>39871</v>
      </c>
      <c r="B11386" s="186" t="s">
        <v>10655</v>
      </c>
      <c r="C11386" s="187" t="s">
        <v>73</v>
      </c>
      <c r="D11386" s="218"/>
    </row>
    <row r="11387" spans="1:4" ht="14.25">
      <c r="A11387" s="199">
        <v>12722</v>
      </c>
      <c r="B11387" s="186" t="s">
        <v>10656</v>
      </c>
      <c r="C11387" s="187" t="s">
        <v>73</v>
      </c>
      <c r="D11387" s="218"/>
    </row>
    <row r="11388" spans="1:4" ht="14.25">
      <c r="A11388" s="199">
        <v>12714</v>
      </c>
      <c r="B11388" s="186" t="s">
        <v>10657</v>
      </c>
      <c r="C11388" s="187" t="s">
        <v>73</v>
      </c>
      <c r="D11388" s="218"/>
    </row>
    <row r="11389" spans="1:4" ht="14.25">
      <c r="A11389" s="199">
        <v>12715</v>
      </c>
      <c r="B11389" s="186" t="s">
        <v>10658</v>
      </c>
      <c r="C11389" s="187" t="s">
        <v>73</v>
      </c>
      <c r="D11389" s="218"/>
    </row>
    <row r="11390" spans="1:4" ht="14.25">
      <c r="A11390" s="199">
        <v>12716</v>
      </c>
      <c r="B11390" s="186" t="s">
        <v>10659</v>
      </c>
      <c r="C11390" s="187" t="s">
        <v>73</v>
      </c>
      <c r="D11390" s="218"/>
    </row>
    <row r="11391" spans="1:4" ht="14.25">
      <c r="A11391" s="199">
        <v>12717</v>
      </c>
      <c r="B11391" s="186" t="s">
        <v>10660</v>
      </c>
      <c r="C11391" s="187" t="s">
        <v>73</v>
      </c>
      <c r="D11391" s="218"/>
    </row>
    <row r="11392" spans="1:4" ht="14.25">
      <c r="A11392" s="199">
        <v>12718</v>
      </c>
      <c r="B11392" s="186" t="s">
        <v>10661</v>
      </c>
      <c r="C11392" s="187" t="s">
        <v>73</v>
      </c>
      <c r="D11392" s="218"/>
    </row>
    <row r="11393" spans="1:4" ht="14.25">
      <c r="A11393" s="199">
        <v>12719</v>
      </c>
      <c r="B11393" s="186" t="s">
        <v>10662</v>
      </c>
      <c r="C11393" s="187" t="s">
        <v>73</v>
      </c>
      <c r="D11393" s="218"/>
    </row>
    <row r="11394" spans="1:4" ht="14.25">
      <c r="A11394" s="199">
        <v>12720</v>
      </c>
      <c r="B11394" s="186" t="s">
        <v>10663</v>
      </c>
      <c r="C11394" s="187" t="s">
        <v>73</v>
      </c>
      <c r="D11394" s="218"/>
    </row>
    <row r="11395" spans="1:4" ht="14.25">
      <c r="A11395" s="199">
        <v>12721</v>
      </c>
      <c r="B11395" s="186" t="s">
        <v>10664</v>
      </c>
      <c r="C11395" s="187" t="s">
        <v>73</v>
      </c>
      <c r="D11395" s="218"/>
    </row>
    <row r="11396" spans="1:4" ht="14.25">
      <c r="A11396" s="199">
        <v>3468</v>
      </c>
      <c r="B11396" s="186" t="s">
        <v>10665</v>
      </c>
      <c r="C11396" s="187" t="s">
        <v>73</v>
      </c>
      <c r="D11396" s="218">
        <v>42.42</v>
      </c>
    </row>
    <row r="11397" spans="1:4" ht="14.25">
      <c r="A11397" s="199">
        <v>3465</v>
      </c>
      <c r="B11397" s="186" t="s">
        <v>10666</v>
      </c>
      <c r="C11397" s="187" t="s">
        <v>73</v>
      </c>
      <c r="D11397" s="218">
        <v>42.41</v>
      </c>
    </row>
    <row r="11398" spans="1:4" ht="14.25">
      <c r="A11398" s="199">
        <v>12403</v>
      </c>
      <c r="B11398" s="186" t="s">
        <v>10667</v>
      </c>
      <c r="C11398" s="187" t="s">
        <v>73</v>
      </c>
      <c r="D11398" s="218">
        <v>30.23</v>
      </c>
    </row>
    <row r="11399" spans="1:4" ht="14.25">
      <c r="A11399" s="199">
        <v>3463</v>
      </c>
      <c r="B11399" s="186" t="s">
        <v>10668</v>
      </c>
      <c r="C11399" s="187" t="s">
        <v>73</v>
      </c>
      <c r="D11399" s="218">
        <v>17.66</v>
      </c>
    </row>
    <row r="11400" spans="1:4" ht="14.25">
      <c r="A11400" s="199">
        <v>3464</v>
      </c>
      <c r="B11400" s="186" t="s">
        <v>10669</v>
      </c>
      <c r="C11400" s="187" t="s">
        <v>73</v>
      </c>
      <c r="D11400" s="218">
        <v>17.66</v>
      </c>
    </row>
    <row r="11401" spans="1:4" ht="14.25">
      <c r="A11401" s="199">
        <v>3466</v>
      </c>
      <c r="B11401" s="186" t="s">
        <v>10670</v>
      </c>
      <c r="C11401" s="187" t="s">
        <v>73</v>
      </c>
      <c r="D11401" s="218">
        <v>107.71</v>
      </c>
    </row>
    <row r="11402" spans="1:4" ht="14.25">
      <c r="A11402" s="199">
        <v>3467</v>
      </c>
      <c r="B11402" s="186" t="s">
        <v>10671</v>
      </c>
      <c r="C11402" s="187" t="s">
        <v>73</v>
      </c>
      <c r="D11402" s="218">
        <v>60.83</v>
      </c>
    </row>
    <row r="11403" spans="1:4" ht="14.25">
      <c r="A11403" s="199">
        <v>3462</v>
      </c>
      <c r="B11403" s="186" t="s">
        <v>10672</v>
      </c>
      <c r="C11403" s="187" t="s">
        <v>73</v>
      </c>
      <c r="D11403" s="218">
        <v>11.65</v>
      </c>
    </row>
    <row r="11404" spans="1:4" ht="14.25">
      <c r="A11404" s="199">
        <v>43917</v>
      </c>
      <c r="B11404" s="186" t="s">
        <v>23731</v>
      </c>
      <c r="C11404" s="187" t="s">
        <v>73</v>
      </c>
      <c r="D11404" s="218">
        <v>334.02</v>
      </c>
    </row>
    <row r="11405" spans="1:4" ht="14.25">
      <c r="A11405" s="199">
        <v>41808</v>
      </c>
      <c r="B11405" s="186" t="s">
        <v>23732</v>
      </c>
      <c r="C11405" s="187" t="s">
        <v>73</v>
      </c>
      <c r="D11405" s="218">
        <v>24.28</v>
      </c>
    </row>
    <row r="11406" spans="1:4" ht="14.25">
      <c r="A11406" s="199">
        <v>41817</v>
      </c>
      <c r="B11406" s="186" t="s">
        <v>23733</v>
      </c>
      <c r="C11406" s="187" t="s">
        <v>73</v>
      </c>
      <c r="D11406" s="218">
        <v>276.08</v>
      </c>
    </row>
    <row r="11407" spans="1:4" ht="14.25">
      <c r="A11407" s="199">
        <v>41819</v>
      </c>
      <c r="B11407" s="186" t="s">
        <v>23734</v>
      </c>
      <c r="C11407" s="187" t="s">
        <v>73</v>
      </c>
      <c r="D11407" s="218">
        <v>415.32</v>
      </c>
    </row>
    <row r="11408" spans="1:4" ht="14.25">
      <c r="A11408" s="199">
        <v>41815</v>
      </c>
      <c r="B11408" s="186" t="s">
        <v>23735</v>
      </c>
      <c r="C11408" s="187" t="s">
        <v>73</v>
      </c>
      <c r="D11408" s="218">
        <v>122.77</v>
      </c>
    </row>
    <row r="11409" spans="1:4" ht="14.25">
      <c r="A11409" s="199">
        <v>41816</v>
      </c>
      <c r="B11409" s="186" t="s">
        <v>23736</v>
      </c>
      <c r="C11409" s="187" t="s">
        <v>73</v>
      </c>
      <c r="D11409" s="218">
        <v>204.79</v>
      </c>
    </row>
    <row r="11410" spans="1:4" ht="14.25">
      <c r="A11410" s="199">
        <v>41812</v>
      </c>
      <c r="B11410" s="186" t="s">
        <v>23737</v>
      </c>
      <c r="C11410" s="187" t="s">
        <v>73</v>
      </c>
      <c r="D11410" s="218">
        <v>59.55</v>
      </c>
    </row>
    <row r="11411" spans="1:4" ht="14.25">
      <c r="A11411" s="199">
        <v>41813</v>
      </c>
      <c r="B11411" s="186" t="s">
        <v>23738</v>
      </c>
      <c r="C11411" s="187" t="s">
        <v>73</v>
      </c>
      <c r="D11411" s="218">
        <v>87.62</v>
      </c>
    </row>
    <row r="11412" spans="1:4" ht="14.25">
      <c r="A11412" s="199">
        <v>41806</v>
      </c>
      <c r="B11412" s="186" t="s">
        <v>23739</v>
      </c>
      <c r="C11412" s="187" t="s">
        <v>73</v>
      </c>
      <c r="D11412" s="218">
        <v>15.81</v>
      </c>
    </row>
    <row r="11413" spans="1:4" ht="14.25">
      <c r="A11413" s="199">
        <v>41807</v>
      </c>
      <c r="B11413" s="186" t="s">
        <v>23740</v>
      </c>
      <c r="C11413" s="187" t="s">
        <v>73</v>
      </c>
      <c r="D11413" s="218">
        <v>17.62</v>
      </c>
    </row>
    <row r="11414" spans="1:4" ht="14.25">
      <c r="A11414" s="199">
        <v>41809</v>
      </c>
      <c r="B11414" s="186" t="s">
        <v>23741</v>
      </c>
      <c r="C11414" s="187" t="s">
        <v>73</v>
      </c>
      <c r="D11414" s="218">
        <v>28.85</v>
      </c>
    </row>
    <row r="11415" spans="1:4" ht="14.25">
      <c r="A11415" s="199">
        <v>41811</v>
      </c>
      <c r="B11415" s="186" t="s">
        <v>23742</v>
      </c>
      <c r="C11415" s="187" t="s">
        <v>73</v>
      </c>
      <c r="D11415" s="218">
        <v>36.94</v>
      </c>
    </row>
    <row r="11416" spans="1:4" ht="14.25">
      <c r="A11416" s="199">
        <v>41814</v>
      </c>
      <c r="B11416" s="186" t="s">
        <v>23743</v>
      </c>
      <c r="C11416" s="187" t="s">
        <v>73</v>
      </c>
      <c r="D11416" s="218">
        <v>10.86</v>
      </c>
    </row>
    <row r="11417" spans="1:4" ht="14.25">
      <c r="A11417" s="199">
        <v>41818</v>
      </c>
      <c r="B11417" s="186" t="s">
        <v>23744</v>
      </c>
      <c r="C11417" s="187" t="s">
        <v>73</v>
      </c>
      <c r="D11417" s="218">
        <v>12.17</v>
      </c>
    </row>
    <row r="11418" spans="1:4" ht="14.25">
      <c r="A11418" s="199">
        <v>43919</v>
      </c>
      <c r="B11418" s="186" t="s">
        <v>23745</v>
      </c>
      <c r="C11418" s="187" t="s">
        <v>73</v>
      </c>
      <c r="D11418" s="218">
        <v>415.32</v>
      </c>
    </row>
    <row r="11419" spans="1:4" ht="14.25">
      <c r="A11419" s="199">
        <v>43914</v>
      </c>
      <c r="B11419" s="186" t="s">
        <v>23746</v>
      </c>
      <c r="C11419" s="187" t="s">
        <v>73</v>
      </c>
      <c r="D11419" s="218">
        <v>131.55000000000001</v>
      </c>
    </row>
    <row r="11420" spans="1:4" ht="14.25">
      <c r="A11420" s="199">
        <v>43916</v>
      </c>
      <c r="B11420" s="186" t="s">
        <v>23747</v>
      </c>
      <c r="C11420" s="187" t="s">
        <v>73</v>
      </c>
      <c r="D11420" s="218">
        <v>185.78</v>
      </c>
    </row>
    <row r="11421" spans="1:4" ht="14.25">
      <c r="A11421" s="199">
        <v>43912</v>
      </c>
      <c r="B11421" s="186" t="s">
        <v>23748</v>
      </c>
      <c r="C11421" s="187" t="s">
        <v>73</v>
      </c>
      <c r="D11421" s="218">
        <v>59.55</v>
      </c>
    </row>
    <row r="11422" spans="1:4" ht="14.25">
      <c r="A11422" s="199">
        <v>43913</v>
      </c>
      <c r="B11422" s="186" t="s">
        <v>23749</v>
      </c>
      <c r="C11422" s="187" t="s">
        <v>73</v>
      </c>
      <c r="D11422" s="218">
        <v>87.62</v>
      </c>
    </row>
    <row r="11423" spans="1:4" ht="14.25">
      <c r="A11423" s="199">
        <v>43908</v>
      </c>
      <c r="B11423" s="186" t="s">
        <v>23750</v>
      </c>
      <c r="C11423" s="187" t="s">
        <v>73</v>
      </c>
      <c r="D11423" s="218">
        <v>16.95</v>
      </c>
    </row>
    <row r="11424" spans="1:4" ht="14.25">
      <c r="A11424" s="199">
        <v>43909</v>
      </c>
      <c r="B11424" s="186" t="s">
        <v>23751</v>
      </c>
      <c r="C11424" s="187" t="s">
        <v>73</v>
      </c>
      <c r="D11424" s="218">
        <v>19.66</v>
      </c>
    </row>
    <row r="11425" spans="1:4" ht="14.25">
      <c r="A11425" s="199">
        <v>43910</v>
      </c>
      <c r="B11425" s="186" t="s">
        <v>23752</v>
      </c>
      <c r="C11425" s="187" t="s">
        <v>73</v>
      </c>
      <c r="D11425" s="218">
        <v>28.85</v>
      </c>
    </row>
    <row r="11426" spans="1:4" ht="14.25">
      <c r="A11426" s="199">
        <v>43911</v>
      </c>
      <c r="B11426" s="186" t="s">
        <v>23753</v>
      </c>
      <c r="C11426" s="187" t="s">
        <v>73</v>
      </c>
      <c r="D11426" s="218">
        <v>36.94</v>
      </c>
    </row>
    <row r="11427" spans="1:4" ht="14.25">
      <c r="A11427" s="199">
        <v>43915</v>
      </c>
      <c r="B11427" s="186" t="s">
        <v>23754</v>
      </c>
      <c r="C11427" s="187" t="s">
        <v>73</v>
      </c>
      <c r="D11427" s="218">
        <v>9.36</v>
      </c>
    </row>
    <row r="11428" spans="1:4" ht="14.25">
      <c r="A11428" s="199">
        <v>43918</v>
      </c>
      <c r="B11428" s="186" t="s">
        <v>23755</v>
      </c>
      <c r="C11428" s="187" t="s">
        <v>73</v>
      </c>
      <c r="D11428" s="218">
        <v>11.56</v>
      </c>
    </row>
    <row r="11429" spans="1:4" ht="14.25">
      <c r="A11429" s="199">
        <v>43907</v>
      </c>
      <c r="B11429" s="186" t="s">
        <v>23756</v>
      </c>
      <c r="C11429" s="187" t="s">
        <v>73</v>
      </c>
      <c r="D11429" s="218">
        <v>15.81</v>
      </c>
    </row>
    <row r="11430" spans="1:4" ht="14.25">
      <c r="A11430" s="199">
        <v>37416</v>
      </c>
      <c r="B11430" s="186" t="s">
        <v>10673</v>
      </c>
      <c r="C11430" s="187" t="s">
        <v>73</v>
      </c>
      <c r="D11430" s="218">
        <v>5.38</v>
      </c>
    </row>
    <row r="11431" spans="1:4" ht="14.25">
      <c r="A11431" s="199">
        <v>37417</v>
      </c>
      <c r="B11431" s="186" t="s">
        <v>10674</v>
      </c>
      <c r="C11431" s="187" t="s">
        <v>73</v>
      </c>
      <c r="D11431" s="218">
        <v>7.74</v>
      </c>
    </row>
    <row r="11432" spans="1:4" ht="14.25">
      <c r="A11432" s="199">
        <v>37413</v>
      </c>
      <c r="B11432" s="186" t="s">
        <v>10675</v>
      </c>
      <c r="C11432" s="187" t="s">
        <v>73</v>
      </c>
      <c r="D11432" s="218">
        <v>5.75</v>
      </c>
    </row>
    <row r="11433" spans="1:4" ht="14.25">
      <c r="A11433" s="199">
        <v>37414</v>
      </c>
      <c r="B11433" s="186" t="s">
        <v>10676</v>
      </c>
      <c r="C11433" s="187" t="s">
        <v>73</v>
      </c>
      <c r="D11433" s="218">
        <v>6.53</v>
      </c>
    </row>
    <row r="11434" spans="1:4" ht="14.25">
      <c r="A11434" s="199">
        <v>37415</v>
      </c>
      <c r="B11434" s="186" t="s">
        <v>10677</v>
      </c>
      <c r="C11434" s="187" t="s">
        <v>73</v>
      </c>
      <c r="D11434" s="218">
        <v>11.87</v>
      </c>
    </row>
    <row r="11435" spans="1:4" ht="14.25">
      <c r="A11435" s="199">
        <v>43590</v>
      </c>
      <c r="B11435" s="186" t="s">
        <v>10678</v>
      </c>
      <c r="C11435" s="187" t="s">
        <v>73</v>
      </c>
      <c r="D11435" s="218">
        <v>161.26</v>
      </c>
    </row>
    <row r="11436" spans="1:4" ht="14.25">
      <c r="A11436" s="199">
        <v>43589</v>
      </c>
      <c r="B11436" s="186" t="s">
        <v>10679</v>
      </c>
      <c r="C11436" s="187" t="s">
        <v>73</v>
      </c>
      <c r="D11436" s="218">
        <v>29.17</v>
      </c>
    </row>
    <row r="11437" spans="1:4" ht="14.25">
      <c r="A11437" s="199">
        <v>34519</v>
      </c>
      <c r="B11437" s="186" t="s">
        <v>10680</v>
      </c>
      <c r="C11437" s="187" t="s">
        <v>73</v>
      </c>
      <c r="D11437" s="218">
        <v>124.57</v>
      </c>
    </row>
    <row r="11438" spans="1:4" ht="14.25">
      <c r="A11438" s="199">
        <v>1649</v>
      </c>
      <c r="B11438" s="186" t="s">
        <v>10681</v>
      </c>
      <c r="C11438" s="187" t="s">
        <v>73</v>
      </c>
      <c r="D11438" s="218">
        <v>76.64</v>
      </c>
    </row>
    <row r="11439" spans="1:4" ht="14.25">
      <c r="A11439" s="199">
        <v>1653</v>
      </c>
      <c r="B11439" s="186" t="s">
        <v>10682</v>
      </c>
      <c r="C11439" s="187" t="s">
        <v>73</v>
      </c>
      <c r="D11439" s="218">
        <v>60.03</v>
      </c>
    </row>
    <row r="11440" spans="1:4" ht="14.25">
      <c r="A11440" s="199">
        <v>1648</v>
      </c>
      <c r="B11440" s="186" t="s">
        <v>10683</v>
      </c>
      <c r="C11440" s="187" t="s">
        <v>73</v>
      </c>
      <c r="D11440" s="218">
        <v>41.28</v>
      </c>
    </row>
    <row r="11441" spans="1:4" ht="14.25">
      <c r="A11441" s="199">
        <v>1647</v>
      </c>
      <c r="B11441" s="186" t="s">
        <v>10684</v>
      </c>
      <c r="C11441" s="187" t="s">
        <v>73</v>
      </c>
      <c r="D11441" s="218">
        <v>21.5</v>
      </c>
    </row>
    <row r="11442" spans="1:4" ht="14.25">
      <c r="A11442" s="199">
        <v>1651</v>
      </c>
      <c r="B11442" s="186" t="s">
        <v>10685</v>
      </c>
      <c r="C11442" s="187" t="s">
        <v>73</v>
      </c>
      <c r="D11442" s="218">
        <v>191.5</v>
      </c>
    </row>
    <row r="11443" spans="1:4" ht="14.25">
      <c r="A11443" s="199">
        <v>1650</v>
      </c>
      <c r="B11443" s="186" t="s">
        <v>10686</v>
      </c>
      <c r="C11443" s="187" t="s">
        <v>73</v>
      </c>
      <c r="D11443" s="218">
        <v>105.85</v>
      </c>
    </row>
    <row r="11444" spans="1:4" ht="14.25">
      <c r="A11444" s="199">
        <v>1652</v>
      </c>
      <c r="B11444" s="186" t="s">
        <v>10687</v>
      </c>
      <c r="C11444" s="187" t="s">
        <v>73</v>
      </c>
      <c r="D11444" s="218">
        <v>274.85000000000002</v>
      </c>
    </row>
    <row r="11445" spans="1:4" ht="14.25">
      <c r="A11445" s="199">
        <v>1654</v>
      </c>
      <c r="B11445" s="186" t="s">
        <v>10688</v>
      </c>
      <c r="C11445" s="187" t="s">
        <v>73</v>
      </c>
      <c r="D11445" s="218">
        <v>29.51</v>
      </c>
    </row>
    <row r="11446" spans="1:4" ht="14.25">
      <c r="A11446" s="199">
        <v>10510</v>
      </c>
      <c r="B11446" s="186" t="s">
        <v>10689</v>
      </c>
      <c r="C11446" s="187" t="s">
        <v>73</v>
      </c>
      <c r="D11446" s="218">
        <v>132.25</v>
      </c>
    </row>
    <row r="11447" spans="1:4" ht="14.25">
      <c r="A11447" s="199">
        <v>1744</v>
      </c>
      <c r="B11447" s="186" t="s">
        <v>13915</v>
      </c>
      <c r="C11447" s="187" t="s">
        <v>73</v>
      </c>
      <c r="D11447" s="218">
        <v>151.94</v>
      </c>
    </row>
    <row r="11448" spans="1:4" ht="14.25">
      <c r="A11448" s="199">
        <v>1743</v>
      </c>
      <c r="B11448" s="186" t="s">
        <v>13916</v>
      </c>
      <c r="C11448" s="187" t="s">
        <v>73</v>
      </c>
      <c r="D11448" s="218">
        <v>199.52</v>
      </c>
    </row>
    <row r="11449" spans="1:4" ht="14.25">
      <c r="A11449" s="199">
        <v>1747</v>
      </c>
      <c r="B11449" s="186" t="s">
        <v>13917</v>
      </c>
      <c r="C11449" s="187" t="s">
        <v>73</v>
      </c>
      <c r="D11449" s="218">
        <v>219.36</v>
      </c>
    </row>
    <row r="11450" spans="1:4" ht="14.25">
      <c r="A11450" s="199">
        <v>39640</v>
      </c>
      <c r="B11450" s="186" t="s">
        <v>10690</v>
      </c>
      <c r="C11450" s="187" t="s">
        <v>73</v>
      </c>
      <c r="D11450" s="218">
        <v>10.31</v>
      </c>
    </row>
    <row r="11451" spans="1:4" ht="14.25">
      <c r="A11451" s="199">
        <v>7216</v>
      </c>
      <c r="B11451" s="186" t="s">
        <v>10691</v>
      </c>
      <c r="C11451" s="187" t="s">
        <v>73</v>
      </c>
      <c r="D11451" s="218">
        <v>55.39</v>
      </c>
    </row>
    <row r="11452" spans="1:4" ht="14.25">
      <c r="A11452" s="199">
        <v>20235</v>
      </c>
      <c r="B11452" s="186" t="s">
        <v>10692</v>
      </c>
      <c r="C11452" s="187" t="s">
        <v>73</v>
      </c>
      <c r="D11452" s="218">
        <v>44.53</v>
      </c>
    </row>
    <row r="11453" spans="1:4" ht="14.25">
      <c r="A11453" s="199">
        <v>7181</v>
      </c>
      <c r="B11453" s="186" t="s">
        <v>10693</v>
      </c>
      <c r="C11453" s="187" t="s">
        <v>73</v>
      </c>
      <c r="D11453" s="218">
        <v>7.64</v>
      </c>
    </row>
    <row r="11454" spans="1:4" ht="14.25">
      <c r="A11454" s="199">
        <v>40742</v>
      </c>
      <c r="B11454" s="186" t="s">
        <v>10694</v>
      </c>
      <c r="C11454" s="187" t="s">
        <v>73</v>
      </c>
      <c r="D11454" s="218">
        <v>12.53</v>
      </c>
    </row>
    <row r="11455" spans="1:4" ht="14.25">
      <c r="A11455" s="199">
        <v>7214</v>
      </c>
      <c r="B11455" s="186" t="s">
        <v>10695</v>
      </c>
      <c r="C11455" s="187" t="s">
        <v>73</v>
      </c>
      <c r="D11455" s="218">
        <v>54.09</v>
      </c>
    </row>
    <row r="11456" spans="1:4" ht="14.25">
      <c r="A11456" s="199">
        <v>7219</v>
      </c>
      <c r="B11456" s="186" t="s">
        <v>10696</v>
      </c>
      <c r="C11456" s="187" t="s">
        <v>73</v>
      </c>
      <c r="D11456" s="218">
        <v>47.98</v>
      </c>
    </row>
    <row r="11457" spans="1:4" ht="14.25">
      <c r="A11457" s="199">
        <v>2628</v>
      </c>
      <c r="B11457" s="186" t="s">
        <v>10697</v>
      </c>
      <c r="C11457" s="187" t="s">
        <v>73</v>
      </c>
      <c r="D11457" s="218">
        <v>273.51</v>
      </c>
    </row>
    <row r="11458" spans="1:4" ht="14.25">
      <c r="A11458" s="199">
        <v>2622</v>
      </c>
      <c r="B11458" s="186" t="s">
        <v>10698</v>
      </c>
      <c r="C11458" s="187" t="s">
        <v>73</v>
      </c>
      <c r="D11458" s="218">
        <v>6.49</v>
      </c>
    </row>
    <row r="11459" spans="1:4" ht="14.25">
      <c r="A11459" s="199">
        <v>2623</v>
      </c>
      <c r="B11459" s="186" t="s">
        <v>10699</v>
      </c>
      <c r="C11459" s="187" t="s">
        <v>73</v>
      </c>
      <c r="D11459" s="218">
        <v>7.82</v>
      </c>
    </row>
    <row r="11460" spans="1:4" ht="14.25">
      <c r="A11460" s="199">
        <v>2624</v>
      </c>
      <c r="B11460" s="186" t="s">
        <v>10700</v>
      </c>
      <c r="C11460" s="187" t="s">
        <v>73</v>
      </c>
      <c r="D11460" s="218">
        <v>12.43</v>
      </c>
    </row>
    <row r="11461" spans="1:4" ht="14.25">
      <c r="A11461" s="199">
        <v>2625</v>
      </c>
      <c r="B11461" s="186" t="s">
        <v>10701</v>
      </c>
      <c r="C11461" s="187" t="s">
        <v>73</v>
      </c>
      <c r="D11461" s="218">
        <v>26.24</v>
      </c>
    </row>
    <row r="11462" spans="1:4" ht="14.25">
      <c r="A11462" s="199">
        <v>2626</v>
      </c>
      <c r="B11462" s="186" t="s">
        <v>10702</v>
      </c>
      <c r="C11462" s="187" t="s">
        <v>73</v>
      </c>
      <c r="D11462" s="218">
        <v>38.450000000000003</v>
      </c>
    </row>
    <row r="11463" spans="1:4" ht="14.25">
      <c r="A11463" s="199">
        <v>2630</v>
      </c>
      <c r="B11463" s="186" t="s">
        <v>10703</v>
      </c>
      <c r="C11463" s="187" t="s">
        <v>73</v>
      </c>
      <c r="D11463" s="218">
        <v>58.48</v>
      </c>
    </row>
    <row r="11464" spans="1:4" ht="14.25">
      <c r="A11464" s="199">
        <v>2627</v>
      </c>
      <c r="B11464" s="186" t="s">
        <v>10704</v>
      </c>
      <c r="C11464" s="187" t="s">
        <v>73</v>
      </c>
      <c r="D11464" s="218">
        <v>103.02</v>
      </c>
    </row>
    <row r="11465" spans="1:4" ht="14.25">
      <c r="A11465" s="199">
        <v>2629</v>
      </c>
      <c r="B11465" s="186" t="s">
        <v>10705</v>
      </c>
      <c r="C11465" s="187" t="s">
        <v>73</v>
      </c>
      <c r="D11465" s="218">
        <v>139.34</v>
      </c>
    </row>
    <row r="11466" spans="1:4" ht="14.25">
      <c r="A11466" s="199">
        <v>1880</v>
      </c>
      <c r="B11466" s="186" t="s">
        <v>10706</v>
      </c>
      <c r="C11466" s="187" t="s">
        <v>73</v>
      </c>
      <c r="D11466" s="218">
        <v>3.98</v>
      </c>
    </row>
    <row r="11467" spans="1:4" ht="14.25">
      <c r="A11467" s="199">
        <v>39274</v>
      </c>
      <c r="B11467" s="186" t="s">
        <v>10707</v>
      </c>
      <c r="C11467" s="187" t="s">
        <v>73</v>
      </c>
      <c r="D11467" s="218">
        <v>3.08</v>
      </c>
    </row>
    <row r="11468" spans="1:4" ht="14.25">
      <c r="A11468" s="199">
        <v>12033</v>
      </c>
      <c r="B11468" s="186" t="s">
        <v>10708</v>
      </c>
      <c r="C11468" s="187" t="s">
        <v>73</v>
      </c>
      <c r="D11468" s="218">
        <v>12.7</v>
      </c>
    </row>
    <row r="11469" spans="1:4" ht="14.25">
      <c r="A11469" s="199">
        <v>40408</v>
      </c>
      <c r="B11469" s="186" t="s">
        <v>10709</v>
      </c>
      <c r="C11469" s="187" t="s">
        <v>73</v>
      </c>
      <c r="D11469" s="218">
        <v>8.34</v>
      </c>
    </row>
    <row r="11470" spans="1:4" ht="14.25">
      <c r="A11470" s="199">
        <v>39276</v>
      </c>
      <c r="B11470" s="186" t="s">
        <v>10710</v>
      </c>
      <c r="C11470" s="187" t="s">
        <v>73</v>
      </c>
      <c r="D11470" s="218">
        <v>7.52</v>
      </c>
    </row>
    <row r="11471" spans="1:4" ht="14.25">
      <c r="A11471" s="199">
        <v>40409</v>
      </c>
      <c r="B11471" s="186" t="s">
        <v>10711</v>
      </c>
      <c r="C11471" s="187" t="s">
        <v>73</v>
      </c>
      <c r="D11471" s="218">
        <v>2.95</v>
      </c>
    </row>
    <row r="11472" spans="1:4" ht="14.25">
      <c r="A11472" s="199">
        <v>39277</v>
      </c>
      <c r="B11472" s="186" t="s">
        <v>10712</v>
      </c>
      <c r="C11472" s="187" t="s">
        <v>73</v>
      </c>
      <c r="D11472" s="218">
        <v>20.3</v>
      </c>
    </row>
    <row r="11473" spans="1:4" ht="14.25">
      <c r="A11473" s="199">
        <v>12034</v>
      </c>
      <c r="B11473" s="186" t="s">
        <v>10713</v>
      </c>
      <c r="C11473" s="187" t="s">
        <v>73</v>
      </c>
      <c r="D11473" s="218">
        <v>5.75</v>
      </c>
    </row>
    <row r="11474" spans="1:4" ht="14.25">
      <c r="A11474" s="199">
        <v>39879</v>
      </c>
      <c r="B11474" s="186" t="s">
        <v>10714</v>
      </c>
      <c r="C11474" s="187" t="s">
        <v>73</v>
      </c>
      <c r="D11474" s="218"/>
    </row>
    <row r="11475" spans="1:4" ht="14.25">
      <c r="A11475" s="199">
        <v>39880</v>
      </c>
      <c r="B11475" s="186" t="s">
        <v>10715</v>
      </c>
      <c r="C11475" s="187" t="s">
        <v>73</v>
      </c>
      <c r="D11475" s="218"/>
    </row>
    <row r="11476" spans="1:4" ht="14.25">
      <c r="A11476" s="199">
        <v>39881</v>
      </c>
      <c r="B11476" s="186" t="s">
        <v>10716</v>
      </c>
      <c r="C11476" s="187" t="s">
        <v>73</v>
      </c>
      <c r="D11476" s="218"/>
    </row>
    <row r="11477" spans="1:4" ht="14.25">
      <c r="A11477" s="199">
        <v>39882</v>
      </c>
      <c r="B11477" s="186" t="s">
        <v>10717</v>
      </c>
      <c r="C11477" s="187" t="s">
        <v>73</v>
      </c>
      <c r="D11477" s="218"/>
    </row>
    <row r="11478" spans="1:4" ht="14.25">
      <c r="A11478" s="199">
        <v>39883</v>
      </c>
      <c r="B11478" s="186" t="s">
        <v>10718</v>
      </c>
      <c r="C11478" s="187" t="s">
        <v>73</v>
      </c>
      <c r="D11478" s="218"/>
    </row>
    <row r="11479" spans="1:4" ht="14.25">
      <c r="A11479" s="199">
        <v>39884</v>
      </c>
      <c r="B11479" s="186" t="s">
        <v>10719</v>
      </c>
      <c r="C11479" s="187" t="s">
        <v>73</v>
      </c>
      <c r="D11479" s="218"/>
    </row>
    <row r="11480" spans="1:4" ht="14.25">
      <c r="A11480" s="199">
        <v>39885</v>
      </c>
      <c r="B11480" s="186" t="s">
        <v>10720</v>
      </c>
      <c r="C11480" s="187" t="s">
        <v>73</v>
      </c>
      <c r="D11480" s="218"/>
    </row>
    <row r="11481" spans="1:4" ht="14.25">
      <c r="A11481" s="199">
        <v>1777</v>
      </c>
      <c r="B11481" s="186" t="s">
        <v>10721</v>
      </c>
      <c r="C11481" s="187" t="s">
        <v>73</v>
      </c>
      <c r="D11481" s="218">
        <v>82.64</v>
      </c>
    </row>
    <row r="11482" spans="1:4" ht="14.25">
      <c r="A11482" s="199">
        <v>1819</v>
      </c>
      <c r="B11482" s="186" t="s">
        <v>10722</v>
      </c>
      <c r="C11482" s="187" t="s">
        <v>73</v>
      </c>
      <c r="D11482" s="218">
        <v>60.12</v>
      </c>
    </row>
    <row r="11483" spans="1:4" ht="14.25">
      <c r="A11483" s="199">
        <v>1776</v>
      </c>
      <c r="B11483" s="186" t="s">
        <v>10723</v>
      </c>
      <c r="C11483" s="187" t="s">
        <v>73</v>
      </c>
      <c r="D11483" s="218">
        <v>48.92</v>
      </c>
    </row>
    <row r="11484" spans="1:4" ht="14.25">
      <c r="A11484" s="199">
        <v>1775</v>
      </c>
      <c r="B11484" s="186" t="s">
        <v>10724</v>
      </c>
      <c r="C11484" s="187" t="s">
        <v>73</v>
      </c>
      <c r="D11484" s="218">
        <v>17.98</v>
      </c>
    </row>
    <row r="11485" spans="1:4" ht="14.25">
      <c r="A11485" s="199">
        <v>1778</v>
      </c>
      <c r="B11485" s="186" t="s">
        <v>10725</v>
      </c>
      <c r="C11485" s="187" t="s">
        <v>73</v>
      </c>
      <c r="D11485" s="218">
        <v>200.03</v>
      </c>
    </row>
    <row r="11486" spans="1:4" ht="14.25">
      <c r="A11486" s="199">
        <v>1818</v>
      </c>
      <c r="B11486" s="186" t="s">
        <v>10726</v>
      </c>
      <c r="C11486" s="187" t="s">
        <v>73</v>
      </c>
      <c r="D11486" s="218">
        <v>132.78</v>
      </c>
    </row>
    <row r="11487" spans="1:4" ht="14.25">
      <c r="A11487" s="199">
        <v>1779</v>
      </c>
      <c r="B11487" s="186" t="s">
        <v>10727</v>
      </c>
      <c r="C11487" s="187" t="s">
        <v>73</v>
      </c>
      <c r="D11487" s="218">
        <v>290.92</v>
      </c>
    </row>
    <row r="11488" spans="1:4" ht="14.25">
      <c r="A11488" s="199">
        <v>1820</v>
      </c>
      <c r="B11488" s="186" t="s">
        <v>10728</v>
      </c>
      <c r="C11488" s="187" t="s">
        <v>73</v>
      </c>
      <c r="D11488" s="218">
        <v>25.96</v>
      </c>
    </row>
    <row r="11489" spans="1:4" ht="14.25">
      <c r="A11489" s="199">
        <v>1780</v>
      </c>
      <c r="B11489" s="186" t="s">
        <v>10729</v>
      </c>
      <c r="C11489" s="187" t="s">
        <v>73</v>
      </c>
      <c r="D11489" s="218">
        <v>599.74</v>
      </c>
    </row>
    <row r="11490" spans="1:4" ht="14.25">
      <c r="A11490" s="199">
        <v>1783</v>
      </c>
      <c r="B11490" s="186" t="s">
        <v>10730</v>
      </c>
      <c r="C11490" s="187" t="s">
        <v>73</v>
      </c>
      <c r="D11490" s="218">
        <v>63.41</v>
      </c>
    </row>
    <row r="11491" spans="1:4" ht="14.25">
      <c r="A11491" s="199">
        <v>1782</v>
      </c>
      <c r="B11491" s="186" t="s">
        <v>10731</v>
      </c>
      <c r="C11491" s="187" t="s">
        <v>73</v>
      </c>
      <c r="D11491" s="218">
        <v>50.14</v>
      </c>
    </row>
    <row r="11492" spans="1:4" ht="14.25">
      <c r="A11492" s="199">
        <v>1781</v>
      </c>
      <c r="B11492" s="186" t="s">
        <v>10732</v>
      </c>
      <c r="C11492" s="187" t="s">
        <v>73</v>
      </c>
      <c r="D11492" s="218">
        <v>32.67</v>
      </c>
    </row>
    <row r="11493" spans="1:4" ht="14.25">
      <c r="A11493" s="199">
        <v>1817</v>
      </c>
      <c r="B11493" s="186" t="s">
        <v>10733</v>
      </c>
      <c r="C11493" s="187" t="s">
        <v>73</v>
      </c>
      <c r="D11493" s="218">
        <v>14.94</v>
      </c>
    </row>
    <row r="11494" spans="1:4" ht="14.25">
      <c r="A11494" s="199">
        <v>1784</v>
      </c>
      <c r="B11494" s="186" t="s">
        <v>10734</v>
      </c>
      <c r="C11494" s="187" t="s">
        <v>73</v>
      </c>
      <c r="D11494" s="218">
        <v>179.06</v>
      </c>
    </row>
    <row r="11495" spans="1:4" ht="14.25">
      <c r="A11495" s="199">
        <v>1810</v>
      </c>
      <c r="B11495" s="186" t="s">
        <v>10735</v>
      </c>
      <c r="C11495" s="187" t="s">
        <v>73</v>
      </c>
      <c r="D11495" s="218">
        <v>99.31</v>
      </c>
    </row>
    <row r="11496" spans="1:4" ht="14.25">
      <c r="A11496" s="199">
        <v>1812</v>
      </c>
      <c r="B11496" s="186" t="s">
        <v>10736</v>
      </c>
      <c r="C11496" s="187" t="s">
        <v>73</v>
      </c>
      <c r="D11496" s="218">
        <v>250.71</v>
      </c>
    </row>
    <row r="11497" spans="1:4" ht="14.25">
      <c r="A11497" s="199">
        <v>1811</v>
      </c>
      <c r="B11497" s="186" t="s">
        <v>10737</v>
      </c>
      <c r="C11497" s="187" t="s">
        <v>73</v>
      </c>
      <c r="D11497" s="218">
        <v>21.48</v>
      </c>
    </row>
    <row r="11498" spans="1:4" ht="14.25">
      <c r="A11498" s="199">
        <v>40386</v>
      </c>
      <c r="B11498" s="186" t="s">
        <v>10738</v>
      </c>
      <c r="C11498" s="187" t="s">
        <v>73</v>
      </c>
      <c r="D11498" s="218"/>
    </row>
    <row r="11499" spans="1:4" ht="14.25">
      <c r="A11499" s="199">
        <v>40384</v>
      </c>
      <c r="B11499" s="186" t="s">
        <v>10739</v>
      </c>
      <c r="C11499" s="187" t="s">
        <v>73</v>
      </c>
      <c r="D11499" s="218"/>
    </row>
    <row r="11500" spans="1:4" ht="14.25">
      <c r="A11500" s="199">
        <v>40423</v>
      </c>
      <c r="B11500" s="186" t="s">
        <v>10740</v>
      </c>
      <c r="C11500" s="187" t="s">
        <v>73</v>
      </c>
      <c r="D11500" s="218"/>
    </row>
    <row r="11501" spans="1:4" ht="14.25">
      <c r="A11501" s="199">
        <v>40379</v>
      </c>
      <c r="B11501" s="186" t="s">
        <v>10741</v>
      </c>
      <c r="C11501" s="187" t="s">
        <v>73</v>
      </c>
      <c r="D11501" s="218"/>
    </row>
    <row r="11502" spans="1:4" ht="14.25">
      <c r="A11502" s="199">
        <v>40389</v>
      </c>
      <c r="B11502" s="186" t="s">
        <v>10742</v>
      </c>
      <c r="C11502" s="187" t="s">
        <v>73</v>
      </c>
      <c r="D11502" s="218"/>
    </row>
    <row r="11503" spans="1:4" ht="14.25">
      <c r="A11503" s="199">
        <v>40388</v>
      </c>
      <c r="B11503" s="186" t="s">
        <v>10743</v>
      </c>
      <c r="C11503" s="187" t="s">
        <v>73</v>
      </c>
      <c r="D11503" s="218"/>
    </row>
    <row r="11504" spans="1:4" ht="14.25">
      <c r="A11504" s="199">
        <v>40391</v>
      </c>
      <c r="B11504" s="186" t="s">
        <v>10744</v>
      </c>
      <c r="C11504" s="187" t="s">
        <v>73</v>
      </c>
      <c r="D11504" s="218"/>
    </row>
    <row r="11505" spans="1:4" ht="14.25">
      <c r="A11505" s="199">
        <v>40381</v>
      </c>
      <c r="B11505" s="186" t="s">
        <v>10745</v>
      </c>
      <c r="C11505" s="187" t="s">
        <v>73</v>
      </c>
      <c r="D11505" s="218"/>
    </row>
    <row r="11506" spans="1:4" ht="14.25">
      <c r="A11506" s="199">
        <v>2609</v>
      </c>
      <c r="B11506" s="186" t="s">
        <v>10746</v>
      </c>
      <c r="C11506" s="187" t="s">
        <v>73</v>
      </c>
      <c r="D11506" s="218">
        <v>6.1</v>
      </c>
    </row>
    <row r="11507" spans="1:4" ht="14.25">
      <c r="A11507" s="199">
        <v>2634</v>
      </c>
      <c r="B11507" s="186" t="s">
        <v>10747</v>
      </c>
      <c r="C11507" s="187" t="s">
        <v>73</v>
      </c>
      <c r="D11507" s="218">
        <v>8.01</v>
      </c>
    </row>
    <row r="11508" spans="1:4" ht="14.25">
      <c r="A11508" s="199">
        <v>2611</v>
      </c>
      <c r="B11508" s="186" t="s">
        <v>10748</v>
      </c>
      <c r="C11508" s="187" t="s">
        <v>73</v>
      </c>
      <c r="D11508" s="218">
        <v>22.59</v>
      </c>
    </row>
    <row r="11509" spans="1:4" ht="14.25">
      <c r="A11509" s="199">
        <v>40414</v>
      </c>
      <c r="B11509" s="186" t="s">
        <v>10749</v>
      </c>
      <c r="C11509" s="187" t="s">
        <v>73</v>
      </c>
      <c r="D11509" s="218"/>
    </row>
    <row r="11510" spans="1:4" ht="14.25">
      <c r="A11510" s="199">
        <v>40416</v>
      </c>
      <c r="B11510" s="186" t="s">
        <v>10750</v>
      </c>
      <c r="C11510" s="187" t="s">
        <v>73</v>
      </c>
      <c r="D11510" s="218"/>
    </row>
    <row r="11511" spans="1:4" ht="14.25">
      <c r="A11511" s="199">
        <v>40418</v>
      </c>
      <c r="B11511" s="186" t="s">
        <v>10751</v>
      </c>
      <c r="C11511" s="187" t="s">
        <v>73</v>
      </c>
      <c r="D11511" s="218"/>
    </row>
    <row r="11512" spans="1:4" ht="14.25">
      <c r="A11512" s="199">
        <v>34359</v>
      </c>
      <c r="B11512" s="186" t="s">
        <v>10752</v>
      </c>
      <c r="C11512" s="187" t="s">
        <v>73</v>
      </c>
      <c r="D11512" s="218">
        <v>17.07</v>
      </c>
    </row>
    <row r="11513" spans="1:4" ht="14.25">
      <c r="A11513" s="199">
        <v>1789</v>
      </c>
      <c r="B11513" s="186" t="s">
        <v>10753</v>
      </c>
      <c r="C11513" s="187" t="s">
        <v>73</v>
      </c>
      <c r="D11513" s="218">
        <v>79.31</v>
      </c>
    </row>
    <row r="11514" spans="1:4" ht="14.25">
      <c r="A11514" s="199">
        <v>1788</v>
      </c>
      <c r="B11514" s="186" t="s">
        <v>10754</v>
      </c>
      <c r="C11514" s="187" t="s">
        <v>73</v>
      </c>
      <c r="D11514" s="218">
        <v>63.58</v>
      </c>
    </row>
    <row r="11515" spans="1:4" ht="14.25">
      <c r="A11515" s="199">
        <v>1787</v>
      </c>
      <c r="B11515" s="186" t="s">
        <v>10755</v>
      </c>
      <c r="C11515" s="187" t="s">
        <v>73</v>
      </c>
      <c r="D11515" s="218">
        <v>37.799999999999997</v>
      </c>
    </row>
    <row r="11516" spans="1:4" ht="14.25">
      <c r="A11516" s="199">
        <v>1786</v>
      </c>
      <c r="B11516" s="186" t="s">
        <v>10756</v>
      </c>
      <c r="C11516" s="187" t="s">
        <v>73</v>
      </c>
      <c r="D11516" s="218">
        <v>15.78</v>
      </c>
    </row>
    <row r="11517" spans="1:4" ht="14.25">
      <c r="A11517" s="199">
        <v>1791</v>
      </c>
      <c r="B11517" s="186" t="s">
        <v>10757</v>
      </c>
      <c r="C11517" s="187" t="s">
        <v>73</v>
      </c>
      <c r="D11517" s="218">
        <v>229.22</v>
      </c>
    </row>
    <row r="11518" spans="1:4" ht="14.25">
      <c r="A11518" s="199">
        <v>1790</v>
      </c>
      <c r="B11518" s="186" t="s">
        <v>10758</v>
      </c>
      <c r="C11518" s="187" t="s">
        <v>73</v>
      </c>
      <c r="D11518" s="218">
        <v>132.09</v>
      </c>
    </row>
    <row r="11519" spans="1:4" ht="14.25">
      <c r="A11519" s="199">
        <v>1792</v>
      </c>
      <c r="B11519" s="186" t="s">
        <v>10759</v>
      </c>
      <c r="C11519" s="187" t="s">
        <v>73</v>
      </c>
      <c r="D11519" s="218">
        <v>309.42</v>
      </c>
    </row>
    <row r="11520" spans="1:4" ht="14.25">
      <c r="A11520" s="199">
        <v>1813</v>
      </c>
      <c r="B11520" s="186" t="s">
        <v>10760</v>
      </c>
      <c r="C11520" s="187" t="s">
        <v>73</v>
      </c>
      <c r="D11520" s="218">
        <v>25.05</v>
      </c>
    </row>
    <row r="11521" spans="1:4" ht="14.25">
      <c r="A11521" s="199">
        <v>1793</v>
      </c>
      <c r="B11521" s="186" t="s">
        <v>10761</v>
      </c>
      <c r="C11521" s="187" t="s">
        <v>73</v>
      </c>
      <c r="D11521" s="218">
        <v>625.23</v>
      </c>
    </row>
    <row r="11522" spans="1:4" ht="14.25">
      <c r="A11522" s="199">
        <v>1797</v>
      </c>
      <c r="B11522" s="186" t="s">
        <v>10762</v>
      </c>
      <c r="C11522" s="187" t="s">
        <v>73</v>
      </c>
      <c r="D11522" s="218">
        <v>90.06</v>
      </c>
    </row>
    <row r="11523" spans="1:4" ht="14.25">
      <c r="A11523" s="199">
        <v>1796</v>
      </c>
      <c r="B11523" s="186" t="s">
        <v>10763</v>
      </c>
      <c r="C11523" s="187" t="s">
        <v>73</v>
      </c>
      <c r="D11523" s="218">
        <v>69.08</v>
      </c>
    </row>
    <row r="11524" spans="1:4" ht="14.25">
      <c r="A11524" s="199">
        <v>1816</v>
      </c>
      <c r="B11524" s="186" t="s">
        <v>10764</v>
      </c>
      <c r="C11524" s="187" t="s">
        <v>73</v>
      </c>
      <c r="D11524" s="218">
        <v>37.18</v>
      </c>
    </row>
    <row r="11525" spans="1:4" ht="14.25">
      <c r="A11525" s="199">
        <v>1794</v>
      </c>
      <c r="B11525" s="186" t="s">
        <v>10765</v>
      </c>
      <c r="C11525" s="187" t="s">
        <v>73</v>
      </c>
      <c r="D11525" s="218">
        <v>16.489999999999998</v>
      </c>
    </row>
    <row r="11526" spans="1:4" ht="14.25">
      <c r="A11526" s="199">
        <v>1815</v>
      </c>
      <c r="B11526" s="186" t="s">
        <v>10766</v>
      </c>
      <c r="C11526" s="187" t="s">
        <v>73</v>
      </c>
      <c r="D11526" s="218">
        <v>285.55</v>
      </c>
    </row>
    <row r="11527" spans="1:4" ht="14.25">
      <c r="A11527" s="199">
        <v>1798</v>
      </c>
      <c r="B11527" s="186" t="s">
        <v>10767</v>
      </c>
      <c r="C11527" s="187" t="s">
        <v>73</v>
      </c>
      <c r="D11527" s="218">
        <v>127.77</v>
      </c>
    </row>
    <row r="11528" spans="1:4" ht="14.25">
      <c r="A11528" s="199">
        <v>1799</v>
      </c>
      <c r="B11528" s="186" t="s">
        <v>10768</v>
      </c>
      <c r="C11528" s="187" t="s">
        <v>73</v>
      </c>
      <c r="D11528" s="218">
        <v>371.91</v>
      </c>
    </row>
    <row r="11529" spans="1:4" ht="14.25">
      <c r="A11529" s="199">
        <v>1795</v>
      </c>
      <c r="B11529" s="186" t="s">
        <v>10769</v>
      </c>
      <c r="C11529" s="187" t="s">
        <v>73</v>
      </c>
      <c r="D11529" s="218">
        <v>22.84</v>
      </c>
    </row>
    <row r="11530" spans="1:4" ht="14.25">
      <c r="A11530" s="199">
        <v>1800</v>
      </c>
      <c r="B11530" s="186" t="s">
        <v>10770</v>
      </c>
      <c r="C11530" s="187" t="s">
        <v>73</v>
      </c>
      <c r="D11530" s="218">
        <v>710.03</v>
      </c>
    </row>
    <row r="11531" spans="1:4" ht="14.25">
      <c r="A11531" s="199">
        <v>1802</v>
      </c>
      <c r="B11531" s="186" t="s">
        <v>10771</v>
      </c>
      <c r="C11531" s="187" t="s">
        <v>73</v>
      </c>
      <c r="D11531" s="218">
        <v>1776.08</v>
      </c>
    </row>
    <row r="11532" spans="1:4" ht="14.25">
      <c r="A11532" s="199">
        <v>1809</v>
      </c>
      <c r="B11532" s="186" t="s">
        <v>10772</v>
      </c>
      <c r="C11532" s="187" t="s">
        <v>73</v>
      </c>
      <c r="D11532" s="218">
        <v>74.36</v>
      </c>
    </row>
    <row r="11533" spans="1:4" ht="14.25">
      <c r="A11533" s="199">
        <v>1814</v>
      </c>
      <c r="B11533" s="186" t="s">
        <v>10773</v>
      </c>
      <c r="C11533" s="187" t="s">
        <v>73</v>
      </c>
      <c r="D11533" s="218">
        <v>61.09</v>
      </c>
    </row>
    <row r="11534" spans="1:4" ht="14.25">
      <c r="A11534" s="199">
        <v>1805</v>
      </c>
      <c r="B11534" s="186" t="s">
        <v>10774</v>
      </c>
      <c r="C11534" s="187" t="s">
        <v>73</v>
      </c>
      <c r="D11534" s="218">
        <v>35.450000000000003</v>
      </c>
    </row>
    <row r="11535" spans="1:4" ht="14.25">
      <c r="A11535" s="199">
        <v>1803</v>
      </c>
      <c r="B11535" s="186" t="s">
        <v>10775</v>
      </c>
      <c r="C11535" s="187" t="s">
        <v>73</v>
      </c>
      <c r="D11535" s="218">
        <v>15.44</v>
      </c>
    </row>
    <row r="11536" spans="1:4" ht="14.25">
      <c r="A11536" s="199">
        <v>1821</v>
      </c>
      <c r="B11536" s="186" t="s">
        <v>10776</v>
      </c>
      <c r="C11536" s="187" t="s">
        <v>73</v>
      </c>
      <c r="D11536" s="218">
        <v>209.43</v>
      </c>
    </row>
    <row r="11537" spans="1:4" ht="14.25">
      <c r="A11537" s="199">
        <v>1806</v>
      </c>
      <c r="B11537" s="186" t="s">
        <v>10777</v>
      </c>
      <c r="C11537" s="187" t="s">
        <v>73</v>
      </c>
      <c r="D11537" s="218">
        <v>124.65</v>
      </c>
    </row>
    <row r="11538" spans="1:4" ht="14.25">
      <c r="A11538" s="199">
        <v>1807</v>
      </c>
      <c r="B11538" s="186" t="s">
        <v>10778</v>
      </c>
      <c r="C11538" s="187" t="s">
        <v>73</v>
      </c>
      <c r="D11538" s="218">
        <v>299.52</v>
      </c>
    </row>
    <row r="11539" spans="1:4" ht="14.25">
      <c r="A11539" s="199">
        <v>1804</v>
      </c>
      <c r="B11539" s="186" t="s">
        <v>10779</v>
      </c>
      <c r="C11539" s="187" t="s">
        <v>73</v>
      </c>
      <c r="D11539" s="218">
        <v>21.97</v>
      </c>
    </row>
    <row r="11540" spans="1:4" ht="14.25">
      <c r="A11540" s="199">
        <v>1808</v>
      </c>
      <c r="B11540" s="186" t="s">
        <v>10780</v>
      </c>
      <c r="C11540" s="187" t="s">
        <v>73</v>
      </c>
      <c r="D11540" s="218">
        <v>600.48</v>
      </c>
    </row>
    <row r="11541" spans="1:4" ht="14.25">
      <c r="A11541" s="199">
        <v>40385</v>
      </c>
      <c r="B11541" s="186" t="s">
        <v>10781</v>
      </c>
      <c r="C11541" s="187" t="s">
        <v>73</v>
      </c>
      <c r="D11541" s="218"/>
    </row>
    <row r="11542" spans="1:4" ht="14.25">
      <c r="A11542" s="199">
        <v>40383</v>
      </c>
      <c r="B11542" s="186" t="s">
        <v>10782</v>
      </c>
      <c r="C11542" s="187" t="s">
        <v>73</v>
      </c>
      <c r="D11542" s="218"/>
    </row>
    <row r="11543" spans="1:4" ht="14.25">
      <c r="A11543" s="199">
        <v>40382</v>
      </c>
      <c r="B11543" s="186" t="s">
        <v>10783</v>
      </c>
      <c r="C11543" s="187" t="s">
        <v>73</v>
      </c>
      <c r="D11543" s="218"/>
    </row>
    <row r="11544" spans="1:4" ht="14.25">
      <c r="A11544" s="199">
        <v>40378</v>
      </c>
      <c r="B11544" s="186" t="s">
        <v>10784</v>
      </c>
      <c r="C11544" s="187" t="s">
        <v>73</v>
      </c>
      <c r="D11544" s="218"/>
    </row>
    <row r="11545" spans="1:4" ht="14.25">
      <c r="A11545" s="199">
        <v>40422</v>
      </c>
      <c r="B11545" s="186" t="s">
        <v>10785</v>
      </c>
      <c r="C11545" s="187" t="s">
        <v>73</v>
      </c>
      <c r="D11545" s="218"/>
    </row>
    <row r="11546" spans="1:4" ht="14.25">
      <c r="A11546" s="199">
        <v>40387</v>
      </c>
      <c r="B11546" s="186" t="s">
        <v>10786</v>
      </c>
      <c r="C11546" s="187" t="s">
        <v>73</v>
      </c>
      <c r="D11546" s="218"/>
    </row>
    <row r="11547" spans="1:4" ht="14.25">
      <c r="A11547" s="199">
        <v>40390</v>
      </c>
      <c r="B11547" s="186" t="s">
        <v>10787</v>
      </c>
      <c r="C11547" s="187" t="s">
        <v>73</v>
      </c>
      <c r="D11547" s="218"/>
    </row>
    <row r="11548" spans="1:4" ht="14.25">
      <c r="A11548" s="199">
        <v>40380</v>
      </c>
      <c r="B11548" s="186" t="s">
        <v>10788</v>
      </c>
      <c r="C11548" s="187" t="s">
        <v>73</v>
      </c>
      <c r="D11548" s="218"/>
    </row>
    <row r="11549" spans="1:4" ht="14.25">
      <c r="A11549" s="199">
        <v>2621</v>
      </c>
      <c r="B11549" s="186" t="s">
        <v>10789</v>
      </c>
      <c r="C11549" s="187" t="s">
        <v>73</v>
      </c>
      <c r="D11549" s="218">
        <v>193.24</v>
      </c>
    </row>
    <row r="11550" spans="1:4" ht="14.25">
      <c r="A11550" s="199">
        <v>2616</v>
      </c>
      <c r="B11550" s="186" t="s">
        <v>10790</v>
      </c>
      <c r="C11550" s="187" t="s">
        <v>73</v>
      </c>
      <c r="D11550" s="218">
        <v>5.47</v>
      </c>
    </row>
    <row r="11551" spans="1:4" ht="14.25">
      <c r="A11551" s="199">
        <v>2633</v>
      </c>
      <c r="B11551" s="186" t="s">
        <v>10791</v>
      </c>
      <c r="C11551" s="187" t="s">
        <v>73</v>
      </c>
      <c r="D11551" s="218">
        <v>6.18</v>
      </c>
    </row>
    <row r="11552" spans="1:4" ht="14.25">
      <c r="A11552" s="199">
        <v>2617</v>
      </c>
      <c r="B11552" s="186" t="s">
        <v>10792</v>
      </c>
      <c r="C11552" s="187" t="s">
        <v>73</v>
      </c>
      <c r="D11552" s="218">
        <v>8.41</v>
      </c>
    </row>
    <row r="11553" spans="1:4" ht="14.25">
      <c r="A11553" s="199">
        <v>2618</v>
      </c>
      <c r="B11553" s="186" t="s">
        <v>10793</v>
      </c>
      <c r="C11553" s="187" t="s">
        <v>73</v>
      </c>
      <c r="D11553" s="218">
        <v>19.14</v>
      </c>
    </row>
    <row r="11554" spans="1:4" ht="14.25">
      <c r="A11554" s="199">
        <v>2632</v>
      </c>
      <c r="B11554" s="186" t="s">
        <v>10794</v>
      </c>
      <c r="C11554" s="187" t="s">
        <v>73</v>
      </c>
      <c r="D11554" s="218">
        <v>23.35</v>
      </c>
    </row>
    <row r="11555" spans="1:4" ht="14.25">
      <c r="A11555" s="199">
        <v>2631</v>
      </c>
      <c r="B11555" s="186" t="s">
        <v>10795</v>
      </c>
      <c r="C11555" s="187" t="s">
        <v>73</v>
      </c>
      <c r="D11555" s="218">
        <v>34.28</v>
      </c>
    </row>
    <row r="11556" spans="1:4" ht="14.25">
      <c r="A11556" s="199">
        <v>2619</v>
      </c>
      <c r="B11556" s="186" t="s">
        <v>10796</v>
      </c>
      <c r="C11556" s="187" t="s">
        <v>73</v>
      </c>
      <c r="D11556" s="218">
        <v>86.79</v>
      </c>
    </row>
    <row r="11557" spans="1:4" ht="14.25">
      <c r="A11557" s="199">
        <v>2620</v>
      </c>
      <c r="B11557" s="186" t="s">
        <v>10797</v>
      </c>
      <c r="C11557" s="187" t="s">
        <v>73</v>
      </c>
      <c r="D11557" s="218">
        <v>113.94</v>
      </c>
    </row>
    <row r="11558" spans="1:4" ht="14.25">
      <c r="A11558" s="199">
        <v>40413</v>
      </c>
      <c r="B11558" s="186" t="s">
        <v>10798</v>
      </c>
      <c r="C11558" s="187" t="s">
        <v>73</v>
      </c>
      <c r="D11558" s="218"/>
    </row>
    <row r="11559" spans="1:4" ht="14.25">
      <c r="A11559" s="199">
        <v>40415</v>
      </c>
      <c r="B11559" s="186" t="s">
        <v>10799</v>
      </c>
      <c r="C11559" s="187" t="s">
        <v>73</v>
      </c>
      <c r="D11559" s="218"/>
    </row>
    <row r="11560" spans="1:4" ht="14.25">
      <c r="A11560" s="199">
        <v>40417</v>
      </c>
      <c r="B11560" s="186" t="s">
        <v>10800</v>
      </c>
      <c r="C11560" s="187" t="s">
        <v>73</v>
      </c>
      <c r="D11560" s="218"/>
    </row>
    <row r="11561" spans="1:4" ht="14.25">
      <c r="A11561" s="199">
        <v>39273</v>
      </c>
      <c r="B11561" s="186" t="s">
        <v>10801</v>
      </c>
      <c r="C11561" s="187" t="s">
        <v>73</v>
      </c>
      <c r="D11561" s="218">
        <v>4.34</v>
      </c>
    </row>
    <row r="11562" spans="1:4" ht="14.25">
      <c r="A11562" s="199">
        <v>39271</v>
      </c>
      <c r="B11562" s="186" t="s">
        <v>10802</v>
      </c>
      <c r="C11562" s="187" t="s">
        <v>73</v>
      </c>
      <c r="D11562" s="218">
        <v>2.56</v>
      </c>
    </row>
    <row r="11563" spans="1:4" ht="14.25">
      <c r="A11563" s="199">
        <v>39272</v>
      </c>
      <c r="B11563" s="186" t="s">
        <v>10803</v>
      </c>
      <c r="C11563" s="187" t="s">
        <v>73</v>
      </c>
      <c r="D11563" s="218">
        <v>3.14</v>
      </c>
    </row>
    <row r="11564" spans="1:4" ht="14.25">
      <c r="A11564" s="199">
        <v>1875</v>
      </c>
      <c r="B11564" s="186" t="s">
        <v>10804</v>
      </c>
      <c r="C11564" s="187" t="s">
        <v>73</v>
      </c>
      <c r="D11564" s="218">
        <v>6.94</v>
      </c>
    </row>
    <row r="11565" spans="1:4" ht="14.25">
      <c r="A11565" s="199">
        <v>1874</v>
      </c>
      <c r="B11565" s="186" t="s">
        <v>10805</v>
      </c>
      <c r="C11565" s="187" t="s">
        <v>73</v>
      </c>
      <c r="D11565" s="218">
        <v>5.73</v>
      </c>
    </row>
    <row r="11566" spans="1:4" ht="14.25">
      <c r="A11566" s="199">
        <v>1884</v>
      </c>
      <c r="B11566" s="186" t="s">
        <v>10806</v>
      </c>
      <c r="C11566" s="187" t="s">
        <v>73</v>
      </c>
      <c r="D11566" s="218">
        <v>5.08</v>
      </c>
    </row>
    <row r="11567" spans="1:4" ht="14.25">
      <c r="A11567" s="199">
        <v>1870</v>
      </c>
      <c r="B11567" s="186" t="s">
        <v>10807</v>
      </c>
      <c r="C11567" s="187" t="s">
        <v>73</v>
      </c>
      <c r="D11567" s="218">
        <v>3.31</v>
      </c>
    </row>
    <row r="11568" spans="1:4" ht="14.25">
      <c r="A11568" s="199">
        <v>1887</v>
      </c>
      <c r="B11568" s="186" t="s">
        <v>10808</v>
      </c>
      <c r="C11568" s="187" t="s">
        <v>73</v>
      </c>
      <c r="D11568" s="218">
        <v>28.78</v>
      </c>
    </row>
    <row r="11569" spans="1:4" ht="14.25">
      <c r="A11569" s="199">
        <v>1876</v>
      </c>
      <c r="B11569" s="186" t="s">
        <v>10809</v>
      </c>
      <c r="C11569" s="187" t="s">
        <v>73</v>
      </c>
      <c r="D11569" s="218">
        <v>11.28</v>
      </c>
    </row>
    <row r="11570" spans="1:4" ht="14.25">
      <c r="A11570" s="199">
        <v>1877</v>
      </c>
      <c r="B11570" s="186" t="s">
        <v>10810</v>
      </c>
      <c r="C11570" s="187" t="s">
        <v>73</v>
      </c>
      <c r="D11570" s="218">
        <v>28.82</v>
      </c>
    </row>
    <row r="11571" spans="1:4" ht="14.25">
      <c r="A11571" s="199">
        <v>1879</v>
      </c>
      <c r="B11571" s="186" t="s">
        <v>10811</v>
      </c>
      <c r="C11571" s="187" t="s">
        <v>73</v>
      </c>
      <c r="D11571" s="218">
        <v>3.35</v>
      </c>
    </row>
    <row r="11572" spans="1:4" ht="14.25">
      <c r="A11572" s="199">
        <v>1878</v>
      </c>
      <c r="B11572" s="186" t="s">
        <v>10812</v>
      </c>
      <c r="C11572" s="187" t="s">
        <v>73</v>
      </c>
      <c r="D11572" s="218">
        <v>57.9</v>
      </c>
    </row>
    <row r="11573" spans="1:4" ht="14.25">
      <c r="A11573" s="199">
        <v>37971</v>
      </c>
      <c r="B11573" s="186" t="s">
        <v>10813</v>
      </c>
      <c r="C11573" s="187" t="s">
        <v>73</v>
      </c>
      <c r="D11573" s="218">
        <v>5.4</v>
      </c>
    </row>
    <row r="11574" spans="1:4" ht="14.25">
      <c r="A11574" s="199">
        <v>37972</v>
      </c>
      <c r="B11574" s="186" t="s">
        <v>10814</v>
      </c>
      <c r="C11574" s="187" t="s">
        <v>73</v>
      </c>
      <c r="D11574" s="218">
        <v>7.66</v>
      </c>
    </row>
    <row r="11575" spans="1:4" ht="14.25">
      <c r="A11575" s="199">
        <v>37973</v>
      </c>
      <c r="B11575" s="186" t="s">
        <v>10815</v>
      </c>
      <c r="C11575" s="187" t="s">
        <v>73</v>
      </c>
      <c r="D11575" s="218">
        <v>14.4</v>
      </c>
    </row>
    <row r="11576" spans="1:4" ht="14.25">
      <c r="A11576" s="199">
        <v>1926</v>
      </c>
      <c r="B11576" s="186" t="s">
        <v>10816</v>
      </c>
      <c r="C11576" s="187" t="s">
        <v>73</v>
      </c>
      <c r="D11576" s="218">
        <v>2.4700000000000002</v>
      </c>
    </row>
    <row r="11577" spans="1:4" ht="14.25">
      <c r="A11577" s="199">
        <v>1927</v>
      </c>
      <c r="B11577" s="186" t="s">
        <v>10817</v>
      </c>
      <c r="C11577" s="187" t="s">
        <v>73</v>
      </c>
      <c r="D11577" s="218">
        <v>2.77</v>
      </c>
    </row>
    <row r="11578" spans="1:4" ht="14.25">
      <c r="A11578" s="199">
        <v>1923</v>
      </c>
      <c r="B11578" s="186" t="s">
        <v>10818</v>
      </c>
      <c r="C11578" s="187" t="s">
        <v>73</v>
      </c>
      <c r="D11578" s="218">
        <v>5.0599999999999996</v>
      </c>
    </row>
    <row r="11579" spans="1:4" ht="14.25">
      <c r="A11579" s="199">
        <v>1929</v>
      </c>
      <c r="B11579" s="186" t="s">
        <v>10819</v>
      </c>
      <c r="C11579" s="187" t="s">
        <v>73</v>
      </c>
      <c r="D11579" s="218">
        <v>6.13</v>
      </c>
    </row>
    <row r="11580" spans="1:4" ht="14.25">
      <c r="A11580" s="199">
        <v>1930</v>
      </c>
      <c r="B11580" s="186" t="s">
        <v>10820</v>
      </c>
      <c r="C11580" s="187" t="s">
        <v>73</v>
      </c>
      <c r="D11580" s="218">
        <v>10.5</v>
      </c>
    </row>
    <row r="11581" spans="1:4" ht="14.25">
      <c r="A11581" s="199">
        <v>1924</v>
      </c>
      <c r="B11581" s="186" t="s">
        <v>10821</v>
      </c>
      <c r="C11581" s="187" t="s">
        <v>73</v>
      </c>
      <c r="D11581" s="218">
        <v>16.940000000000001</v>
      </c>
    </row>
    <row r="11582" spans="1:4" ht="14.25">
      <c r="A11582" s="199">
        <v>1922</v>
      </c>
      <c r="B11582" s="186" t="s">
        <v>10822</v>
      </c>
      <c r="C11582" s="187" t="s">
        <v>73</v>
      </c>
      <c r="D11582" s="218">
        <v>35.03</v>
      </c>
    </row>
    <row r="11583" spans="1:4" ht="14.25">
      <c r="A11583" s="199">
        <v>1953</v>
      </c>
      <c r="B11583" s="186" t="s">
        <v>10823</v>
      </c>
      <c r="C11583" s="187" t="s">
        <v>73</v>
      </c>
      <c r="D11583" s="218">
        <v>42.77</v>
      </c>
    </row>
    <row r="11584" spans="1:4" ht="14.25">
      <c r="A11584" s="199">
        <v>1962</v>
      </c>
      <c r="B11584" s="186" t="s">
        <v>10824</v>
      </c>
      <c r="C11584" s="187" t="s">
        <v>73</v>
      </c>
      <c r="D11584" s="218">
        <v>207.77</v>
      </c>
    </row>
    <row r="11585" spans="1:4" ht="14.25">
      <c r="A11585" s="199">
        <v>1955</v>
      </c>
      <c r="B11585" s="186" t="s">
        <v>10825</v>
      </c>
      <c r="C11585" s="187" t="s">
        <v>73</v>
      </c>
      <c r="D11585" s="218">
        <v>2.39</v>
      </c>
    </row>
    <row r="11586" spans="1:4" ht="14.25">
      <c r="A11586" s="199">
        <v>1956</v>
      </c>
      <c r="B11586" s="186" t="s">
        <v>10826</v>
      </c>
      <c r="C11586" s="187" t="s">
        <v>73</v>
      </c>
      <c r="D11586" s="218">
        <v>3.38</v>
      </c>
    </row>
    <row r="11587" spans="1:4" ht="14.25">
      <c r="A11587" s="199">
        <v>1957</v>
      </c>
      <c r="B11587" s="186" t="s">
        <v>10827</v>
      </c>
      <c r="C11587" s="187" t="s">
        <v>73</v>
      </c>
      <c r="D11587" s="218">
        <v>7.31</v>
      </c>
    </row>
    <row r="11588" spans="1:4" ht="14.25">
      <c r="A11588" s="199">
        <v>1958</v>
      </c>
      <c r="B11588" s="186" t="s">
        <v>10828</v>
      </c>
      <c r="C11588" s="187" t="s">
        <v>73</v>
      </c>
      <c r="D11588" s="218">
        <v>13.6</v>
      </c>
    </row>
    <row r="11589" spans="1:4" ht="14.25">
      <c r="A11589" s="199">
        <v>1959</v>
      </c>
      <c r="B11589" s="186" t="s">
        <v>10829</v>
      </c>
      <c r="C11589" s="187" t="s">
        <v>73</v>
      </c>
      <c r="D11589" s="218">
        <v>14.76</v>
      </c>
    </row>
    <row r="11590" spans="1:4" ht="14.25">
      <c r="A11590" s="199">
        <v>1925</v>
      </c>
      <c r="B11590" s="186" t="s">
        <v>10830</v>
      </c>
      <c r="C11590" s="187" t="s">
        <v>73</v>
      </c>
      <c r="D11590" s="218">
        <v>38.58</v>
      </c>
    </row>
    <row r="11591" spans="1:4" ht="14.25">
      <c r="A11591" s="199">
        <v>1960</v>
      </c>
      <c r="B11591" s="186" t="s">
        <v>10831</v>
      </c>
      <c r="C11591" s="187" t="s">
        <v>73</v>
      </c>
      <c r="D11591" s="218">
        <v>59.25</v>
      </c>
    </row>
    <row r="11592" spans="1:4" ht="14.25">
      <c r="A11592" s="199">
        <v>1961</v>
      </c>
      <c r="B11592" s="186" t="s">
        <v>10832</v>
      </c>
      <c r="C11592" s="187" t="s">
        <v>73</v>
      </c>
      <c r="D11592" s="218">
        <v>75.900000000000006</v>
      </c>
    </row>
    <row r="11593" spans="1:4" ht="14.25">
      <c r="A11593" s="199">
        <v>38423</v>
      </c>
      <c r="B11593" s="186" t="s">
        <v>10833</v>
      </c>
      <c r="C11593" s="187" t="s">
        <v>73</v>
      </c>
      <c r="D11593" s="218">
        <v>40.619999999999997</v>
      </c>
    </row>
    <row r="11594" spans="1:4" ht="14.25">
      <c r="A11594" s="199">
        <v>39866</v>
      </c>
      <c r="B11594" s="186" t="s">
        <v>10834</v>
      </c>
      <c r="C11594" s="187" t="s">
        <v>73</v>
      </c>
      <c r="D11594" s="218"/>
    </row>
    <row r="11595" spans="1:4" ht="14.25">
      <c r="A11595" s="199">
        <v>39867</v>
      </c>
      <c r="B11595" s="186" t="s">
        <v>10835</v>
      </c>
      <c r="C11595" s="187" t="s">
        <v>73</v>
      </c>
      <c r="D11595" s="218"/>
    </row>
    <row r="11596" spans="1:4" ht="14.25">
      <c r="A11596" s="199">
        <v>39868</v>
      </c>
      <c r="B11596" s="186" t="s">
        <v>10836</v>
      </c>
      <c r="C11596" s="187" t="s">
        <v>73</v>
      </c>
      <c r="D11596" s="218"/>
    </row>
    <row r="11597" spans="1:4" ht="14.25">
      <c r="A11597" s="199">
        <v>37999</v>
      </c>
      <c r="B11597" s="186" t="s">
        <v>10837</v>
      </c>
      <c r="C11597" s="187" t="s">
        <v>73</v>
      </c>
      <c r="D11597" s="218">
        <v>9.11</v>
      </c>
    </row>
    <row r="11598" spans="1:4" ht="14.25">
      <c r="A11598" s="199">
        <v>38000</v>
      </c>
      <c r="B11598" s="186" t="s">
        <v>10838</v>
      </c>
      <c r="C11598" s="187" t="s">
        <v>73</v>
      </c>
      <c r="D11598" s="218">
        <v>10.64</v>
      </c>
    </row>
    <row r="11599" spans="1:4" ht="14.25">
      <c r="A11599" s="199">
        <v>38129</v>
      </c>
      <c r="B11599" s="186" t="s">
        <v>10839</v>
      </c>
      <c r="C11599" s="187" t="s">
        <v>73</v>
      </c>
      <c r="D11599" s="218">
        <v>5.57</v>
      </c>
    </row>
    <row r="11600" spans="1:4" ht="14.25">
      <c r="A11600" s="199">
        <v>38025</v>
      </c>
      <c r="B11600" s="186" t="s">
        <v>10840</v>
      </c>
      <c r="C11600" s="187" t="s">
        <v>73</v>
      </c>
      <c r="D11600" s="218">
        <v>7.56</v>
      </c>
    </row>
    <row r="11601" spans="1:4" ht="14.25">
      <c r="A11601" s="199">
        <v>38026</v>
      </c>
      <c r="B11601" s="186" t="s">
        <v>10841</v>
      </c>
      <c r="C11601" s="187" t="s">
        <v>73</v>
      </c>
      <c r="D11601" s="218">
        <v>18.670000000000002</v>
      </c>
    </row>
    <row r="11602" spans="1:4" ht="14.25">
      <c r="A11602" s="199">
        <v>43955</v>
      </c>
      <c r="B11602" s="186" t="s">
        <v>23757</v>
      </c>
      <c r="C11602" s="187" t="s">
        <v>73</v>
      </c>
      <c r="D11602" s="218">
        <v>328.23</v>
      </c>
    </row>
    <row r="11603" spans="1:4" ht="14.25">
      <c r="A11603" s="199">
        <v>43957</v>
      </c>
      <c r="B11603" s="186" t="s">
        <v>23758</v>
      </c>
      <c r="C11603" s="187" t="s">
        <v>73</v>
      </c>
      <c r="D11603" s="218">
        <v>386.59</v>
      </c>
    </row>
    <row r="11604" spans="1:4" ht="14.25">
      <c r="A11604" s="199">
        <v>43950</v>
      </c>
      <c r="B11604" s="186" t="s">
        <v>23759</v>
      </c>
      <c r="C11604" s="187" t="s">
        <v>73</v>
      </c>
      <c r="D11604" s="218">
        <v>175.94</v>
      </c>
    </row>
    <row r="11605" spans="1:4" ht="14.25">
      <c r="A11605" s="199">
        <v>43954</v>
      </c>
      <c r="B11605" s="186" t="s">
        <v>23760</v>
      </c>
      <c r="C11605" s="187" t="s">
        <v>73</v>
      </c>
      <c r="D11605" s="218">
        <v>223.68</v>
      </c>
    </row>
    <row r="11606" spans="1:4" ht="14.25">
      <c r="A11606" s="199">
        <v>43945</v>
      </c>
      <c r="B11606" s="186" t="s">
        <v>23761</v>
      </c>
      <c r="C11606" s="187" t="s">
        <v>73</v>
      </c>
      <c r="D11606" s="218">
        <v>79.209999999999994</v>
      </c>
    </row>
    <row r="11607" spans="1:4" ht="14.25">
      <c r="A11607" s="199">
        <v>43947</v>
      </c>
      <c r="B11607" s="186" t="s">
        <v>23762</v>
      </c>
      <c r="C11607" s="187" t="s">
        <v>73</v>
      </c>
      <c r="D11607" s="218">
        <v>112.26</v>
      </c>
    </row>
    <row r="11608" spans="1:4" ht="14.25">
      <c r="A11608" s="199">
        <v>43920</v>
      </c>
      <c r="B11608" s="186" t="s">
        <v>23763</v>
      </c>
      <c r="C11608" s="187" t="s">
        <v>73</v>
      </c>
      <c r="D11608" s="218">
        <v>21.47</v>
      </c>
    </row>
    <row r="11609" spans="1:4" ht="14.25">
      <c r="A11609" s="199">
        <v>43921</v>
      </c>
      <c r="B11609" s="186" t="s">
        <v>23764</v>
      </c>
      <c r="C11609" s="187" t="s">
        <v>73</v>
      </c>
      <c r="D11609" s="218">
        <v>20.74</v>
      </c>
    </row>
    <row r="11610" spans="1:4" ht="14.25">
      <c r="A11610" s="199">
        <v>43922</v>
      </c>
      <c r="B11610" s="186" t="s">
        <v>23765</v>
      </c>
      <c r="C11610" s="187" t="s">
        <v>73</v>
      </c>
      <c r="D11610" s="218">
        <v>35.06</v>
      </c>
    </row>
    <row r="11611" spans="1:4" ht="14.25">
      <c r="A11611" s="199">
        <v>43923</v>
      </c>
      <c r="B11611" s="186" t="s">
        <v>23766</v>
      </c>
      <c r="C11611" s="187" t="s">
        <v>73</v>
      </c>
      <c r="D11611" s="218">
        <v>47.48</v>
      </c>
    </row>
    <row r="11612" spans="1:4" ht="14.25">
      <c r="A11612" s="199">
        <v>43924</v>
      </c>
      <c r="B11612" s="186" t="s">
        <v>23767</v>
      </c>
      <c r="C11612" s="187" t="s">
        <v>73</v>
      </c>
      <c r="D11612" s="218">
        <v>43.87</v>
      </c>
    </row>
    <row r="11613" spans="1:4" ht="14.25">
      <c r="A11613" s="199">
        <v>43952</v>
      </c>
      <c r="B11613" s="186" t="s">
        <v>23768</v>
      </c>
      <c r="C11613" s="187" t="s">
        <v>73</v>
      </c>
      <c r="D11613" s="218">
        <v>14.2</v>
      </c>
    </row>
    <row r="11614" spans="1:4" ht="14.25">
      <c r="A11614" s="199">
        <v>43956</v>
      </c>
      <c r="B11614" s="186" t="s">
        <v>23769</v>
      </c>
      <c r="C11614" s="187" t="s">
        <v>73</v>
      </c>
      <c r="D11614" s="218">
        <v>17.53</v>
      </c>
    </row>
    <row r="11615" spans="1:4" ht="14.25">
      <c r="A11615" s="199">
        <v>1858</v>
      </c>
      <c r="B11615" s="186" t="s">
        <v>10842</v>
      </c>
      <c r="C11615" s="187" t="s">
        <v>73</v>
      </c>
      <c r="D11615" s="218">
        <v>62.94</v>
      </c>
    </row>
    <row r="11616" spans="1:4" ht="14.25">
      <c r="A11616" s="199">
        <v>1844</v>
      </c>
      <c r="B11616" s="186" t="s">
        <v>10843</v>
      </c>
      <c r="C11616" s="187" t="s">
        <v>73</v>
      </c>
      <c r="D11616" s="218">
        <v>144.13999999999999</v>
      </c>
    </row>
    <row r="11617" spans="1:4" ht="14.25">
      <c r="A11617" s="199">
        <v>1863</v>
      </c>
      <c r="B11617" s="186" t="s">
        <v>10844</v>
      </c>
      <c r="C11617" s="187" t="s">
        <v>73</v>
      </c>
      <c r="D11617" s="218">
        <v>66.98</v>
      </c>
    </row>
    <row r="11618" spans="1:4" ht="14.25">
      <c r="A11618" s="199">
        <v>1865</v>
      </c>
      <c r="B11618" s="186" t="s">
        <v>10845</v>
      </c>
      <c r="C11618" s="187" t="s">
        <v>73</v>
      </c>
      <c r="D11618" s="218">
        <v>174.5</v>
      </c>
    </row>
    <row r="11619" spans="1:4" ht="14.25">
      <c r="A11619" s="199">
        <v>36355</v>
      </c>
      <c r="B11619" s="186" t="s">
        <v>10846</v>
      </c>
      <c r="C11619" s="187" t="s">
        <v>73</v>
      </c>
      <c r="D11619" s="218"/>
    </row>
    <row r="11620" spans="1:4" ht="14.25">
      <c r="A11620" s="199">
        <v>36356</v>
      </c>
      <c r="B11620" s="186" t="s">
        <v>10847</v>
      </c>
      <c r="C11620" s="187" t="s">
        <v>73</v>
      </c>
      <c r="D11620" s="218"/>
    </row>
    <row r="11621" spans="1:4" ht="14.25">
      <c r="A11621" s="199">
        <v>1940</v>
      </c>
      <c r="B11621" s="186" t="s">
        <v>10848</v>
      </c>
      <c r="C11621" s="187" t="s">
        <v>73</v>
      </c>
      <c r="D11621" s="218">
        <v>37.700000000000003</v>
      </c>
    </row>
    <row r="11622" spans="1:4" ht="14.25">
      <c r="A11622" s="199">
        <v>1939</v>
      </c>
      <c r="B11622" s="186" t="s">
        <v>10849</v>
      </c>
      <c r="C11622" s="187" t="s">
        <v>73</v>
      </c>
      <c r="D11622" s="218">
        <v>10.34</v>
      </c>
    </row>
    <row r="11623" spans="1:4" ht="14.25">
      <c r="A11623" s="199">
        <v>1937</v>
      </c>
      <c r="B11623" s="186" t="s">
        <v>10850</v>
      </c>
      <c r="C11623" s="187" t="s">
        <v>73</v>
      </c>
      <c r="D11623" s="218">
        <v>6.36</v>
      </c>
    </row>
    <row r="11624" spans="1:4" ht="14.25">
      <c r="A11624" s="199">
        <v>1938</v>
      </c>
      <c r="B11624" s="186" t="s">
        <v>10851</v>
      </c>
      <c r="C11624" s="187" t="s">
        <v>73</v>
      </c>
      <c r="D11624" s="218">
        <v>7.23</v>
      </c>
    </row>
    <row r="11625" spans="1:4" ht="14.25">
      <c r="A11625" s="199">
        <v>1966</v>
      </c>
      <c r="B11625" s="186" t="s">
        <v>10852</v>
      </c>
      <c r="C11625" s="187" t="s">
        <v>73</v>
      </c>
      <c r="D11625" s="218">
        <v>26.71</v>
      </c>
    </row>
    <row r="11626" spans="1:4" ht="14.25">
      <c r="A11626" s="199">
        <v>1933</v>
      </c>
      <c r="B11626" s="186" t="s">
        <v>10853</v>
      </c>
      <c r="C11626" s="187" t="s">
        <v>73</v>
      </c>
      <c r="D11626" s="218">
        <v>5.75</v>
      </c>
    </row>
    <row r="11627" spans="1:4" ht="14.25">
      <c r="A11627" s="199">
        <v>1932</v>
      </c>
      <c r="B11627" s="186" t="s">
        <v>10854</v>
      </c>
      <c r="C11627" s="187" t="s">
        <v>73</v>
      </c>
      <c r="D11627" s="218">
        <v>13.17</v>
      </c>
    </row>
    <row r="11628" spans="1:4" ht="14.25">
      <c r="A11628" s="199">
        <v>1951</v>
      </c>
      <c r="B11628" s="186" t="s">
        <v>10855</v>
      </c>
      <c r="C11628" s="187" t="s">
        <v>73</v>
      </c>
      <c r="D11628" s="218">
        <v>27.48</v>
      </c>
    </row>
    <row r="11629" spans="1:4" ht="14.25">
      <c r="A11629" s="199">
        <v>1970</v>
      </c>
      <c r="B11629" s="186" t="s">
        <v>10856</v>
      </c>
      <c r="C11629" s="187" t="s">
        <v>73</v>
      </c>
      <c r="D11629" s="218">
        <v>66.760000000000005</v>
      </c>
    </row>
    <row r="11630" spans="1:4" ht="14.25">
      <c r="A11630" s="199">
        <v>1967</v>
      </c>
      <c r="B11630" s="186" t="s">
        <v>10857</v>
      </c>
      <c r="C11630" s="187" t="s">
        <v>73</v>
      </c>
      <c r="D11630" s="218">
        <v>7.93</v>
      </c>
    </row>
    <row r="11631" spans="1:4" ht="14.25">
      <c r="A11631" s="199">
        <v>1968</v>
      </c>
      <c r="B11631" s="186" t="s">
        <v>10858</v>
      </c>
      <c r="C11631" s="187" t="s">
        <v>73</v>
      </c>
      <c r="D11631" s="218">
        <v>15.67</v>
      </c>
    </row>
    <row r="11632" spans="1:4" ht="14.25">
      <c r="A11632" s="199">
        <v>1969</v>
      </c>
      <c r="B11632" s="186" t="s">
        <v>10859</v>
      </c>
      <c r="C11632" s="187" t="s">
        <v>73</v>
      </c>
      <c r="D11632" s="218">
        <v>51.01</v>
      </c>
    </row>
    <row r="11633" spans="1:4" ht="14.25">
      <c r="A11633" s="199">
        <v>1827</v>
      </c>
      <c r="B11633" s="186" t="s">
        <v>10860</v>
      </c>
      <c r="C11633" s="187" t="s">
        <v>73</v>
      </c>
      <c r="D11633" s="218">
        <v>161.41</v>
      </c>
    </row>
    <row r="11634" spans="1:4" ht="14.25">
      <c r="A11634" s="199">
        <v>1831</v>
      </c>
      <c r="B11634" s="186" t="s">
        <v>10861</v>
      </c>
      <c r="C11634" s="187" t="s">
        <v>73</v>
      </c>
      <c r="D11634" s="218">
        <v>35.24</v>
      </c>
    </row>
    <row r="11635" spans="1:4" ht="14.25">
      <c r="A11635" s="199">
        <v>1825</v>
      </c>
      <c r="B11635" s="186" t="s">
        <v>10862</v>
      </c>
      <c r="C11635" s="187" t="s">
        <v>73</v>
      </c>
      <c r="D11635" s="218">
        <v>86.96</v>
      </c>
    </row>
    <row r="11636" spans="1:4" ht="14.25">
      <c r="A11636" s="199">
        <v>1828</v>
      </c>
      <c r="B11636" s="186" t="s">
        <v>10863</v>
      </c>
      <c r="C11636" s="187" t="s">
        <v>73</v>
      </c>
      <c r="D11636" s="218">
        <v>196.98</v>
      </c>
    </row>
    <row r="11637" spans="1:4" ht="14.25">
      <c r="A11637" s="199">
        <v>1845</v>
      </c>
      <c r="B11637" s="186" t="s">
        <v>10864</v>
      </c>
      <c r="C11637" s="187" t="s">
        <v>73</v>
      </c>
      <c r="D11637" s="218">
        <v>44.16</v>
      </c>
    </row>
    <row r="11638" spans="1:4" ht="14.25">
      <c r="A11638" s="199">
        <v>1824</v>
      </c>
      <c r="B11638" s="186" t="s">
        <v>10865</v>
      </c>
      <c r="C11638" s="187" t="s">
        <v>73</v>
      </c>
      <c r="D11638" s="218">
        <v>104.25</v>
      </c>
    </row>
    <row r="11639" spans="1:4" ht="14.25">
      <c r="A11639" s="199">
        <v>42693</v>
      </c>
      <c r="B11639" s="186" t="s">
        <v>10866</v>
      </c>
      <c r="C11639" s="187" t="s">
        <v>73</v>
      </c>
      <c r="D11639" s="218">
        <v>490.22</v>
      </c>
    </row>
    <row r="11640" spans="1:4" ht="14.25">
      <c r="A11640" s="199">
        <v>42695</v>
      </c>
      <c r="B11640" s="186" t="s">
        <v>10867</v>
      </c>
      <c r="C11640" s="187" t="s">
        <v>73</v>
      </c>
      <c r="D11640" s="218">
        <v>342.49</v>
      </c>
    </row>
    <row r="11641" spans="1:4" ht="14.25">
      <c r="A11641" s="199">
        <v>42694</v>
      </c>
      <c r="B11641" s="186" t="s">
        <v>10868</v>
      </c>
      <c r="C11641" s="187" t="s">
        <v>73</v>
      </c>
      <c r="D11641" s="218">
        <v>656.01</v>
      </c>
    </row>
    <row r="11642" spans="1:4" ht="14.25">
      <c r="A11642" s="199">
        <v>20097</v>
      </c>
      <c r="B11642" s="186" t="s">
        <v>10869</v>
      </c>
      <c r="C11642" s="187" t="s">
        <v>73</v>
      </c>
      <c r="D11642" s="218">
        <v>28.44</v>
      </c>
    </row>
    <row r="11643" spans="1:4" ht="14.25">
      <c r="A11643" s="199">
        <v>20098</v>
      </c>
      <c r="B11643" s="186" t="s">
        <v>10870</v>
      </c>
      <c r="C11643" s="187" t="s">
        <v>73</v>
      </c>
      <c r="D11643" s="218">
        <v>116.25</v>
      </c>
    </row>
    <row r="11644" spans="1:4" ht="14.25">
      <c r="A11644" s="199">
        <v>20096</v>
      </c>
      <c r="B11644" s="186" t="s">
        <v>10871</v>
      </c>
      <c r="C11644" s="187" t="s">
        <v>73</v>
      </c>
      <c r="D11644" s="218">
        <v>29.44</v>
      </c>
    </row>
    <row r="11645" spans="1:4" ht="14.25">
      <c r="A11645" s="199">
        <v>44472</v>
      </c>
      <c r="B11645" s="186" t="s">
        <v>13918</v>
      </c>
      <c r="C11645" s="187" t="s">
        <v>73</v>
      </c>
      <c r="D11645" s="218"/>
    </row>
    <row r="11646" spans="1:4" ht="14.25">
      <c r="A11646" s="199">
        <v>38369</v>
      </c>
      <c r="B11646" s="186" t="s">
        <v>10872</v>
      </c>
      <c r="C11646" s="187" t="s">
        <v>73</v>
      </c>
      <c r="D11646" s="218">
        <v>23.95</v>
      </c>
    </row>
    <row r="11647" spans="1:4" ht="14.25">
      <c r="A11647" s="199">
        <v>38370</v>
      </c>
      <c r="B11647" s="186" t="s">
        <v>10873</v>
      </c>
      <c r="C11647" s="187" t="s">
        <v>73</v>
      </c>
      <c r="D11647" s="218">
        <v>16.16</v>
      </c>
    </row>
    <row r="11648" spans="1:4" ht="14.25">
      <c r="A11648" s="199">
        <v>45199</v>
      </c>
      <c r="B11648" s="186" t="s">
        <v>13919</v>
      </c>
      <c r="C11648" s="187" t="s">
        <v>73</v>
      </c>
      <c r="D11648" s="218">
        <v>40.04</v>
      </c>
    </row>
    <row r="11649" spans="1:4" ht="14.25">
      <c r="A11649" s="199">
        <v>38372</v>
      </c>
      <c r="B11649" s="186" t="s">
        <v>10874</v>
      </c>
      <c r="C11649" s="187" t="s">
        <v>73</v>
      </c>
      <c r="D11649" s="218">
        <v>11.43</v>
      </c>
    </row>
    <row r="11650" spans="1:4" ht="14.25">
      <c r="A11650" s="199">
        <v>2358</v>
      </c>
      <c r="B11650" s="186" t="s">
        <v>10875</v>
      </c>
      <c r="C11650" s="187" t="s">
        <v>42</v>
      </c>
      <c r="D11650" s="218">
        <v>40.85</v>
      </c>
    </row>
    <row r="11651" spans="1:4" ht="14.25">
      <c r="A11651" s="199">
        <v>40807</v>
      </c>
      <c r="B11651" s="186" t="s">
        <v>10876</v>
      </c>
      <c r="C11651" s="187" t="s">
        <v>75</v>
      </c>
      <c r="D11651" s="218">
        <v>7213.66</v>
      </c>
    </row>
    <row r="11652" spans="1:4" ht="14.25">
      <c r="A11652" s="199">
        <v>44330</v>
      </c>
      <c r="B11652" s="186" t="s">
        <v>10877</v>
      </c>
      <c r="C11652" s="187" t="s">
        <v>717</v>
      </c>
      <c r="D11652" s="218">
        <v>13.2</v>
      </c>
    </row>
    <row r="11653" spans="1:4" ht="14.25">
      <c r="A11653" s="199">
        <v>43144</v>
      </c>
      <c r="B11653" s="186" t="s">
        <v>10878</v>
      </c>
      <c r="C11653" s="187" t="s">
        <v>72</v>
      </c>
      <c r="D11653" s="218">
        <v>33.65</v>
      </c>
    </row>
    <row r="11654" spans="1:4" ht="14.25">
      <c r="A11654" s="199">
        <v>39397</v>
      </c>
      <c r="B11654" s="186" t="s">
        <v>10879</v>
      </c>
      <c r="C11654" s="187" t="s">
        <v>717</v>
      </c>
      <c r="D11654" s="218">
        <v>15.34</v>
      </c>
    </row>
    <row r="11655" spans="1:4" ht="14.25">
      <c r="A11655" s="199">
        <v>2692</v>
      </c>
      <c r="B11655" s="186" t="s">
        <v>10880</v>
      </c>
      <c r="C11655" s="187" t="s">
        <v>717</v>
      </c>
      <c r="D11655" s="218">
        <v>6.19</v>
      </c>
    </row>
    <row r="11656" spans="1:4" ht="14.25">
      <c r="A11656" s="199">
        <v>45299</v>
      </c>
      <c r="B11656" s="186" t="s">
        <v>23770</v>
      </c>
      <c r="C11656" s="187" t="s">
        <v>73</v>
      </c>
      <c r="D11656" s="218">
        <v>84.89</v>
      </c>
    </row>
    <row r="11657" spans="1:4" ht="14.25">
      <c r="A11657" s="199">
        <v>44329</v>
      </c>
      <c r="B11657" s="186" t="s">
        <v>10881</v>
      </c>
      <c r="C11657" s="187" t="s">
        <v>717</v>
      </c>
      <c r="D11657" s="218">
        <v>17.309999999999999</v>
      </c>
    </row>
    <row r="11658" spans="1:4" ht="14.25">
      <c r="A11658" s="199">
        <v>5318</v>
      </c>
      <c r="B11658" s="186" t="s">
        <v>10882</v>
      </c>
      <c r="C11658" s="187" t="s">
        <v>717</v>
      </c>
      <c r="D11658" s="218">
        <v>27.98</v>
      </c>
    </row>
    <row r="11659" spans="1:4" ht="14.25">
      <c r="A11659" s="199">
        <v>5330</v>
      </c>
      <c r="B11659" s="186" t="s">
        <v>10883</v>
      </c>
      <c r="C11659" s="187" t="s">
        <v>717</v>
      </c>
      <c r="D11659" s="218">
        <v>63.78</v>
      </c>
    </row>
    <row r="11660" spans="1:4" ht="14.25">
      <c r="A11660" s="199">
        <v>44532</v>
      </c>
      <c r="B11660" s="186" t="s">
        <v>10884</v>
      </c>
      <c r="C11660" s="187" t="s">
        <v>73</v>
      </c>
      <c r="D11660" s="218">
        <v>24.57</v>
      </c>
    </row>
    <row r="11661" spans="1:4" ht="14.25">
      <c r="A11661" s="199">
        <v>44531</v>
      </c>
      <c r="B11661" s="186" t="s">
        <v>10885</v>
      </c>
      <c r="C11661" s="187" t="s">
        <v>73</v>
      </c>
      <c r="D11661" s="218">
        <v>84.22</v>
      </c>
    </row>
    <row r="11662" spans="1:4" ht="14.25">
      <c r="A11662" s="199">
        <v>13887</v>
      </c>
      <c r="B11662" s="186" t="s">
        <v>10886</v>
      </c>
      <c r="C11662" s="187" t="s">
        <v>73</v>
      </c>
      <c r="D11662" s="218">
        <v>366.89</v>
      </c>
    </row>
    <row r="11663" spans="1:4" ht="14.25">
      <c r="A11663" s="199">
        <v>38140</v>
      </c>
      <c r="B11663" s="186" t="s">
        <v>10887</v>
      </c>
      <c r="C11663" s="187" t="s">
        <v>73</v>
      </c>
      <c r="D11663" s="218">
        <v>30.05</v>
      </c>
    </row>
    <row r="11664" spans="1:4" ht="14.25">
      <c r="A11664" s="199">
        <v>44495</v>
      </c>
      <c r="B11664" s="186" t="s">
        <v>10888</v>
      </c>
      <c r="C11664" s="187" t="s">
        <v>73</v>
      </c>
      <c r="D11664" s="218">
        <v>31.77</v>
      </c>
    </row>
    <row r="11665" spans="1:4" ht="14.25">
      <c r="A11665" s="199">
        <v>44533</v>
      </c>
      <c r="B11665" s="186" t="s">
        <v>10889</v>
      </c>
      <c r="C11665" s="187" t="s">
        <v>73</v>
      </c>
      <c r="D11665" s="218">
        <v>32.24</v>
      </c>
    </row>
    <row r="11666" spans="1:4" ht="14.25">
      <c r="A11666" s="199">
        <v>44534</v>
      </c>
      <c r="B11666" s="186" t="s">
        <v>13920</v>
      </c>
      <c r="C11666" s="187" t="s">
        <v>73</v>
      </c>
      <c r="D11666" s="218">
        <v>6.32</v>
      </c>
    </row>
    <row r="11667" spans="1:4" ht="14.25">
      <c r="A11667" s="199">
        <v>34729</v>
      </c>
      <c r="B11667" s="186" t="s">
        <v>10890</v>
      </c>
      <c r="C11667" s="187" t="s">
        <v>73</v>
      </c>
      <c r="D11667" s="218">
        <v>1458.72</v>
      </c>
    </row>
    <row r="11668" spans="1:4" ht="14.25">
      <c r="A11668" s="199">
        <v>34734</v>
      </c>
      <c r="B11668" s="186" t="s">
        <v>10891</v>
      </c>
      <c r="C11668" s="187" t="s">
        <v>73</v>
      </c>
      <c r="D11668" s="218">
        <v>2258.5700000000002</v>
      </c>
    </row>
    <row r="11669" spans="1:4" ht="14.25">
      <c r="A11669" s="199">
        <v>34738</v>
      </c>
      <c r="B11669" s="186" t="s">
        <v>10892</v>
      </c>
      <c r="C11669" s="187" t="s">
        <v>73</v>
      </c>
      <c r="D11669" s="218">
        <v>5276.73</v>
      </c>
    </row>
    <row r="11670" spans="1:4" ht="14.25">
      <c r="A11670" s="199">
        <v>34623</v>
      </c>
      <c r="B11670" s="186" t="s">
        <v>10893</v>
      </c>
      <c r="C11670" s="187" t="s">
        <v>73</v>
      </c>
      <c r="D11670" s="218">
        <v>63.23</v>
      </c>
    </row>
    <row r="11671" spans="1:4" ht="14.25">
      <c r="A11671" s="199">
        <v>34616</v>
      </c>
      <c r="B11671" s="186" t="s">
        <v>10894</v>
      </c>
      <c r="C11671" s="187" t="s">
        <v>73</v>
      </c>
      <c r="D11671" s="218">
        <v>64.22</v>
      </c>
    </row>
    <row r="11672" spans="1:4" ht="14.25">
      <c r="A11672" s="199">
        <v>34628</v>
      </c>
      <c r="B11672" s="186" t="s">
        <v>10895</v>
      </c>
      <c r="C11672" s="187" t="s">
        <v>73</v>
      </c>
      <c r="D11672" s="218">
        <v>90.57</v>
      </c>
    </row>
    <row r="11673" spans="1:4" ht="14.25">
      <c r="A11673" s="199">
        <v>34686</v>
      </c>
      <c r="B11673" s="186" t="s">
        <v>10896</v>
      </c>
      <c r="C11673" s="187" t="s">
        <v>73</v>
      </c>
      <c r="D11673" s="218">
        <v>16.61</v>
      </c>
    </row>
    <row r="11674" spans="1:4" ht="14.25">
      <c r="A11674" s="199">
        <v>34653</v>
      </c>
      <c r="B11674" s="186" t="s">
        <v>10897</v>
      </c>
      <c r="C11674" s="187" t="s">
        <v>73</v>
      </c>
      <c r="D11674" s="218">
        <v>11.2</v>
      </c>
    </row>
    <row r="11675" spans="1:4" ht="14.25">
      <c r="A11675" s="199">
        <v>34688</v>
      </c>
      <c r="B11675" s="186" t="s">
        <v>10898</v>
      </c>
      <c r="C11675" s="187" t="s">
        <v>73</v>
      </c>
      <c r="D11675" s="218">
        <v>20.3</v>
      </c>
    </row>
    <row r="11676" spans="1:4" ht="14.25">
      <c r="A11676" s="199">
        <v>34709</v>
      </c>
      <c r="B11676" s="186" t="s">
        <v>10899</v>
      </c>
      <c r="C11676" s="187" t="s">
        <v>73</v>
      </c>
      <c r="D11676" s="218">
        <v>78.680000000000007</v>
      </c>
    </row>
    <row r="11677" spans="1:4" ht="14.25">
      <c r="A11677" s="199">
        <v>34714</v>
      </c>
      <c r="B11677" s="186" t="s">
        <v>10900</v>
      </c>
      <c r="C11677" s="187" t="s">
        <v>73</v>
      </c>
      <c r="D11677" s="218">
        <v>93.97</v>
      </c>
    </row>
    <row r="11678" spans="1:4" ht="14.25">
      <c r="A11678" s="199">
        <v>2391</v>
      </c>
      <c r="B11678" s="186" t="s">
        <v>10901</v>
      </c>
      <c r="C11678" s="187" t="s">
        <v>73</v>
      </c>
      <c r="D11678" s="218">
        <v>429.17</v>
      </c>
    </row>
    <row r="11679" spans="1:4" ht="14.25">
      <c r="A11679" s="199">
        <v>2374</v>
      </c>
      <c r="B11679" s="186" t="s">
        <v>10902</v>
      </c>
      <c r="C11679" s="187" t="s">
        <v>73</v>
      </c>
      <c r="D11679" s="218">
        <v>486.88</v>
      </c>
    </row>
    <row r="11680" spans="1:4" ht="14.25">
      <c r="A11680" s="199">
        <v>2377</v>
      </c>
      <c r="B11680" s="186" t="s">
        <v>10903</v>
      </c>
      <c r="C11680" s="187" t="s">
        <v>73</v>
      </c>
      <c r="D11680" s="218">
        <v>683.29</v>
      </c>
    </row>
    <row r="11681" spans="1:4" ht="14.25">
      <c r="A11681" s="199">
        <v>2393</v>
      </c>
      <c r="B11681" s="186" t="s">
        <v>10904</v>
      </c>
      <c r="C11681" s="187" t="s">
        <v>73</v>
      </c>
      <c r="D11681" s="218">
        <v>1144.26</v>
      </c>
    </row>
    <row r="11682" spans="1:4" ht="14.25">
      <c r="A11682" s="199">
        <v>34705</v>
      </c>
      <c r="B11682" s="186" t="s">
        <v>10905</v>
      </c>
      <c r="C11682" s="187" t="s">
        <v>73</v>
      </c>
      <c r="D11682" s="218">
        <v>1000.82</v>
      </c>
    </row>
    <row r="11683" spans="1:4" ht="14.25">
      <c r="A11683" s="199">
        <v>34707</v>
      </c>
      <c r="B11683" s="186" t="s">
        <v>10906</v>
      </c>
      <c r="C11683" s="187" t="s">
        <v>73</v>
      </c>
      <c r="D11683" s="218">
        <v>1854.53</v>
      </c>
    </row>
    <row r="11684" spans="1:4" ht="14.25">
      <c r="A11684" s="199">
        <v>34544</v>
      </c>
      <c r="B11684" s="186" t="s">
        <v>10907</v>
      </c>
      <c r="C11684" s="187" t="s">
        <v>73</v>
      </c>
      <c r="D11684" s="218">
        <v>1854.34</v>
      </c>
    </row>
    <row r="11685" spans="1:4" ht="14.25">
      <c r="A11685" s="199">
        <v>2378</v>
      </c>
      <c r="B11685" s="186" t="s">
        <v>10908</v>
      </c>
      <c r="C11685" s="187" t="s">
        <v>73</v>
      </c>
      <c r="D11685" s="218">
        <v>1571.79</v>
      </c>
    </row>
    <row r="11686" spans="1:4" ht="14.25">
      <c r="A11686" s="199">
        <v>2379</v>
      </c>
      <c r="B11686" s="186" t="s">
        <v>10909</v>
      </c>
      <c r="C11686" s="187" t="s">
        <v>73</v>
      </c>
      <c r="D11686" s="218">
        <v>1571.79</v>
      </c>
    </row>
    <row r="11687" spans="1:4" ht="14.25">
      <c r="A11687" s="199">
        <v>2376</v>
      </c>
      <c r="B11687" s="186" t="s">
        <v>10910</v>
      </c>
      <c r="C11687" s="187" t="s">
        <v>73</v>
      </c>
      <c r="D11687" s="218">
        <v>2588.73</v>
      </c>
    </row>
    <row r="11688" spans="1:4" ht="14.25">
      <c r="A11688" s="199">
        <v>2394</v>
      </c>
      <c r="B11688" s="186" t="s">
        <v>10911</v>
      </c>
      <c r="C11688" s="187" t="s">
        <v>73</v>
      </c>
      <c r="D11688" s="218">
        <v>5534.23</v>
      </c>
    </row>
    <row r="11689" spans="1:4" ht="14.25">
      <c r="A11689" s="199">
        <v>2388</v>
      </c>
      <c r="B11689" s="186" t="s">
        <v>10912</v>
      </c>
      <c r="C11689" s="187" t="s">
        <v>73</v>
      </c>
      <c r="D11689" s="218">
        <v>78.09</v>
      </c>
    </row>
    <row r="11690" spans="1:4" ht="14.25">
      <c r="A11690" s="199">
        <v>34606</v>
      </c>
      <c r="B11690" s="186" t="s">
        <v>10913</v>
      </c>
      <c r="C11690" s="187" t="s">
        <v>73</v>
      </c>
      <c r="D11690" s="218">
        <v>119.78</v>
      </c>
    </row>
    <row r="11691" spans="1:4" ht="14.25">
      <c r="A11691" s="199">
        <v>2370</v>
      </c>
      <c r="B11691" s="186" t="s">
        <v>10914</v>
      </c>
      <c r="C11691" s="187" t="s">
        <v>73</v>
      </c>
      <c r="D11691" s="218">
        <v>14.51</v>
      </c>
    </row>
    <row r="11692" spans="1:4" ht="14.25">
      <c r="A11692" s="199">
        <v>2386</v>
      </c>
      <c r="B11692" s="186" t="s">
        <v>10915</v>
      </c>
      <c r="C11692" s="187" t="s">
        <v>73</v>
      </c>
      <c r="D11692" s="218">
        <v>24.34</v>
      </c>
    </row>
    <row r="11693" spans="1:4" ht="14.25">
      <c r="A11693" s="199">
        <v>34689</v>
      </c>
      <c r="B11693" s="186" t="s">
        <v>10916</v>
      </c>
      <c r="C11693" s="187" t="s">
        <v>73</v>
      </c>
      <c r="D11693" s="218">
        <v>38.130000000000003</v>
      </c>
    </row>
    <row r="11694" spans="1:4" ht="14.25">
      <c r="A11694" s="199">
        <v>2392</v>
      </c>
      <c r="B11694" s="186" t="s">
        <v>10917</v>
      </c>
      <c r="C11694" s="187" t="s">
        <v>73</v>
      </c>
      <c r="D11694" s="218">
        <v>97.4</v>
      </c>
    </row>
    <row r="11695" spans="1:4" ht="14.25">
      <c r="A11695" s="199">
        <v>2373</v>
      </c>
      <c r="B11695" s="186" t="s">
        <v>10918</v>
      </c>
      <c r="C11695" s="187" t="s">
        <v>73</v>
      </c>
      <c r="D11695" s="218">
        <v>137.22999999999999</v>
      </c>
    </row>
    <row r="11696" spans="1:4" ht="14.25">
      <c r="A11696" s="199">
        <v>39465</v>
      </c>
      <c r="B11696" s="186" t="s">
        <v>10919</v>
      </c>
      <c r="C11696" s="187" t="s">
        <v>73</v>
      </c>
      <c r="D11696" s="218">
        <v>83.83</v>
      </c>
    </row>
    <row r="11697" spans="1:4" ht="14.25">
      <c r="A11697" s="199">
        <v>39466</v>
      </c>
      <c r="B11697" s="186" t="s">
        <v>10920</v>
      </c>
      <c r="C11697" s="187" t="s">
        <v>73</v>
      </c>
      <c r="D11697" s="218">
        <v>94.31</v>
      </c>
    </row>
    <row r="11698" spans="1:4" ht="14.25">
      <c r="A11698" s="199">
        <v>39467</v>
      </c>
      <c r="B11698" s="186" t="s">
        <v>10921</v>
      </c>
      <c r="C11698" s="187" t="s">
        <v>73</v>
      </c>
      <c r="D11698" s="218">
        <v>120.64</v>
      </c>
    </row>
    <row r="11699" spans="1:4" ht="14.25">
      <c r="A11699" s="199">
        <v>39468</v>
      </c>
      <c r="B11699" s="186" t="s">
        <v>10922</v>
      </c>
      <c r="C11699" s="187" t="s">
        <v>73</v>
      </c>
      <c r="D11699" s="218">
        <v>214.43</v>
      </c>
    </row>
    <row r="11700" spans="1:4" ht="14.25">
      <c r="A11700" s="199">
        <v>39469</v>
      </c>
      <c r="B11700" s="186" t="s">
        <v>10923</v>
      </c>
      <c r="C11700" s="187" t="s">
        <v>73</v>
      </c>
      <c r="D11700" s="218">
        <v>87.35</v>
      </c>
    </row>
    <row r="11701" spans="1:4" ht="14.25">
      <c r="A11701" s="199">
        <v>39470</v>
      </c>
      <c r="B11701" s="186" t="s">
        <v>10924</v>
      </c>
      <c r="C11701" s="187" t="s">
        <v>73</v>
      </c>
      <c r="D11701" s="218">
        <v>107.32</v>
      </c>
    </row>
    <row r="11702" spans="1:4" ht="14.25">
      <c r="A11702" s="199">
        <v>39471</v>
      </c>
      <c r="B11702" s="186" t="s">
        <v>10925</v>
      </c>
      <c r="C11702" s="187" t="s">
        <v>73</v>
      </c>
      <c r="D11702" s="218">
        <v>128.97</v>
      </c>
    </row>
    <row r="11703" spans="1:4" ht="14.25">
      <c r="A11703" s="199">
        <v>39472</v>
      </c>
      <c r="B11703" s="186" t="s">
        <v>10926</v>
      </c>
      <c r="C11703" s="187" t="s">
        <v>73</v>
      </c>
      <c r="D11703" s="218">
        <v>224.09</v>
      </c>
    </row>
    <row r="11704" spans="1:4" ht="14.25">
      <c r="A11704" s="199">
        <v>39473</v>
      </c>
      <c r="B11704" s="186" t="s">
        <v>10927</v>
      </c>
      <c r="C11704" s="187" t="s">
        <v>73</v>
      </c>
      <c r="D11704" s="218">
        <v>144.76</v>
      </c>
    </row>
    <row r="11705" spans="1:4" ht="14.25">
      <c r="A11705" s="199">
        <v>39474</v>
      </c>
      <c r="B11705" s="186" t="s">
        <v>10928</v>
      </c>
      <c r="C11705" s="187" t="s">
        <v>73</v>
      </c>
      <c r="D11705" s="218">
        <v>154.32</v>
      </c>
    </row>
    <row r="11706" spans="1:4" ht="14.25">
      <c r="A11706" s="199">
        <v>39475</v>
      </c>
      <c r="B11706" s="186" t="s">
        <v>10929</v>
      </c>
      <c r="C11706" s="187" t="s">
        <v>73</v>
      </c>
      <c r="D11706" s="218">
        <v>175.1</v>
      </c>
    </row>
    <row r="11707" spans="1:4" ht="14.25">
      <c r="A11707" s="199">
        <v>39476</v>
      </c>
      <c r="B11707" s="186" t="s">
        <v>10930</v>
      </c>
      <c r="C11707" s="187" t="s">
        <v>73</v>
      </c>
      <c r="D11707" s="218">
        <v>329.61</v>
      </c>
    </row>
    <row r="11708" spans="1:4" ht="14.25">
      <c r="A11708" s="199">
        <v>39477</v>
      </c>
      <c r="B11708" s="186" t="s">
        <v>10931</v>
      </c>
      <c r="C11708" s="187" t="s">
        <v>73</v>
      </c>
      <c r="D11708" s="218">
        <v>161.5</v>
      </c>
    </row>
    <row r="11709" spans="1:4" ht="14.25">
      <c r="A11709" s="199">
        <v>39478</v>
      </c>
      <c r="B11709" s="186" t="s">
        <v>10932</v>
      </c>
      <c r="C11709" s="187" t="s">
        <v>73</v>
      </c>
      <c r="D11709" s="218">
        <v>166.5</v>
      </c>
    </row>
    <row r="11710" spans="1:4" ht="14.25">
      <c r="A11710" s="199">
        <v>39479</v>
      </c>
      <c r="B11710" s="186" t="s">
        <v>10933</v>
      </c>
      <c r="C11710" s="187" t="s">
        <v>73</v>
      </c>
      <c r="D11710" s="218">
        <v>196.17</v>
      </c>
    </row>
    <row r="11711" spans="1:4" ht="14.25">
      <c r="A11711" s="199">
        <v>39480</v>
      </c>
      <c r="B11711" s="186" t="s">
        <v>10934</v>
      </c>
      <c r="C11711" s="187" t="s">
        <v>73</v>
      </c>
      <c r="D11711" s="218">
        <v>404.79</v>
      </c>
    </row>
    <row r="11712" spans="1:4" ht="14.25">
      <c r="A11712" s="199">
        <v>39459</v>
      </c>
      <c r="B11712" s="186" t="s">
        <v>10935</v>
      </c>
      <c r="C11712" s="187" t="s">
        <v>73</v>
      </c>
      <c r="D11712" s="218">
        <v>343.57</v>
      </c>
    </row>
    <row r="11713" spans="1:4" ht="14.25">
      <c r="A11713" s="199">
        <v>39445</v>
      </c>
      <c r="B11713" s="186" t="s">
        <v>10936</v>
      </c>
      <c r="C11713" s="187" t="s">
        <v>73</v>
      </c>
      <c r="D11713" s="218">
        <v>172.5</v>
      </c>
    </row>
    <row r="11714" spans="1:4" ht="14.25">
      <c r="A11714" s="199">
        <v>39446</v>
      </c>
      <c r="B11714" s="186" t="s">
        <v>10937</v>
      </c>
      <c r="C11714" s="187" t="s">
        <v>73</v>
      </c>
      <c r="D11714" s="218">
        <v>175.57</v>
      </c>
    </row>
    <row r="11715" spans="1:4" ht="14.25">
      <c r="A11715" s="199">
        <v>39447</v>
      </c>
      <c r="B11715" s="186" t="s">
        <v>10938</v>
      </c>
      <c r="C11715" s="187" t="s">
        <v>73</v>
      </c>
      <c r="D11715" s="218">
        <v>187.75</v>
      </c>
    </row>
    <row r="11716" spans="1:4" ht="14.25">
      <c r="A11716" s="199">
        <v>39448</v>
      </c>
      <c r="B11716" s="186" t="s">
        <v>10939</v>
      </c>
      <c r="C11716" s="187" t="s">
        <v>73</v>
      </c>
      <c r="D11716" s="218">
        <v>320.16000000000003</v>
      </c>
    </row>
    <row r="11717" spans="1:4" ht="14.25">
      <c r="A11717" s="199">
        <v>39450</v>
      </c>
      <c r="B11717" s="186" t="s">
        <v>10940</v>
      </c>
      <c r="C11717" s="187" t="s">
        <v>73</v>
      </c>
      <c r="D11717" s="218">
        <v>195.33</v>
      </c>
    </row>
    <row r="11718" spans="1:4" ht="14.25">
      <c r="A11718" s="199">
        <v>39451</v>
      </c>
      <c r="B11718" s="186" t="s">
        <v>10941</v>
      </c>
      <c r="C11718" s="187" t="s">
        <v>73</v>
      </c>
      <c r="D11718" s="218">
        <v>213.05</v>
      </c>
    </row>
    <row r="11719" spans="1:4" ht="14.25">
      <c r="A11719" s="199">
        <v>39452</v>
      </c>
      <c r="B11719" s="186" t="s">
        <v>10942</v>
      </c>
      <c r="C11719" s="187" t="s">
        <v>73</v>
      </c>
      <c r="D11719" s="218">
        <v>214.32</v>
      </c>
    </row>
    <row r="11720" spans="1:4" ht="14.25">
      <c r="A11720" s="199">
        <v>39523</v>
      </c>
      <c r="B11720" s="186" t="s">
        <v>13921</v>
      </c>
      <c r="C11720" s="187" t="s">
        <v>73</v>
      </c>
      <c r="D11720" s="218">
        <v>358.67</v>
      </c>
    </row>
    <row r="11721" spans="1:4" ht="14.25">
      <c r="A11721" s="199">
        <v>39449</v>
      </c>
      <c r="B11721" s="186" t="s">
        <v>10943</v>
      </c>
      <c r="C11721" s="187" t="s">
        <v>73</v>
      </c>
      <c r="D11721" s="218">
        <v>397.2</v>
      </c>
    </row>
    <row r="11722" spans="1:4" ht="14.25">
      <c r="A11722" s="199">
        <v>39455</v>
      </c>
      <c r="B11722" s="186" t="s">
        <v>10944</v>
      </c>
      <c r="C11722" s="187" t="s">
        <v>73</v>
      </c>
      <c r="D11722" s="218">
        <v>196.54</v>
      </c>
    </row>
    <row r="11723" spans="1:4" ht="14.25">
      <c r="A11723" s="199">
        <v>39456</v>
      </c>
      <c r="B11723" s="186" t="s">
        <v>10945</v>
      </c>
      <c r="C11723" s="187" t="s">
        <v>73</v>
      </c>
      <c r="D11723" s="218">
        <v>196.69</v>
      </c>
    </row>
    <row r="11724" spans="1:4" ht="14.25">
      <c r="A11724" s="199">
        <v>39457</v>
      </c>
      <c r="B11724" s="186" t="s">
        <v>10946</v>
      </c>
      <c r="C11724" s="187" t="s">
        <v>73</v>
      </c>
      <c r="D11724" s="218">
        <v>214.42</v>
      </c>
    </row>
    <row r="11725" spans="1:4" ht="14.25">
      <c r="A11725" s="199">
        <v>39458</v>
      </c>
      <c r="B11725" s="186" t="s">
        <v>10947</v>
      </c>
      <c r="C11725" s="187" t="s">
        <v>73</v>
      </c>
      <c r="D11725" s="218">
        <v>400.12</v>
      </c>
    </row>
    <row r="11726" spans="1:4" ht="14.25">
      <c r="A11726" s="199">
        <v>39464</v>
      </c>
      <c r="B11726" s="186" t="s">
        <v>10948</v>
      </c>
      <c r="C11726" s="187" t="s">
        <v>73</v>
      </c>
      <c r="D11726" s="218">
        <v>643.42999999999995</v>
      </c>
    </row>
    <row r="11727" spans="1:4" ht="14.25">
      <c r="A11727" s="199">
        <v>39460</v>
      </c>
      <c r="B11727" s="186" t="s">
        <v>10949</v>
      </c>
      <c r="C11727" s="187" t="s">
        <v>73</v>
      </c>
      <c r="D11727" s="218">
        <v>244.04</v>
      </c>
    </row>
    <row r="11728" spans="1:4" ht="14.25">
      <c r="A11728" s="199">
        <v>39461</v>
      </c>
      <c r="B11728" s="186" t="s">
        <v>10950</v>
      </c>
      <c r="C11728" s="187" t="s">
        <v>73</v>
      </c>
      <c r="D11728" s="218">
        <v>285.95</v>
      </c>
    </row>
    <row r="11729" spans="1:4" ht="14.25">
      <c r="A11729" s="199">
        <v>39462</v>
      </c>
      <c r="B11729" s="186" t="s">
        <v>10951</v>
      </c>
      <c r="C11729" s="187" t="s">
        <v>73</v>
      </c>
      <c r="D11729" s="218">
        <v>275.58999999999997</v>
      </c>
    </row>
    <row r="11730" spans="1:4" ht="14.25">
      <c r="A11730" s="199">
        <v>39463</v>
      </c>
      <c r="B11730" s="186" t="s">
        <v>10952</v>
      </c>
      <c r="C11730" s="187" t="s">
        <v>73</v>
      </c>
      <c r="D11730" s="218">
        <v>638.44000000000005</v>
      </c>
    </row>
    <row r="11731" spans="1:4" ht="14.25">
      <c r="A11731" s="199">
        <v>26039</v>
      </c>
      <c r="B11731" s="186" t="s">
        <v>10953</v>
      </c>
      <c r="C11731" s="187" t="s">
        <v>73</v>
      </c>
      <c r="D11731" s="218"/>
    </row>
    <row r="11732" spans="1:4" ht="14.25">
      <c r="A11732" s="199">
        <v>2401</v>
      </c>
      <c r="B11732" s="186" t="s">
        <v>10954</v>
      </c>
      <c r="C11732" s="187" t="s">
        <v>73</v>
      </c>
      <c r="D11732" s="218"/>
    </row>
    <row r="11733" spans="1:4" ht="14.25">
      <c r="A11733" s="199">
        <v>38870</v>
      </c>
      <c r="B11733" s="186" t="s">
        <v>10955</v>
      </c>
      <c r="C11733" s="187" t="s">
        <v>73</v>
      </c>
      <c r="D11733" s="218"/>
    </row>
    <row r="11734" spans="1:4" ht="14.25">
      <c r="A11734" s="199">
        <v>38869</v>
      </c>
      <c r="B11734" s="186" t="s">
        <v>10956</v>
      </c>
      <c r="C11734" s="187" t="s">
        <v>73</v>
      </c>
      <c r="D11734" s="218"/>
    </row>
    <row r="11735" spans="1:4" ht="14.25">
      <c r="A11735" s="199">
        <v>38872</v>
      </c>
      <c r="B11735" s="186" t="s">
        <v>10957</v>
      </c>
      <c r="C11735" s="187" t="s">
        <v>73</v>
      </c>
      <c r="D11735" s="218"/>
    </row>
    <row r="11736" spans="1:4" ht="14.25">
      <c r="A11736" s="199">
        <v>38871</v>
      </c>
      <c r="B11736" s="186" t="s">
        <v>10958</v>
      </c>
      <c r="C11736" s="187" t="s">
        <v>73</v>
      </c>
      <c r="D11736" s="218"/>
    </row>
    <row r="11737" spans="1:4" ht="14.25">
      <c r="A11737" s="199">
        <v>39283</v>
      </c>
      <c r="B11737" s="186" t="s">
        <v>10959</v>
      </c>
      <c r="C11737" s="187" t="s">
        <v>73</v>
      </c>
      <c r="D11737" s="218"/>
    </row>
    <row r="11738" spans="1:4" ht="14.25">
      <c r="A11738" s="199">
        <v>39285</v>
      </c>
      <c r="B11738" s="186" t="s">
        <v>10960</v>
      </c>
      <c r="C11738" s="187" t="s">
        <v>73</v>
      </c>
      <c r="D11738" s="218"/>
    </row>
    <row r="11739" spans="1:4" ht="14.25">
      <c r="A11739" s="199">
        <v>39286</v>
      </c>
      <c r="B11739" s="186" t="s">
        <v>10961</v>
      </c>
      <c r="C11739" s="187" t="s">
        <v>73</v>
      </c>
      <c r="D11739" s="218"/>
    </row>
    <row r="11740" spans="1:4" ht="14.25">
      <c r="A11740" s="199">
        <v>39288</v>
      </c>
      <c r="B11740" s="186" t="s">
        <v>10962</v>
      </c>
      <c r="C11740" s="187" t="s">
        <v>73</v>
      </c>
      <c r="D11740" s="218"/>
    </row>
    <row r="11741" spans="1:4" ht="14.25">
      <c r="A11741" s="199">
        <v>44476</v>
      </c>
      <c r="B11741" s="186" t="s">
        <v>10963</v>
      </c>
      <c r="C11741" s="187" t="s">
        <v>74</v>
      </c>
      <c r="D11741" s="218">
        <v>530.37</v>
      </c>
    </row>
    <row r="11742" spans="1:4" ht="14.25">
      <c r="A11742" s="199">
        <v>10629</v>
      </c>
      <c r="B11742" s="186" t="s">
        <v>10964</v>
      </c>
      <c r="C11742" s="187" t="s">
        <v>74</v>
      </c>
      <c r="D11742" s="218">
        <v>494.6</v>
      </c>
    </row>
    <row r="11743" spans="1:4" ht="14.25">
      <c r="A11743" s="199">
        <v>10698</v>
      </c>
      <c r="B11743" s="186" t="s">
        <v>10965</v>
      </c>
      <c r="C11743" s="187" t="s">
        <v>74</v>
      </c>
      <c r="D11743" s="218">
        <v>239.03</v>
      </c>
    </row>
    <row r="11744" spans="1:4" ht="14.25">
      <c r="A11744" s="199">
        <v>2432</v>
      </c>
      <c r="B11744" s="186" t="s">
        <v>10966</v>
      </c>
      <c r="C11744" s="187" t="s">
        <v>73</v>
      </c>
      <c r="D11744" s="218">
        <v>22.55</v>
      </c>
    </row>
    <row r="11745" spans="1:4" ht="14.25">
      <c r="A11745" s="199">
        <v>2418</v>
      </c>
      <c r="B11745" s="186" t="s">
        <v>10967</v>
      </c>
      <c r="C11745" s="187" t="s">
        <v>73</v>
      </c>
      <c r="D11745" s="218">
        <v>10.46</v>
      </c>
    </row>
    <row r="11746" spans="1:4" ht="14.25">
      <c r="A11746" s="199">
        <v>2433</v>
      </c>
      <c r="B11746" s="186" t="s">
        <v>10968</v>
      </c>
      <c r="C11746" s="187" t="s">
        <v>73</v>
      </c>
      <c r="D11746" s="218">
        <v>7.64</v>
      </c>
    </row>
    <row r="11747" spans="1:4" ht="14.25">
      <c r="A11747" s="199">
        <v>2420</v>
      </c>
      <c r="B11747" s="186" t="s">
        <v>10969</v>
      </c>
      <c r="C11747" s="187" t="s">
        <v>73</v>
      </c>
      <c r="D11747" s="218">
        <v>13.12</v>
      </c>
    </row>
    <row r="11748" spans="1:4" ht="14.25">
      <c r="A11748" s="199">
        <v>11447</v>
      </c>
      <c r="B11748" s="186" t="s">
        <v>13922</v>
      </c>
      <c r="C11748" s="187" t="s">
        <v>73</v>
      </c>
      <c r="D11748" s="218">
        <v>25.92</v>
      </c>
    </row>
    <row r="11749" spans="1:4" ht="14.25">
      <c r="A11749" s="199">
        <v>11451</v>
      </c>
      <c r="B11749" s="186" t="s">
        <v>10970</v>
      </c>
      <c r="C11749" s="187" t="s">
        <v>73</v>
      </c>
      <c r="D11749" s="218">
        <v>69.5</v>
      </c>
    </row>
    <row r="11750" spans="1:4" ht="14.25">
      <c r="A11750" s="199">
        <v>11116</v>
      </c>
      <c r="B11750" s="186" t="s">
        <v>10971</v>
      </c>
      <c r="C11750" s="187" t="s">
        <v>73</v>
      </c>
      <c r="D11750" s="218">
        <v>629.16</v>
      </c>
    </row>
    <row r="11751" spans="1:4" ht="14.25">
      <c r="A11751" s="199">
        <v>38411</v>
      </c>
      <c r="B11751" s="186" t="s">
        <v>10972</v>
      </c>
      <c r="C11751" s="187" t="s">
        <v>73</v>
      </c>
      <c r="D11751" s="218">
        <v>2048.98</v>
      </c>
    </row>
    <row r="11752" spans="1:4" ht="14.25">
      <c r="A11752" s="199">
        <v>38189</v>
      </c>
      <c r="B11752" s="186" t="s">
        <v>10973</v>
      </c>
      <c r="C11752" s="187" t="s">
        <v>73</v>
      </c>
      <c r="D11752" s="218">
        <v>167.78</v>
      </c>
    </row>
    <row r="11753" spans="1:4" ht="14.25">
      <c r="A11753" s="199">
        <v>38190</v>
      </c>
      <c r="B11753" s="186" t="s">
        <v>10974</v>
      </c>
      <c r="C11753" s="187" t="s">
        <v>73</v>
      </c>
      <c r="D11753" s="218">
        <v>353.47</v>
      </c>
    </row>
    <row r="11754" spans="1:4" ht="14.25">
      <c r="A11754" s="199">
        <v>7608</v>
      </c>
      <c r="B11754" s="186" t="s">
        <v>10975</v>
      </c>
      <c r="C11754" s="187" t="s">
        <v>73</v>
      </c>
      <c r="D11754" s="218">
        <v>13.08</v>
      </c>
    </row>
    <row r="11755" spans="1:4" ht="14.25">
      <c r="A11755" s="199">
        <v>1370</v>
      </c>
      <c r="B11755" s="186" t="s">
        <v>10976</v>
      </c>
      <c r="C11755" s="187" t="s">
        <v>73</v>
      </c>
      <c r="D11755" s="218">
        <v>132.09</v>
      </c>
    </row>
    <row r="11756" spans="1:4" ht="14.25">
      <c r="A11756" s="199">
        <v>11649</v>
      </c>
      <c r="B11756" s="186" t="s">
        <v>23771</v>
      </c>
      <c r="C11756" s="187" t="s">
        <v>73</v>
      </c>
      <c r="D11756" s="218">
        <v>481.08</v>
      </c>
    </row>
    <row r="11757" spans="1:4" ht="14.25">
      <c r="A11757" s="199">
        <v>11650</v>
      </c>
      <c r="B11757" s="186" t="s">
        <v>23772</v>
      </c>
      <c r="C11757" s="187" t="s">
        <v>73</v>
      </c>
      <c r="D11757" s="218">
        <v>819.98</v>
      </c>
    </row>
    <row r="11758" spans="1:4" ht="14.25">
      <c r="A11758" s="199">
        <v>34777</v>
      </c>
      <c r="B11758" s="186" t="s">
        <v>10977</v>
      </c>
      <c r="C11758" s="187" t="s">
        <v>73</v>
      </c>
      <c r="D11758" s="218">
        <v>3.14</v>
      </c>
    </row>
    <row r="11759" spans="1:4" ht="14.25">
      <c r="A11759" s="199">
        <v>7272</v>
      </c>
      <c r="B11759" s="186" t="s">
        <v>10978</v>
      </c>
      <c r="C11759" s="187" t="s">
        <v>73</v>
      </c>
      <c r="D11759" s="218">
        <v>2.36</v>
      </c>
    </row>
    <row r="11760" spans="1:4" ht="14.25">
      <c r="A11760" s="199">
        <v>10605</v>
      </c>
      <c r="B11760" s="186" t="s">
        <v>10979</v>
      </c>
      <c r="C11760" s="187" t="s">
        <v>73</v>
      </c>
      <c r="D11760" s="218">
        <v>5.86</v>
      </c>
    </row>
    <row r="11761" spans="1:4" ht="14.25">
      <c r="A11761" s="199">
        <v>10604</v>
      </c>
      <c r="B11761" s="186" t="s">
        <v>10980</v>
      </c>
      <c r="C11761" s="187" t="s">
        <v>73</v>
      </c>
      <c r="D11761" s="218">
        <v>13.67</v>
      </c>
    </row>
    <row r="11762" spans="1:4" ht="14.25">
      <c r="A11762" s="199">
        <v>672</v>
      </c>
      <c r="B11762" s="186" t="s">
        <v>10981</v>
      </c>
      <c r="C11762" s="187" t="s">
        <v>73</v>
      </c>
      <c r="D11762" s="218">
        <v>18.8</v>
      </c>
    </row>
    <row r="11763" spans="1:4" ht="14.25">
      <c r="A11763" s="199">
        <v>668</v>
      </c>
      <c r="B11763" s="186" t="s">
        <v>10982</v>
      </c>
      <c r="C11763" s="187" t="s">
        <v>73</v>
      </c>
      <c r="D11763" s="218">
        <v>22.69</v>
      </c>
    </row>
    <row r="11764" spans="1:4" ht="14.25">
      <c r="A11764" s="199">
        <v>10578</v>
      </c>
      <c r="B11764" s="186" t="s">
        <v>10983</v>
      </c>
      <c r="C11764" s="187" t="s">
        <v>73</v>
      </c>
      <c r="D11764" s="218">
        <v>26.43</v>
      </c>
    </row>
    <row r="11765" spans="1:4" ht="14.25">
      <c r="A11765" s="199">
        <v>666</v>
      </c>
      <c r="B11765" s="186" t="s">
        <v>10984</v>
      </c>
      <c r="C11765" s="187" t="s">
        <v>73</v>
      </c>
      <c r="D11765" s="218">
        <v>29.39</v>
      </c>
    </row>
    <row r="11766" spans="1:4" ht="14.25">
      <c r="A11766" s="199">
        <v>665</v>
      </c>
      <c r="B11766" s="186" t="s">
        <v>10985</v>
      </c>
      <c r="C11766" s="187" t="s">
        <v>73</v>
      </c>
      <c r="D11766" s="218">
        <v>39.31</v>
      </c>
    </row>
    <row r="11767" spans="1:4" ht="14.25">
      <c r="A11767" s="199">
        <v>10577</v>
      </c>
      <c r="B11767" s="186" t="s">
        <v>10986</v>
      </c>
      <c r="C11767" s="187" t="s">
        <v>73</v>
      </c>
      <c r="D11767" s="218">
        <v>34.86</v>
      </c>
    </row>
    <row r="11768" spans="1:4" ht="14.25">
      <c r="A11768" s="199">
        <v>10583</v>
      </c>
      <c r="B11768" s="186" t="s">
        <v>10987</v>
      </c>
      <c r="C11768" s="187" t="s">
        <v>73</v>
      </c>
      <c r="D11768" s="218">
        <v>18.11</v>
      </c>
    </row>
    <row r="11769" spans="1:4" ht="14.25">
      <c r="A11769" s="199">
        <v>10579</v>
      </c>
      <c r="B11769" s="186" t="s">
        <v>10988</v>
      </c>
      <c r="C11769" s="187" t="s">
        <v>73</v>
      </c>
      <c r="D11769" s="218">
        <v>31.57</v>
      </c>
    </row>
    <row r="11770" spans="1:4" ht="14.25">
      <c r="A11770" s="199">
        <v>10582</v>
      </c>
      <c r="B11770" s="186" t="s">
        <v>10989</v>
      </c>
      <c r="C11770" s="187" t="s">
        <v>73</v>
      </c>
      <c r="D11770" s="218">
        <v>15.95</v>
      </c>
    </row>
    <row r="11771" spans="1:4" ht="14.25">
      <c r="A11771" s="199">
        <v>2436</v>
      </c>
      <c r="B11771" s="186" t="s">
        <v>10990</v>
      </c>
      <c r="C11771" s="187" t="s">
        <v>42</v>
      </c>
      <c r="D11771" s="218">
        <v>21.57</v>
      </c>
    </row>
    <row r="11772" spans="1:4" ht="14.25">
      <c r="A11772" s="199">
        <v>40918</v>
      </c>
      <c r="B11772" s="186" t="s">
        <v>10991</v>
      </c>
      <c r="C11772" s="187" t="s">
        <v>75</v>
      </c>
      <c r="D11772" s="218">
        <v>3807.32</v>
      </c>
    </row>
    <row r="11773" spans="1:4" ht="14.25">
      <c r="A11773" s="199">
        <v>44046</v>
      </c>
      <c r="B11773" s="186" t="s">
        <v>23773</v>
      </c>
      <c r="C11773" s="187" t="s">
        <v>44</v>
      </c>
      <c r="D11773" s="218">
        <v>202.16</v>
      </c>
    </row>
    <row r="11774" spans="1:4" ht="14.25">
      <c r="A11774" s="199">
        <v>44047</v>
      </c>
      <c r="B11774" s="186" t="s">
        <v>23774</v>
      </c>
      <c r="C11774" s="187" t="s">
        <v>44</v>
      </c>
      <c r="D11774" s="218">
        <v>238.77</v>
      </c>
    </row>
    <row r="11775" spans="1:4" ht="14.25">
      <c r="A11775" s="199">
        <v>44043</v>
      </c>
      <c r="B11775" s="186" t="s">
        <v>23775</v>
      </c>
      <c r="C11775" s="187" t="s">
        <v>44</v>
      </c>
      <c r="D11775" s="218">
        <v>124.83</v>
      </c>
    </row>
    <row r="11776" spans="1:4" ht="14.25">
      <c r="A11776" s="199">
        <v>44044</v>
      </c>
      <c r="B11776" s="186" t="s">
        <v>23776</v>
      </c>
      <c r="C11776" s="187" t="s">
        <v>44</v>
      </c>
      <c r="D11776" s="218">
        <v>145.37</v>
      </c>
    </row>
    <row r="11777" spans="1:4" ht="14.25">
      <c r="A11777" s="199">
        <v>44041</v>
      </c>
      <c r="B11777" s="186" t="s">
        <v>23777</v>
      </c>
      <c r="C11777" s="187" t="s">
        <v>44</v>
      </c>
      <c r="D11777" s="218">
        <v>73.739999999999995</v>
      </c>
    </row>
    <row r="11778" spans="1:4" ht="14.25">
      <c r="A11778" s="199">
        <v>44042</v>
      </c>
      <c r="B11778" s="186" t="s">
        <v>23778</v>
      </c>
      <c r="C11778" s="187" t="s">
        <v>44</v>
      </c>
      <c r="D11778" s="218">
        <v>91.88</v>
      </c>
    </row>
    <row r="11779" spans="1:4" ht="14.25">
      <c r="A11779" s="199">
        <v>43961</v>
      </c>
      <c r="B11779" s="186" t="s">
        <v>23779</v>
      </c>
      <c r="C11779" s="187" t="s">
        <v>44</v>
      </c>
      <c r="D11779" s="218">
        <v>24.95</v>
      </c>
    </row>
    <row r="11780" spans="1:4" ht="14.25">
      <c r="A11780" s="199">
        <v>43959</v>
      </c>
      <c r="B11780" s="186" t="s">
        <v>23780</v>
      </c>
      <c r="C11780" s="187" t="s">
        <v>44</v>
      </c>
      <c r="D11780" s="218">
        <v>28.91</v>
      </c>
    </row>
    <row r="11781" spans="1:4" ht="14.25">
      <c r="A11781" s="199">
        <v>43962</v>
      </c>
      <c r="B11781" s="186" t="s">
        <v>23781</v>
      </c>
      <c r="C11781" s="187" t="s">
        <v>44</v>
      </c>
      <c r="D11781" s="218">
        <v>31.18</v>
      </c>
    </row>
    <row r="11782" spans="1:4" ht="14.25">
      <c r="A11782" s="199">
        <v>43960</v>
      </c>
      <c r="B11782" s="186" t="s">
        <v>23782</v>
      </c>
      <c r="C11782" s="187" t="s">
        <v>44</v>
      </c>
      <c r="D11782" s="218">
        <v>43.66</v>
      </c>
    </row>
    <row r="11783" spans="1:4" ht="14.25">
      <c r="A11783" s="199">
        <v>43963</v>
      </c>
      <c r="B11783" s="186" t="s">
        <v>23783</v>
      </c>
      <c r="C11783" s="187" t="s">
        <v>44</v>
      </c>
      <c r="D11783" s="218">
        <v>21.83</v>
      </c>
    </row>
    <row r="11784" spans="1:4" ht="14.25">
      <c r="A11784" s="199">
        <v>43958</v>
      </c>
      <c r="B11784" s="186" t="s">
        <v>23784</v>
      </c>
      <c r="C11784" s="187" t="s">
        <v>44</v>
      </c>
      <c r="D11784" s="218">
        <v>37.42</v>
      </c>
    </row>
    <row r="11785" spans="1:4" ht="14.25">
      <c r="A11785" s="199">
        <v>41549</v>
      </c>
      <c r="B11785" s="186" t="s">
        <v>23785</v>
      </c>
      <c r="C11785" s="187" t="s">
        <v>44</v>
      </c>
      <c r="D11785" s="218">
        <v>18.71</v>
      </c>
    </row>
    <row r="11786" spans="1:4" ht="14.25">
      <c r="A11786" s="199">
        <v>10998</v>
      </c>
      <c r="B11786" s="186" t="s">
        <v>10992</v>
      </c>
      <c r="C11786" s="187" t="s">
        <v>72</v>
      </c>
      <c r="D11786" s="218">
        <v>65.84</v>
      </c>
    </row>
    <row r="11787" spans="1:4" ht="14.25">
      <c r="A11787" s="199">
        <v>11002</v>
      </c>
      <c r="B11787" s="186" t="s">
        <v>10993</v>
      </c>
      <c r="C11787" s="187" t="s">
        <v>72</v>
      </c>
      <c r="D11787" s="218">
        <v>60.32</v>
      </c>
    </row>
    <row r="11788" spans="1:4" ht="14.25">
      <c r="A11788" s="199">
        <v>10999</v>
      </c>
      <c r="B11788" s="186" t="s">
        <v>10994</v>
      </c>
      <c r="C11788" s="187" t="s">
        <v>72</v>
      </c>
      <c r="D11788" s="218">
        <v>57.95</v>
      </c>
    </row>
    <row r="11789" spans="1:4" ht="14.25">
      <c r="A11789" s="199">
        <v>10997</v>
      </c>
      <c r="B11789" s="186" t="s">
        <v>10995</v>
      </c>
      <c r="C11789" s="187" t="s">
        <v>72</v>
      </c>
      <c r="D11789" s="218">
        <v>62.81</v>
      </c>
    </row>
    <row r="11790" spans="1:4" ht="14.25">
      <c r="A11790" s="199">
        <v>2680</v>
      </c>
      <c r="B11790" s="186" t="s">
        <v>13923</v>
      </c>
      <c r="C11790" s="187" t="s">
        <v>44</v>
      </c>
      <c r="D11790" s="218">
        <v>11.87</v>
      </c>
    </row>
    <row r="11791" spans="1:4" ht="14.25">
      <c r="A11791" s="199">
        <v>2684</v>
      </c>
      <c r="B11791" s="186" t="s">
        <v>13924</v>
      </c>
      <c r="C11791" s="187" t="s">
        <v>44</v>
      </c>
      <c r="D11791" s="218">
        <v>10.8</v>
      </c>
    </row>
    <row r="11792" spans="1:4" ht="14.25">
      <c r="A11792" s="199">
        <v>2685</v>
      </c>
      <c r="B11792" s="186" t="s">
        <v>13925</v>
      </c>
      <c r="C11792" s="187" t="s">
        <v>44</v>
      </c>
      <c r="D11792" s="218">
        <v>8.11</v>
      </c>
    </row>
    <row r="11793" spans="1:4" ht="14.25">
      <c r="A11793" s="199">
        <v>2673</v>
      </c>
      <c r="B11793" s="186" t="s">
        <v>13926</v>
      </c>
      <c r="C11793" s="187" t="s">
        <v>44</v>
      </c>
      <c r="D11793" s="218">
        <v>4.17</v>
      </c>
    </row>
    <row r="11794" spans="1:4" ht="14.25">
      <c r="A11794" s="199">
        <v>2682</v>
      </c>
      <c r="B11794" s="186" t="s">
        <v>13927</v>
      </c>
      <c r="C11794" s="187" t="s">
        <v>44</v>
      </c>
      <c r="D11794" s="218">
        <v>28.31</v>
      </c>
    </row>
    <row r="11795" spans="1:4" ht="14.25">
      <c r="A11795" s="199">
        <v>2681</v>
      </c>
      <c r="B11795" s="186" t="s">
        <v>13928</v>
      </c>
      <c r="C11795" s="187" t="s">
        <v>44</v>
      </c>
      <c r="D11795" s="218">
        <v>19.399999999999999</v>
      </c>
    </row>
    <row r="11796" spans="1:4" ht="14.25">
      <c r="A11796" s="199">
        <v>2686</v>
      </c>
      <c r="B11796" s="186" t="s">
        <v>13929</v>
      </c>
      <c r="C11796" s="187" t="s">
        <v>44</v>
      </c>
      <c r="D11796" s="218">
        <v>35.5</v>
      </c>
    </row>
    <row r="11797" spans="1:4" ht="14.25">
      <c r="A11797" s="199">
        <v>2674</v>
      </c>
      <c r="B11797" s="186" t="s">
        <v>13930</v>
      </c>
      <c r="C11797" s="187" t="s">
        <v>44</v>
      </c>
      <c r="D11797" s="218">
        <v>5.19</v>
      </c>
    </row>
    <row r="11798" spans="1:4" ht="14.25">
      <c r="A11798" s="199">
        <v>2683</v>
      </c>
      <c r="B11798" s="186" t="s">
        <v>13931</v>
      </c>
      <c r="C11798" s="187" t="s">
        <v>44</v>
      </c>
      <c r="D11798" s="218">
        <v>55.94</v>
      </c>
    </row>
    <row r="11799" spans="1:4" ht="14.25">
      <c r="A11799" s="199">
        <v>2676</v>
      </c>
      <c r="B11799" s="186" t="s">
        <v>10996</v>
      </c>
      <c r="C11799" s="187" t="s">
        <v>44</v>
      </c>
      <c r="D11799" s="218">
        <v>2.42</v>
      </c>
    </row>
    <row r="11800" spans="1:4" ht="14.25">
      <c r="A11800" s="199">
        <v>2678</v>
      </c>
      <c r="B11800" s="186" t="s">
        <v>10997</v>
      </c>
      <c r="C11800" s="187" t="s">
        <v>44</v>
      </c>
      <c r="D11800" s="218">
        <v>3.03</v>
      </c>
    </row>
    <row r="11801" spans="1:4" ht="14.25">
      <c r="A11801" s="199">
        <v>2679</v>
      </c>
      <c r="B11801" s="186" t="s">
        <v>10998</v>
      </c>
      <c r="C11801" s="187" t="s">
        <v>44</v>
      </c>
      <c r="D11801" s="218">
        <v>4.68</v>
      </c>
    </row>
    <row r="11802" spans="1:4" ht="14.25">
      <c r="A11802" s="199">
        <v>12070</v>
      </c>
      <c r="B11802" s="186" t="s">
        <v>10999</v>
      </c>
      <c r="C11802" s="187" t="s">
        <v>44</v>
      </c>
      <c r="D11802" s="218">
        <v>6.52</v>
      </c>
    </row>
    <row r="11803" spans="1:4" ht="14.25">
      <c r="A11803" s="199">
        <v>2675</v>
      </c>
      <c r="B11803" s="186" t="s">
        <v>11000</v>
      </c>
      <c r="C11803" s="187" t="s">
        <v>44</v>
      </c>
      <c r="D11803" s="218">
        <v>8.4700000000000006</v>
      </c>
    </row>
    <row r="11804" spans="1:4" ht="14.25">
      <c r="A11804" s="199">
        <v>12067</v>
      </c>
      <c r="B11804" s="186" t="s">
        <v>11001</v>
      </c>
      <c r="C11804" s="187" t="s">
        <v>44</v>
      </c>
      <c r="D11804" s="218">
        <v>11.49</v>
      </c>
    </row>
    <row r="11805" spans="1:4" ht="14.25">
      <c r="A11805" s="199">
        <v>21128</v>
      </c>
      <c r="B11805" s="186" t="s">
        <v>11002</v>
      </c>
      <c r="C11805" s="187" t="s">
        <v>44</v>
      </c>
      <c r="D11805" s="218">
        <v>12.66</v>
      </c>
    </row>
    <row r="11806" spans="1:4" ht="14.25">
      <c r="A11806" s="199">
        <v>40400</v>
      </c>
      <c r="B11806" s="186" t="s">
        <v>11003</v>
      </c>
      <c r="C11806" s="187" t="s">
        <v>44</v>
      </c>
      <c r="D11806" s="218">
        <v>1.35</v>
      </c>
    </row>
    <row r="11807" spans="1:4" ht="14.25">
      <c r="A11807" s="199">
        <v>40401</v>
      </c>
      <c r="B11807" s="186" t="s">
        <v>11004</v>
      </c>
      <c r="C11807" s="187" t="s">
        <v>44</v>
      </c>
      <c r="D11807" s="218">
        <v>1.99</v>
      </c>
    </row>
    <row r="11808" spans="1:4" ht="14.25">
      <c r="A11808" s="199">
        <v>40402</v>
      </c>
      <c r="B11808" s="186" t="s">
        <v>11005</v>
      </c>
      <c r="C11808" s="187" t="s">
        <v>44</v>
      </c>
      <c r="D11808" s="218">
        <v>2.5499999999999998</v>
      </c>
    </row>
    <row r="11809" spans="1:4" ht="14.25">
      <c r="A11809" s="199">
        <v>21137</v>
      </c>
      <c r="B11809" s="186" t="s">
        <v>11006</v>
      </c>
      <c r="C11809" s="187" t="s">
        <v>44</v>
      </c>
      <c r="D11809" s="218">
        <v>12.96</v>
      </c>
    </row>
    <row r="11810" spans="1:4" ht="14.25">
      <c r="A11810" s="199">
        <v>2504</v>
      </c>
      <c r="B11810" s="186" t="s">
        <v>11007</v>
      </c>
      <c r="C11810" s="187" t="s">
        <v>44</v>
      </c>
      <c r="D11810" s="218">
        <v>14.05</v>
      </c>
    </row>
    <row r="11811" spans="1:4" ht="14.25">
      <c r="A11811" s="199">
        <v>2501</v>
      </c>
      <c r="B11811" s="186" t="s">
        <v>11008</v>
      </c>
      <c r="C11811" s="187" t="s">
        <v>44</v>
      </c>
      <c r="D11811" s="218">
        <v>18.420000000000002</v>
      </c>
    </row>
    <row r="11812" spans="1:4" ht="14.25">
      <c r="A11812" s="199">
        <v>2502</v>
      </c>
      <c r="B11812" s="186" t="s">
        <v>11009</v>
      </c>
      <c r="C11812" s="187" t="s">
        <v>44</v>
      </c>
      <c r="D11812" s="218">
        <v>27.8</v>
      </c>
    </row>
    <row r="11813" spans="1:4" ht="14.25">
      <c r="A11813" s="199">
        <v>2503</v>
      </c>
      <c r="B11813" s="186" t="s">
        <v>11010</v>
      </c>
      <c r="C11813" s="187" t="s">
        <v>44</v>
      </c>
      <c r="D11813" s="218">
        <v>35.770000000000003</v>
      </c>
    </row>
    <row r="11814" spans="1:4" ht="14.25">
      <c r="A11814" s="199">
        <v>2500</v>
      </c>
      <c r="B11814" s="186" t="s">
        <v>11011</v>
      </c>
      <c r="C11814" s="187" t="s">
        <v>44</v>
      </c>
      <c r="D11814" s="218">
        <v>47.65</v>
      </c>
    </row>
    <row r="11815" spans="1:4" ht="14.25">
      <c r="A11815" s="199">
        <v>2505</v>
      </c>
      <c r="B11815" s="186" t="s">
        <v>11012</v>
      </c>
      <c r="C11815" s="187" t="s">
        <v>44</v>
      </c>
      <c r="D11815" s="218">
        <v>74.260000000000005</v>
      </c>
    </row>
    <row r="11816" spans="1:4" ht="14.25">
      <c r="A11816" s="199">
        <v>12056</v>
      </c>
      <c r="B11816" s="186" t="s">
        <v>11013</v>
      </c>
      <c r="C11816" s="187" t="s">
        <v>44</v>
      </c>
      <c r="D11816" s="218">
        <v>30</v>
      </c>
    </row>
    <row r="11817" spans="1:4" ht="14.25">
      <c r="A11817" s="199">
        <v>12057</v>
      </c>
      <c r="B11817" s="186" t="s">
        <v>11014</v>
      </c>
      <c r="C11817" s="187" t="s">
        <v>44</v>
      </c>
      <c r="D11817" s="218">
        <v>25.49</v>
      </c>
    </row>
    <row r="11818" spans="1:4" ht="14.25">
      <c r="A11818" s="199">
        <v>12058</v>
      </c>
      <c r="B11818" s="186" t="s">
        <v>11015</v>
      </c>
      <c r="C11818" s="187" t="s">
        <v>44</v>
      </c>
      <c r="D11818" s="218">
        <v>15.89</v>
      </c>
    </row>
    <row r="11819" spans="1:4" ht="14.25">
      <c r="A11819" s="199">
        <v>12059</v>
      </c>
      <c r="B11819" s="186" t="s">
        <v>11016</v>
      </c>
      <c r="C11819" s="187" t="s">
        <v>44</v>
      </c>
      <c r="D11819" s="218">
        <v>8.94</v>
      </c>
    </row>
    <row r="11820" spans="1:4" ht="14.25">
      <c r="A11820" s="199">
        <v>12060</v>
      </c>
      <c r="B11820" s="186" t="s">
        <v>11017</v>
      </c>
      <c r="C11820" s="187" t="s">
        <v>44</v>
      </c>
      <c r="D11820" s="218">
        <v>66.22</v>
      </c>
    </row>
    <row r="11821" spans="1:4" ht="14.25">
      <c r="A11821" s="199">
        <v>12061</v>
      </c>
      <c r="B11821" s="186" t="s">
        <v>11018</v>
      </c>
      <c r="C11821" s="187" t="s">
        <v>44</v>
      </c>
      <c r="D11821" s="218">
        <v>40.43</v>
      </c>
    </row>
    <row r="11822" spans="1:4" ht="14.25">
      <c r="A11822" s="199">
        <v>12062</v>
      </c>
      <c r="B11822" s="186" t="s">
        <v>11019</v>
      </c>
      <c r="C11822" s="187" t="s">
        <v>44</v>
      </c>
      <c r="D11822" s="218">
        <v>74.56</v>
      </c>
    </row>
    <row r="11823" spans="1:4" ht="14.25">
      <c r="A11823" s="199">
        <v>2687</v>
      </c>
      <c r="B11823" s="186" t="s">
        <v>11020</v>
      </c>
      <c r="C11823" s="187" t="s">
        <v>44</v>
      </c>
      <c r="D11823" s="218">
        <v>2.12</v>
      </c>
    </row>
    <row r="11824" spans="1:4" ht="14.25">
      <c r="A11824" s="199">
        <v>2689</v>
      </c>
      <c r="B11824" s="186" t="s">
        <v>11021</v>
      </c>
      <c r="C11824" s="187" t="s">
        <v>44</v>
      </c>
      <c r="D11824" s="218">
        <v>2.52</v>
      </c>
    </row>
    <row r="11825" spans="1:4" ht="14.25">
      <c r="A11825" s="199">
        <v>2688</v>
      </c>
      <c r="B11825" s="186" t="s">
        <v>11022</v>
      </c>
      <c r="C11825" s="187" t="s">
        <v>44</v>
      </c>
      <c r="D11825" s="218">
        <v>2.73</v>
      </c>
    </row>
    <row r="11826" spans="1:4" ht="14.25">
      <c r="A11826" s="199">
        <v>2690</v>
      </c>
      <c r="B11826" s="186" t="s">
        <v>11023</v>
      </c>
      <c r="C11826" s="187" t="s">
        <v>44</v>
      </c>
      <c r="D11826" s="218">
        <v>4.67</v>
      </c>
    </row>
    <row r="11827" spans="1:4" ht="14.25">
      <c r="A11827" s="199">
        <v>39243</v>
      </c>
      <c r="B11827" s="186" t="s">
        <v>11024</v>
      </c>
      <c r="C11827" s="187" t="s">
        <v>44</v>
      </c>
      <c r="D11827" s="218">
        <v>3.08</v>
      </c>
    </row>
    <row r="11828" spans="1:4" ht="14.25">
      <c r="A11828" s="199">
        <v>39244</v>
      </c>
      <c r="B11828" s="186" t="s">
        <v>11025</v>
      </c>
      <c r="C11828" s="187" t="s">
        <v>44</v>
      </c>
      <c r="D11828" s="218">
        <v>4.16</v>
      </c>
    </row>
    <row r="11829" spans="1:4" ht="14.25">
      <c r="A11829" s="199">
        <v>39245</v>
      </c>
      <c r="B11829" s="186" t="s">
        <v>11026</v>
      </c>
      <c r="C11829" s="187" t="s">
        <v>44</v>
      </c>
      <c r="D11829" s="218">
        <v>8.01</v>
      </c>
    </row>
    <row r="11830" spans="1:4" ht="14.25">
      <c r="A11830" s="199">
        <v>39255</v>
      </c>
      <c r="B11830" s="186" t="s">
        <v>11027</v>
      </c>
      <c r="C11830" s="187" t="s">
        <v>44</v>
      </c>
      <c r="D11830" s="218">
        <v>22.16</v>
      </c>
    </row>
    <row r="11831" spans="1:4" ht="14.25">
      <c r="A11831" s="199">
        <v>39254</v>
      </c>
      <c r="B11831" s="186" t="s">
        <v>11028</v>
      </c>
      <c r="C11831" s="187" t="s">
        <v>44</v>
      </c>
      <c r="D11831" s="218">
        <v>11.97</v>
      </c>
    </row>
    <row r="11832" spans="1:4" ht="14.25">
      <c r="A11832" s="199">
        <v>39253</v>
      </c>
      <c r="B11832" s="186" t="s">
        <v>11029</v>
      </c>
      <c r="C11832" s="187" t="s">
        <v>44</v>
      </c>
      <c r="D11832" s="218">
        <v>15.26</v>
      </c>
    </row>
    <row r="11833" spans="1:4" ht="14.25">
      <c r="A11833" s="199">
        <v>39246</v>
      </c>
      <c r="B11833" s="186" t="s">
        <v>11030</v>
      </c>
      <c r="C11833" s="187" t="s">
        <v>44</v>
      </c>
      <c r="D11833" s="218">
        <v>3.45</v>
      </c>
    </row>
    <row r="11834" spans="1:4" ht="14.25">
      <c r="A11834" s="199">
        <v>39247</v>
      </c>
      <c r="B11834" s="186" t="s">
        <v>11031</v>
      </c>
      <c r="C11834" s="187" t="s">
        <v>44</v>
      </c>
      <c r="D11834" s="218">
        <v>3.01</v>
      </c>
    </row>
    <row r="11835" spans="1:4" ht="14.25">
      <c r="A11835" s="199">
        <v>2446</v>
      </c>
      <c r="B11835" s="186" t="s">
        <v>11032</v>
      </c>
      <c r="C11835" s="187" t="s">
        <v>44</v>
      </c>
      <c r="D11835" s="218">
        <v>4.96</v>
      </c>
    </row>
    <row r="11836" spans="1:4" ht="14.25">
      <c r="A11836" s="199">
        <v>2442</v>
      </c>
      <c r="B11836" s="186" t="s">
        <v>11033</v>
      </c>
      <c r="C11836" s="187" t="s">
        <v>44</v>
      </c>
      <c r="D11836" s="218">
        <v>6.95</v>
      </c>
    </row>
    <row r="11837" spans="1:4" ht="14.25">
      <c r="A11837" s="199">
        <v>39248</v>
      </c>
      <c r="B11837" s="186" t="s">
        <v>11034</v>
      </c>
      <c r="C11837" s="187" t="s">
        <v>44</v>
      </c>
      <c r="D11837" s="218">
        <v>9.68</v>
      </c>
    </row>
    <row r="11838" spans="1:4" ht="14.25">
      <c r="A11838" s="199">
        <v>2438</v>
      </c>
      <c r="B11838" s="186" t="s">
        <v>11035</v>
      </c>
      <c r="C11838" s="187" t="s">
        <v>42</v>
      </c>
      <c r="D11838" s="218">
        <v>33.700000000000003</v>
      </c>
    </row>
    <row r="11839" spans="1:4" ht="14.25">
      <c r="A11839" s="199">
        <v>40922</v>
      </c>
      <c r="B11839" s="186" t="s">
        <v>11036</v>
      </c>
      <c r="C11839" s="187" t="s">
        <v>75</v>
      </c>
      <c r="D11839" s="218">
        <v>5949.96</v>
      </c>
    </row>
    <row r="11840" spans="1:4" ht="14.25">
      <c r="A11840" s="199">
        <v>44342</v>
      </c>
      <c r="B11840" s="186" t="s">
        <v>23786</v>
      </c>
      <c r="C11840" s="187" t="s">
        <v>73</v>
      </c>
      <c r="D11840" s="218">
        <v>29.91</v>
      </c>
    </row>
    <row r="11841" spans="1:4" ht="14.25">
      <c r="A11841" s="199">
        <v>44343</v>
      </c>
      <c r="B11841" s="186" t="s">
        <v>23787</v>
      </c>
      <c r="C11841" s="187" t="s">
        <v>73</v>
      </c>
      <c r="D11841" s="218">
        <v>32.409999999999997</v>
      </c>
    </row>
    <row r="11842" spans="1:4" ht="14.25">
      <c r="A11842" s="199">
        <v>44340</v>
      </c>
      <c r="B11842" s="186" t="s">
        <v>23788</v>
      </c>
      <c r="C11842" s="187" t="s">
        <v>73</v>
      </c>
      <c r="D11842" s="218">
        <v>21.14</v>
      </c>
    </row>
    <row r="11843" spans="1:4" ht="14.25">
      <c r="A11843" s="199">
        <v>44341</v>
      </c>
      <c r="B11843" s="186" t="s">
        <v>23789</v>
      </c>
      <c r="C11843" s="187" t="s">
        <v>73</v>
      </c>
      <c r="D11843" s="218">
        <v>24.47</v>
      </c>
    </row>
    <row r="11844" spans="1:4" ht="14.25">
      <c r="A11844" s="199">
        <v>44338</v>
      </c>
      <c r="B11844" s="186" t="s">
        <v>23790</v>
      </c>
      <c r="C11844" s="187" t="s">
        <v>73</v>
      </c>
      <c r="D11844" s="218">
        <v>12.1</v>
      </c>
    </row>
    <row r="11845" spans="1:4" ht="14.25">
      <c r="A11845" s="199">
        <v>44339</v>
      </c>
      <c r="B11845" s="186" t="s">
        <v>23791</v>
      </c>
      <c r="C11845" s="187" t="s">
        <v>73</v>
      </c>
      <c r="D11845" s="218">
        <v>14.16</v>
      </c>
    </row>
    <row r="11846" spans="1:4" ht="14.25">
      <c r="A11846" s="199">
        <v>44336</v>
      </c>
      <c r="B11846" s="186" t="s">
        <v>23792</v>
      </c>
      <c r="C11846" s="187" t="s">
        <v>73</v>
      </c>
      <c r="D11846" s="218">
        <v>4.12</v>
      </c>
    </row>
    <row r="11847" spans="1:4" ht="14.25">
      <c r="A11847" s="199">
        <v>41834</v>
      </c>
      <c r="B11847" s="186" t="s">
        <v>23793</v>
      </c>
      <c r="C11847" s="187" t="s">
        <v>73</v>
      </c>
      <c r="D11847" s="218">
        <v>5.19</v>
      </c>
    </row>
    <row r="11848" spans="1:4" ht="14.25">
      <c r="A11848" s="199">
        <v>44337</v>
      </c>
      <c r="B11848" s="186" t="s">
        <v>23794</v>
      </c>
      <c r="C11848" s="187" t="s">
        <v>73</v>
      </c>
      <c r="D11848" s="218">
        <v>5.19</v>
      </c>
    </row>
    <row r="11849" spans="1:4" ht="14.25">
      <c r="A11849" s="199">
        <v>43964</v>
      </c>
      <c r="B11849" s="186" t="s">
        <v>23795</v>
      </c>
      <c r="C11849" s="187" t="s">
        <v>73</v>
      </c>
      <c r="D11849" s="218">
        <v>5.48</v>
      </c>
    </row>
    <row r="11850" spans="1:4" ht="14.25">
      <c r="A11850" s="199">
        <v>44334</v>
      </c>
      <c r="B11850" s="186" t="s">
        <v>23796</v>
      </c>
      <c r="C11850" s="187" t="s">
        <v>73</v>
      </c>
      <c r="D11850" s="218">
        <v>6.93</v>
      </c>
    </row>
    <row r="11851" spans="1:4" ht="14.25">
      <c r="A11851" s="199">
        <v>44344</v>
      </c>
      <c r="B11851" s="186" t="s">
        <v>23797</v>
      </c>
      <c r="C11851" s="187" t="s">
        <v>73</v>
      </c>
      <c r="D11851" s="218">
        <v>3.7</v>
      </c>
    </row>
    <row r="11852" spans="1:4" ht="14.25">
      <c r="A11852" s="199">
        <v>44335</v>
      </c>
      <c r="B11852" s="186" t="s">
        <v>23798</v>
      </c>
      <c r="C11852" s="187" t="s">
        <v>73</v>
      </c>
      <c r="D11852" s="218">
        <v>4</v>
      </c>
    </row>
    <row r="11853" spans="1:4" ht="14.25">
      <c r="A11853" s="199">
        <v>12624</v>
      </c>
      <c r="B11853" s="186" t="s">
        <v>11037</v>
      </c>
      <c r="C11853" s="187" t="s">
        <v>73</v>
      </c>
      <c r="D11853" s="218">
        <v>36.72</v>
      </c>
    </row>
    <row r="11854" spans="1:4" ht="14.25">
      <c r="A11854" s="199">
        <v>517</v>
      </c>
      <c r="B11854" s="186" t="s">
        <v>11038</v>
      </c>
      <c r="C11854" s="187" t="s">
        <v>717</v>
      </c>
      <c r="D11854" s="218">
        <v>8.84</v>
      </c>
    </row>
    <row r="11855" spans="1:4" ht="14.25">
      <c r="A11855" s="199">
        <v>37534</v>
      </c>
      <c r="B11855" s="186" t="s">
        <v>11039</v>
      </c>
      <c r="C11855" s="187" t="s">
        <v>72</v>
      </c>
      <c r="D11855" s="218"/>
    </row>
    <row r="11856" spans="1:4" ht="14.25">
      <c r="A11856" s="199">
        <v>37535</v>
      </c>
      <c r="B11856" s="186" t="s">
        <v>11040</v>
      </c>
      <c r="C11856" s="187" t="s">
        <v>72</v>
      </c>
      <c r="D11856" s="218"/>
    </row>
    <row r="11857" spans="1:4" ht="14.25">
      <c r="A11857" s="199">
        <v>37533</v>
      </c>
      <c r="B11857" s="186" t="s">
        <v>11041</v>
      </c>
      <c r="C11857" s="187" t="s">
        <v>72</v>
      </c>
      <c r="D11857" s="218"/>
    </row>
    <row r="11858" spans="1:4" ht="14.25">
      <c r="A11858" s="199">
        <v>37537</v>
      </c>
      <c r="B11858" s="186" t="s">
        <v>11042</v>
      </c>
      <c r="C11858" s="187" t="s">
        <v>72</v>
      </c>
      <c r="D11858" s="218"/>
    </row>
    <row r="11859" spans="1:4" ht="14.25">
      <c r="A11859" s="199">
        <v>37536</v>
      </c>
      <c r="B11859" s="186" t="s">
        <v>11043</v>
      </c>
      <c r="C11859" s="187" t="s">
        <v>72</v>
      </c>
      <c r="D11859" s="218"/>
    </row>
    <row r="11860" spans="1:4" ht="14.25">
      <c r="A11860" s="199">
        <v>37532</v>
      </c>
      <c r="B11860" s="186" t="s">
        <v>11044</v>
      </c>
      <c r="C11860" s="187" t="s">
        <v>72</v>
      </c>
      <c r="D11860" s="218"/>
    </row>
    <row r="11861" spans="1:4" ht="14.25">
      <c r="A11861" s="199">
        <v>2696</v>
      </c>
      <c r="B11861" s="186" t="s">
        <v>11045</v>
      </c>
      <c r="C11861" s="187" t="s">
        <v>42</v>
      </c>
      <c r="D11861" s="218">
        <v>21.57</v>
      </c>
    </row>
    <row r="11862" spans="1:4" ht="14.25">
      <c r="A11862" s="199">
        <v>40928</v>
      </c>
      <c r="B11862" s="186" t="s">
        <v>11046</v>
      </c>
      <c r="C11862" s="187" t="s">
        <v>75</v>
      </c>
      <c r="D11862" s="218">
        <v>3807.32</v>
      </c>
    </row>
    <row r="11863" spans="1:4" ht="14.25">
      <c r="A11863" s="199">
        <v>4083</v>
      </c>
      <c r="B11863" s="186" t="s">
        <v>11047</v>
      </c>
      <c r="C11863" s="187" t="s">
        <v>42</v>
      </c>
      <c r="D11863" s="218">
        <v>58.3</v>
      </c>
    </row>
    <row r="11864" spans="1:4" ht="14.25">
      <c r="A11864" s="199">
        <v>40818</v>
      </c>
      <c r="B11864" s="186" t="s">
        <v>11048</v>
      </c>
      <c r="C11864" s="187" t="s">
        <v>75</v>
      </c>
      <c r="D11864" s="218">
        <v>10289.700000000001</v>
      </c>
    </row>
    <row r="11865" spans="1:4" ht="14.25">
      <c r="A11865" s="199">
        <v>43146</v>
      </c>
      <c r="B11865" s="186" t="s">
        <v>11049</v>
      </c>
      <c r="C11865" s="187" t="s">
        <v>72</v>
      </c>
      <c r="D11865" s="218">
        <v>7.92</v>
      </c>
    </row>
    <row r="11866" spans="1:4" ht="14.25">
      <c r="A11866" s="199">
        <v>2705</v>
      </c>
      <c r="B11866" s="186" t="s">
        <v>11050</v>
      </c>
      <c r="C11866" s="187" t="s">
        <v>11051</v>
      </c>
      <c r="D11866" s="218">
        <v>1.1299999999999999</v>
      </c>
    </row>
    <row r="11867" spans="1:4" ht="14.25">
      <c r="A11867" s="199">
        <v>14250</v>
      </c>
      <c r="B11867" s="186" t="s">
        <v>11052</v>
      </c>
      <c r="C11867" s="187" t="s">
        <v>11051</v>
      </c>
      <c r="D11867" s="218">
        <v>1.1499999999999999</v>
      </c>
    </row>
    <row r="11868" spans="1:4" ht="14.25">
      <c r="A11868" s="199">
        <v>11683</v>
      </c>
      <c r="B11868" s="186" t="s">
        <v>11053</v>
      </c>
      <c r="C11868" s="187" t="s">
        <v>73</v>
      </c>
      <c r="D11868" s="218">
        <v>50.45</v>
      </c>
    </row>
    <row r="11869" spans="1:4" ht="14.25">
      <c r="A11869" s="199">
        <v>11684</v>
      </c>
      <c r="B11869" s="186" t="s">
        <v>11054</v>
      </c>
      <c r="C11869" s="187" t="s">
        <v>73</v>
      </c>
      <c r="D11869" s="218">
        <v>55.22</v>
      </c>
    </row>
    <row r="11870" spans="1:4" ht="14.25">
      <c r="A11870" s="199">
        <v>6141</v>
      </c>
      <c r="B11870" s="186" t="s">
        <v>11055</v>
      </c>
      <c r="C11870" s="187" t="s">
        <v>73</v>
      </c>
      <c r="D11870" s="218">
        <v>6.65</v>
      </c>
    </row>
    <row r="11871" spans="1:4" ht="14.25">
      <c r="A11871" s="199">
        <v>11681</v>
      </c>
      <c r="B11871" s="186" t="s">
        <v>11056</v>
      </c>
      <c r="C11871" s="187" t="s">
        <v>73</v>
      </c>
      <c r="D11871" s="218">
        <v>8.39</v>
      </c>
    </row>
    <row r="11872" spans="1:4" ht="14.25">
      <c r="A11872" s="199">
        <v>2706</v>
      </c>
      <c r="B11872" s="186" t="s">
        <v>11057</v>
      </c>
      <c r="C11872" s="187" t="s">
        <v>42</v>
      </c>
      <c r="D11872" s="218">
        <v>113.68</v>
      </c>
    </row>
    <row r="11873" spans="1:4" ht="14.25">
      <c r="A11873" s="199">
        <v>40811</v>
      </c>
      <c r="B11873" s="186" t="s">
        <v>11058</v>
      </c>
      <c r="C11873" s="187" t="s">
        <v>75</v>
      </c>
      <c r="D11873" s="218">
        <v>20062.87</v>
      </c>
    </row>
    <row r="11874" spans="1:4" ht="14.25">
      <c r="A11874" s="199">
        <v>2707</v>
      </c>
      <c r="B11874" s="186" t="s">
        <v>11059</v>
      </c>
      <c r="C11874" s="187" t="s">
        <v>42</v>
      </c>
      <c r="D11874" s="218">
        <v>117.59</v>
      </c>
    </row>
    <row r="11875" spans="1:4" ht="14.25">
      <c r="A11875" s="199">
        <v>40813</v>
      </c>
      <c r="B11875" s="186" t="s">
        <v>11060</v>
      </c>
      <c r="C11875" s="187" t="s">
        <v>75</v>
      </c>
      <c r="D11875" s="218">
        <v>20754.240000000002</v>
      </c>
    </row>
    <row r="11876" spans="1:4" ht="14.25">
      <c r="A11876" s="199">
        <v>2708</v>
      </c>
      <c r="B11876" s="186" t="s">
        <v>11061</v>
      </c>
      <c r="C11876" s="187" t="s">
        <v>42</v>
      </c>
      <c r="D11876" s="218">
        <v>147.09</v>
      </c>
    </row>
    <row r="11877" spans="1:4" ht="14.25">
      <c r="A11877" s="199">
        <v>40814</v>
      </c>
      <c r="B11877" s="186" t="s">
        <v>11062</v>
      </c>
      <c r="C11877" s="187" t="s">
        <v>75</v>
      </c>
      <c r="D11877" s="218">
        <v>25963.45</v>
      </c>
    </row>
    <row r="11878" spans="1:4" ht="14.25">
      <c r="A11878" s="199">
        <v>38403</v>
      </c>
      <c r="B11878" s="186" t="s">
        <v>11063</v>
      </c>
      <c r="C11878" s="187" t="s">
        <v>73</v>
      </c>
      <c r="D11878" s="218">
        <v>82.39</v>
      </c>
    </row>
    <row r="11879" spans="1:4" ht="14.25">
      <c r="A11879" s="199">
        <v>43482</v>
      </c>
      <c r="B11879" s="186" t="s">
        <v>11064</v>
      </c>
      <c r="C11879" s="187" t="s">
        <v>42</v>
      </c>
      <c r="D11879" s="218">
        <v>0.81</v>
      </c>
    </row>
    <row r="11880" spans="1:4" ht="14.25">
      <c r="A11880" s="199">
        <v>43494</v>
      </c>
      <c r="B11880" s="186" t="s">
        <v>11065</v>
      </c>
      <c r="C11880" s="187" t="s">
        <v>75</v>
      </c>
      <c r="D11880" s="218">
        <v>153.54</v>
      </c>
    </row>
    <row r="11881" spans="1:4" ht="14.25">
      <c r="A11881" s="199">
        <v>43483</v>
      </c>
      <c r="B11881" s="186" t="s">
        <v>11066</v>
      </c>
      <c r="C11881" s="187" t="s">
        <v>42</v>
      </c>
      <c r="D11881" s="218">
        <v>1.43</v>
      </c>
    </row>
    <row r="11882" spans="1:4" ht="14.25">
      <c r="A11882" s="199">
        <v>43495</v>
      </c>
      <c r="B11882" s="186" t="s">
        <v>11067</v>
      </c>
      <c r="C11882" s="187" t="s">
        <v>75</v>
      </c>
      <c r="D11882" s="218">
        <v>270.51</v>
      </c>
    </row>
    <row r="11883" spans="1:4" ht="14.25">
      <c r="A11883" s="199">
        <v>43484</v>
      </c>
      <c r="B11883" s="186" t="s">
        <v>11068</v>
      </c>
      <c r="C11883" s="187" t="s">
        <v>42</v>
      </c>
      <c r="D11883" s="218">
        <v>1.26</v>
      </c>
    </row>
    <row r="11884" spans="1:4" ht="14.25">
      <c r="A11884" s="199">
        <v>43496</v>
      </c>
      <c r="B11884" s="186" t="s">
        <v>11069</v>
      </c>
      <c r="C11884" s="187" t="s">
        <v>75</v>
      </c>
      <c r="D11884" s="218">
        <v>238.02</v>
      </c>
    </row>
    <row r="11885" spans="1:4" ht="14.25">
      <c r="A11885" s="199">
        <v>43485</v>
      </c>
      <c r="B11885" s="186" t="s">
        <v>11070</v>
      </c>
      <c r="C11885" s="187" t="s">
        <v>42</v>
      </c>
      <c r="D11885" s="218">
        <v>1.1299999999999999</v>
      </c>
    </row>
    <row r="11886" spans="1:4" ht="14.25">
      <c r="A11886" s="199">
        <v>43497</v>
      </c>
      <c r="B11886" s="186" t="s">
        <v>11071</v>
      </c>
      <c r="C11886" s="187" t="s">
        <v>75</v>
      </c>
      <c r="D11886" s="218">
        <v>212.45</v>
      </c>
    </row>
    <row r="11887" spans="1:4" ht="14.25">
      <c r="A11887" s="199">
        <v>43487</v>
      </c>
      <c r="B11887" s="186" t="s">
        <v>11072</v>
      </c>
      <c r="C11887" s="187" t="s">
        <v>42</v>
      </c>
      <c r="D11887" s="218">
        <v>1.28</v>
      </c>
    </row>
    <row r="11888" spans="1:4" ht="14.25">
      <c r="A11888" s="199">
        <v>43499</v>
      </c>
      <c r="B11888" s="186" t="s">
        <v>11073</v>
      </c>
      <c r="C11888" s="187" t="s">
        <v>75</v>
      </c>
      <c r="D11888" s="218">
        <v>241.99</v>
      </c>
    </row>
    <row r="11889" spans="1:4" ht="14.25">
      <c r="A11889" s="199">
        <v>43486</v>
      </c>
      <c r="B11889" s="186" t="s">
        <v>11074</v>
      </c>
      <c r="C11889" s="187" t="s">
        <v>42</v>
      </c>
      <c r="D11889" s="218">
        <v>0.77</v>
      </c>
    </row>
    <row r="11890" spans="1:4" ht="14.25">
      <c r="A11890" s="199">
        <v>43498</v>
      </c>
      <c r="B11890" s="186" t="s">
        <v>11075</v>
      </c>
      <c r="C11890" s="187" t="s">
        <v>75</v>
      </c>
      <c r="D11890" s="218">
        <v>146</v>
      </c>
    </row>
    <row r="11891" spans="1:4" ht="14.25">
      <c r="A11891" s="199">
        <v>43488</v>
      </c>
      <c r="B11891" s="186" t="s">
        <v>11076</v>
      </c>
      <c r="C11891" s="187" t="s">
        <v>42</v>
      </c>
      <c r="D11891" s="218">
        <v>0.89</v>
      </c>
    </row>
    <row r="11892" spans="1:4" ht="14.25">
      <c r="A11892" s="199">
        <v>43500</v>
      </c>
      <c r="B11892" s="186" t="s">
        <v>11077</v>
      </c>
      <c r="C11892" s="187" t="s">
        <v>75</v>
      </c>
      <c r="D11892" s="218">
        <v>167.95</v>
      </c>
    </row>
    <row r="11893" spans="1:4" ht="14.25">
      <c r="A11893" s="199">
        <v>43489</v>
      </c>
      <c r="B11893" s="186" t="s">
        <v>11078</v>
      </c>
      <c r="C11893" s="187" t="s">
        <v>42</v>
      </c>
      <c r="D11893" s="218">
        <v>1.31</v>
      </c>
    </row>
    <row r="11894" spans="1:4" ht="14.25">
      <c r="A11894" s="199">
        <v>43501</v>
      </c>
      <c r="B11894" s="186" t="s">
        <v>11079</v>
      </c>
      <c r="C11894" s="187" t="s">
        <v>75</v>
      </c>
      <c r="D11894" s="218">
        <v>247.11</v>
      </c>
    </row>
    <row r="11895" spans="1:4" ht="14.25">
      <c r="A11895" s="199">
        <v>43490</v>
      </c>
      <c r="B11895" s="186" t="s">
        <v>11080</v>
      </c>
      <c r="C11895" s="187" t="s">
        <v>42</v>
      </c>
      <c r="D11895" s="218">
        <v>1.85</v>
      </c>
    </row>
    <row r="11896" spans="1:4" ht="14.25">
      <c r="A11896" s="199">
        <v>43502</v>
      </c>
      <c r="B11896" s="186" t="s">
        <v>11081</v>
      </c>
      <c r="C11896" s="187" t="s">
        <v>75</v>
      </c>
      <c r="D11896" s="218">
        <v>348.39</v>
      </c>
    </row>
    <row r="11897" spans="1:4" ht="14.25">
      <c r="A11897" s="199">
        <v>43491</v>
      </c>
      <c r="B11897" s="186" t="s">
        <v>11082</v>
      </c>
      <c r="C11897" s="187" t="s">
        <v>42</v>
      </c>
      <c r="D11897" s="218">
        <v>1.39</v>
      </c>
    </row>
    <row r="11898" spans="1:4" ht="14.25">
      <c r="A11898" s="199">
        <v>43503</v>
      </c>
      <c r="B11898" s="186" t="s">
        <v>11083</v>
      </c>
      <c r="C11898" s="187" t="s">
        <v>75</v>
      </c>
      <c r="D11898" s="218">
        <v>261.93</v>
      </c>
    </row>
    <row r="11899" spans="1:4" ht="14.25">
      <c r="A11899" s="199">
        <v>43492</v>
      </c>
      <c r="B11899" s="186" t="s">
        <v>11084</v>
      </c>
      <c r="C11899" s="187" t="s">
        <v>42</v>
      </c>
      <c r="D11899" s="218">
        <v>1.82</v>
      </c>
    </row>
    <row r="11900" spans="1:4" ht="14.25">
      <c r="A11900" s="199">
        <v>43504</v>
      </c>
      <c r="B11900" s="186" t="s">
        <v>11085</v>
      </c>
      <c r="C11900" s="187" t="s">
        <v>75</v>
      </c>
      <c r="D11900" s="218">
        <v>342.83</v>
      </c>
    </row>
    <row r="11901" spans="1:4" ht="14.25">
      <c r="A11901" s="199">
        <v>43493</v>
      </c>
      <c r="B11901" s="186" t="s">
        <v>11086</v>
      </c>
      <c r="C11901" s="187" t="s">
        <v>42</v>
      </c>
      <c r="D11901" s="218">
        <v>0.74</v>
      </c>
    </row>
    <row r="11902" spans="1:4" ht="14.25">
      <c r="A11902" s="199">
        <v>43505</v>
      </c>
      <c r="B11902" s="186" t="s">
        <v>11087</v>
      </c>
      <c r="C11902" s="187" t="s">
        <v>75</v>
      </c>
      <c r="D11902" s="218">
        <v>138.97999999999999</v>
      </c>
    </row>
    <row r="11903" spans="1:4" ht="14.25">
      <c r="A11903" s="199">
        <v>38476</v>
      </c>
      <c r="B11903" s="186" t="s">
        <v>11088</v>
      </c>
      <c r="C11903" s="187" t="s">
        <v>73</v>
      </c>
      <c r="D11903" s="218">
        <v>315.31</v>
      </c>
    </row>
    <row r="11904" spans="1:4" ht="14.25">
      <c r="A11904" s="199">
        <v>38477</v>
      </c>
      <c r="B11904" s="186" t="s">
        <v>11089</v>
      </c>
      <c r="C11904" s="187" t="s">
        <v>73</v>
      </c>
      <c r="D11904" s="218">
        <v>836.07</v>
      </c>
    </row>
    <row r="11905" spans="1:4" ht="14.25">
      <c r="A11905" s="199">
        <v>45112</v>
      </c>
      <c r="B11905" s="186" t="s">
        <v>11090</v>
      </c>
      <c r="C11905" s="187" t="s">
        <v>73</v>
      </c>
      <c r="D11905" s="218">
        <v>1031439.93</v>
      </c>
    </row>
    <row r="11906" spans="1:4" ht="14.25">
      <c r="A11906" s="199">
        <v>14525</v>
      </c>
      <c r="B11906" s="186" t="s">
        <v>11091</v>
      </c>
      <c r="C11906" s="187" t="s">
        <v>73</v>
      </c>
      <c r="D11906" s="218">
        <v>896738.71</v>
      </c>
    </row>
    <row r="11907" spans="1:4" ht="14.25">
      <c r="A11907" s="199">
        <v>10685</v>
      </c>
      <c r="B11907" s="186" t="s">
        <v>11092</v>
      </c>
      <c r="C11907" s="187" t="s">
        <v>73</v>
      </c>
      <c r="D11907" s="218">
        <v>792500</v>
      </c>
    </row>
    <row r="11908" spans="1:4" ht="14.25">
      <c r="A11908" s="199">
        <v>40636</v>
      </c>
      <c r="B11908" s="186" t="s">
        <v>11093</v>
      </c>
      <c r="C11908" s="187" t="s">
        <v>73</v>
      </c>
      <c r="D11908" s="218">
        <v>1097413.3400000001</v>
      </c>
    </row>
    <row r="11909" spans="1:4" ht="14.25">
      <c r="A11909" s="199">
        <v>4111</v>
      </c>
      <c r="B11909" s="186" t="s">
        <v>11094</v>
      </c>
      <c r="C11909" s="187" t="s">
        <v>73</v>
      </c>
      <c r="D11909" s="218">
        <v>79.8</v>
      </c>
    </row>
    <row r="11910" spans="1:4" ht="14.25">
      <c r="A11910" s="199">
        <v>44538</v>
      </c>
      <c r="B11910" s="186" t="s">
        <v>13932</v>
      </c>
      <c r="C11910" s="187" t="s">
        <v>73</v>
      </c>
      <c r="D11910" s="218">
        <v>69.37</v>
      </c>
    </row>
    <row r="11911" spans="1:4" ht="14.25">
      <c r="A11911" s="199">
        <v>12</v>
      </c>
      <c r="B11911" s="186" t="s">
        <v>11095</v>
      </c>
      <c r="C11911" s="187" t="s">
        <v>73</v>
      </c>
      <c r="D11911" s="218">
        <v>8.74</v>
      </c>
    </row>
    <row r="11912" spans="1:4" ht="14.25">
      <c r="A11912" s="199">
        <v>37554</v>
      </c>
      <c r="B11912" s="186" t="s">
        <v>11096</v>
      </c>
      <c r="C11912" s="187" t="s">
        <v>73</v>
      </c>
      <c r="D11912" s="218">
        <v>184.96</v>
      </c>
    </row>
    <row r="11913" spans="1:4" ht="14.25">
      <c r="A11913" s="199">
        <v>37555</v>
      </c>
      <c r="B11913" s="186" t="s">
        <v>11097</v>
      </c>
      <c r="C11913" s="187" t="s">
        <v>73</v>
      </c>
      <c r="D11913" s="218">
        <v>224.99</v>
      </c>
    </row>
    <row r="11914" spans="1:4" ht="14.25">
      <c r="A11914" s="199">
        <v>10902</v>
      </c>
      <c r="B11914" s="186" t="s">
        <v>11098</v>
      </c>
      <c r="C11914" s="187" t="s">
        <v>73</v>
      </c>
      <c r="D11914" s="218">
        <v>56.45</v>
      </c>
    </row>
    <row r="11915" spans="1:4" ht="14.25">
      <c r="A11915" s="199">
        <v>20965</v>
      </c>
      <c r="B11915" s="186" t="s">
        <v>11099</v>
      </c>
      <c r="C11915" s="187" t="s">
        <v>73</v>
      </c>
      <c r="D11915" s="218">
        <v>56.98</v>
      </c>
    </row>
    <row r="11916" spans="1:4" ht="14.25">
      <c r="A11916" s="199">
        <v>20966</v>
      </c>
      <c r="B11916" s="186" t="s">
        <v>11100</v>
      </c>
      <c r="C11916" s="187" t="s">
        <v>73</v>
      </c>
      <c r="D11916" s="218">
        <v>61.35</v>
      </c>
    </row>
    <row r="11917" spans="1:4" ht="14.25">
      <c r="A11917" s="199">
        <v>10903</v>
      </c>
      <c r="B11917" s="186" t="s">
        <v>11101</v>
      </c>
      <c r="C11917" s="187" t="s">
        <v>73</v>
      </c>
      <c r="D11917" s="218">
        <v>92.99</v>
      </c>
    </row>
    <row r="11918" spans="1:4" ht="14.25">
      <c r="A11918" s="199">
        <v>20967</v>
      </c>
      <c r="B11918" s="186" t="s">
        <v>11102</v>
      </c>
      <c r="C11918" s="187" t="s">
        <v>73</v>
      </c>
      <c r="D11918" s="218">
        <v>92.99</v>
      </c>
    </row>
    <row r="11919" spans="1:4" ht="14.25">
      <c r="A11919" s="199">
        <v>20968</v>
      </c>
      <c r="B11919" s="186" t="s">
        <v>11103</v>
      </c>
      <c r="C11919" s="187" t="s">
        <v>73</v>
      </c>
      <c r="D11919" s="218">
        <v>101.99</v>
      </c>
    </row>
    <row r="11920" spans="1:4" ht="14.25">
      <c r="A11920" s="199">
        <v>39017</v>
      </c>
      <c r="B11920" s="186" t="s">
        <v>11104</v>
      </c>
      <c r="C11920" s="187" t="s">
        <v>73</v>
      </c>
      <c r="D11920" s="218">
        <v>0.21</v>
      </c>
    </row>
    <row r="11921" spans="1:4" ht="14.25">
      <c r="A11921" s="199">
        <v>39315</v>
      </c>
      <c r="B11921" s="186" t="s">
        <v>11105</v>
      </c>
      <c r="C11921" s="187" t="s">
        <v>73</v>
      </c>
      <c r="D11921" s="218">
        <v>0.35</v>
      </c>
    </row>
    <row r="11922" spans="1:4" ht="14.25">
      <c r="A11922" s="199">
        <v>39016</v>
      </c>
      <c r="B11922" s="186" t="s">
        <v>11106</v>
      </c>
      <c r="C11922" s="187" t="s">
        <v>73</v>
      </c>
      <c r="D11922" s="218">
        <v>0.35</v>
      </c>
    </row>
    <row r="11923" spans="1:4" ht="14.25">
      <c r="A11923" s="199">
        <v>39481</v>
      </c>
      <c r="B11923" s="186" t="s">
        <v>11107</v>
      </c>
      <c r="C11923" s="187" t="s">
        <v>73</v>
      </c>
      <c r="D11923" s="218">
        <v>1.7</v>
      </c>
    </row>
    <row r="11924" spans="1:4" ht="14.25">
      <c r="A11924" s="199">
        <v>39013</v>
      </c>
      <c r="B11924" s="186" t="s">
        <v>11108</v>
      </c>
      <c r="C11924" s="187" t="s">
        <v>73</v>
      </c>
      <c r="D11924" s="218">
        <v>1.45</v>
      </c>
    </row>
    <row r="11925" spans="1:4" ht="14.25">
      <c r="A11925" s="199">
        <v>44919</v>
      </c>
      <c r="B11925" s="186" t="s">
        <v>11109</v>
      </c>
      <c r="C11925" s="187" t="s">
        <v>73</v>
      </c>
      <c r="D11925" s="218">
        <v>2.71</v>
      </c>
    </row>
    <row r="11926" spans="1:4" ht="14.25">
      <c r="A11926" s="199">
        <v>40433</v>
      </c>
      <c r="B11926" s="186" t="s">
        <v>11110</v>
      </c>
      <c r="C11926" s="187" t="s">
        <v>73</v>
      </c>
      <c r="D11926" s="218">
        <v>1.5</v>
      </c>
    </row>
    <row r="11927" spans="1:4" ht="14.25">
      <c r="A11927" s="199">
        <v>20219</v>
      </c>
      <c r="B11927" s="186" t="s">
        <v>11111</v>
      </c>
      <c r="C11927" s="187" t="s">
        <v>73</v>
      </c>
      <c r="D11927" s="218"/>
    </row>
    <row r="11928" spans="1:4" ht="14.25">
      <c r="A11928" s="199">
        <v>36484</v>
      </c>
      <c r="B11928" s="186" t="s">
        <v>11112</v>
      </c>
      <c r="C11928" s="187" t="s">
        <v>73</v>
      </c>
      <c r="D11928" s="218"/>
    </row>
    <row r="11929" spans="1:4" ht="14.25">
      <c r="A11929" s="199">
        <v>38368</v>
      </c>
      <c r="B11929" s="186" t="s">
        <v>11113</v>
      </c>
      <c r="C11929" s="187" t="s">
        <v>73</v>
      </c>
      <c r="D11929" s="218">
        <v>6.74</v>
      </c>
    </row>
    <row r="11930" spans="1:4" ht="14.25">
      <c r="A11930" s="199">
        <v>38367</v>
      </c>
      <c r="B11930" s="186" t="s">
        <v>11114</v>
      </c>
      <c r="C11930" s="187" t="s">
        <v>73</v>
      </c>
      <c r="D11930" s="218">
        <v>15.61</v>
      </c>
    </row>
    <row r="11931" spans="1:4" ht="14.25">
      <c r="A11931" s="199">
        <v>38091</v>
      </c>
      <c r="B11931" s="186" t="s">
        <v>11115</v>
      </c>
      <c r="C11931" s="187" t="s">
        <v>73</v>
      </c>
      <c r="D11931" s="218">
        <v>2.2400000000000002</v>
      </c>
    </row>
    <row r="11932" spans="1:4" ht="14.25">
      <c r="A11932" s="199">
        <v>38095</v>
      </c>
      <c r="B11932" s="186" t="s">
        <v>11116</v>
      </c>
      <c r="C11932" s="187" t="s">
        <v>73</v>
      </c>
      <c r="D11932" s="218">
        <v>4.74</v>
      </c>
    </row>
    <row r="11933" spans="1:4" ht="14.25">
      <c r="A11933" s="199">
        <v>38092</v>
      </c>
      <c r="B11933" s="186" t="s">
        <v>11117</v>
      </c>
      <c r="C11933" s="187" t="s">
        <v>73</v>
      </c>
      <c r="D11933" s="218">
        <v>2.12</v>
      </c>
    </row>
    <row r="11934" spans="1:4" ht="14.25">
      <c r="A11934" s="199">
        <v>38093</v>
      </c>
      <c r="B11934" s="186" t="s">
        <v>11118</v>
      </c>
      <c r="C11934" s="187" t="s">
        <v>73</v>
      </c>
      <c r="D11934" s="218">
        <v>2.2000000000000002</v>
      </c>
    </row>
    <row r="11935" spans="1:4" ht="14.25">
      <c r="A11935" s="199">
        <v>38096</v>
      </c>
      <c r="B11935" s="186" t="s">
        <v>11119</v>
      </c>
      <c r="C11935" s="187" t="s">
        <v>73</v>
      </c>
      <c r="D11935" s="218">
        <v>5.0999999999999996</v>
      </c>
    </row>
    <row r="11936" spans="1:4" ht="14.25">
      <c r="A11936" s="199">
        <v>38094</v>
      </c>
      <c r="B11936" s="186" t="s">
        <v>11120</v>
      </c>
      <c r="C11936" s="187" t="s">
        <v>73</v>
      </c>
      <c r="D11936" s="218">
        <v>2.69</v>
      </c>
    </row>
    <row r="11937" spans="1:4" ht="14.25">
      <c r="A11937" s="199">
        <v>38097</v>
      </c>
      <c r="B11937" s="186" t="s">
        <v>11121</v>
      </c>
      <c r="C11937" s="187" t="s">
        <v>73</v>
      </c>
      <c r="D11937" s="218">
        <v>5.47</v>
      </c>
    </row>
    <row r="11938" spans="1:4" ht="14.25">
      <c r="A11938" s="199">
        <v>38098</v>
      </c>
      <c r="B11938" s="186" t="s">
        <v>11122</v>
      </c>
      <c r="C11938" s="187" t="s">
        <v>73</v>
      </c>
      <c r="D11938" s="218">
        <v>5.47</v>
      </c>
    </row>
    <row r="11939" spans="1:4" ht="14.25">
      <c r="A11939" s="199">
        <v>11186</v>
      </c>
      <c r="B11939" s="186" t="s">
        <v>11123</v>
      </c>
      <c r="C11939" s="187" t="s">
        <v>74</v>
      </c>
      <c r="D11939" s="218">
        <v>298.13</v>
      </c>
    </row>
    <row r="11940" spans="1:4" ht="14.25">
      <c r="A11940" s="199">
        <v>11558</v>
      </c>
      <c r="B11940" s="186" t="s">
        <v>11124</v>
      </c>
      <c r="C11940" s="187" t="s">
        <v>9670</v>
      </c>
      <c r="D11940" s="218">
        <v>15.2</v>
      </c>
    </row>
    <row r="11941" spans="1:4" ht="14.25">
      <c r="A11941" s="199">
        <v>11557</v>
      </c>
      <c r="B11941" s="186" t="s">
        <v>11125</v>
      </c>
      <c r="C11941" s="187" t="s">
        <v>9670</v>
      </c>
      <c r="D11941" s="218">
        <v>38.47</v>
      </c>
    </row>
    <row r="11942" spans="1:4" ht="14.25">
      <c r="A11942" s="199">
        <v>2759</v>
      </c>
      <c r="B11942" s="186" t="s">
        <v>11126</v>
      </c>
      <c r="C11942" s="187" t="s">
        <v>73</v>
      </c>
      <c r="D11942" s="218"/>
    </row>
    <row r="11943" spans="1:4" ht="14.25">
      <c r="A11943" s="199">
        <v>38124</v>
      </c>
      <c r="B11943" s="186" t="s">
        <v>11127</v>
      </c>
      <c r="C11943" s="187" t="s">
        <v>73</v>
      </c>
      <c r="D11943" s="218">
        <v>28.4</v>
      </c>
    </row>
    <row r="11944" spans="1:4" ht="14.25">
      <c r="A11944" s="199">
        <v>38380</v>
      </c>
      <c r="B11944" s="186" t="s">
        <v>11128</v>
      </c>
      <c r="C11944" s="187" t="s">
        <v>73</v>
      </c>
      <c r="D11944" s="218">
        <v>25.97</v>
      </c>
    </row>
    <row r="11945" spans="1:4" ht="14.25">
      <c r="A11945" s="199">
        <v>45278</v>
      </c>
      <c r="B11945" s="186" t="s">
        <v>13933</v>
      </c>
      <c r="C11945" s="187" t="s">
        <v>73</v>
      </c>
      <c r="D11945" s="218">
        <v>117.15</v>
      </c>
    </row>
    <row r="11946" spans="1:4" ht="14.25">
      <c r="A11946" s="199">
        <v>42429</v>
      </c>
      <c r="B11946" s="186" t="s">
        <v>11129</v>
      </c>
      <c r="C11946" s="187" t="s">
        <v>73</v>
      </c>
      <c r="D11946" s="218"/>
    </row>
    <row r="11947" spans="1:4" ht="14.25">
      <c r="A11947" s="199">
        <v>38538</v>
      </c>
      <c r="B11947" s="186" t="s">
        <v>11130</v>
      </c>
      <c r="C11947" s="187" t="s">
        <v>44</v>
      </c>
      <c r="D11947" s="218"/>
    </row>
    <row r="11948" spans="1:4" ht="14.25">
      <c r="A11948" s="199">
        <v>38539</v>
      </c>
      <c r="B11948" s="186" t="s">
        <v>11131</v>
      </c>
      <c r="C11948" s="187" t="s">
        <v>44</v>
      </c>
      <c r="D11948" s="218"/>
    </row>
    <row r="11949" spans="1:4" ht="14.25">
      <c r="A11949" s="199">
        <v>38540</v>
      </c>
      <c r="B11949" s="186" t="s">
        <v>11132</v>
      </c>
      <c r="C11949" s="187" t="s">
        <v>44</v>
      </c>
      <c r="D11949" s="218"/>
    </row>
    <row r="11950" spans="1:4" ht="14.25">
      <c r="A11950" s="199">
        <v>38384</v>
      </c>
      <c r="B11950" s="186" t="s">
        <v>11133</v>
      </c>
      <c r="C11950" s="187" t="s">
        <v>73</v>
      </c>
      <c r="D11950" s="218">
        <v>18.7</v>
      </c>
    </row>
    <row r="11951" spans="1:4" ht="14.25">
      <c r="A11951" s="199">
        <v>13</v>
      </c>
      <c r="B11951" s="186" t="s">
        <v>11134</v>
      </c>
      <c r="C11951" s="187" t="s">
        <v>72</v>
      </c>
      <c r="D11951" s="218">
        <v>24.57</v>
      </c>
    </row>
    <row r="11952" spans="1:4" ht="14.25">
      <c r="A11952" s="199">
        <v>2762</v>
      </c>
      <c r="B11952" s="186" t="s">
        <v>11135</v>
      </c>
      <c r="C11952" s="187" t="s">
        <v>44</v>
      </c>
      <c r="D11952" s="218"/>
    </row>
    <row r="11953" spans="1:4" ht="14.25">
      <c r="A11953" s="199">
        <v>21142</v>
      </c>
      <c r="B11953" s="186" t="s">
        <v>11136</v>
      </c>
      <c r="C11953" s="187" t="s">
        <v>73</v>
      </c>
      <c r="D11953" s="218">
        <v>32.049999999999997</v>
      </c>
    </row>
    <row r="11954" spans="1:4" ht="14.25">
      <c r="A11954" s="199">
        <v>37372</v>
      </c>
      <c r="B11954" s="186" t="s">
        <v>11137</v>
      </c>
      <c r="C11954" s="187" t="s">
        <v>42</v>
      </c>
      <c r="D11954" s="218">
        <v>1.43</v>
      </c>
    </row>
    <row r="11955" spans="1:4" ht="14.25">
      <c r="A11955" s="199">
        <v>40863</v>
      </c>
      <c r="B11955" s="186" t="s">
        <v>11138</v>
      </c>
      <c r="C11955" s="187" t="s">
        <v>75</v>
      </c>
      <c r="D11955" s="218">
        <v>270.51</v>
      </c>
    </row>
    <row r="11956" spans="1:4" ht="14.25">
      <c r="A11956" s="199">
        <v>38475</v>
      </c>
      <c r="B11956" s="186" t="s">
        <v>13934</v>
      </c>
      <c r="C11956" s="187" t="s">
        <v>73</v>
      </c>
      <c r="D11956" s="218">
        <v>61.86</v>
      </c>
    </row>
    <row r="11957" spans="1:4" ht="14.25">
      <c r="A11957" s="199">
        <v>38474</v>
      </c>
      <c r="B11957" s="186" t="s">
        <v>13935</v>
      </c>
      <c r="C11957" s="187" t="s">
        <v>73</v>
      </c>
      <c r="D11957" s="218">
        <v>62.72</v>
      </c>
    </row>
    <row r="11958" spans="1:4" ht="14.25">
      <c r="A11958" s="199">
        <v>10886</v>
      </c>
      <c r="B11958" s="186" t="s">
        <v>11139</v>
      </c>
      <c r="C11958" s="187" t="s">
        <v>73</v>
      </c>
      <c r="D11958" s="218">
        <v>151.37</v>
      </c>
    </row>
    <row r="11959" spans="1:4" ht="14.25">
      <c r="A11959" s="199">
        <v>10888</v>
      </c>
      <c r="B11959" s="186" t="s">
        <v>11140</v>
      </c>
      <c r="C11959" s="187" t="s">
        <v>73</v>
      </c>
      <c r="D11959" s="218">
        <v>479.07</v>
      </c>
    </row>
    <row r="11960" spans="1:4" ht="14.25">
      <c r="A11960" s="199">
        <v>10889</v>
      </c>
      <c r="B11960" s="186" t="s">
        <v>11141</v>
      </c>
      <c r="C11960" s="187" t="s">
        <v>73</v>
      </c>
      <c r="D11960" s="218">
        <v>519</v>
      </c>
    </row>
    <row r="11961" spans="1:4" ht="14.25">
      <c r="A11961" s="199">
        <v>10890</v>
      </c>
      <c r="B11961" s="186" t="s">
        <v>11142</v>
      </c>
      <c r="C11961" s="187" t="s">
        <v>73</v>
      </c>
      <c r="D11961" s="218">
        <v>239.53</v>
      </c>
    </row>
    <row r="11962" spans="1:4" ht="14.25">
      <c r="A11962" s="199">
        <v>10891</v>
      </c>
      <c r="B11962" s="186" t="s">
        <v>11143</v>
      </c>
      <c r="C11962" s="187" t="s">
        <v>73</v>
      </c>
      <c r="D11962" s="218">
        <v>146.38</v>
      </c>
    </row>
    <row r="11963" spans="1:4" ht="14.25">
      <c r="A11963" s="199">
        <v>10892</v>
      </c>
      <c r="B11963" s="186" t="s">
        <v>11144</v>
      </c>
      <c r="C11963" s="187" t="s">
        <v>73</v>
      </c>
      <c r="D11963" s="218">
        <v>173</v>
      </c>
    </row>
    <row r="11964" spans="1:4" ht="14.25">
      <c r="A11964" s="199">
        <v>20977</v>
      </c>
      <c r="B11964" s="186" t="s">
        <v>11145</v>
      </c>
      <c r="C11964" s="187" t="s">
        <v>73</v>
      </c>
      <c r="D11964" s="218">
        <v>206.26</v>
      </c>
    </row>
    <row r="11965" spans="1:4" ht="14.25">
      <c r="A11965" s="199">
        <v>3073</v>
      </c>
      <c r="B11965" s="186" t="s">
        <v>11146</v>
      </c>
      <c r="C11965" s="187" t="s">
        <v>73</v>
      </c>
      <c r="D11965" s="218">
        <v>237.41</v>
      </c>
    </row>
    <row r="11966" spans="1:4" ht="14.25">
      <c r="A11966" s="199">
        <v>3074</v>
      </c>
      <c r="B11966" s="186" t="s">
        <v>11147</v>
      </c>
      <c r="C11966" s="187" t="s">
        <v>73</v>
      </c>
      <c r="D11966" s="218">
        <v>149.88</v>
      </c>
    </row>
    <row r="11967" spans="1:4" ht="14.25">
      <c r="A11967" s="199">
        <v>3076</v>
      </c>
      <c r="B11967" s="186" t="s">
        <v>11148</v>
      </c>
      <c r="C11967" s="187" t="s">
        <v>73</v>
      </c>
      <c r="D11967" s="218">
        <v>195.17</v>
      </c>
    </row>
    <row r="11968" spans="1:4" ht="14.25">
      <c r="A11968" s="199">
        <v>3075</v>
      </c>
      <c r="B11968" s="186" t="s">
        <v>11149</v>
      </c>
      <c r="C11968" s="187" t="s">
        <v>73</v>
      </c>
      <c r="D11968" s="218">
        <v>123.34</v>
      </c>
    </row>
    <row r="11969" spans="1:4" ht="14.25">
      <c r="A11969" s="199">
        <v>10781</v>
      </c>
      <c r="B11969" s="186" t="s">
        <v>11150</v>
      </c>
      <c r="C11969" s="187" t="s">
        <v>73</v>
      </c>
      <c r="D11969" s="218">
        <v>16.72</v>
      </c>
    </row>
    <row r="11970" spans="1:4" ht="14.25">
      <c r="A11970" s="199">
        <v>11480</v>
      </c>
      <c r="B11970" s="186" t="s">
        <v>11151</v>
      </c>
      <c r="C11970" s="187" t="s">
        <v>10573</v>
      </c>
      <c r="D11970" s="218">
        <v>124.75</v>
      </c>
    </row>
    <row r="11971" spans="1:4" ht="14.25">
      <c r="A11971" s="199">
        <v>43612</v>
      </c>
      <c r="B11971" s="186" t="s">
        <v>11152</v>
      </c>
      <c r="C11971" s="187" t="s">
        <v>10573</v>
      </c>
      <c r="D11971" s="218">
        <v>98.19</v>
      </c>
    </row>
    <row r="11972" spans="1:4" ht="14.25">
      <c r="A11972" s="199">
        <v>43613</v>
      </c>
      <c r="B11972" s="186" t="s">
        <v>11153</v>
      </c>
      <c r="C11972" s="187" t="s">
        <v>10573</v>
      </c>
      <c r="D11972" s="218">
        <v>81.290000000000006</v>
      </c>
    </row>
    <row r="11973" spans="1:4" ht="14.25">
      <c r="A11973" s="199">
        <v>11469</v>
      </c>
      <c r="B11973" s="186" t="s">
        <v>11154</v>
      </c>
      <c r="C11973" s="187" t="s">
        <v>73</v>
      </c>
      <c r="D11973" s="218">
        <v>13.32</v>
      </c>
    </row>
    <row r="11974" spans="1:4" ht="14.25">
      <c r="A11974" s="199">
        <v>11468</v>
      </c>
      <c r="B11974" s="186" t="s">
        <v>11155</v>
      </c>
      <c r="C11974" s="187" t="s">
        <v>73</v>
      </c>
      <c r="D11974" s="218">
        <v>13.32</v>
      </c>
    </row>
    <row r="11975" spans="1:4" ht="14.25">
      <c r="A11975" s="199">
        <v>11484</v>
      </c>
      <c r="B11975" s="186" t="s">
        <v>11156</v>
      </c>
      <c r="C11975" s="187" t="s">
        <v>73</v>
      </c>
      <c r="D11975" s="218">
        <v>58.53</v>
      </c>
    </row>
    <row r="11976" spans="1:4" ht="14.25">
      <c r="A11976" s="199">
        <v>38155</v>
      </c>
      <c r="B11976" s="186" t="s">
        <v>11157</v>
      </c>
      <c r="C11976" s="187" t="s">
        <v>73</v>
      </c>
      <c r="D11976" s="218">
        <v>90.87</v>
      </c>
    </row>
    <row r="11977" spans="1:4" ht="14.25">
      <c r="A11977" s="199">
        <v>11467</v>
      </c>
      <c r="B11977" s="186" t="s">
        <v>11158</v>
      </c>
      <c r="C11977" s="187" t="s">
        <v>73</v>
      </c>
      <c r="D11977" s="218">
        <v>20.76</v>
      </c>
    </row>
    <row r="11978" spans="1:4" ht="14.25">
      <c r="A11978" s="199">
        <v>38153</v>
      </c>
      <c r="B11978" s="186" t="s">
        <v>11159</v>
      </c>
      <c r="C11978" s="187" t="s">
        <v>10573</v>
      </c>
      <c r="D11978" s="218">
        <v>53.04</v>
      </c>
    </row>
    <row r="11979" spans="1:4" ht="14.25">
      <c r="A11979" s="199">
        <v>43607</v>
      </c>
      <c r="B11979" s="186" t="s">
        <v>11160</v>
      </c>
      <c r="C11979" s="187" t="s">
        <v>10573</v>
      </c>
      <c r="D11979" s="218">
        <v>100.32</v>
      </c>
    </row>
    <row r="11980" spans="1:4" ht="14.25">
      <c r="A11980" s="199">
        <v>3080</v>
      </c>
      <c r="B11980" s="186" t="s">
        <v>11161</v>
      </c>
      <c r="C11980" s="187" t="s">
        <v>10573</v>
      </c>
      <c r="D11980" s="218">
        <v>67.45</v>
      </c>
    </row>
    <row r="11981" spans="1:4" ht="14.25">
      <c r="A11981" s="199">
        <v>3081</v>
      </c>
      <c r="B11981" s="186" t="s">
        <v>11162</v>
      </c>
      <c r="C11981" s="187" t="s">
        <v>10573</v>
      </c>
      <c r="D11981" s="218">
        <v>133.44999999999999</v>
      </c>
    </row>
    <row r="11982" spans="1:4" ht="14.25">
      <c r="A11982" s="199">
        <v>3090</v>
      </c>
      <c r="B11982" s="186" t="s">
        <v>11163</v>
      </c>
      <c r="C11982" s="187" t="s">
        <v>10573</v>
      </c>
      <c r="D11982" s="218">
        <v>60.2</v>
      </c>
    </row>
    <row r="11983" spans="1:4" ht="14.25">
      <c r="A11983" s="199">
        <v>43611</v>
      </c>
      <c r="B11983" s="186" t="s">
        <v>11164</v>
      </c>
      <c r="C11983" s="187" t="s">
        <v>10573</v>
      </c>
      <c r="D11983" s="218">
        <v>99.9</v>
      </c>
    </row>
    <row r="11984" spans="1:4" ht="14.25">
      <c r="A11984" s="199">
        <v>3103</v>
      </c>
      <c r="B11984" s="186" t="s">
        <v>11165</v>
      </c>
      <c r="C11984" s="187" t="s">
        <v>73</v>
      </c>
      <c r="D11984" s="218">
        <v>49.91</v>
      </c>
    </row>
    <row r="11985" spans="1:4" ht="14.25">
      <c r="A11985" s="199">
        <v>3097</v>
      </c>
      <c r="B11985" s="186" t="s">
        <v>11166</v>
      </c>
      <c r="C11985" s="187" t="s">
        <v>10573</v>
      </c>
      <c r="D11985" s="218">
        <v>75.52</v>
      </c>
    </row>
    <row r="11986" spans="1:4" ht="14.25">
      <c r="A11986" s="199">
        <v>3099</v>
      </c>
      <c r="B11986" s="186" t="s">
        <v>11167</v>
      </c>
      <c r="C11986" s="187" t="s">
        <v>10573</v>
      </c>
      <c r="D11986" s="218">
        <v>120.92</v>
      </c>
    </row>
    <row r="11987" spans="1:4" ht="14.25">
      <c r="A11987" s="199">
        <v>38151</v>
      </c>
      <c r="B11987" s="186" t="s">
        <v>11168</v>
      </c>
      <c r="C11987" s="187" t="s">
        <v>10573</v>
      </c>
      <c r="D11987" s="218">
        <v>87.66</v>
      </c>
    </row>
    <row r="11988" spans="1:4" ht="14.25">
      <c r="A11988" s="199">
        <v>38152</v>
      </c>
      <c r="B11988" s="186" t="s">
        <v>11169</v>
      </c>
      <c r="C11988" s="187" t="s">
        <v>10573</v>
      </c>
      <c r="D11988" s="218">
        <v>141.41</v>
      </c>
    </row>
    <row r="11989" spans="1:4" ht="14.25">
      <c r="A11989" s="199">
        <v>43610</v>
      </c>
      <c r="B11989" s="186" t="s">
        <v>11170</v>
      </c>
      <c r="C11989" s="187" t="s">
        <v>10573</v>
      </c>
      <c r="D11989" s="218">
        <v>74.930000000000007</v>
      </c>
    </row>
    <row r="11990" spans="1:4" ht="14.25">
      <c r="A11990" s="199">
        <v>3093</v>
      </c>
      <c r="B11990" s="186" t="s">
        <v>11171</v>
      </c>
      <c r="C11990" s="187" t="s">
        <v>10573</v>
      </c>
      <c r="D11990" s="218">
        <v>120.92</v>
      </c>
    </row>
    <row r="11991" spans="1:4" ht="14.25">
      <c r="A11991" s="199">
        <v>38165</v>
      </c>
      <c r="B11991" s="186" t="s">
        <v>11172</v>
      </c>
      <c r="C11991" s="187" t="s">
        <v>10573</v>
      </c>
      <c r="D11991" s="218">
        <v>73.11</v>
      </c>
    </row>
    <row r="11992" spans="1:4" ht="14.25">
      <c r="A11992" s="199">
        <v>38177</v>
      </c>
      <c r="B11992" s="186" t="s">
        <v>11173</v>
      </c>
      <c r="C11992" s="187" t="s">
        <v>73</v>
      </c>
      <c r="D11992" s="218">
        <v>21.72</v>
      </c>
    </row>
    <row r="11993" spans="1:4" ht="14.25">
      <c r="A11993" s="199">
        <v>11458</v>
      </c>
      <c r="B11993" s="186" t="s">
        <v>11174</v>
      </c>
      <c r="C11993" s="187" t="s">
        <v>73</v>
      </c>
      <c r="D11993" s="218">
        <v>25.94</v>
      </c>
    </row>
    <row r="11994" spans="1:4" ht="14.25">
      <c r="A11994" s="199">
        <v>3108</v>
      </c>
      <c r="B11994" s="186" t="s">
        <v>11175</v>
      </c>
      <c r="C11994" s="187" t="s">
        <v>73</v>
      </c>
      <c r="D11994" s="218">
        <v>110.25</v>
      </c>
    </row>
    <row r="11995" spans="1:4" ht="14.25">
      <c r="A11995" s="199">
        <v>3105</v>
      </c>
      <c r="B11995" s="186" t="s">
        <v>11176</v>
      </c>
      <c r="C11995" s="187" t="s">
        <v>73</v>
      </c>
      <c r="D11995" s="218">
        <v>144.19999999999999</v>
      </c>
    </row>
    <row r="11996" spans="1:4" ht="14.25">
      <c r="A11996" s="199">
        <v>38178</v>
      </c>
      <c r="B11996" s="186" t="s">
        <v>11177</v>
      </c>
      <c r="C11996" s="187" t="s">
        <v>73</v>
      </c>
      <c r="D11996" s="218">
        <v>23.9</v>
      </c>
    </row>
    <row r="11997" spans="1:4" ht="14.25">
      <c r="A11997" s="199">
        <v>43575</v>
      </c>
      <c r="B11997" s="186" t="s">
        <v>11178</v>
      </c>
      <c r="C11997" s="187" t="s">
        <v>73</v>
      </c>
      <c r="D11997" s="218">
        <v>51.79</v>
      </c>
    </row>
    <row r="11998" spans="1:4" ht="14.25">
      <c r="A11998" s="199">
        <v>43577</v>
      </c>
      <c r="B11998" s="186" t="s">
        <v>11179</v>
      </c>
      <c r="C11998" s="187" t="s">
        <v>73</v>
      </c>
      <c r="D11998" s="218">
        <v>90.04</v>
      </c>
    </row>
    <row r="11999" spans="1:4" ht="14.25">
      <c r="A11999" s="199">
        <v>43458</v>
      </c>
      <c r="B11999" s="186" t="s">
        <v>11180</v>
      </c>
      <c r="C11999" s="187" t="s">
        <v>42</v>
      </c>
      <c r="D11999" s="218">
        <v>0.06</v>
      </c>
    </row>
    <row r="12000" spans="1:4" ht="14.25">
      <c r="A12000" s="199">
        <v>43470</v>
      </c>
      <c r="B12000" s="186" t="s">
        <v>11181</v>
      </c>
      <c r="C12000" s="187" t="s">
        <v>75</v>
      </c>
      <c r="D12000" s="218">
        <v>11.14</v>
      </c>
    </row>
    <row r="12001" spans="1:4" ht="14.25">
      <c r="A12001" s="199">
        <v>43459</v>
      </c>
      <c r="B12001" s="186" t="s">
        <v>11182</v>
      </c>
      <c r="C12001" s="187" t="s">
        <v>42</v>
      </c>
      <c r="D12001" s="218">
        <v>0.44</v>
      </c>
    </row>
    <row r="12002" spans="1:4" ht="14.25">
      <c r="A12002" s="199">
        <v>43471</v>
      </c>
      <c r="B12002" s="186" t="s">
        <v>11183</v>
      </c>
      <c r="C12002" s="187" t="s">
        <v>75</v>
      </c>
      <c r="D12002" s="218">
        <v>82.31</v>
      </c>
    </row>
    <row r="12003" spans="1:4" ht="14.25">
      <c r="A12003" s="199">
        <v>43460</v>
      </c>
      <c r="B12003" s="186" t="s">
        <v>11184</v>
      </c>
      <c r="C12003" s="187" t="s">
        <v>42</v>
      </c>
      <c r="D12003" s="218">
        <v>0.86</v>
      </c>
    </row>
    <row r="12004" spans="1:4" ht="14.25">
      <c r="A12004" s="199">
        <v>43472</v>
      </c>
      <c r="B12004" s="186" t="s">
        <v>11185</v>
      </c>
      <c r="C12004" s="187" t="s">
        <v>75</v>
      </c>
      <c r="D12004" s="218">
        <v>161.72999999999999</v>
      </c>
    </row>
    <row r="12005" spans="1:4" ht="14.25">
      <c r="A12005" s="199">
        <v>43461</v>
      </c>
      <c r="B12005" s="186" t="s">
        <v>11186</v>
      </c>
      <c r="C12005" s="187" t="s">
        <v>42</v>
      </c>
      <c r="D12005" s="218">
        <v>0.31</v>
      </c>
    </row>
    <row r="12006" spans="1:4" ht="14.25">
      <c r="A12006" s="199">
        <v>43473</v>
      </c>
      <c r="B12006" s="186" t="s">
        <v>11187</v>
      </c>
      <c r="C12006" s="187" t="s">
        <v>75</v>
      </c>
      <c r="D12006" s="218">
        <v>59.01</v>
      </c>
    </row>
    <row r="12007" spans="1:4" ht="14.25">
      <c r="A12007" s="199">
        <v>43463</v>
      </c>
      <c r="B12007" s="186" t="s">
        <v>11188</v>
      </c>
      <c r="C12007" s="187" t="s">
        <v>42</v>
      </c>
      <c r="D12007" s="218">
        <v>0.08</v>
      </c>
    </row>
    <row r="12008" spans="1:4" ht="14.25">
      <c r="A12008" s="199">
        <v>43475</v>
      </c>
      <c r="B12008" s="186" t="s">
        <v>11189</v>
      </c>
      <c r="C12008" s="187" t="s">
        <v>75</v>
      </c>
      <c r="D12008" s="218">
        <v>15.46</v>
      </c>
    </row>
    <row r="12009" spans="1:4" ht="14.25">
      <c r="A12009" s="199">
        <v>43462</v>
      </c>
      <c r="B12009" s="186" t="s">
        <v>11190</v>
      </c>
      <c r="C12009" s="187" t="s">
        <v>42</v>
      </c>
      <c r="D12009" s="218">
        <v>0.01</v>
      </c>
    </row>
    <row r="12010" spans="1:4" ht="14.25">
      <c r="A12010" s="199">
        <v>43474</v>
      </c>
      <c r="B12010" s="186" t="s">
        <v>11191</v>
      </c>
      <c r="C12010" s="187" t="s">
        <v>75</v>
      </c>
      <c r="D12010" s="218">
        <v>2.35</v>
      </c>
    </row>
    <row r="12011" spans="1:4" ht="14.25">
      <c r="A12011" s="199">
        <v>43464</v>
      </c>
      <c r="B12011" s="186" t="s">
        <v>11192</v>
      </c>
      <c r="C12011" s="187" t="s">
        <v>42</v>
      </c>
      <c r="D12011" s="218">
        <v>0.01</v>
      </c>
    </row>
    <row r="12012" spans="1:4" ht="14.25">
      <c r="A12012" s="199">
        <v>43476</v>
      </c>
      <c r="B12012" s="186" t="s">
        <v>11193</v>
      </c>
      <c r="C12012" s="187" t="s">
        <v>75</v>
      </c>
      <c r="D12012" s="218">
        <v>0.01</v>
      </c>
    </row>
    <row r="12013" spans="1:4" ht="14.25">
      <c r="A12013" s="199">
        <v>43465</v>
      </c>
      <c r="B12013" s="186" t="s">
        <v>11194</v>
      </c>
      <c r="C12013" s="187" t="s">
        <v>42</v>
      </c>
      <c r="D12013" s="218">
        <v>0.78</v>
      </c>
    </row>
    <row r="12014" spans="1:4" ht="14.25">
      <c r="A12014" s="199">
        <v>43477</v>
      </c>
      <c r="B12014" s="186" t="s">
        <v>11195</v>
      </c>
      <c r="C12014" s="187" t="s">
        <v>75</v>
      </c>
      <c r="D12014" s="218">
        <v>147.87</v>
      </c>
    </row>
    <row r="12015" spans="1:4" ht="14.25">
      <c r="A12015" s="199">
        <v>43466</v>
      </c>
      <c r="B12015" s="186" t="s">
        <v>11196</v>
      </c>
      <c r="C12015" s="187" t="s">
        <v>42</v>
      </c>
      <c r="D12015" s="218">
        <v>2.0499999999999998</v>
      </c>
    </row>
    <row r="12016" spans="1:4" ht="14.25">
      <c r="A12016" s="199">
        <v>43478</v>
      </c>
      <c r="B12016" s="186" t="s">
        <v>11197</v>
      </c>
      <c r="C12016" s="187" t="s">
        <v>75</v>
      </c>
      <c r="D12016" s="218">
        <v>387.36</v>
      </c>
    </row>
    <row r="12017" spans="1:4" ht="14.25">
      <c r="A12017" s="199">
        <v>43467</v>
      </c>
      <c r="B12017" s="186" t="s">
        <v>11198</v>
      </c>
      <c r="C12017" s="187" t="s">
        <v>42</v>
      </c>
      <c r="D12017" s="218">
        <v>0.61</v>
      </c>
    </row>
    <row r="12018" spans="1:4" ht="14.25">
      <c r="A12018" s="199">
        <v>43479</v>
      </c>
      <c r="B12018" s="186" t="s">
        <v>11199</v>
      </c>
      <c r="C12018" s="187" t="s">
        <v>75</v>
      </c>
      <c r="D12018" s="218">
        <v>114.77</v>
      </c>
    </row>
    <row r="12019" spans="1:4" ht="14.25">
      <c r="A12019" s="199">
        <v>43468</v>
      </c>
      <c r="B12019" s="186" t="s">
        <v>11200</v>
      </c>
      <c r="C12019" s="187" t="s">
        <v>42</v>
      </c>
      <c r="D12019" s="218">
        <v>1.21</v>
      </c>
    </row>
    <row r="12020" spans="1:4" ht="14.25">
      <c r="A12020" s="199">
        <v>43480</v>
      </c>
      <c r="B12020" s="186" t="s">
        <v>11201</v>
      </c>
      <c r="C12020" s="187" t="s">
        <v>75</v>
      </c>
      <c r="D12020" s="218">
        <v>228.92</v>
      </c>
    </row>
    <row r="12021" spans="1:4" ht="14.25">
      <c r="A12021" s="199">
        <v>43469</v>
      </c>
      <c r="B12021" s="186" t="s">
        <v>11202</v>
      </c>
      <c r="C12021" s="187" t="s">
        <v>42</v>
      </c>
      <c r="D12021" s="218">
        <v>0.05</v>
      </c>
    </row>
    <row r="12022" spans="1:4" ht="14.25">
      <c r="A12022" s="199">
        <v>43481</v>
      </c>
      <c r="B12022" s="186" t="s">
        <v>11203</v>
      </c>
      <c r="C12022" s="187" t="s">
        <v>75</v>
      </c>
      <c r="D12022" s="218">
        <v>9.89</v>
      </c>
    </row>
    <row r="12023" spans="1:4" ht="14.25">
      <c r="A12023" s="199">
        <v>45204</v>
      </c>
      <c r="B12023" s="186" t="s">
        <v>13936</v>
      </c>
      <c r="C12023" s="187" t="s">
        <v>73</v>
      </c>
      <c r="D12023" s="218">
        <v>45.77</v>
      </c>
    </row>
    <row r="12024" spans="1:4" ht="14.25">
      <c r="A12024" s="199">
        <v>3119</v>
      </c>
      <c r="B12024" s="186" t="s">
        <v>11204</v>
      </c>
      <c r="C12024" s="187" t="s">
        <v>73</v>
      </c>
      <c r="D12024" s="218">
        <v>2.8</v>
      </c>
    </row>
    <row r="12025" spans="1:4" ht="14.25">
      <c r="A12025" s="199">
        <v>3122</v>
      </c>
      <c r="B12025" s="186" t="s">
        <v>11205</v>
      </c>
      <c r="C12025" s="187" t="s">
        <v>73</v>
      </c>
      <c r="D12025" s="218">
        <v>5.71</v>
      </c>
    </row>
    <row r="12026" spans="1:4" ht="14.25">
      <c r="A12026" s="199">
        <v>3121</v>
      </c>
      <c r="B12026" s="186" t="s">
        <v>11206</v>
      </c>
      <c r="C12026" s="187" t="s">
        <v>73</v>
      </c>
      <c r="D12026" s="218">
        <v>6.47</v>
      </c>
    </row>
    <row r="12027" spans="1:4" ht="14.25">
      <c r="A12027" s="199">
        <v>3120</v>
      </c>
      <c r="B12027" s="186" t="s">
        <v>11207</v>
      </c>
      <c r="C12027" s="187" t="s">
        <v>73</v>
      </c>
      <c r="D12027" s="218">
        <v>12.27</v>
      </c>
    </row>
    <row r="12028" spans="1:4" ht="14.25">
      <c r="A12028" s="199">
        <v>11455</v>
      </c>
      <c r="B12028" s="186" t="s">
        <v>11208</v>
      </c>
      <c r="C12028" s="187" t="s">
        <v>73</v>
      </c>
      <c r="D12028" s="218">
        <v>17.75</v>
      </c>
    </row>
    <row r="12029" spans="1:4" ht="14.25">
      <c r="A12029" s="199">
        <v>11456</v>
      </c>
      <c r="B12029" s="186" t="s">
        <v>11209</v>
      </c>
      <c r="C12029" s="187" t="s">
        <v>73</v>
      </c>
      <c r="D12029" s="218">
        <v>21.22</v>
      </c>
    </row>
    <row r="12030" spans="1:4" ht="14.25">
      <c r="A12030" s="199">
        <v>3107</v>
      </c>
      <c r="B12030" s="186" t="s">
        <v>11210</v>
      </c>
      <c r="C12030" s="187" t="s">
        <v>73</v>
      </c>
      <c r="D12030" s="218">
        <v>8.9499999999999993</v>
      </c>
    </row>
    <row r="12031" spans="1:4" ht="14.25">
      <c r="A12031" s="199">
        <v>43583</v>
      </c>
      <c r="B12031" s="186" t="s">
        <v>11211</v>
      </c>
      <c r="C12031" s="187" t="s">
        <v>73</v>
      </c>
      <c r="D12031" s="218">
        <v>10.1</v>
      </c>
    </row>
    <row r="12032" spans="1:4" ht="14.25">
      <c r="A12032" s="199">
        <v>43586</v>
      </c>
      <c r="B12032" s="186" t="s">
        <v>11212</v>
      </c>
      <c r="C12032" s="187" t="s">
        <v>73</v>
      </c>
      <c r="D12032" s="218">
        <v>10.35</v>
      </c>
    </row>
    <row r="12033" spans="1:4" ht="14.25">
      <c r="A12033" s="199">
        <v>11461</v>
      </c>
      <c r="B12033" s="186" t="s">
        <v>11213</v>
      </c>
      <c r="C12033" s="187" t="s">
        <v>73</v>
      </c>
      <c r="D12033" s="218">
        <v>11.27</v>
      </c>
    </row>
    <row r="12034" spans="1:4" ht="14.25">
      <c r="A12034" s="199">
        <v>43587</v>
      </c>
      <c r="B12034" s="186" t="s">
        <v>11214</v>
      </c>
      <c r="C12034" s="187" t="s">
        <v>73</v>
      </c>
      <c r="D12034" s="218">
        <v>13.01</v>
      </c>
    </row>
    <row r="12035" spans="1:4" ht="14.25">
      <c r="A12035" s="199">
        <v>3106</v>
      </c>
      <c r="B12035" s="186" t="s">
        <v>11215</v>
      </c>
      <c r="C12035" s="187" t="s">
        <v>73</v>
      </c>
      <c r="D12035" s="218">
        <v>16.510000000000002</v>
      </c>
    </row>
    <row r="12036" spans="1:4" ht="14.25">
      <c r="A12036" s="199">
        <v>44539</v>
      </c>
      <c r="B12036" s="186" t="s">
        <v>13937</v>
      </c>
      <c r="C12036" s="187" t="s">
        <v>72</v>
      </c>
      <c r="D12036" s="218">
        <v>3.11</v>
      </c>
    </row>
    <row r="12037" spans="1:4" ht="14.25">
      <c r="A12037" s="199">
        <v>3123</v>
      </c>
      <c r="B12037" s="186" t="s">
        <v>11216</v>
      </c>
      <c r="C12037" s="187" t="s">
        <v>72</v>
      </c>
      <c r="D12037" s="218">
        <v>2.9</v>
      </c>
    </row>
    <row r="12038" spans="1:4" ht="14.25">
      <c r="A12038" s="199">
        <v>38125</v>
      </c>
      <c r="B12038" s="186" t="s">
        <v>11217</v>
      </c>
      <c r="C12038" s="187" t="s">
        <v>72</v>
      </c>
      <c r="D12038" s="218">
        <v>1.54</v>
      </c>
    </row>
    <row r="12039" spans="1:4" ht="14.25">
      <c r="A12039" s="199">
        <v>39014</v>
      </c>
      <c r="B12039" s="186" t="s">
        <v>11218</v>
      </c>
      <c r="C12039" s="187" t="s">
        <v>72</v>
      </c>
      <c r="D12039" s="218">
        <v>8.1199999999999992</v>
      </c>
    </row>
    <row r="12040" spans="1:4" ht="14.25">
      <c r="A12040" s="199">
        <v>39365</v>
      </c>
      <c r="B12040" s="186" t="s">
        <v>11219</v>
      </c>
      <c r="C12040" s="187" t="s">
        <v>73</v>
      </c>
      <c r="D12040" s="218">
        <v>2184.65</v>
      </c>
    </row>
    <row r="12041" spans="1:4" ht="14.25">
      <c r="A12041" s="199">
        <v>39366</v>
      </c>
      <c r="B12041" s="186" t="s">
        <v>11220</v>
      </c>
      <c r="C12041" s="187" t="s">
        <v>73</v>
      </c>
      <c r="D12041" s="218">
        <v>3314.47</v>
      </c>
    </row>
    <row r="12042" spans="1:4" ht="14.25">
      <c r="A12042" s="199">
        <v>39367</v>
      </c>
      <c r="B12042" s="186" t="s">
        <v>11221</v>
      </c>
      <c r="C12042" s="187" t="s">
        <v>73</v>
      </c>
      <c r="D12042" s="218">
        <v>5679.12</v>
      </c>
    </row>
    <row r="12043" spans="1:4" ht="14.25">
      <c r="A12043" s="199">
        <v>45263</v>
      </c>
      <c r="B12043" s="186" t="s">
        <v>13938</v>
      </c>
      <c r="C12043" s="187" t="s">
        <v>73</v>
      </c>
      <c r="D12043" s="218">
        <v>17.72</v>
      </c>
    </row>
    <row r="12044" spans="1:4" ht="14.25">
      <c r="A12044" s="199">
        <v>37394</v>
      </c>
      <c r="B12044" s="186" t="s">
        <v>11222</v>
      </c>
      <c r="C12044" s="187" t="s">
        <v>11223</v>
      </c>
      <c r="D12044" s="218">
        <v>93.28</v>
      </c>
    </row>
    <row r="12045" spans="1:4" ht="14.25">
      <c r="A12045" s="199">
        <v>14146</v>
      </c>
      <c r="B12045" s="186" t="s">
        <v>11224</v>
      </c>
      <c r="C12045" s="187" t="s">
        <v>11223</v>
      </c>
      <c r="D12045" s="218">
        <v>150</v>
      </c>
    </row>
    <row r="12046" spans="1:4" ht="14.25">
      <c r="A12046" s="199">
        <v>938</v>
      </c>
      <c r="B12046" s="186" t="s">
        <v>11225</v>
      </c>
      <c r="C12046" s="187" t="s">
        <v>44</v>
      </c>
      <c r="D12046" s="218">
        <v>1.66</v>
      </c>
    </row>
    <row r="12047" spans="1:4" ht="14.25">
      <c r="A12047" s="199">
        <v>937</v>
      </c>
      <c r="B12047" s="186" t="s">
        <v>11226</v>
      </c>
      <c r="C12047" s="187" t="s">
        <v>44</v>
      </c>
      <c r="D12047" s="218">
        <v>9.68</v>
      </c>
    </row>
    <row r="12048" spans="1:4" ht="14.25">
      <c r="A12048" s="199">
        <v>939</v>
      </c>
      <c r="B12048" s="186" t="s">
        <v>11227</v>
      </c>
      <c r="C12048" s="187" t="s">
        <v>44</v>
      </c>
      <c r="D12048" s="218">
        <v>2.69</v>
      </c>
    </row>
    <row r="12049" spans="1:4" ht="14.25">
      <c r="A12049" s="199">
        <v>944</v>
      </c>
      <c r="B12049" s="186" t="s">
        <v>11228</v>
      </c>
      <c r="C12049" s="187" t="s">
        <v>44</v>
      </c>
      <c r="D12049" s="218">
        <v>4.24</v>
      </c>
    </row>
    <row r="12050" spans="1:4" ht="14.25">
      <c r="A12050" s="199">
        <v>940</v>
      </c>
      <c r="B12050" s="186" t="s">
        <v>11229</v>
      </c>
      <c r="C12050" s="187" t="s">
        <v>44</v>
      </c>
      <c r="D12050" s="218">
        <v>6.13</v>
      </c>
    </row>
    <row r="12051" spans="1:4" ht="14.25">
      <c r="A12051" s="199">
        <v>44397</v>
      </c>
      <c r="B12051" s="186" t="s">
        <v>11230</v>
      </c>
      <c r="C12051" s="187" t="s">
        <v>44</v>
      </c>
      <c r="D12051" s="218">
        <v>4.3499999999999996</v>
      </c>
    </row>
    <row r="12052" spans="1:4" ht="14.25">
      <c r="A12052" s="199">
        <v>406</v>
      </c>
      <c r="B12052" s="186" t="s">
        <v>11231</v>
      </c>
      <c r="C12052" s="187" t="s">
        <v>73</v>
      </c>
      <c r="D12052" s="218">
        <v>94.79</v>
      </c>
    </row>
    <row r="12053" spans="1:4" ht="14.25">
      <c r="A12053" s="199">
        <v>42529</v>
      </c>
      <c r="B12053" s="186" t="s">
        <v>11232</v>
      </c>
      <c r="C12053" s="187" t="s">
        <v>44</v>
      </c>
      <c r="D12053" s="218">
        <v>1.24</v>
      </c>
    </row>
    <row r="12054" spans="1:4" ht="14.25">
      <c r="A12054" s="199">
        <v>39634</v>
      </c>
      <c r="B12054" s="186" t="s">
        <v>11233</v>
      </c>
      <c r="C12054" s="187" t="s">
        <v>44</v>
      </c>
      <c r="D12054" s="218">
        <v>8.01</v>
      </c>
    </row>
    <row r="12055" spans="1:4" ht="14.25">
      <c r="A12055" s="199">
        <v>39701</v>
      </c>
      <c r="B12055" s="186" t="s">
        <v>11234</v>
      </c>
      <c r="C12055" s="187" t="s">
        <v>73</v>
      </c>
      <c r="D12055" s="218">
        <v>85.1</v>
      </c>
    </row>
    <row r="12056" spans="1:4" ht="14.25">
      <c r="A12056" s="199">
        <v>12815</v>
      </c>
      <c r="B12056" s="186" t="s">
        <v>11235</v>
      </c>
      <c r="C12056" s="187" t="s">
        <v>73</v>
      </c>
      <c r="D12056" s="218">
        <v>17.27</v>
      </c>
    </row>
    <row r="12057" spans="1:4" ht="14.25">
      <c r="A12057" s="199">
        <v>39431</v>
      </c>
      <c r="B12057" s="186" t="s">
        <v>11236</v>
      </c>
      <c r="C12057" s="187" t="s">
        <v>44</v>
      </c>
      <c r="D12057" s="218">
        <v>0.34</v>
      </c>
    </row>
    <row r="12058" spans="1:4" ht="14.25">
      <c r="A12058" s="199">
        <v>39432</v>
      </c>
      <c r="B12058" s="186" t="s">
        <v>11237</v>
      </c>
      <c r="C12058" s="187" t="s">
        <v>44</v>
      </c>
      <c r="D12058" s="218">
        <v>3.01</v>
      </c>
    </row>
    <row r="12059" spans="1:4" ht="14.25">
      <c r="A12059" s="199">
        <v>20111</v>
      </c>
      <c r="B12059" s="186" t="s">
        <v>11238</v>
      </c>
      <c r="C12059" s="187" t="s">
        <v>73</v>
      </c>
      <c r="D12059" s="218">
        <v>9.76</v>
      </c>
    </row>
    <row r="12060" spans="1:4" ht="14.25">
      <c r="A12060" s="199">
        <v>21127</v>
      </c>
      <c r="B12060" s="186" t="s">
        <v>11239</v>
      </c>
      <c r="C12060" s="187" t="s">
        <v>73</v>
      </c>
      <c r="D12060" s="218">
        <v>3.69</v>
      </c>
    </row>
    <row r="12061" spans="1:4" ht="14.25">
      <c r="A12061" s="199">
        <v>404</v>
      </c>
      <c r="B12061" s="186" t="s">
        <v>11240</v>
      </c>
      <c r="C12061" s="187" t="s">
        <v>44</v>
      </c>
      <c r="D12061" s="218">
        <v>1.33</v>
      </c>
    </row>
    <row r="12062" spans="1:4" ht="14.25">
      <c r="A12062" s="199">
        <v>14151</v>
      </c>
      <c r="B12062" s="186" t="s">
        <v>11241</v>
      </c>
      <c r="C12062" s="187" t="s">
        <v>73</v>
      </c>
      <c r="D12062" s="218">
        <v>107.81</v>
      </c>
    </row>
    <row r="12063" spans="1:4" ht="14.25">
      <c r="A12063" s="199">
        <v>14153</v>
      </c>
      <c r="B12063" s="186" t="s">
        <v>11242</v>
      </c>
      <c r="C12063" s="187" t="s">
        <v>73</v>
      </c>
      <c r="D12063" s="218">
        <v>121.87</v>
      </c>
    </row>
    <row r="12064" spans="1:4" ht="14.25">
      <c r="A12064" s="199">
        <v>14152</v>
      </c>
      <c r="B12064" s="186" t="s">
        <v>11243</v>
      </c>
      <c r="C12064" s="187" t="s">
        <v>73</v>
      </c>
      <c r="D12064" s="218">
        <v>93.56</v>
      </c>
    </row>
    <row r="12065" spans="1:4" ht="14.25">
      <c r="A12065" s="199">
        <v>14154</v>
      </c>
      <c r="B12065" s="186" t="s">
        <v>11244</v>
      </c>
      <c r="C12065" s="187" t="s">
        <v>73</v>
      </c>
      <c r="D12065" s="218">
        <v>327.45999999999998</v>
      </c>
    </row>
    <row r="12066" spans="1:4" ht="14.25">
      <c r="A12066" s="199">
        <v>3146</v>
      </c>
      <c r="B12066" s="186" t="s">
        <v>11245</v>
      </c>
      <c r="C12066" s="187" t="s">
        <v>73</v>
      </c>
      <c r="D12066" s="218">
        <v>4.1100000000000003</v>
      </c>
    </row>
    <row r="12067" spans="1:4" ht="14.25">
      <c r="A12067" s="199">
        <v>3143</v>
      </c>
      <c r="B12067" s="186" t="s">
        <v>13939</v>
      </c>
      <c r="C12067" s="187" t="s">
        <v>73</v>
      </c>
      <c r="D12067" s="218">
        <v>9.35</v>
      </c>
    </row>
    <row r="12068" spans="1:4" ht="14.25">
      <c r="A12068" s="199">
        <v>3148</v>
      </c>
      <c r="B12068" s="186" t="s">
        <v>11246</v>
      </c>
      <c r="C12068" s="187" t="s">
        <v>73</v>
      </c>
      <c r="D12068" s="218">
        <v>15.15</v>
      </c>
    </row>
    <row r="12069" spans="1:4" ht="14.25">
      <c r="A12069" s="199">
        <v>4310</v>
      </c>
      <c r="B12069" s="186" t="s">
        <v>11247</v>
      </c>
      <c r="C12069" s="187" t="s">
        <v>73</v>
      </c>
      <c r="D12069" s="218">
        <v>3.06</v>
      </c>
    </row>
    <row r="12070" spans="1:4" ht="14.25">
      <c r="A12070" s="199">
        <v>4311</v>
      </c>
      <c r="B12070" s="186" t="s">
        <v>11248</v>
      </c>
      <c r="C12070" s="187" t="s">
        <v>73</v>
      </c>
      <c r="D12070" s="218">
        <v>2.15</v>
      </c>
    </row>
    <row r="12071" spans="1:4" ht="14.25">
      <c r="A12071" s="199">
        <v>4312</v>
      </c>
      <c r="B12071" s="186" t="s">
        <v>11249</v>
      </c>
      <c r="C12071" s="187" t="s">
        <v>73</v>
      </c>
      <c r="D12071" s="218">
        <v>3.02</v>
      </c>
    </row>
    <row r="12072" spans="1:4" ht="14.25">
      <c r="A12072" s="199">
        <v>13261</v>
      </c>
      <c r="B12072" s="186" t="s">
        <v>11250</v>
      </c>
      <c r="C12072" s="187" t="s">
        <v>73</v>
      </c>
      <c r="D12072" s="218">
        <v>3.13</v>
      </c>
    </row>
    <row r="12073" spans="1:4" ht="14.25">
      <c r="A12073" s="199">
        <v>3272</v>
      </c>
      <c r="B12073" s="186" t="s">
        <v>11251</v>
      </c>
      <c r="C12073" s="187" t="s">
        <v>73</v>
      </c>
      <c r="D12073" s="218">
        <v>52.84</v>
      </c>
    </row>
    <row r="12074" spans="1:4" ht="14.25">
      <c r="A12074" s="199">
        <v>3265</v>
      </c>
      <c r="B12074" s="186" t="s">
        <v>11252</v>
      </c>
      <c r="C12074" s="187" t="s">
        <v>73</v>
      </c>
      <c r="D12074" s="218">
        <v>41.98</v>
      </c>
    </row>
    <row r="12075" spans="1:4" ht="14.25">
      <c r="A12075" s="199">
        <v>3264</v>
      </c>
      <c r="B12075" s="186" t="s">
        <v>11253</v>
      </c>
      <c r="C12075" s="187" t="s">
        <v>73</v>
      </c>
      <c r="D12075" s="218">
        <v>30.19</v>
      </c>
    </row>
    <row r="12076" spans="1:4" ht="14.25">
      <c r="A12076" s="199">
        <v>3262</v>
      </c>
      <c r="B12076" s="186" t="s">
        <v>11254</v>
      </c>
      <c r="C12076" s="187" t="s">
        <v>73</v>
      </c>
      <c r="D12076" s="218">
        <v>18.38</v>
      </c>
    </row>
    <row r="12077" spans="1:4" ht="14.25">
      <c r="A12077" s="199">
        <v>3267</v>
      </c>
      <c r="B12077" s="186" t="s">
        <v>11255</v>
      </c>
      <c r="C12077" s="187" t="s">
        <v>73</v>
      </c>
      <c r="D12077" s="218">
        <v>98.6</v>
      </c>
    </row>
    <row r="12078" spans="1:4" ht="14.25">
      <c r="A12078" s="199">
        <v>3266</v>
      </c>
      <c r="B12078" s="186" t="s">
        <v>11256</v>
      </c>
      <c r="C12078" s="187" t="s">
        <v>73</v>
      </c>
      <c r="D12078" s="218">
        <v>62.73</v>
      </c>
    </row>
    <row r="12079" spans="1:4" ht="14.25">
      <c r="A12079" s="199">
        <v>3268</v>
      </c>
      <c r="B12079" s="186" t="s">
        <v>11257</v>
      </c>
      <c r="C12079" s="187" t="s">
        <v>73</v>
      </c>
      <c r="D12079" s="218">
        <v>133.31</v>
      </c>
    </row>
    <row r="12080" spans="1:4" ht="14.25">
      <c r="A12080" s="199">
        <v>3263</v>
      </c>
      <c r="B12080" s="186" t="s">
        <v>11258</v>
      </c>
      <c r="C12080" s="187" t="s">
        <v>73</v>
      </c>
      <c r="D12080" s="218">
        <v>25.1</v>
      </c>
    </row>
    <row r="12081" spans="1:4" ht="14.25">
      <c r="A12081" s="199">
        <v>3271</v>
      </c>
      <c r="B12081" s="186" t="s">
        <v>11259</v>
      </c>
      <c r="C12081" s="187" t="s">
        <v>73</v>
      </c>
      <c r="D12081" s="218">
        <v>197.08</v>
      </c>
    </row>
    <row r="12082" spans="1:4" ht="14.25">
      <c r="A12082" s="199">
        <v>3270</v>
      </c>
      <c r="B12082" s="186" t="s">
        <v>11260</v>
      </c>
      <c r="C12082" s="187" t="s">
        <v>73</v>
      </c>
      <c r="D12082" s="218">
        <v>331.11</v>
      </c>
    </row>
    <row r="12083" spans="1:4" ht="14.25">
      <c r="A12083" s="199">
        <v>45256</v>
      </c>
      <c r="B12083" s="186" t="s">
        <v>13940</v>
      </c>
      <c r="C12083" s="187" t="s">
        <v>73</v>
      </c>
      <c r="D12083" s="218">
        <v>32.549999999999997</v>
      </c>
    </row>
    <row r="12084" spans="1:4" ht="14.25">
      <c r="A12084" s="199">
        <v>3275</v>
      </c>
      <c r="B12084" s="186" t="s">
        <v>11261</v>
      </c>
      <c r="C12084" s="187" t="s">
        <v>74</v>
      </c>
      <c r="D12084" s="218">
        <v>129</v>
      </c>
    </row>
    <row r="12085" spans="1:4" ht="14.25">
      <c r="A12085" s="199">
        <v>39512</v>
      </c>
      <c r="B12085" s="186" t="s">
        <v>11262</v>
      </c>
      <c r="C12085" s="187" t="s">
        <v>74</v>
      </c>
      <c r="D12085" s="218">
        <v>107.87</v>
      </c>
    </row>
    <row r="12086" spans="1:4" ht="14.25">
      <c r="A12086" s="199">
        <v>39511</v>
      </c>
      <c r="B12086" s="186" t="s">
        <v>11263</v>
      </c>
      <c r="C12086" s="187" t="s">
        <v>74</v>
      </c>
      <c r="D12086" s="218">
        <v>117.66</v>
      </c>
    </row>
    <row r="12087" spans="1:4" ht="14.25">
      <c r="A12087" s="199">
        <v>39513</v>
      </c>
      <c r="B12087" s="186" t="s">
        <v>11264</v>
      </c>
      <c r="C12087" s="187" t="s">
        <v>74</v>
      </c>
      <c r="D12087" s="218">
        <v>126.2</v>
      </c>
    </row>
    <row r="12088" spans="1:4" ht="14.25">
      <c r="A12088" s="199">
        <v>3286</v>
      </c>
      <c r="B12088" s="186" t="s">
        <v>11265</v>
      </c>
      <c r="C12088" s="187" t="s">
        <v>74</v>
      </c>
      <c r="D12088" s="218">
        <v>141.61000000000001</v>
      </c>
    </row>
    <row r="12089" spans="1:4" ht="14.25">
      <c r="A12089" s="199">
        <v>3287</v>
      </c>
      <c r="B12089" s="186" t="s">
        <v>11266</v>
      </c>
      <c r="C12089" s="187" t="s">
        <v>74</v>
      </c>
      <c r="D12089" s="218">
        <v>214</v>
      </c>
    </row>
    <row r="12090" spans="1:4" ht="14.25">
      <c r="A12090" s="199">
        <v>3283</v>
      </c>
      <c r="B12090" s="186" t="s">
        <v>11267</v>
      </c>
      <c r="C12090" s="187" t="s">
        <v>74</v>
      </c>
      <c r="D12090" s="218">
        <v>44.95</v>
      </c>
    </row>
    <row r="12091" spans="1:4" ht="14.25">
      <c r="A12091" s="199">
        <v>11587</v>
      </c>
      <c r="B12091" s="186" t="s">
        <v>11268</v>
      </c>
      <c r="C12091" s="187" t="s">
        <v>74</v>
      </c>
      <c r="D12091" s="218">
        <v>88.46</v>
      </c>
    </row>
    <row r="12092" spans="1:4" ht="14.25">
      <c r="A12092" s="199">
        <v>36225</v>
      </c>
      <c r="B12092" s="186" t="s">
        <v>11269</v>
      </c>
      <c r="C12092" s="187" t="s">
        <v>74</v>
      </c>
      <c r="D12092" s="218">
        <v>35.93</v>
      </c>
    </row>
    <row r="12093" spans="1:4" ht="14.25">
      <c r="A12093" s="199">
        <v>36230</v>
      </c>
      <c r="B12093" s="186" t="s">
        <v>11270</v>
      </c>
      <c r="C12093" s="187" t="s">
        <v>74</v>
      </c>
      <c r="D12093" s="218">
        <v>26.4</v>
      </c>
    </row>
    <row r="12094" spans="1:4" ht="14.25">
      <c r="A12094" s="199">
        <v>36238</v>
      </c>
      <c r="B12094" s="186" t="s">
        <v>11271</v>
      </c>
      <c r="C12094" s="187" t="s">
        <v>74</v>
      </c>
      <c r="D12094" s="218">
        <v>25.8</v>
      </c>
    </row>
    <row r="12095" spans="1:4" ht="14.25">
      <c r="A12095" s="199">
        <v>39363</v>
      </c>
      <c r="B12095" s="186" t="s">
        <v>11272</v>
      </c>
      <c r="C12095" s="187" t="s">
        <v>73</v>
      </c>
      <c r="D12095" s="218">
        <v>6439.6</v>
      </c>
    </row>
    <row r="12096" spans="1:4" ht="14.25">
      <c r="A12096" s="199">
        <v>39361</v>
      </c>
      <c r="B12096" s="186" t="s">
        <v>11273</v>
      </c>
      <c r="C12096" s="187" t="s">
        <v>73</v>
      </c>
      <c r="D12096" s="218">
        <v>1967.34</v>
      </c>
    </row>
    <row r="12097" spans="1:4" ht="14.25">
      <c r="A12097" s="199">
        <v>39362</v>
      </c>
      <c r="B12097" s="186" t="s">
        <v>11274</v>
      </c>
      <c r="C12097" s="187" t="s">
        <v>73</v>
      </c>
      <c r="D12097" s="218">
        <v>3475.41</v>
      </c>
    </row>
    <row r="12098" spans="1:4" ht="14.25">
      <c r="A12098" s="199">
        <v>39364</v>
      </c>
      <c r="B12098" s="186" t="s">
        <v>11275</v>
      </c>
      <c r="C12098" s="187" t="s">
        <v>73</v>
      </c>
      <c r="D12098" s="218">
        <v>13582.82</v>
      </c>
    </row>
    <row r="12099" spans="1:4" ht="14.25">
      <c r="A12099" s="199">
        <v>14576</v>
      </c>
      <c r="B12099" s="186" t="s">
        <v>11276</v>
      </c>
      <c r="C12099" s="187" t="s">
        <v>73</v>
      </c>
      <c r="D12099" s="218"/>
    </row>
    <row r="12100" spans="1:4" ht="14.25">
      <c r="A12100" s="199">
        <v>13877</v>
      </c>
      <c r="B12100" s="186" t="s">
        <v>11277</v>
      </c>
      <c r="C12100" s="187" t="s">
        <v>73</v>
      </c>
      <c r="D12100" s="218"/>
    </row>
    <row r="12101" spans="1:4" ht="14.25">
      <c r="A12101" s="199">
        <v>7307</v>
      </c>
      <c r="B12101" s="186" t="s">
        <v>11278</v>
      </c>
      <c r="C12101" s="187" t="s">
        <v>717</v>
      </c>
      <c r="D12101" s="218">
        <v>52.83</v>
      </c>
    </row>
    <row r="12102" spans="1:4" ht="14.25">
      <c r="A12102" s="199">
        <v>38122</v>
      </c>
      <c r="B12102" s="186" t="s">
        <v>11279</v>
      </c>
      <c r="C12102" s="187" t="s">
        <v>717</v>
      </c>
      <c r="D12102" s="218">
        <v>22.75</v>
      </c>
    </row>
    <row r="12103" spans="1:4" ht="14.25">
      <c r="A12103" s="199">
        <v>43653</v>
      </c>
      <c r="B12103" s="186" t="s">
        <v>11280</v>
      </c>
      <c r="C12103" s="187" t="s">
        <v>717</v>
      </c>
      <c r="D12103" s="218">
        <v>36.89</v>
      </c>
    </row>
    <row r="12104" spans="1:4" ht="14.25">
      <c r="A12104" s="199">
        <v>45301</v>
      </c>
      <c r="B12104" s="186" t="s">
        <v>23799</v>
      </c>
      <c r="C12104" s="187" t="s">
        <v>73</v>
      </c>
      <c r="D12104" s="218">
        <v>267.14999999999998</v>
      </c>
    </row>
    <row r="12105" spans="1:4" ht="14.25">
      <c r="A12105" s="199">
        <v>45334</v>
      </c>
      <c r="B12105" s="186" t="s">
        <v>11281</v>
      </c>
      <c r="C12105" s="187" t="s">
        <v>73</v>
      </c>
      <c r="D12105" s="218">
        <v>17.29</v>
      </c>
    </row>
    <row r="12106" spans="1:4" ht="14.25">
      <c r="A12106" s="199">
        <v>34802</v>
      </c>
      <c r="B12106" s="186" t="s">
        <v>11282</v>
      </c>
      <c r="C12106" s="187" t="s">
        <v>73</v>
      </c>
      <c r="D12106" s="218">
        <v>1157.3399999999999</v>
      </c>
    </row>
    <row r="12107" spans="1:4" ht="14.25">
      <c r="A12107" s="199">
        <v>11588</v>
      </c>
      <c r="B12107" s="186" t="s">
        <v>11283</v>
      </c>
      <c r="C12107" s="187" t="s">
        <v>73</v>
      </c>
      <c r="D12107" s="218">
        <v>1248.58</v>
      </c>
    </row>
    <row r="12108" spans="1:4" ht="14.25">
      <c r="A12108" s="199">
        <v>34383</v>
      </c>
      <c r="B12108" s="186" t="s">
        <v>11284</v>
      </c>
      <c r="C12108" s="187" t="s">
        <v>73</v>
      </c>
      <c r="D12108" s="218">
        <v>1373.53</v>
      </c>
    </row>
    <row r="12109" spans="1:4" ht="14.25">
      <c r="A12109" s="199">
        <v>40451</v>
      </c>
      <c r="B12109" s="186" t="s">
        <v>11285</v>
      </c>
      <c r="C12109" s="187" t="s">
        <v>74</v>
      </c>
      <c r="D12109" s="218">
        <v>111.03</v>
      </c>
    </row>
    <row r="12110" spans="1:4" ht="14.25">
      <c r="A12110" s="199">
        <v>40453</v>
      </c>
      <c r="B12110" s="186" t="s">
        <v>11286</v>
      </c>
      <c r="C12110" s="187" t="s">
        <v>74</v>
      </c>
      <c r="D12110" s="218">
        <v>120.13</v>
      </c>
    </row>
    <row r="12111" spans="1:4" ht="14.25">
      <c r="A12111" s="199">
        <v>40452</v>
      </c>
      <c r="B12111" s="186" t="s">
        <v>11287</v>
      </c>
      <c r="C12111" s="187" t="s">
        <v>74</v>
      </c>
      <c r="D12111" s="218">
        <v>131.77000000000001</v>
      </c>
    </row>
    <row r="12112" spans="1:4" ht="14.25">
      <c r="A12112" s="199">
        <v>11594</v>
      </c>
      <c r="B12112" s="186" t="s">
        <v>11288</v>
      </c>
      <c r="C12112" s="187" t="s">
        <v>73</v>
      </c>
      <c r="D12112" s="218">
        <v>397.96</v>
      </c>
    </row>
    <row r="12113" spans="1:4" ht="14.25">
      <c r="A12113" s="199">
        <v>3311</v>
      </c>
      <c r="B12113" s="186" t="s">
        <v>11289</v>
      </c>
      <c r="C12113" s="187" t="s">
        <v>712</v>
      </c>
      <c r="D12113" s="218">
        <v>397.96</v>
      </c>
    </row>
    <row r="12114" spans="1:4" ht="14.25">
      <c r="A12114" s="199">
        <v>11599</v>
      </c>
      <c r="B12114" s="186" t="s">
        <v>11290</v>
      </c>
      <c r="C12114" s="187" t="s">
        <v>73</v>
      </c>
      <c r="D12114" s="218">
        <v>529.24</v>
      </c>
    </row>
    <row r="12115" spans="1:4" ht="14.25">
      <c r="A12115" s="199">
        <v>11593</v>
      </c>
      <c r="B12115" s="186" t="s">
        <v>11291</v>
      </c>
      <c r="C12115" s="187" t="s">
        <v>73</v>
      </c>
      <c r="D12115" s="218">
        <v>741.96</v>
      </c>
    </row>
    <row r="12116" spans="1:4" ht="14.25">
      <c r="A12116" s="199">
        <v>3314</v>
      </c>
      <c r="B12116" s="186" t="s">
        <v>11292</v>
      </c>
      <c r="C12116" s="187" t="s">
        <v>712</v>
      </c>
      <c r="D12116" s="218">
        <v>530.65</v>
      </c>
    </row>
    <row r="12117" spans="1:4" ht="14.25">
      <c r="A12117" s="199">
        <v>11597</v>
      </c>
      <c r="B12117" s="186" t="s">
        <v>11293</v>
      </c>
      <c r="C12117" s="187" t="s">
        <v>73</v>
      </c>
      <c r="D12117" s="218">
        <v>617.08000000000004</v>
      </c>
    </row>
    <row r="12118" spans="1:4" ht="14.25">
      <c r="A12118" s="199">
        <v>3309</v>
      </c>
      <c r="B12118" s="186" t="s">
        <v>11294</v>
      </c>
      <c r="C12118" s="187" t="s">
        <v>712</v>
      </c>
      <c r="D12118" s="218">
        <v>421.41</v>
      </c>
    </row>
    <row r="12119" spans="1:4" ht="14.25">
      <c r="A12119" s="199">
        <v>40440</v>
      </c>
      <c r="B12119" s="186" t="s">
        <v>11295</v>
      </c>
      <c r="C12119" s="187" t="s">
        <v>712</v>
      </c>
      <c r="D12119" s="218">
        <v>552.73</v>
      </c>
    </row>
    <row r="12120" spans="1:4" ht="14.25">
      <c r="A12120" s="199">
        <v>40441</v>
      </c>
      <c r="B12120" s="186" t="s">
        <v>11296</v>
      </c>
      <c r="C12120" s="187" t="s">
        <v>712</v>
      </c>
      <c r="D12120" s="218">
        <v>352.88</v>
      </c>
    </row>
    <row r="12121" spans="1:4" ht="14.25">
      <c r="A12121" s="199">
        <v>34612</v>
      </c>
      <c r="B12121" s="186" t="s">
        <v>11297</v>
      </c>
      <c r="C12121" s="187" t="s">
        <v>73</v>
      </c>
      <c r="D12121" s="218">
        <v>763.22</v>
      </c>
    </row>
    <row r="12122" spans="1:4" ht="14.25">
      <c r="A12122" s="199">
        <v>34635</v>
      </c>
      <c r="B12122" s="186" t="s">
        <v>11298</v>
      </c>
      <c r="C12122" s="187" t="s">
        <v>73</v>
      </c>
      <c r="D12122" s="218">
        <v>981.47</v>
      </c>
    </row>
    <row r="12123" spans="1:4" ht="14.25">
      <c r="A12123" s="199">
        <v>34633</v>
      </c>
      <c r="B12123" s="186" t="s">
        <v>11299</v>
      </c>
      <c r="C12123" s="187" t="s">
        <v>73</v>
      </c>
      <c r="D12123" s="218">
        <v>1081.8399999999999</v>
      </c>
    </row>
    <row r="12124" spans="1:4" ht="14.25">
      <c r="A12124" s="199">
        <v>40449</v>
      </c>
      <c r="B12124" s="186" t="s">
        <v>11300</v>
      </c>
      <c r="C12124" s="187" t="s">
        <v>712</v>
      </c>
      <c r="D12124" s="218">
        <v>296.66000000000003</v>
      </c>
    </row>
    <row r="12125" spans="1:4" ht="14.25">
      <c r="A12125" s="199">
        <v>11592</v>
      </c>
      <c r="B12125" s="186" t="s">
        <v>11301</v>
      </c>
      <c r="C12125" s="187" t="s">
        <v>73</v>
      </c>
      <c r="D12125" s="218">
        <v>530.65</v>
      </c>
    </row>
    <row r="12126" spans="1:4" ht="14.25">
      <c r="A12126" s="199">
        <v>34800</v>
      </c>
      <c r="B12126" s="186" t="s">
        <v>11302</v>
      </c>
      <c r="C12126" s="187" t="s">
        <v>712</v>
      </c>
      <c r="D12126" s="218">
        <v>370.98</v>
      </c>
    </row>
    <row r="12127" spans="1:4" ht="14.25">
      <c r="A12127" s="199">
        <v>11596</v>
      </c>
      <c r="B12127" s="186" t="s">
        <v>11303</v>
      </c>
      <c r="C12127" s="187" t="s">
        <v>73</v>
      </c>
      <c r="D12127" s="218">
        <v>421.41</v>
      </c>
    </row>
    <row r="12128" spans="1:4" ht="14.25">
      <c r="A12128" s="199">
        <v>40438</v>
      </c>
      <c r="B12128" s="186" t="s">
        <v>11304</v>
      </c>
      <c r="C12128" s="187" t="s">
        <v>712</v>
      </c>
      <c r="D12128" s="218">
        <v>247.15</v>
      </c>
    </row>
    <row r="12129" spans="1:4" ht="14.25">
      <c r="A12129" s="199">
        <v>40436</v>
      </c>
      <c r="B12129" s="186" t="s">
        <v>11305</v>
      </c>
      <c r="C12129" s="187" t="s">
        <v>712</v>
      </c>
      <c r="D12129" s="218">
        <v>308.18</v>
      </c>
    </row>
    <row r="12130" spans="1:4" ht="14.25">
      <c r="A12130" s="199">
        <v>4315</v>
      </c>
      <c r="B12130" s="186" t="s">
        <v>11306</v>
      </c>
      <c r="C12130" s="187" t="s">
        <v>73</v>
      </c>
      <c r="D12130" s="218">
        <v>2.2200000000000002</v>
      </c>
    </row>
    <row r="12131" spans="1:4" ht="14.25">
      <c r="A12131" s="199">
        <v>402</v>
      </c>
      <c r="B12131" s="186" t="s">
        <v>11307</v>
      </c>
      <c r="C12131" s="187" t="s">
        <v>73</v>
      </c>
      <c r="D12131" s="218"/>
    </row>
    <row r="12132" spans="1:4" ht="14.25">
      <c r="A12132" s="199">
        <v>4226</v>
      </c>
      <c r="B12132" s="186" t="s">
        <v>11308</v>
      </c>
      <c r="C12132" s="187" t="s">
        <v>72</v>
      </c>
      <c r="D12132" s="218">
        <v>8.3800000000000008</v>
      </c>
    </row>
    <row r="12133" spans="1:4" ht="14.25">
      <c r="A12133" s="199">
        <v>4222</v>
      </c>
      <c r="B12133" s="186" t="s">
        <v>11309</v>
      </c>
      <c r="C12133" s="187" t="s">
        <v>717</v>
      </c>
      <c r="D12133" s="218">
        <v>5.98</v>
      </c>
    </row>
    <row r="12134" spans="1:4" ht="14.25">
      <c r="A12134" s="199">
        <v>34804</v>
      </c>
      <c r="B12134" s="186" t="s">
        <v>11310</v>
      </c>
      <c r="C12134" s="187" t="s">
        <v>74</v>
      </c>
      <c r="D12134" s="218">
        <v>44.8</v>
      </c>
    </row>
    <row r="12135" spans="1:4" ht="14.25">
      <c r="A12135" s="199">
        <v>4013</v>
      </c>
      <c r="B12135" s="186" t="s">
        <v>11311</v>
      </c>
      <c r="C12135" s="187" t="s">
        <v>74</v>
      </c>
      <c r="D12135" s="218">
        <v>6</v>
      </c>
    </row>
    <row r="12136" spans="1:4" ht="14.25">
      <c r="A12136" s="199">
        <v>4011</v>
      </c>
      <c r="B12136" s="186" t="s">
        <v>11312</v>
      </c>
      <c r="C12136" s="187" t="s">
        <v>74</v>
      </c>
      <c r="D12136" s="218">
        <v>6.7</v>
      </c>
    </row>
    <row r="12137" spans="1:4" ht="14.25">
      <c r="A12137" s="199">
        <v>4021</v>
      </c>
      <c r="B12137" s="186" t="s">
        <v>11313</v>
      </c>
      <c r="C12137" s="187" t="s">
        <v>74</v>
      </c>
      <c r="D12137" s="218">
        <v>8.36</v>
      </c>
    </row>
    <row r="12138" spans="1:4" ht="14.25">
      <c r="A12138" s="199">
        <v>4019</v>
      </c>
      <c r="B12138" s="186" t="s">
        <v>11314</v>
      </c>
      <c r="C12138" s="187" t="s">
        <v>74</v>
      </c>
      <c r="D12138" s="218">
        <v>10.039999999999999</v>
      </c>
    </row>
    <row r="12139" spans="1:4" ht="14.25">
      <c r="A12139" s="199">
        <v>4012</v>
      </c>
      <c r="B12139" s="186" t="s">
        <v>11315</v>
      </c>
      <c r="C12139" s="187" t="s">
        <v>74</v>
      </c>
      <c r="D12139" s="218">
        <v>13.45</v>
      </c>
    </row>
    <row r="12140" spans="1:4" ht="14.25">
      <c r="A12140" s="199">
        <v>4020</v>
      </c>
      <c r="B12140" s="186" t="s">
        <v>11316</v>
      </c>
      <c r="C12140" s="187" t="s">
        <v>74</v>
      </c>
      <c r="D12140" s="218">
        <v>16.84</v>
      </c>
    </row>
    <row r="12141" spans="1:4" ht="14.25">
      <c r="A12141" s="199">
        <v>4018</v>
      </c>
      <c r="B12141" s="186" t="s">
        <v>11317</v>
      </c>
      <c r="C12141" s="187" t="s">
        <v>74</v>
      </c>
      <c r="D12141" s="218">
        <v>20.170000000000002</v>
      </c>
    </row>
    <row r="12142" spans="1:4" ht="14.25">
      <c r="A12142" s="199">
        <v>36498</v>
      </c>
      <c r="B12142" s="186" t="s">
        <v>11318</v>
      </c>
      <c r="C12142" s="187" t="s">
        <v>73</v>
      </c>
      <c r="D12142" s="218">
        <v>9538.74</v>
      </c>
    </row>
    <row r="12143" spans="1:4" ht="14.25">
      <c r="A12143" s="199">
        <v>12872</v>
      </c>
      <c r="B12143" s="186" t="s">
        <v>11319</v>
      </c>
      <c r="C12143" s="187" t="s">
        <v>42</v>
      </c>
      <c r="D12143" s="218">
        <v>22.21</v>
      </c>
    </row>
    <row r="12144" spans="1:4" ht="14.25">
      <c r="A12144" s="199">
        <v>41075</v>
      </c>
      <c r="B12144" s="186" t="s">
        <v>11320</v>
      </c>
      <c r="C12144" s="187" t="s">
        <v>75</v>
      </c>
      <c r="D12144" s="218">
        <v>3920.75</v>
      </c>
    </row>
    <row r="12145" spans="1:4" ht="14.25">
      <c r="A12145" s="199">
        <v>44324</v>
      </c>
      <c r="B12145" s="186" t="s">
        <v>11321</v>
      </c>
      <c r="C12145" s="187" t="s">
        <v>72</v>
      </c>
      <c r="D12145" s="218">
        <v>2.99</v>
      </c>
    </row>
    <row r="12146" spans="1:4" ht="14.25">
      <c r="A12146" s="199">
        <v>3315</v>
      </c>
      <c r="B12146" s="186" t="s">
        <v>11322</v>
      </c>
      <c r="C12146" s="187" t="s">
        <v>72</v>
      </c>
      <c r="D12146" s="218">
        <v>0.86</v>
      </c>
    </row>
    <row r="12147" spans="1:4" ht="14.25">
      <c r="A12147" s="199">
        <v>36870</v>
      </c>
      <c r="B12147" s="186" t="s">
        <v>11323</v>
      </c>
      <c r="C12147" s="187" t="s">
        <v>72</v>
      </c>
      <c r="D12147" s="218">
        <v>0.67</v>
      </c>
    </row>
    <row r="12148" spans="1:4" ht="14.25">
      <c r="A12148" s="199">
        <v>5092</v>
      </c>
      <c r="B12148" s="186" t="s">
        <v>11324</v>
      </c>
      <c r="C12148" s="187" t="s">
        <v>9670</v>
      </c>
      <c r="D12148" s="218">
        <v>18.600000000000001</v>
      </c>
    </row>
    <row r="12149" spans="1:4" ht="14.25">
      <c r="A12149" s="199">
        <v>11462</v>
      </c>
      <c r="B12149" s="186" t="s">
        <v>11325</v>
      </c>
      <c r="C12149" s="187" t="s">
        <v>9670</v>
      </c>
      <c r="D12149" s="218">
        <v>19.02</v>
      </c>
    </row>
    <row r="12150" spans="1:4" ht="14.25">
      <c r="A12150" s="199">
        <v>36529</v>
      </c>
      <c r="B12150" s="186" t="s">
        <v>11326</v>
      </c>
      <c r="C12150" s="187" t="s">
        <v>73</v>
      </c>
      <c r="D12150" s="218"/>
    </row>
    <row r="12151" spans="1:4" ht="14.25">
      <c r="A12151" s="199">
        <v>3318</v>
      </c>
      <c r="B12151" s="186" t="s">
        <v>11327</v>
      </c>
      <c r="C12151" s="187" t="s">
        <v>73</v>
      </c>
      <c r="D12151" s="218"/>
    </row>
    <row r="12152" spans="1:4" ht="14.25">
      <c r="A12152" s="199">
        <v>3324</v>
      </c>
      <c r="B12152" s="186" t="s">
        <v>11328</v>
      </c>
      <c r="C12152" s="187" t="s">
        <v>74</v>
      </c>
      <c r="D12152" s="218">
        <v>9.35</v>
      </c>
    </row>
    <row r="12153" spans="1:4" ht="14.25">
      <c r="A12153" s="199">
        <v>3322</v>
      </c>
      <c r="B12153" s="186" t="s">
        <v>11329</v>
      </c>
      <c r="C12153" s="187" t="s">
        <v>74</v>
      </c>
      <c r="D12153" s="218">
        <v>13.1</v>
      </c>
    </row>
    <row r="12154" spans="1:4" ht="14.25">
      <c r="A12154" s="199">
        <v>5076</v>
      </c>
      <c r="B12154" s="186" t="s">
        <v>11330</v>
      </c>
      <c r="C12154" s="187" t="s">
        <v>72</v>
      </c>
      <c r="D12154" s="218">
        <v>17.63</v>
      </c>
    </row>
    <row r="12155" spans="1:4" ht="14.25">
      <c r="A12155" s="199">
        <v>5077</v>
      </c>
      <c r="B12155" s="186" t="s">
        <v>11331</v>
      </c>
      <c r="C12155" s="187" t="s">
        <v>72</v>
      </c>
      <c r="D12155" s="218">
        <v>19.489999999999998</v>
      </c>
    </row>
    <row r="12156" spans="1:4" ht="14.25">
      <c r="A12156" s="199">
        <v>45242</v>
      </c>
      <c r="B12156" s="186" t="s">
        <v>13941</v>
      </c>
      <c r="C12156" s="187" t="s">
        <v>73</v>
      </c>
      <c r="D12156" s="218">
        <v>75.92</v>
      </c>
    </row>
    <row r="12157" spans="1:4" ht="14.25">
      <c r="A12157" s="199">
        <v>11837</v>
      </c>
      <c r="B12157" s="186" t="s">
        <v>11332</v>
      </c>
      <c r="C12157" s="187" t="s">
        <v>73</v>
      </c>
      <c r="D12157" s="218">
        <v>91.98</v>
      </c>
    </row>
    <row r="12158" spans="1:4" ht="14.25">
      <c r="A12158" s="199">
        <v>415</v>
      </c>
      <c r="B12158" s="186" t="s">
        <v>11333</v>
      </c>
      <c r="C12158" s="187" t="s">
        <v>73</v>
      </c>
      <c r="D12158" s="218">
        <v>37.72</v>
      </c>
    </row>
    <row r="12159" spans="1:4" ht="14.25">
      <c r="A12159" s="199">
        <v>38055</v>
      </c>
      <c r="B12159" s="186" t="s">
        <v>11334</v>
      </c>
      <c r="C12159" s="187" t="s">
        <v>73</v>
      </c>
      <c r="D12159" s="218">
        <v>8.34</v>
      </c>
    </row>
    <row r="12160" spans="1:4" ht="14.25">
      <c r="A12160" s="199">
        <v>416</v>
      </c>
      <c r="B12160" s="186" t="s">
        <v>11335</v>
      </c>
      <c r="C12160" s="187" t="s">
        <v>73</v>
      </c>
      <c r="D12160" s="218">
        <v>13.81</v>
      </c>
    </row>
    <row r="12161" spans="1:4" ht="14.25">
      <c r="A12161" s="199">
        <v>425</v>
      </c>
      <c r="B12161" s="186" t="s">
        <v>11336</v>
      </c>
      <c r="C12161" s="187" t="s">
        <v>73</v>
      </c>
      <c r="D12161" s="218">
        <v>8.56</v>
      </c>
    </row>
    <row r="12162" spans="1:4" ht="14.25">
      <c r="A12162" s="199">
        <v>426</v>
      </c>
      <c r="B12162" s="186" t="s">
        <v>11337</v>
      </c>
      <c r="C12162" s="187" t="s">
        <v>73</v>
      </c>
      <c r="D12162" s="218">
        <v>47.14</v>
      </c>
    </row>
    <row r="12163" spans="1:4" ht="14.25">
      <c r="A12163" s="199">
        <v>38056</v>
      </c>
      <c r="B12163" s="186" t="s">
        <v>11338</v>
      </c>
      <c r="C12163" s="187" t="s">
        <v>73</v>
      </c>
      <c r="D12163" s="218">
        <v>46.03</v>
      </c>
    </row>
    <row r="12164" spans="1:4" ht="14.25">
      <c r="A12164" s="199">
        <v>1564</v>
      </c>
      <c r="B12164" s="186" t="s">
        <v>11339</v>
      </c>
      <c r="C12164" s="187" t="s">
        <v>73</v>
      </c>
      <c r="D12164" s="218">
        <v>17.57</v>
      </c>
    </row>
    <row r="12165" spans="1:4" ht="14.25">
      <c r="A12165" s="199">
        <v>11032</v>
      </c>
      <c r="B12165" s="186" t="s">
        <v>11340</v>
      </c>
      <c r="C12165" s="187" t="s">
        <v>73</v>
      </c>
      <c r="D12165" s="218">
        <v>12.52</v>
      </c>
    </row>
    <row r="12166" spans="1:4" ht="14.25">
      <c r="A12166" s="199">
        <v>36786</v>
      </c>
      <c r="B12166" s="186" t="s">
        <v>11341</v>
      </c>
      <c r="C12166" s="187" t="s">
        <v>6738</v>
      </c>
      <c r="D12166" s="218"/>
    </row>
    <row r="12167" spans="1:4" ht="14.25">
      <c r="A12167" s="199">
        <v>36785</v>
      </c>
      <c r="B12167" s="186" t="s">
        <v>11342</v>
      </c>
      <c r="C12167" s="187" t="s">
        <v>6738</v>
      </c>
      <c r="D12167" s="218"/>
    </row>
    <row r="12168" spans="1:4" ht="14.25">
      <c r="A12168" s="199">
        <v>36782</v>
      </c>
      <c r="B12168" s="186" t="s">
        <v>11343</v>
      </c>
      <c r="C12168" s="187" t="s">
        <v>6738</v>
      </c>
      <c r="D12168" s="218"/>
    </row>
    <row r="12169" spans="1:4" ht="14.25">
      <c r="A12169" s="199">
        <v>44481</v>
      </c>
      <c r="B12169" s="186" t="s">
        <v>13942</v>
      </c>
      <c r="C12169" s="187" t="s">
        <v>6738</v>
      </c>
      <c r="D12169" s="218"/>
    </row>
    <row r="12170" spans="1:4" ht="14.25">
      <c r="A12170" s="199">
        <v>4824</v>
      </c>
      <c r="B12170" s="186" t="s">
        <v>11344</v>
      </c>
      <c r="C12170" s="187" t="s">
        <v>72</v>
      </c>
      <c r="D12170" s="218">
        <v>0.46</v>
      </c>
    </row>
    <row r="12171" spans="1:4" ht="14.25">
      <c r="A12171" s="199">
        <v>11795</v>
      </c>
      <c r="B12171" s="186" t="s">
        <v>11345</v>
      </c>
      <c r="C12171" s="187" t="s">
        <v>74</v>
      </c>
      <c r="D12171" s="218">
        <v>478.53</v>
      </c>
    </row>
    <row r="12172" spans="1:4" ht="14.25">
      <c r="A12172" s="199">
        <v>134</v>
      </c>
      <c r="B12172" s="186" t="s">
        <v>11346</v>
      </c>
      <c r="C12172" s="187" t="s">
        <v>72</v>
      </c>
      <c r="D12172" s="218">
        <v>1.51</v>
      </c>
    </row>
    <row r="12173" spans="1:4" ht="14.25">
      <c r="A12173" s="199">
        <v>4229</v>
      </c>
      <c r="B12173" s="186" t="s">
        <v>11347</v>
      </c>
      <c r="C12173" s="187" t="s">
        <v>72</v>
      </c>
      <c r="D12173" s="218">
        <v>43.35</v>
      </c>
    </row>
    <row r="12174" spans="1:4" ht="14.25">
      <c r="A12174" s="199">
        <v>11731</v>
      </c>
      <c r="B12174" s="186" t="s">
        <v>11348</v>
      </c>
      <c r="C12174" s="187" t="s">
        <v>73</v>
      </c>
      <c r="D12174" s="218">
        <v>10.92</v>
      </c>
    </row>
    <row r="12175" spans="1:4" ht="14.25">
      <c r="A12175" s="199">
        <v>11732</v>
      </c>
      <c r="B12175" s="186" t="s">
        <v>11349</v>
      </c>
      <c r="C12175" s="187" t="s">
        <v>73</v>
      </c>
      <c r="D12175" s="218">
        <v>28.61</v>
      </c>
    </row>
    <row r="12176" spans="1:4" ht="14.25">
      <c r="A12176" s="199">
        <v>11244</v>
      </c>
      <c r="B12176" s="186" t="s">
        <v>11350</v>
      </c>
      <c r="C12176" s="187" t="s">
        <v>73</v>
      </c>
      <c r="D12176" s="218">
        <v>202.52</v>
      </c>
    </row>
    <row r="12177" spans="1:4" ht="14.25">
      <c r="A12177" s="199">
        <v>11235</v>
      </c>
      <c r="B12177" s="186" t="s">
        <v>11351</v>
      </c>
      <c r="C12177" s="187" t="s">
        <v>73</v>
      </c>
      <c r="D12177" s="218">
        <v>154.54</v>
      </c>
    </row>
    <row r="12178" spans="1:4" ht="14.25">
      <c r="A12178" s="199">
        <v>11236</v>
      </c>
      <c r="B12178" s="186" t="s">
        <v>11352</v>
      </c>
      <c r="C12178" s="187" t="s">
        <v>73</v>
      </c>
      <c r="D12178" s="218">
        <v>196.4</v>
      </c>
    </row>
    <row r="12179" spans="1:4" ht="14.25">
      <c r="A12179" s="199">
        <v>11245</v>
      </c>
      <c r="B12179" s="186" t="s">
        <v>11353</v>
      </c>
      <c r="C12179" s="187" t="s">
        <v>73</v>
      </c>
      <c r="D12179" s="218">
        <v>280.11</v>
      </c>
    </row>
    <row r="12180" spans="1:4" ht="14.25">
      <c r="A12180" s="199">
        <v>36494</v>
      </c>
      <c r="B12180" s="186" t="s">
        <v>11354</v>
      </c>
      <c r="C12180" s="187" t="s">
        <v>73</v>
      </c>
      <c r="D12180" s="218"/>
    </row>
    <row r="12181" spans="1:4" ht="14.25">
      <c r="A12181" s="199">
        <v>36493</v>
      </c>
      <c r="B12181" s="186" t="s">
        <v>11355</v>
      </c>
      <c r="C12181" s="187" t="s">
        <v>73</v>
      </c>
      <c r="D12181" s="218"/>
    </row>
    <row r="12182" spans="1:4" ht="14.25">
      <c r="A12182" s="199">
        <v>13333</v>
      </c>
      <c r="B12182" s="186" t="s">
        <v>11356</v>
      </c>
      <c r="C12182" s="187" t="s">
        <v>73</v>
      </c>
      <c r="D12182" s="218">
        <v>264149.64</v>
      </c>
    </row>
    <row r="12183" spans="1:4" ht="14.25">
      <c r="A12183" s="199">
        <v>39588</v>
      </c>
      <c r="B12183" s="186" t="s">
        <v>11357</v>
      </c>
      <c r="C12183" s="187" t="s">
        <v>73</v>
      </c>
      <c r="D12183" s="218">
        <v>282131.65999999997</v>
      </c>
    </row>
    <row r="12184" spans="1:4" ht="14.25">
      <c r="A12184" s="199">
        <v>14254</v>
      </c>
      <c r="B12184" s="186" t="s">
        <v>11358</v>
      </c>
      <c r="C12184" s="187" t="s">
        <v>73</v>
      </c>
      <c r="D12184" s="218">
        <v>138501</v>
      </c>
    </row>
    <row r="12185" spans="1:4" ht="14.25">
      <c r="A12185" s="199">
        <v>25019</v>
      </c>
      <c r="B12185" s="186" t="s">
        <v>11359</v>
      </c>
      <c r="C12185" s="187" t="s">
        <v>73</v>
      </c>
      <c r="D12185" s="218">
        <v>198253.11</v>
      </c>
    </row>
    <row r="12186" spans="1:4" ht="14.25">
      <c r="A12186" s="199">
        <v>36501</v>
      </c>
      <c r="B12186" s="186" t="s">
        <v>11360</v>
      </c>
      <c r="C12186" s="187" t="s">
        <v>73</v>
      </c>
      <c r="D12186" s="218">
        <v>176513.59</v>
      </c>
    </row>
    <row r="12187" spans="1:4" ht="14.25">
      <c r="A12187" s="199">
        <v>36500</v>
      </c>
      <c r="B12187" s="186" t="s">
        <v>11361</v>
      </c>
      <c r="C12187" s="187" t="s">
        <v>73</v>
      </c>
      <c r="D12187" s="218">
        <v>124737.33</v>
      </c>
    </row>
    <row r="12188" spans="1:4" ht="14.25">
      <c r="A12188" s="199">
        <v>20017</v>
      </c>
      <c r="B12188" s="186" t="s">
        <v>11362</v>
      </c>
      <c r="C12188" s="187" t="s">
        <v>44</v>
      </c>
      <c r="D12188" s="218">
        <v>7.43</v>
      </c>
    </row>
    <row r="12189" spans="1:4" ht="14.25">
      <c r="A12189" s="199">
        <v>20007</v>
      </c>
      <c r="B12189" s="186" t="s">
        <v>11363</v>
      </c>
      <c r="C12189" s="187" t="s">
        <v>44</v>
      </c>
      <c r="D12189" s="218">
        <v>4.43</v>
      </c>
    </row>
    <row r="12190" spans="1:4" ht="14.25">
      <c r="A12190" s="199">
        <v>39831</v>
      </c>
      <c r="B12190" s="186" t="s">
        <v>11364</v>
      </c>
      <c r="C12190" s="187" t="s">
        <v>9705</v>
      </c>
      <c r="D12190" s="218">
        <v>336.35</v>
      </c>
    </row>
    <row r="12191" spans="1:4" ht="14.25">
      <c r="A12191" s="199">
        <v>36888</v>
      </c>
      <c r="B12191" s="186" t="s">
        <v>11365</v>
      </c>
      <c r="C12191" s="187" t="s">
        <v>44</v>
      </c>
      <c r="D12191" s="218">
        <v>24.18</v>
      </c>
    </row>
    <row r="12192" spans="1:4" ht="14.25">
      <c r="A12192" s="199">
        <v>39836</v>
      </c>
      <c r="B12192" s="186" t="s">
        <v>11366</v>
      </c>
      <c r="C12192" s="187" t="s">
        <v>9705</v>
      </c>
      <c r="D12192" s="218">
        <v>295.55</v>
      </c>
    </row>
    <row r="12193" spans="1:4" ht="14.25">
      <c r="A12193" s="199">
        <v>39830</v>
      </c>
      <c r="B12193" s="186" t="s">
        <v>11367</v>
      </c>
      <c r="C12193" s="187" t="s">
        <v>9705</v>
      </c>
      <c r="D12193" s="218">
        <v>337.07</v>
      </c>
    </row>
    <row r="12194" spans="1:4" ht="14.25">
      <c r="A12194" s="199">
        <v>36487</v>
      </c>
      <c r="B12194" s="186" t="s">
        <v>11368</v>
      </c>
      <c r="C12194" s="187" t="s">
        <v>73</v>
      </c>
      <c r="D12194" s="218">
        <v>3603.84</v>
      </c>
    </row>
    <row r="12195" spans="1:4" ht="14.25">
      <c r="A12195" s="199">
        <v>44475</v>
      </c>
      <c r="B12195" s="186" t="s">
        <v>13943</v>
      </c>
      <c r="C12195" s="187" t="s">
        <v>73</v>
      </c>
      <c r="D12195" s="218"/>
    </row>
    <row r="12196" spans="1:4" ht="14.25">
      <c r="A12196" s="199">
        <v>44474</v>
      </c>
      <c r="B12196" s="186" t="s">
        <v>13944</v>
      </c>
      <c r="C12196" s="187" t="s">
        <v>73</v>
      </c>
      <c r="D12196" s="218"/>
    </row>
    <row r="12197" spans="1:4" ht="14.25">
      <c r="A12197" s="199">
        <v>37775</v>
      </c>
      <c r="B12197" s="186" t="s">
        <v>11369</v>
      </c>
      <c r="C12197" s="187" t="s">
        <v>73</v>
      </c>
      <c r="D12197" s="218"/>
    </row>
    <row r="12198" spans="1:4" ht="14.25">
      <c r="A12198" s="199">
        <v>10712</v>
      </c>
      <c r="B12198" s="186" t="s">
        <v>11370</v>
      </c>
      <c r="C12198" s="187" t="s">
        <v>73</v>
      </c>
      <c r="D12198" s="218"/>
    </row>
    <row r="12199" spans="1:4" ht="14.25">
      <c r="A12199" s="199">
        <v>3363</v>
      </c>
      <c r="B12199" s="186" t="s">
        <v>11371</v>
      </c>
      <c r="C12199" s="187" t="s">
        <v>73</v>
      </c>
      <c r="D12199" s="218"/>
    </row>
    <row r="12200" spans="1:4" ht="14.25">
      <c r="A12200" s="199">
        <v>3365</v>
      </c>
      <c r="B12200" s="186" t="s">
        <v>11372</v>
      </c>
      <c r="C12200" s="187" t="s">
        <v>73</v>
      </c>
      <c r="D12200" s="218"/>
    </row>
    <row r="12201" spans="1:4" ht="14.25">
      <c r="A12201" s="199">
        <v>7569</v>
      </c>
      <c r="B12201" s="186" t="s">
        <v>11373</v>
      </c>
      <c r="C12201" s="187" t="s">
        <v>73</v>
      </c>
      <c r="D12201" s="218"/>
    </row>
    <row r="12202" spans="1:4" ht="14.25">
      <c r="A12202" s="199">
        <v>3378</v>
      </c>
      <c r="B12202" s="186" t="s">
        <v>11374</v>
      </c>
      <c r="C12202" s="187" t="s">
        <v>73</v>
      </c>
      <c r="D12202" s="218">
        <v>133.51</v>
      </c>
    </row>
    <row r="12203" spans="1:4" ht="14.25">
      <c r="A12203" s="199">
        <v>3380</v>
      </c>
      <c r="B12203" s="186" t="s">
        <v>11375</v>
      </c>
      <c r="C12203" s="187" t="s">
        <v>73</v>
      </c>
      <c r="D12203" s="218">
        <v>93.46</v>
      </c>
    </row>
    <row r="12204" spans="1:4" ht="14.25">
      <c r="A12204" s="199">
        <v>3379</v>
      </c>
      <c r="B12204" s="186" t="s">
        <v>11376</v>
      </c>
      <c r="C12204" s="187" t="s">
        <v>73</v>
      </c>
      <c r="D12204" s="218">
        <v>90.23</v>
      </c>
    </row>
    <row r="12205" spans="1:4" ht="14.25">
      <c r="A12205" s="199">
        <v>11991</v>
      </c>
      <c r="B12205" s="186" t="s">
        <v>11377</v>
      </c>
      <c r="C12205" s="187" t="s">
        <v>73</v>
      </c>
      <c r="D12205" s="218">
        <v>104.77</v>
      </c>
    </row>
    <row r="12206" spans="1:4" ht="14.25">
      <c r="A12206" s="199">
        <v>44305</v>
      </c>
      <c r="B12206" s="186" t="s">
        <v>11378</v>
      </c>
      <c r="C12206" s="187" t="s">
        <v>73</v>
      </c>
      <c r="D12206" s="218">
        <v>1782.09</v>
      </c>
    </row>
    <row r="12207" spans="1:4" ht="14.25">
      <c r="A12207" s="199">
        <v>34349</v>
      </c>
      <c r="B12207" s="186" t="s">
        <v>11379</v>
      </c>
      <c r="C12207" s="187" t="s">
        <v>73</v>
      </c>
      <c r="D12207" s="218">
        <v>25.45</v>
      </c>
    </row>
    <row r="12208" spans="1:4" ht="14.25">
      <c r="A12208" s="199">
        <v>11029</v>
      </c>
      <c r="B12208" s="186" t="s">
        <v>11380</v>
      </c>
      <c r="C12208" s="187" t="s">
        <v>10573</v>
      </c>
      <c r="D12208" s="218">
        <v>1.92</v>
      </c>
    </row>
    <row r="12209" spans="1:4" ht="14.25">
      <c r="A12209" s="199">
        <v>4316</v>
      </c>
      <c r="B12209" s="186" t="s">
        <v>11381</v>
      </c>
      <c r="C12209" s="187" t="s">
        <v>73</v>
      </c>
      <c r="D12209" s="218">
        <v>1.94</v>
      </c>
    </row>
    <row r="12210" spans="1:4" ht="14.25">
      <c r="A12210" s="199">
        <v>4313</v>
      </c>
      <c r="B12210" s="186" t="s">
        <v>11382</v>
      </c>
      <c r="C12210" s="187" t="s">
        <v>10573</v>
      </c>
      <c r="D12210" s="218">
        <v>2.78</v>
      </c>
    </row>
    <row r="12211" spans="1:4" ht="14.25">
      <c r="A12211" s="199">
        <v>4317</v>
      </c>
      <c r="B12211" s="186" t="s">
        <v>11383</v>
      </c>
      <c r="C12211" s="187" t="s">
        <v>73</v>
      </c>
      <c r="D12211" s="218">
        <v>3.17</v>
      </c>
    </row>
    <row r="12212" spans="1:4" ht="14.25">
      <c r="A12212" s="199">
        <v>4314</v>
      </c>
      <c r="B12212" s="186" t="s">
        <v>11384</v>
      </c>
      <c r="C12212" s="187" t="s">
        <v>10573</v>
      </c>
      <c r="D12212" s="218">
        <v>3.71</v>
      </c>
    </row>
    <row r="12213" spans="1:4" ht="14.25">
      <c r="A12213" s="199">
        <v>10921</v>
      </c>
      <c r="B12213" s="186" t="s">
        <v>11385</v>
      </c>
      <c r="C12213" s="187" t="s">
        <v>73</v>
      </c>
      <c r="D12213" s="218"/>
    </row>
    <row r="12214" spans="1:4" ht="14.25">
      <c r="A12214" s="199">
        <v>10922</v>
      </c>
      <c r="B12214" s="186" t="s">
        <v>11386</v>
      </c>
      <c r="C12214" s="187" t="s">
        <v>73</v>
      </c>
      <c r="D12214" s="218"/>
    </row>
    <row r="12215" spans="1:4" ht="14.25">
      <c r="A12215" s="199">
        <v>10923</v>
      </c>
      <c r="B12215" s="186" t="s">
        <v>11387</v>
      </c>
      <c r="C12215" s="187" t="s">
        <v>73</v>
      </c>
      <c r="D12215" s="218"/>
    </row>
    <row r="12216" spans="1:4" ht="14.25">
      <c r="A12216" s="199">
        <v>10924</v>
      </c>
      <c r="B12216" s="186" t="s">
        <v>11388</v>
      </c>
      <c r="C12216" s="187" t="s">
        <v>73</v>
      </c>
      <c r="D12216" s="218"/>
    </row>
    <row r="12217" spans="1:4" ht="14.25">
      <c r="A12217" s="199">
        <v>12772</v>
      </c>
      <c r="B12217" s="186" t="s">
        <v>11389</v>
      </c>
      <c r="C12217" s="187" t="s">
        <v>73</v>
      </c>
      <c r="D12217" s="218">
        <v>1190.4100000000001</v>
      </c>
    </row>
    <row r="12218" spans="1:4" ht="14.25">
      <c r="A12218" s="199">
        <v>12770</v>
      </c>
      <c r="B12218" s="186" t="s">
        <v>11390</v>
      </c>
      <c r="C12218" s="187" t="s">
        <v>73</v>
      </c>
      <c r="D12218" s="218">
        <v>716.26</v>
      </c>
    </row>
    <row r="12219" spans="1:4" ht="14.25">
      <c r="A12219" s="199">
        <v>12775</v>
      </c>
      <c r="B12219" s="186" t="s">
        <v>11391</v>
      </c>
      <c r="C12219" s="187" t="s">
        <v>73</v>
      </c>
      <c r="D12219" s="218">
        <v>524.58000000000004</v>
      </c>
    </row>
    <row r="12220" spans="1:4" ht="14.25">
      <c r="A12220" s="199">
        <v>12768</v>
      </c>
      <c r="B12220" s="186" t="s">
        <v>11392</v>
      </c>
      <c r="C12220" s="187" t="s">
        <v>73</v>
      </c>
      <c r="D12220" s="218">
        <v>1674.64</v>
      </c>
    </row>
    <row r="12221" spans="1:4" ht="14.25">
      <c r="A12221" s="199">
        <v>12769</v>
      </c>
      <c r="B12221" s="186" t="s">
        <v>11393</v>
      </c>
      <c r="C12221" s="187" t="s">
        <v>73</v>
      </c>
      <c r="D12221" s="218">
        <v>137.19999999999999</v>
      </c>
    </row>
    <row r="12222" spans="1:4" ht="14.25">
      <c r="A12222" s="199">
        <v>12773</v>
      </c>
      <c r="B12222" s="186" t="s">
        <v>11394</v>
      </c>
      <c r="C12222" s="187" t="s">
        <v>73</v>
      </c>
      <c r="D12222" s="218">
        <v>147.28</v>
      </c>
    </row>
    <row r="12223" spans="1:4" ht="14.25">
      <c r="A12223" s="199">
        <v>12774</v>
      </c>
      <c r="B12223" s="186" t="s">
        <v>11395</v>
      </c>
      <c r="C12223" s="187" t="s">
        <v>73</v>
      </c>
      <c r="D12223" s="218">
        <v>181.58</v>
      </c>
    </row>
    <row r="12224" spans="1:4" ht="14.25">
      <c r="A12224" s="199">
        <v>12776</v>
      </c>
      <c r="B12224" s="186" t="s">
        <v>11396</v>
      </c>
      <c r="C12224" s="187" t="s">
        <v>73</v>
      </c>
      <c r="D12224" s="218">
        <v>2703.64</v>
      </c>
    </row>
    <row r="12225" spans="1:4" ht="14.25">
      <c r="A12225" s="199">
        <v>12777</v>
      </c>
      <c r="B12225" s="186" t="s">
        <v>11397</v>
      </c>
      <c r="C12225" s="187" t="s">
        <v>73</v>
      </c>
      <c r="D12225" s="218">
        <v>3530.88</v>
      </c>
    </row>
    <row r="12226" spans="1:4" ht="14.25">
      <c r="A12226" s="199">
        <v>12873</v>
      </c>
      <c r="B12226" s="186" t="s">
        <v>11398</v>
      </c>
      <c r="C12226" s="187" t="s">
        <v>42</v>
      </c>
      <c r="D12226" s="218">
        <v>21.57</v>
      </c>
    </row>
    <row r="12227" spans="1:4" ht="14.25">
      <c r="A12227" s="199">
        <v>41076</v>
      </c>
      <c r="B12227" s="186" t="s">
        <v>11399</v>
      </c>
      <c r="C12227" s="187" t="s">
        <v>75</v>
      </c>
      <c r="D12227" s="218">
        <v>3807.32</v>
      </c>
    </row>
    <row r="12228" spans="1:4" ht="14.25">
      <c r="A12228" s="199">
        <v>140</v>
      </c>
      <c r="B12228" s="186" t="s">
        <v>11400</v>
      </c>
      <c r="C12228" s="187" t="s">
        <v>72</v>
      </c>
      <c r="D12228" s="218">
        <v>16.93</v>
      </c>
    </row>
    <row r="12229" spans="1:4" ht="14.25">
      <c r="A12229" s="199">
        <v>151</v>
      </c>
      <c r="B12229" s="186" t="s">
        <v>11401</v>
      </c>
      <c r="C12229" s="187" t="s">
        <v>717</v>
      </c>
      <c r="D12229" s="218">
        <v>24.98</v>
      </c>
    </row>
    <row r="12230" spans="1:4" ht="14.25">
      <c r="A12230" s="199">
        <v>7340</v>
      </c>
      <c r="B12230" s="186" t="s">
        <v>11402</v>
      </c>
      <c r="C12230" s="187" t="s">
        <v>717</v>
      </c>
      <c r="D12230" s="218">
        <v>25.19</v>
      </c>
    </row>
    <row r="12231" spans="1:4" ht="14.25">
      <c r="A12231" s="199">
        <v>40929</v>
      </c>
      <c r="B12231" s="186" t="s">
        <v>11403</v>
      </c>
      <c r="C12231" s="187" t="s">
        <v>75</v>
      </c>
      <c r="D12231" s="218">
        <v>3259.61</v>
      </c>
    </row>
    <row r="12232" spans="1:4" ht="14.25">
      <c r="A12232" s="199">
        <v>2701</v>
      </c>
      <c r="B12232" s="186" t="s">
        <v>11404</v>
      </c>
      <c r="C12232" s="187" t="s">
        <v>42</v>
      </c>
      <c r="D12232" s="218">
        <v>18.45</v>
      </c>
    </row>
    <row r="12233" spans="1:4" ht="14.25">
      <c r="A12233" s="199">
        <v>38064</v>
      </c>
      <c r="B12233" s="186" t="s">
        <v>11405</v>
      </c>
      <c r="C12233" s="187" t="s">
        <v>73</v>
      </c>
      <c r="D12233" s="218">
        <v>18.41</v>
      </c>
    </row>
    <row r="12234" spans="1:4" ht="14.25">
      <c r="A12234" s="199">
        <v>38114</v>
      </c>
      <c r="B12234" s="186" t="s">
        <v>11406</v>
      </c>
      <c r="C12234" s="187" t="s">
        <v>73</v>
      </c>
      <c r="D12234" s="218">
        <v>16.47</v>
      </c>
    </row>
    <row r="12235" spans="1:4" ht="14.25">
      <c r="A12235" s="199">
        <v>38115</v>
      </c>
      <c r="B12235" s="186" t="s">
        <v>11407</v>
      </c>
      <c r="C12235" s="187" t="s">
        <v>73</v>
      </c>
      <c r="D12235" s="218">
        <v>17.579999999999998</v>
      </c>
    </row>
    <row r="12236" spans="1:4" ht="14.25">
      <c r="A12236" s="199">
        <v>38065</v>
      </c>
      <c r="B12236" s="186" t="s">
        <v>11408</v>
      </c>
      <c r="C12236" s="187" t="s">
        <v>73</v>
      </c>
      <c r="D12236" s="218">
        <v>26.12</v>
      </c>
    </row>
    <row r="12237" spans="1:4" ht="14.25">
      <c r="A12237" s="199">
        <v>38078</v>
      </c>
      <c r="B12237" s="186" t="s">
        <v>11409</v>
      </c>
      <c r="C12237" s="187" t="s">
        <v>73</v>
      </c>
      <c r="D12237" s="218">
        <v>15.24</v>
      </c>
    </row>
    <row r="12238" spans="1:4" ht="14.25">
      <c r="A12238" s="199">
        <v>38113</v>
      </c>
      <c r="B12238" s="186" t="s">
        <v>11410</v>
      </c>
      <c r="C12238" s="187" t="s">
        <v>73</v>
      </c>
      <c r="D12238" s="218">
        <v>8.2799999999999994</v>
      </c>
    </row>
    <row r="12239" spans="1:4" ht="14.25">
      <c r="A12239" s="199">
        <v>38063</v>
      </c>
      <c r="B12239" s="186" t="s">
        <v>11411</v>
      </c>
      <c r="C12239" s="187" t="s">
        <v>73</v>
      </c>
      <c r="D12239" s="218">
        <v>8.8800000000000008</v>
      </c>
    </row>
    <row r="12240" spans="1:4" ht="14.25">
      <c r="A12240" s="199">
        <v>38073</v>
      </c>
      <c r="B12240" s="186" t="s">
        <v>11412</v>
      </c>
      <c r="C12240" s="187" t="s">
        <v>73</v>
      </c>
      <c r="D12240" s="218">
        <v>21.55</v>
      </c>
    </row>
    <row r="12241" spans="1:4" ht="14.25">
      <c r="A12241" s="199">
        <v>38080</v>
      </c>
      <c r="B12241" s="186" t="s">
        <v>11413</v>
      </c>
      <c r="C12241" s="187" t="s">
        <v>73</v>
      </c>
      <c r="D12241" s="218">
        <v>26.47</v>
      </c>
    </row>
    <row r="12242" spans="1:4" ht="14.25">
      <c r="A12242" s="199">
        <v>38069</v>
      </c>
      <c r="B12242" s="186" t="s">
        <v>11414</v>
      </c>
      <c r="C12242" s="187" t="s">
        <v>73</v>
      </c>
      <c r="D12242" s="218">
        <v>14.48</v>
      </c>
    </row>
    <row r="12243" spans="1:4" ht="14.25">
      <c r="A12243" s="199">
        <v>38077</v>
      </c>
      <c r="B12243" s="186" t="s">
        <v>11415</v>
      </c>
      <c r="C12243" s="187" t="s">
        <v>73</v>
      </c>
      <c r="D12243" s="218">
        <v>14.15</v>
      </c>
    </row>
    <row r="12244" spans="1:4" ht="14.25">
      <c r="A12244" s="199">
        <v>38112</v>
      </c>
      <c r="B12244" s="186" t="s">
        <v>11416</v>
      </c>
      <c r="C12244" s="187" t="s">
        <v>73</v>
      </c>
      <c r="D12244" s="218">
        <v>6.35</v>
      </c>
    </row>
    <row r="12245" spans="1:4" ht="14.25">
      <c r="A12245" s="199">
        <v>38062</v>
      </c>
      <c r="B12245" s="186" t="s">
        <v>11417</v>
      </c>
      <c r="C12245" s="187" t="s">
        <v>73</v>
      </c>
      <c r="D12245" s="218">
        <v>6.52</v>
      </c>
    </row>
    <row r="12246" spans="1:4" ht="14.25">
      <c r="A12246" s="199">
        <v>12129</v>
      </c>
      <c r="B12246" s="186" t="s">
        <v>11418</v>
      </c>
      <c r="C12246" s="187" t="s">
        <v>73</v>
      </c>
      <c r="D12246" s="218">
        <v>11.53</v>
      </c>
    </row>
    <row r="12247" spans="1:4" ht="14.25">
      <c r="A12247" s="199">
        <v>12128</v>
      </c>
      <c r="B12247" s="186" t="s">
        <v>11419</v>
      </c>
      <c r="C12247" s="187" t="s">
        <v>73</v>
      </c>
      <c r="D12247" s="218">
        <v>8.7200000000000006</v>
      </c>
    </row>
    <row r="12248" spans="1:4" ht="14.25">
      <c r="A12248" s="199">
        <v>38081</v>
      </c>
      <c r="B12248" s="186" t="s">
        <v>11420</v>
      </c>
      <c r="C12248" s="187" t="s">
        <v>73</v>
      </c>
      <c r="D12248" s="218">
        <v>22.45</v>
      </c>
    </row>
    <row r="12249" spans="1:4" ht="14.25">
      <c r="A12249" s="199">
        <v>38070</v>
      </c>
      <c r="B12249" s="186" t="s">
        <v>11421</v>
      </c>
      <c r="C12249" s="187" t="s">
        <v>73</v>
      </c>
      <c r="D12249" s="218">
        <v>15.47</v>
      </c>
    </row>
    <row r="12250" spans="1:4" ht="14.25">
      <c r="A12250" s="199">
        <v>38074</v>
      </c>
      <c r="B12250" s="186" t="s">
        <v>11422</v>
      </c>
      <c r="C12250" s="187" t="s">
        <v>73</v>
      </c>
      <c r="D12250" s="218">
        <v>23.52</v>
      </c>
    </row>
    <row r="12251" spans="1:4" ht="14.25">
      <c r="A12251" s="199">
        <v>38072</v>
      </c>
      <c r="B12251" s="186" t="s">
        <v>11423</v>
      </c>
      <c r="C12251" s="187" t="s">
        <v>73</v>
      </c>
      <c r="D12251" s="218">
        <v>19.399999999999999</v>
      </c>
    </row>
    <row r="12252" spans="1:4" ht="14.25">
      <c r="A12252" s="199">
        <v>38079</v>
      </c>
      <c r="B12252" s="186" t="s">
        <v>11424</v>
      </c>
      <c r="C12252" s="187" t="s">
        <v>73</v>
      </c>
      <c r="D12252" s="218">
        <v>20.190000000000001</v>
      </c>
    </row>
    <row r="12253" spans="1:4" ht="14.25">
      <c r="A12253" s="199">
        <v>38068</v>
      </c>
      <c r="B12253" s="186" t="s">
        <v>11425</v>
      </c>
      <c r="C12253" s="187" t="s">
        <v>73</v>
      </c>
      <c r="D12253" s="218">
        <v>13.39</v>
      </c>
    </row>
    <row r="12254" spans="1:4" ht="14.25">
      <c r="A12254" s="199">
        <v>38071</v>
      </c>
      <c r="B12254" s="186" t="s">
        <v>11426</v>
      </c>
      <c r="C12254" s="187" t="s">
        <v>73</v>
      </c>
      <c r="D12254" s="218">
        <v>16.010000000000002</v>
      </c>
    </row>
    <row r="12255" spans="1:4" ht="14.25">
      <c r="A12255" s="199">
        <v>45279</v>
      </c>
      <c r="B12255" s="186" t="s">
        <v>13945</v>
      </c>
      <c r="C12255" s="187" t="s">
        <v>73</v>
      </c>
      <c r="D12255" s="218">
        <v>1013.5</v>
      </c>
    </row>
    <row r="12256" spans="1:4" ht="14.25">
      <c r="A12256" s="199">
        <v>3405</v>
      </c>
      <c r="B12256" s="186" t="s">
        <v>11427</v>
      </c>
      <c r="C12256" s="187" t="s">
        <v>73</v>
      </c>
      <c r="D12256" s="218">
        <v>96.54</v>
      </c>
    </row>
    <row r="12257" spans="1:4" ht="14.25">
      <c r="A12257" s="199">
        <v>3394</v>
      </c>
      <c r="B12257" s="186" t="s">
        <v>11428</v>
      </c>
      <c r="C12257" s="187" t="s">
        <v>73</v>
      </c>
      <c r="D12257" s="218">
        <v>509.6</v>
      </c>
    </row>
    <row r="12258" spans="1:4" ht="14.25">
      <c r="A12258" s="199">
        <v>3393</v>
      </c>
      <c r="B12258" s="186" t="s">
        <v>11429</v>
      </c>
      <c r="C12258" s="187" t="s">
        <v>73</v>
      </c>
      <c r="D12258" s="218">
        <v>867.65</v>
      </c>
    </row>
    <row r="12259" spans="1:4" ht="14.25">
      <c r="A12259" s="199">
        <v>3406</v>
      </c>
      <c r="B12259" s="186" t="s">
        <v>11430</v>
      </c>
      <c r="C12259" s="187" t="s">
        <v>73</v>
      </c>
      <c r="D12259" s="218">
        <v>29.55</v>
      </c>
    </row>
    <row r="12260" spans="1:4" ht="14.25">
      <c r="A12260" s="199">
        <v>3395</v>
      </c>
      <c r="B12260" s="186" t="s">
        <v>11431</v>
      </c>
      <c r="C12260" s="187" t="s">
        <v>73</v>
      </c>
      <c r="D12260" s="218">
        <v>124.65</v>
      </c>
    </row>
    <row r="12261" spans="1:4" ht="14.25">
      <c r="A12261" s="199">
        <v>3398</v>
      </c>
      <c r="B12261" s="186" t="s">
        <v>11432</v>
      </c>
      <c r="C12261" s="187" t="s">
        <v>73</v>
      </c>
      <c r="D12261" s="218">
        <v>5.92</v>
      </c>
    </row>
    <row r="12262" spans="1:4" ht="14.25">
      <c r="A12262" s="199">
        <v>40662</v>
      </c>
      <c r="B12262" s="186" t="s">
        <v>11433</v>
      </c>
      <c r="C12262" s="187" t="s">
        <v>73</v>
      </c>
      <c r="D12262" s="218">
        <v>226.66</v>
      </c>
    </row>
    <row r="12263" spans="1:4" ht="14.25">
      <c r="A12263" s="199">
        <v>3437</v>
      </c>
      <c r="B12263" s="186" t="s">
        <v>11434</v>
      </c>
      <c r="C12263" s="187" t="s">
        <v>74</v>
      </c>
      <c r="D12263" s="218">
        <v>629.63</v>
      </c>
    </row>
    <row r="12264" spans="1:4" ht="14.25">
      <c r="A12264" s="199">
        <v>11190</v>
      </c>
      <c r="B12264" s="186" t="s">
        <v>11435</v>
      </c>
      <c r="C12264" s="187" t="s">
        <v>73</v>
      </c>
      <c r="D12264" s="218"/>
    </row>
    <row r="12265" spans="1:4" ht="14.25">
      <c r="A12265" s="199">
        <v>34377</v>
      </c>
      <c r="B12265" s="186" t="s">
        <v>11436</v>
      </c>
      <c r="C12265" s="187" t="s">
        <v>73</v>
      </c>
      <c r="D12265" s="218">
        <v>170.27</v>
      </c>
    </row>
    <row r="12266" spans="1:4" ht="14.25">
      <c r="A12266" s="199">
        <v>40659</v>
      </c>
      <c r="B12266" s="186" t="s">
        <v>11437</v>
      </c>
      <c r="C12266" s="187" t="s">
        <v>74</v>
      </c>
      <c r="D12266" s="218">
        <v>890.84</v>
      </c>
    </row>
    <row r="12267" spans="1:4" ht="14.25">
      <c r="A12267" s="199">
        <v>40660</v>
      </c>
      <c r="B12267" s="186" t="s">
        <v>11438</v>
      </c>
      <c r="C12267" s="187" t="s">
        <v>74</v>
      </c>
      <c r="D12267" s="218">
        <v>1129.03</v>
      </c>
    </row>
    <row r="12268" spans="1:4" ht="14.25">
      <c r="A12268" s="199">
        <v>40661</v>
      </c>
      <c r="B12268" s="186" t="s">
        <v>11439</v>
      </c>
      <c r="C12268" s="187" t="s">
        <v>74</v>
      </c>
      <c r="D12268" s="218">
        <v>694.16</v>
      </c>
    </row>
    <row r="12269" spans="1:4" ht="14.25">
      <c r="A12269" s="199">
        <v>3428</v>
      </c>
      <c r="B12269" s="186" t="s">
        <v>11440</v>
      </c>
      <c r="C12269" s="187" t="s">
        <v>74</v>
      </c>
      <c r="D12269" s="218">
        <v>933.95</v>
      </c>
    </row>
    <row r="12270" spans="1:4" ht="14.25">
      <c r="A12270" s="199">
        <v>3429</v>
      </c>
      <c r="B12270" s="186" t="s">
        <v>11441</v>
      </c>
      <c r="C12270" s="187" t="s">
        <v>74</v>
      </c>
      <c r="D12270" s="218">
        <v>533.61</v>
      </c>
    </row>
    <row r="12271" spans="1:4" ht="14.25">
      <c r="A12271" s="199">
        <v>11199</v>
      </c>
      <c r="B12271" s="186" t="s">
        <v>11442</v>
      </c>
      <c r="C12271" s="187" t="s">
        <v>73</v>
      </c>
      <c r="D12271" s="218"/>
    </row>
    <row r="12272" spans="1:4" ht="14.25">
      <c r="A12272" s="199">
        <v>36896</v>
      </c>
      <c r="B12272" s="186" t="s">
        <v>11443</v>
      </c>
      <c r="C12272" s="187" t="s">
        <v>73</v>
      </c>
      <c r="D12272" s="218">
        <v>329.78</v>
      </c>
    </row>
    <row r="12273" spans="1:4" ht="14.25">
      <c r="A12273" s="199">
        <v>34367</v>
      </c>
      <c r="B12273" s="186" t="s">
        <v>11444</v>
      </c>
      <c r="C12273" s="187" t="s">
        <v>73</v>
      </c>
      <c r="D12273" s="218">
        <v>425.03</v>
      </c>
    </row>
    <row r="12274" spans="1:4" ht="14.25">
      <c r="A12274" s="199">
        <v>36897</v>
      </c>
      <c r="B12274" s="186" t="s">
        <v>11445</v>
      </c>
      <c r="C12274" s="187" t="s">
        <v>73</v>
      </c>
      <c r="D12274" s="218">
        <v>514.61</v>
      </c>
    </row>
    <row r="12275" spans="1:4" ht="14.25">
      <c r="A12275" s="199">
        <v>34369</v>
      </c>
      <c r="B12275" s="186" t="s">
        <v>11446</v>
      </c>
      <c r="C12275" s="187" t="s">
        <v>73</v>
      </c>
      <c r="D12275" s="218">
        <v>592.22</v>
      </c>
    </row>
    <row r="12276" spans="1:4" ht="14.25">
      <c r="A12276" s="199">
        <v>34364</v>
      </c>
      <c r="B12276" s="186" t="s">
        <v>11447</v>
      </c>
      <c r="C12276" s="187" t="s">
        <v>73</v>
      </c>
      <c r="D12276" s="218">
        <v>558.69000000000005</v>
      </c>
    </row>
    <row r="12277" spans="1:4" ht="14.25">
      <c r="A12277" s="199">
        <v>3421</v>
      </c>
      <c r="B12277" s="186" t="s">
        <v>11448</v>
      </c>
      <c r="C12277" s="187" t="s">
        <v>74</v>
      </c>
      <c r="D12277" s="218">
        <v>699.47</v>
      </c>
    </row>
    <row r="12278" spans="1:4" ht="14.25">
      <c r="A12278" s="199">
        <v>599</v>
      </c>
      <c r="B12278" s="186" t="s">
        <v>11449</v>
      </c>
      <c r="C12278" s="187" t="s">
        <v>74</v>
      </c>
      <c r="D12278" s="218">
        <v>601.44000000000005</v>
      </c>
    </row>
    <row r="12279" spans="1:4" ht="14.25">
      <c r="A12279" s="199">
        <v>44053</v>
      </c>
      <c r="B12279" s="186" t="s">
        <v>11450</v>
      </c>
      <c r="C12279" s="187" t="s">
        <v>73</v>
      </c>
      <c r="D12279" s="218">
        <v>1334.93</v>
      </c>
    </row>
    <row r="12280" spans="1:4" ht="14.25">
      <c r="A12280" s="199">
        <v>3423</v>
      </c>
      <c r="B12280" s="186" t="s">
        <v>11451</v>
      </c>
      <c r="C12280" s="187" t="s">
        <v>74</v>
      </c>
      <c r="D12280" s="218">
        <v>986.42</v>
      </c>
    </row>
    <row r="12281" spans="1:4" ht="14.25">
      <c r="A12281" s="199">
        <v>34797</v>
      </c>
      <c r="B12281" s="186" t="s">
        <v>11452</v>
      </c>
      <c r="C12281" s="187" t="s">
        <v>73</v>
      </c>
      <c r="D12281" s="218"/>
    </row>
    <row r="12282" spans="1:4" ht="14.25">
      <c r="A12282" s="199">
        <v>34381</v>
      </c>
      <c r="B12282" s="186" t="s">
        <v>11453</v>
      </c>
      <c r="C12282" s="187" t="s">
        <v>73</v>
      </c>
      <c r="D12282" s="218">
        <v>242.85</v>
      </c>
    </row>
    <row r="12283" spans="1:4" ht="14.25">
      <c r="A12283" s="199">
        <v>44054</v>
      </c>
      <c r="B12283" s="186" t="s">
        <v>11454</v>
      </c>
      <c r="C12283" s="187" t="s">
        <v>73</v>
      </c>
      <c r="D12283" s="218">
        <v>478.89</v>
      </c>
    </row>
    <row r="12284" spans="1:4" ht="14.25">
      <c r="A12284" s="199">
        <v>44399</v>
      </c>
      <c r="B12284" s="186" t="s">
        <v>11455</v>
      </c>
      <c r="C12284" s="187" t="s">
        <v>73</v>
      </c>
      <c r="D12284" s="218">
        <v>654.32000000000005</v>
      </c>
    </row>
    <row r="12285" spans="1:4" ht="14.25">
      <c r="A12285" s="199">
        <v>44503</v>
      </c>
      <c r="B12285" s="186" t="s">
        <v>11456</v>
      </c>
      <c r="C12285" s="187" t="s">
        <v>42</v>
      </c>
      <c r="D12285" s="218">
        <v>17.690000000000001</v>
      </c>
    </row>
    <row r="12286" spans="1:4" ht="14.25">
      <c r="A12286" s="199">
        <v>41077</v>
      </c>
      <c r="B12286" s="186" t="s">
        <v>11457</v>
      </c>
      <c r="C12286" s="187" t="s">
        <v>75</v>
      </c>
      <c r="D12286" s="218">
        <v>3124.05</v>
      </c>
    </row>
    <row r="12287" spans="1:4" ht="14.25">
      <c r="A12287" s="199">
        <v>37963</v>
      </c>
      <c r="B12287" s="186" t="s">
        <v>11458</v>
      </c>
      <c r="C12287" s="187" t="s">
        <v>73</v>
      </c>
      <c r="D12287" s="218">
        <v>4.72</v>
      </c>
    </row>
    <row r="12288" spans="1:4" ht="14.25">
      <c r="A12288" s="199">
        <v>37964</v>
      </c>
      <c r="B12288" s="186" t="s">
        <v>11459</v>
      </c>
      <c r="C12288" s="187" t="s">
        <v>73</v>
      </c>
      <c r="D12288" s="218">
        <v>6.31</v>
      </c>
    </row>
    <row r="12289" spans="1:4" ht="14.25">
      <c r="A12289" s="199">
        <v>37965</v>
      </c>
      <c r="B12289" s="186" t="s">
        <v>11460</v>
      </c>
      <c r="C12289" s="187" t="s">
        <v>73</v>
      </c>
      <c r="D12289" s="218">
        <v>9.1</v>
      </c>
    </row>
    <row r="12290" spans="1:4" ht="14.25">
      <c r="A12290" s="199">
        <v>37966</v>
      </c>
      <c r="B12290" s="186" t="s">
        <v>11461</v>
      </c>
      <c r="C12290" s="187" t="s">
        <v>73</v>
      </c>
      <c r="D12290" s="218">
        <v>15.98</v>
      </c>
    </row>
    <row r="12291" spans="1:4" ht="14.25">
      <c r="A12291" s="199">
        <v>37967</v>
      </c>
      <c r="B12291" s="186" t="s">
        <v>11462</v>
      </c>
      <c r="C12291" s="187" t="s">
        <v>73</v>
      </c>
      <c r="D12291" s="218">
        <v>26.85</v>
      </c>
    </row>
    <row r="12292" spans="1:4" ht="14.25">
      <c r="A12292" s="199">
        <v>37968</v>
      </c>
      <c r="B12292" s="186" t="s">
        <v>11463</v>
      </c>
      <c r="C12292" s="187" t="s">
        <v>73</v>
      </c>
      <c r="D12292" s="218">
        <v>57.01</v>
      </c>
    </row>
    <row r="12293" spans="1:4" ht="14.25">
      <c r="A12293" s="199">
        <v>37969</v>
      </c>
      <c r="B12293" s="186" t="s">
        <v>11464</v>
      </c>
      <c r="C12293" s="187" t="s">
        <v>73</v>
      </c>
      <c r="D12293" s="218">
        <v>144.06</v>
      </c>
    </row>
    <row r="12294" spans="1:4" ht="14.25">
      <c r="A12294" s="199">
        <v>37970</v>
      </c>
      <c r="B12294" s="186" t="s">
        <v>11465</v>
      </c>
      <c r="C12294" s="187" t="s">
        <v>73</v>
      </c>
      <c r="D12294" s="218">
        <v>208.43</v>
      </c>
    </row>
    <row r="12295" spans="1:4" ht="14.25">
      <c r="A12295" s="199">
        <v>44251</v>
      </c>
      <c r="B12295" s="186" t="s">
        <v>11466</v>
      </c>
      <c r="C12295" s="187" t="s">
        <v>73</v>
      </c>
      <c r="D12295" s="218">
        <v>240.74</v>
      </c>
    </row>
    <row r="12296" spans="1:4" ht="14.25">
      <c r="A12296" s="199">
        <v>21118</v>
      </c>
      <c r="B12296" s="186" t="s">
        <v>11467</v>
      </c>
      <c r="C12296" s="187" t="s">
        <v>73</v>
      </c>
      <c r="D12296" s="218">
        <v>3.75</v>
      </c>
    </row>
    <row r="12297" spans="1:4" ht="14.25">
      <c r="A12297" s="199">
        <v>37956</v>
      </c>
      <c r="B12297" s="186" t="s">
        <v>11468</v>
      </c>
      <c r="C12297" s="187" t="s">
        <v>73</v>
      </c>
      <c r="D12297" s="218">
        <v>4.6100000000000003</v>
      </c>
    </row>
    <row r="12298" spans="1:4" ht="14.25">
      <c r="A12298" s="199">
        <v>37957</v>
      </c>
      <c r="B12298" s="186" t="s">
        <v>11469</v>
      </c>
      <c r="C12298" s="187" t="s">
        <v>73</v>
      </c>
      <c r="D12298" s="218">
        <v>9.8000000000000007</v>
      </c>
    </row>
    <row r="12299" spans="1:4" ht="14.25">
      <c r="A12299" s="199">
        <v>37958</v>
      </c>
      <c r="B12299" s="186" t="s">
        <v>11470</v>
      </c>
      <c r="C12299" s="187" t="s">
        <v>73</v>
      </c>
      <c r="D12299" s="218">
        <v>17.72</v>
      </c>
    </row>
    <row r="12300" spans="1:4" ht="14.25">
      <c r="A12300" s="199">
        <v>37959</v>
      </c>
      <c r="B12300" s="186" t="s">
        <v>11471</v>
      </c>
      <c r="C12300" s="187" t="s">
        <v>73</v>
      </c>
      <c r="D12300" s="218">
        <v>27.28</v>
      </c>
    </row>
    <row r="12301" spans="1:4" ht="14.25">
      <c r="A12301" s="199">
        <v>37960</v>
      </c>
      <c r="B12301" s="186" t="s">
        <v>11472</v>
      </c>
      <c r="C12301" s="187" t="s">
        <v>73</v>
      </c>
      <c r="D12301" s="218">
        <v>69.7</v>
      </c>
    </row>
    <row r="12302" spans="1:4" ht="14.25">
      <c r="A12302" s="199">
        <v>37961</v>
      </c>
      <c r="B12302" s="186" t="s">
        <v>11473</v>
      </c>
      <c r="C12302" s="187" t="s">
        <v>73</v>
      </c>
      <c r="D12302" s="218">
        <v>149.80000000000001</v>
      </c>
    </row>
    <row r="12303" spans="1:4" ht="14.25">
      <c r="A12303" s="199">
        <v>37962</v>
      </c>
      <c r="B12303" s="186" t="s">
        <v>11474</v>
      </c>
      <c r="C12303" s="187" t="s">
        <v>73</v>
      </c>
      <c r="D12303" s="218">
        <v>172.7</v>
      </c>
    </row>
    <row r="12304" spans="1:4" ht="14.25">
      <c r="A12304" s="199">
        <v>3533</v>
      </c>
      <c r="B12304" s="186" t="s">
        <v>11475</v>
      </c>
      <c r="C12304" s="187" t="s">
        <v>73</v>
      </c>
      <c r="D12304" s="218">
        <v>3.1</v>
      </c>
    </row>
    <row r="12305" spans="1:4" ht="14.25">
      <c r="A12305" s="199">
        <v>3538</v>
      </c>
      <c r="B12305" s="186" t="s">
        <v>11476</v>
      </c>
      <c r="C12305" s="187" t="s">
        <v>73</v>
      </c>
      <c r="D12305" s="218">
        <v>5.86</v>
      </c>
    </row>
    <row r="12306" spans="1:4" ht="14.25">
      <c r="A12306" s="199">
        <v>3498</v>
      </c>
      <c r="B12306" s="186" t="s">
        <v>11477</v>
      </c>
      <c r="C12306" s="187" t="s">
        <v>73</v>
      </c>
      <c r="D12306" s="218">
        <v>5.68</v>
      </c>
    </row>
    <row r="12307" spans="1:4" ht="14.25">
      <c r="A12307" s="199">
        <v>3496</v>
      </c>
      <c r="B12307" s="186" t="s">
        <v>11478</v>
      </c>
      <c r="C12307" s="187" t="s">
        <v>73</v>
      </c>
      <c r="D12307" s="218">
        <v>3.8</v>
      </c>
    </row>
    <row r="12308" spans="1:4" ht="14.25">
      <c r="A12308" s="199">
        <v>38429</v>
      </c>
      <c r="B12308" s="186" t="s">
        <v>11479</v>
      </c>
      <c r="C12308" s="187" t="s">
        <v>73</v>
      </c>
      <c r="D12308" s="218">
        <v>12.75</v>
      </c>
    </row>
    <row r="12309" spans="1:4" ht="14.25">
      <c r="A12309" s="199">
        <v>38431</v>
      </c>
      <c r="B12309" s="186" t="s">
        <v>11480</v>
      </c>
      <c r="C12309" s="187" t="s">
        <v>73</v>
      </c>
      <c r="D12309" s="218">
        <v>16</v>
      </c>
    </row>
    <row r="12310" spans="1:4" ht="14.25">
      <c r="A12310" s="199">
        <v>38430</v>
      </c>
      <c r="B12310" s="186" t="s">
        <v>11481</v>
      </c>
      <c r="C12310" s="187" t="s">
        <v>73</v>
      </c>
      <c r="D12310" s="218">
        <v>24.81</v>
      </c>
    </row>
    <row r="12311" spans="1:4" ht="14.25">
      <c r="A12311" s="199">
        <v>36348</v>
      </c>
      <c r="B12311" s="186" t="s">
        <v>11482</v>
      </c>
      <c r="C12311" s="187" t="s">
        <v>73</v>
      </c>
      <c r="D12311" s="218"/>
    </row>
    <row r="12312" spans="1:4" ht="14.25">
      <c r="A12312" s="199">
        <v>36349</v>
      </c>
      <c r="B12312" s="186" t="s">
        <v>11483</v>
      </c>
      <c r="C12312" s="187" t="s">
        <v>73</v>
      </c>
      <c r="D12312" s="218"/>
    </row>
    <row r="12313" spans="1:4" ht="14.25">
      <c r="A12313" s="199">
        <v>38987</v>
      </c>
      <c r="B12313" s="186" t="s">
        <v>11484</v>
      </c>
      <c r="C12313" s="187" t="s">
        <v>73</v>
      </c>
      <c r="D12313" s="218"/>
    </row>
    <row r="12314" spans="1:4" ht="14.25">
      <c r="A12314" s="199">
        <v>38988</v>
      </c>
      <c r="B12314" s="186" t="s">
        <v>11485</v>
      </c>
      <c r="C12314" s="187" t="s">
        <v>73</v>
      </c>
      <c r="D12314" s="218"/>
    </row>
    <row r="12315" spans="1:4" ht="14.25">
      <c r="A12315" s="199">
        <v>38989</v>
      </c>
      <c r="B12315" s="186" t="s">
        <v>11486</v>
      </c>
      <c r="C12315" s="187" t="s">
        <v>73</v>
      </c>
      <c r="D12315" s="218"/>
    </row>
    <row r="12316" spans="1:4" ht="14.25">
      <c r="A12316" s="199">
        <v>38990</v>
      </c>
      <c r="B12316" s="186" t="s">
        <v>11487</v>
      </c>
      <c r="C12316" s="187" t="s">
        <v>73</v>
      </c>
      <c r="D12316" s="218"/>
    </row>
    <row r="12317" spans="1:4" ht="14.25">
      <c r="A12317" s="199">
        <v>38991</v>
      </c>
      <c r="B12317" s="186" t="s">
        <v>11488</v>
      </c>
      <c r="C12317" s="187" t="s">
        <v>73</v>
      </c>
      <c r="D12317" s="218"/>
    </row>
    <row r="12318" spans="1:4" ht="14.25">
      <c r="A12318" s="199">
        <v>38433</v>
      </c>
      <c r="B12318" s="186" t="s">
        <v>11489</v>
      </c>
      <c r="C12318" s="187" t="s">
        <v>73</v>
      </c>
      <c r="D12318" s="218"/>
    </row>
    <row r="12319" spans="1:4" ht="14.25">
      <c r="A12319" s="199">
        <v>38440</v>
      </c>
      <c r="B12319" s="186" t="s">
        <v>11490</v>
      </c>
      <c r="C12319" s="187" t="s">
        <v>73</v>
      </c>
      <c r="D12319" s="218"/>
    </row>
    <row r="12320" spans="1:4" ht="14.25">
      <c r="A12320" s="199">
        <v>36359</v>
      </c>
      <c r="B12320" s="186" t="s">
        <v>11491</v>
      </c>
      <c r="C12320" s="187" t="s">
        <v>73</v>
      </c>
      <c r="D12320" s="218"/>
    </row>
    <row r="12321" spans="1:4" ht="14.25">
      <c r="A12321" s="199">
        <v>36360</v>
      </c>
      <c r="B12321" s="186" t="s">
        <v>11492</v>
      </c>
      <c r="C12321" s="187" t="s">
        <v>73</v>
      </c>
      <c r="D12321" s="218"/>
    </row>
    <row r="12322" spans="1:4" ht="14.25">
      <c r="A12322" s="199">
        <v>38434</v>
      </c>
      <c r="B12322" s="186" t="s">
        <v>11493</v>
      </c>
      <c r="C12322" s="187" t="s">
        <v>73</v>
      </c>
      <c r="D12322" s="218"/>
    </row>
    <row r="12323" spans="1:4" ht="14.25">
      <c r="A12323" s="199">
        <v>38435</v>
      </c>
      <c r="B12323" s="186" t="s">
        <v>11494</v>
      </c>
      <c r="C12323" s="187" t="s">
        <v>73</v>
      </c>
      <c r="D12323" s="218"/>
    </row>
    <row r="12324" spans="1:4" ht="14.25">
      <c r="A12324" s="199">
        <v>38436</v>
      </c>
      <c r="B12324" s="186" t="s">
        <v>11495</v>
      </c>
      <c r="C12324" s="187" t="s">
        <v>73</v>
      </c>
      <c r="D12324" s="218"/>
    </row>
    <row r="12325" spans="1:4" ht="14.25">
      <c r="A12325" s="199">
        <v>38437</v>
      </c>
      <c r="B12325" s="186" t="s">
        <v>11496</v>
      </c>
      <c r="C12325" s="187" t="s">
        <v>73</v>
      </c>
      <c r="D12325" s="218"/>
    </row>
    <row r="12326" spans="1:4" ht="14.25">
      <c r="A12326" s="199">
        <v>38438</v>
      </c>
      <c r="B12326" s="186" t="s">
        <v>11497</v>
      </c>
      <c r="C12326" s="187" t="s">
        <v>73</v>
      </c>
      <c r="D12326" s="218"/>
    </row>
    <row r="12327" spans="1:4" ht="14.25">
      <c r="A12327" s="199">
        <v>38439</v>
      </c>
      <c r="B12327" s="186" t="s">
        <v>11498</v>
      </c>
      <c r="C12327" s="187" t="s">
        <v>73</v>
      </c>
      <c r="D12327" s="218"/>
    </row>
    <row r="12328" spans="1:4" ht="14.25">
      <c r="A12328" s="199">
        <v>10836</v>
      </c>
      <c r="B12328" s="186" t="s">
        <v>11499</v>
      </c>
      <c r="C12328" s="187" t="s">
        <v>73</v>
      </c>
      <c r="D12328" s="218">
        <v>23.26</v>
      </c>
    </row>
    <row r="12329" spans="1:4" ht="14.25">
      <c r="A12329" s="199">
        <v>3510</v>
      </c>
      <c r="B12329" s="186" t="s">
        <v>11500</v>
      </c>
      <c r="C12329" s="187" t="s">
        <v>73</v>
      </c>
      <c r="D12329" s="218">
        <v>14.26</v>
      </c>
    </row>
    <row r="12330" spans="1:4" ht="14.25">
      <c r="A12330" s="199">
        <v>10835</v>
      </c>
      <c r="B12330" s="186" t="s">
        <v>11501</v>
      </c>
      <c r="C12330" s="187" t="s">
        <v>73</v>
      </c>
      <c r="D12330" s="218">
        <v>6.49</v>
      </c>
    </row>
    <row r="12331" spans="1:4" ht="14.25">
      <c r="A12331" s="199">
        <v>3485</v>
      </c>
      <c r="B12331" s="186" t="s">
        <v>11502</v>
      </c>
      <c r="C12331" s="187" t="s">
        <v>73</v>
      </c>
      <c r="D12331" s="218">
        <v>15</v>
      </c>
    </row>
    <row r="12332" spans="1:4" ht="14.25">
      <c r="A12332" s="199">
        <v>3475</v>
      </c>
      <c r="B12332" s="186" t="s">
        <v>11503</v>
      </c>
      <c r="C12332" s="187" t="s">
        <v>73</v>
      </c>
      <c r="D12332" s="218">
        <v>5.43</v>
      </c>
    </row>
    <row r="12333" spans="1:4" ht="14.25">
      <c r="A12333" s="199">
        <v>3534</v>
      </c>
      <c r="B12333" s="186" t="s">
        <v>11504</v>
      </c>
      <c r="C12333" s="187" t="s">
        <v>73</v>
      </c>
      <c r="D12333" s="218">
        <v>8.6</v>
      </c>
    </row>
    <row r="12334" spans="1:4" ht="14.25">
      <c r="A12334" s="199">
        <v>3482</v>
      </c>
      <c r="B12334" s="186" t="s">
        <v>11505</v>
      </c>
      <c r="C12334" s="187" t="s">
        <v>73</v>
      </c>
      <c r="D12334" s="218">
        <v>6.15</v>
      </c>
    </row>
    <row r="12335" spans="1:4" ht="14.25">
      <c r="A12335" s="199">
        <v>3543</v>
      </c>
      <c r="B12335" s="186" t="s">
        <v>11506</v>
      </c>
      <c r="C12335" s="187" t="s">
        <v>73</v>
      </c>
      <c r="D12335" s="218">
        <v>2</v>
      </c>
    </row>
    <row r="12336" spans="1:4" ht="14.25">
      <c r="A12336" s="199">
        <v>3505</v>
      </c>
      <c r="B12336" s="186" t="s">
        <v>11507</v>
      </c>
      <c r="C12336" s="187" t="s">
        <v>73</v>
      </c>
      <c r="D12336" s="218">
        <v>2.97</v>
      </c>
    </row>
    <row r="12337" spans="1:4" ht="14.25">
      <c r="A12337" s="199">
        <v>3521</v>
      </c>
      <c r="B12337" s="186" t="s">
        <v>11508</v>
      </c>
      <c r="C12337" s="187" t="s">
        <v>73</v>
      </c>
      <c r="D12337" s="218">
        <v>2.2400000000000002</v>
      </c>
    </row>
    <row r="12338" spans="1:4" ht="14.25">
      <c r="A12338" s="199">
        <v>3531</v>
      </c>
      <c r="B12338" s="186" t="s">
        <v>11509</v>
      </c>
      <c r="C12338" s="187" t="s">
        <v>73</v>
      </c>
      <c r="D12338" s="218">
        <v>4.26</v>
      </c>
    </row>
    <row r="12339" spans="1:4" ht="14.25">
      <c r="A12339" s="199">
        <v>3522</v>
      </c>
      <c r="B12339" s="186" t="s">
        <v>11510</v>
      </c>
      <c r="C12339" s="187" t="s">
        <v>73</v>
      </c>
      <c r="D12339" s="218">
        <v>2.75</v>
      </c>
    </row>
    <row r="12340" spans="1:4" ht="14.25">
      <c r="A12340" s="199">
        <v>3527</v>
      </c>
      <c r="B12340" s="186" t="s">
        <v>11511</v>
      </c>
      <c r="C12340" s="187" t="s">
        <v>73</v>
      </c>
      <c r="D12340" s="218">
        <v>14.45</v>
      </c>
    </row>
    <row r="12341" spans="1:4" ht="14.25">
      <c r="A12341" s="199">
        <v>3530</v>
      </c>
      <c r="B12341" s="186" t="s">
        <v>11512</v>
      </c>
      <c r="C12341" s="187" t="s">
        <v>73</v>
      </c>
      <c r="D12341" s="218">
        <v>234.06</v>
      </c>
    </row>
    <row r="12342" spans="1:4" ht="14.25">
      <c r="A12342" s="199">
        <v>3542</v>
      </c>
      <c r="B12342" s="186" t="s">
        <v>11513</v>
      </c>
      <c r="C12342" s="187" t="s">
        <v>73</v>
      </c>
      <c r="D12342" s="218">
        <v>0.67</v>
      </c>
    </row>
    <row r="12343" spans="1:4" ht="14.25">
      <c r="A12343" s="199">
        <v>3529</v>
      </c>
      <c r="B12343" s="186" t="s">
        <v>11514</v>
      </c>
      <c r="C12343" s="187" t="s">
        <v>73</v>
      </c>
      <c r="D12343" s="218">
        <v>0.82</v>
      </c>
    </row>
    <row r="12344" spans="1:4" ht="14.25">
      <c r="A12344" s="199">
        <v>3536</v>
      </c>
      <c r="B12344" s="186" t="s">
        <v>11515</v>
      </c>
      <c r="C12344" s="187" t="s">
        <v>73</v>
      </c>
      <c r="D12344" s="218">
        <v>2.74</v>
      </c>
    </row>
    <row r="12345" spans="1:4" ht="14.25">
      <c r="A12345" s="199">
        <v>3535</v>
      </c>
      <c r="B12345" s="186" t="s">
        <v>11516</v>
      </c>
      <c r="C12345" s="187" t="s">
        <v>73</v>
      </c>
      <c r="D12345" s="218">
        <v>6.68</v>
      </c>
    </row>
    <row r="12346" spans="1:4" ht="14.25">
      <c r="A12346" s="199">
        <v>3540</v>
      </c>
      <c r="B12346" s="186" t="s">
        <v>11517</v>
      </c>
      <c r="C12346" s="187" t="s">
        <v>73</v>
      </c>
      <c r="D12346" s="218">
        <v>5.65</v>
      </c>
    </row>
    <row r="12347" spans="1:4" ht="14.25">
      <c r="A12347" s="199">
        <v>3539</v>
      </c>
      <c r="B12347" s="186" t="s">
        <v>11518</v>
      </c>
      <c r="C12347" s="187" t="s">
        <v>73</v>
      </c>
      <c r="D12347" s="218">
        <v>32.76</v>
      </c>
    </row>
    <row r="12348" spans="1:4" ht="14.25">
      <c r="A12348" s="199">
        <v>3513</v>
      </c>
      <c r="B12348" s="186" t="s">
        <v>11519</v>
      </c>
      <c r="C12348" s="187" t="s">
        <v>73</v>
      </c>
      <c r="D12348" s="218">
        <v>115.51</v>
      </c>
    </row>
    <row r="12349" spans="1:4" ht="14.25">
      <c r="A12349" s="199">
        <v>3516</v>
      </c>
      <c r="B12349" s="186" t="s">
        <v>11520</v>
      </c>
      <c r="C12349" s="187" t="s">
        <v>73</v>
      </c>
      <c r="D12349" s="218">
        <v>2.68</v>
      </c>
    </row>
    <row r="12350" spans="1:4" ht="14.25">
      <c r="A12350" s="199">
        <v>3517</v>
      </c>
      <c r="B12350" s="186" t="s">
        <v>11521</v>
      </c>
      <c r="C12350" s="187" t="s">
        <v>73</v>
      </c>
      <c r="D12350" s="218">
        <v>2.42</v>
      </c>
    </row>
    <row r="12351" spans="1:4" ht="14.25">
      <c r="A12351" s="199">
        <v>3515</v>
      </c>
      <c r="B12351" s="186" t="s">
        <v>11522</v>
      </c>
      <c r="C12351" s="187" t="s">
        <v>73</v>
      </c>
      <c r="D12351" s="218">
        <v>7.37</v>
      </c>
    </row>
    <row r="12352" spans="1:4" ht="14.25">
      <c r="A12352" s="199">
        <v>20147</v>
      </c>
      <c r="B12352" s="186" t="s">
        <v>11523</v>
      </c>
      <c r="C12352" s="187" t="s">
        <v>73</v>
      </c>
      <c r="D12352" s="218">
        <v>6.06</v>
      </c>
    </row>
    <row r="12353" spans="1:4" ht="14.25">
      <c r="A12353" s="199">
        <v>3524</v>
      </c>
      <c r="B12353" s="186" t="s">
        <v>11524</v>
      </c>
      <c r="C12353" s="187" t="s">
        <v>73</v>
      </c>
      <c r="D12353" s="218">
        <v>9.1199999999999992</v>
      </c>
    </row>
    <row r="12354" spans="1:4" ht="14.25">
      <c r="A12354" s="199">
        <v>3532</v>
      </c>
      <c r="B12354" s="186" t="s">
        <v>11525</v>
      </c>
      <c r="C12354" s="187" t="s">
        <v>73</v>
      </c>
      <c r="D12354" s="218">
        <v>21.08</v>
      </c>
    </row>
    <row r="12355" spans="1:4" ht="14.25">
      <c r="A12355" s="199">
        <v>3528</v>
      </c>
      <c r="B12355" s="186" t="s">
        <v>11526</v>
      </c>
      <c r="C12355" s="187" t="s">
        <v>73</v>
      </c>
      <c r="D12355" s="218">
        <v>10.47</v>
      </c>
    </row>
    <row r="12356" spans="1:4" ht="14.25">
      <c r="A12356" s="199">
        <v>37952</v>
      </c>
      <c r="B12356" s="186" t="s">
        <v>11527</v>
      </c>
      <c r="C12356" s="187" t="s">
        <v>73</v>
      </c>
      <c r="D12356" s="218">
        <v>75.040000000000006</v>
      </c>
    </row>
    <row r="12357" spans="1:4" ht="14.25">
      <c r="A12357" s="199">
        <v>37951</v>
      </c>
      <c r="B12357" s="186" t="s">
        <v>11528</v>
      </c>
      <c r="C12357" s="187" t="s">
        <v>73</v>
      </c>
      <c r="D12357" s="218">
        <v>2.82</v>
      </c>
    </row>
    <row r="12358" spans="1:4" ht="14.25">
      <c r="A12358" s="199">
        <v>3518</v>
      </c>
      <c r="B12358" s="186" t="s">
        <v>11529</v>
      </c>
      <c r="C12358" s="187" t="s">
        <v>73</v>
      </c>
      <c r="D12358" s="218">
        <v>4.34</v>
      </c>
    </row>
    <row r="12359" spans="1:4" ht="14.25">
      <c r="A12359" s="199">
        <v>3519</v>
      </c>
      <c r="B12359" s="186" t="s">
        <v>11530</v>
      </c>
      <c r="C12359" s="187" t="s">
        <v>73</v>
      </c>
      <c r="D12359" s="218">
        <v>9.08</v>
      </c>
    </row>
    <row r="12360" spans="1:4" ht="14.25">
      <c r="A12360" s="199">
        <v>3520</v>
      </c>
      <c r="B12360" s="186" t="s">
        <v>11531</v>
      </c>
      <c r="C12360" s="187" t="s">
        <v>73</v>
      </c>
      <c r="D12360" s="218">
        <v>9.52</v>
      </c>
    </row>
    <row r="12361" spans="1:4" ht="14.25">
      <c r="A12361" s="199">
        <v>37950</v>
      </c>
      <c r="B12361" s="186" t="s">
        <v>11532</v>
      </c>
      <c r="C12361" s="187" t="s">
        <v>73</v>
      </c>
      <c r="D12361" s="218">
        <v>69.08</v>
      </c>
    </row>
    <row r="12362" spans="1:4" ht="14.25">
      <c r="A12362" s="199">
        <v>37949</v>
      </c>
      <c r="B12362" s="186" t="s">
        <v>11533</v>
      </c>
      <c r="C12362" s="187" t="s">
        <v>73</v>
      </c>
      <c r="D12362" s="218">
        <v>2.5499999999999998</v>
      </c>
    </row>
    <row r="12363" spans="1:4" ht="14.25">
      <c r="A12363" s="199">
        <v>3526</v>
      </c>
      <c r="B12363" s="186" t="s">
        <v>11534</v>
      </c>
      <c r="C12363" s="187" t="s">
        <v>73</v>
      </c>
      <c r="D12363" s="218">
        <v>3.5</v>
      </c>
    </row>
    <row r="12364" spans="1:4" ht="14.25">
      <c r="A12364" s="199">
        <v>3509</v>
      </c>
      <c r="B12364" s="186" t="s">
        <v>11535</v>
      </c>
      <c r="C12364" s="187" t="s">
        <v>73</v>
      </c>
      <c r="D12364" s="218">
        <v>7.97</v>
      </c>
    </row>
    <row r="12365" spans="1:4" ht="14.25">
      <c r="A12365" s="199">
        <v>20151</v>
      </c>
      <c r="B12365" s="186" t="s">
        <v>11536</v>
      </c>
      <c r="C12365" s="187" t="s">
        <v>73</v>
      </c>
      <c r="D12365" s="218">
        <v>23.4</v>
      </c>
    </row>
    <row r="12366" spans="1:4" ht="14.25">
      <c r="A12366" s="199">
        <v>20152</v>
      </c>
      <c r="B12366" s="186" t="s">
        <v>11537</v>
      </c>
      <c r="C12366" s="187" t="s">
        <v>73</v>
      </c>
      <c r="D12366" s="218">
        <v>84.68</v>
      </c>
    </row>
    <row r="12367" spans="1:4" ht="14.25">
      <c r="A12367" s="199">
        <v>20148</v>
      </c>
      <c r="B12367" s="186" t="s">
        <v>11538</v>
      </c>
      <c r="C12367" s="187" t="s">
        <v>73</v>
      </c>
      <c r="D12367" s="218">
        <v>4.5999999999999996</v>
      </c>
    </row>
    <row r="12368" spans="1:4" ht="14.25">
      <c r="A12368" s="199">
        <v>20149</v>
      </c>
      <c r="B12368" s="186" t="s">
        <v>11539</v>
      </c>
      <c r="C12368" s="187" t="s">
        <v>73</v>
      </c>
      <c r="D12368" s="218">
        <v>7.68</v>
      </c>
    </row>
    <row r="12369" spans="1:4" ht="14.25">
      <c r="A12369" s="199">
        <v>20150</v>
      </c>
      <c r="B12369" s="186" t="s">
        <v>11540</v>
      </c>
      <c r="C12369" s="187" t="s">
        <v>73</v>
      </c>
      <c r="D12369" s="218">
        <v>19.8</v>
      </c>
    </row>
    <row r="12370" spans="1:4" ht="14.25">
      <c r="A12370" s="199">
        <v>20157</v>
      </c>
      <c r="B12370" s="186" t="s">
        <v>11541</v>
      </c>
      <c r="C12370" s="187" t="s">
        <v>73</v>
      </c>
      <c r="D12370" s="218">
        <v>22.23</v>
      </c>
    </row>
    <row r="12371" spans="1:4" ht="14.25">
      <c r="A12371" s="199">
        <v>20158</v>
      </c>
      <c r="B12371" s="186" t="s">
        <v>11542</v>
      </c>
      <c r="C12371" s="187" t="s">
        <v>73</v>
      </c>
      <c r="D12371" s="218">
        <v>88.27</v>
      </c>
    </row>
    <row r="12372" spans="1:4" ht="14.25">
      <c r="A12372" s="199">
        <v>20154</v>
      </c>
      <c r="B12372" s="186" t="s">
        <v>11543</v>
      </c>
      <c r="C12372" s="187" t="s">
        <v>73</v>
      </c>
      <c r="D12372" s="218">
        <v>4.5</v>
      </c>
    </row>
    <row r="12373" spans="1:4" ht="14.25">
      <c r="A12373" s="199">
        <v>20155</v>
      </c>
      <c r="B12373" s="186" t="s">
        <v>11544</v>
      </c>
      <c r="C12373" s="187" t="s">
        <v>73</v>
      </c>
      <c r="D12373" s="218">
        <v>6.86</v>
      </c>
    </row>
    <row r="12374" spans="1:4" ht="14.25">
      <c r="A12374" s="199">
        <v>20156</v>
      </c>
      <c r="B12374" s="186" t="s">
        <v>11545</v>
      </c>
      <c r="C12374" s="187" t="s">
        <v>73</v>
      </c>
      <c r="D12374" s="218">
        <v>19.28</v>
      </c>
    </row>
    <row r="12375" spans="1:4" ht="14.25">
      <c r="A12375" s="199">
        <v>3499</v>
      </c>
      <c r="B12375" s="186" t="s">
        <v>11546</v>
      </c>
      <c r="C12375" s="187" t="s">
        <v>73</v>
      </c>
      <c r="D12375" s="218">
        <v>1.28</v>
      </c>
    </row>
    <row r="12376" spans="1:4" ht="14.25">
      <c r="A12376" s="199">
        <v>3500</v>
      </c>
      <c r="B12376" s="186" t="s">
        <v>11547</v>
      </c>
      <c r="C12376" s="187" t="s">
        <v>73</v>
      </c>
      <c r="D12376" s="218">
        <v>1.7</v>
      </c>
    </row>
    <row r="12377" spans="1:4" ht="14.25">
      <c r="A12377" s="199">
        <v>3501</v>
      </c>
      <c r="B12377" s="186" t="s">
        <v>11548</v>
      </c>
      <c r="C12377" s="187" t="s">
        <v>73</v>
      </c>
      <c r="D12377" s="218">
        <v>4.6900000000000004</v>
      </c>
    </row>
    <row r="12378" spans="1:4" ht="14.25">
      <c r="A12378" s="199">
        <v>3502</v>
      </c>
      <c r="B12378" s="186" t="s">
        <v>11549</v>
      </c>
      <c r="C12378" s="187" t="s">
        <v>73</v>
      </c>
      <c r="D12378" s="218">
        <v>6.74</v>
      </c>
    </row>
    <row r="12379" spans="1:4" ht="14.25">
      <c r="A12379" s="199">
        <v>3503</v>
      </c>
      <c r="B12379" s="186" t="s">
        <v>11550</v>
      </c>
      <c r="C12379" s="187" t="s">
        <v>73</v>
      </c>
      <c r="D12379" s="218">
        <v>8.4700000000000006</v>
      </c>
    </row>
    <row r="12380" spans="1:4" ht="14.25">
      <c r="A12380" s="199">
        <v>3477</v>
      </c>
      <c r="B12380" s="186" t="s">
        <v>11551</v>
      </c>
      <c r="C12380" s="187" t="s">
        <v>73</v>
      </c>
      <c r="D12380" s="218">
        <v>30.78</v>
      </c>
    </row>
    <row r="12381" spans="1:4" ht="14.25">
      <c r="A12381" s="199">
        <v>3478</v>
      </c>
      <c r="B12381" s="186" t="s">
        <v>11552</v>
      </c>
      <c r="C12381" s="187" t="s">
        <v>73</v>
      </c>
      <c r="D12381" s="218">
        <v>73.81</v>
      </c>
    </row>
    <row r="12382" spans="1:4" ht="14.25">
      <c r="A12382" s="199">
        <v>3525</v>
      </c>
      <c r="B12382" s="186" t="s">
        <v>11553</v>
      </c>
      <c r="C12382" s="187" t="s">
        <v>73</v>
      </c>
      <c r="D12382" s="218">
        <v>91.09</v>
      </c>
    </row>
    <row r="12383" spans="1:4" ht="14.25">
      <c r="A12383" s="199">
        <v>3511</v>
      </c>
      <c r="B12383" s="186" t="s">
        <v>11554</v>
      </c>
      <c r="C12383" s="187" t="s">
        <v>73</v>
      </c>
      <c r="D12383" s="218">
        <v>96.61</v>
      </c>
    </row>
    <row r="12384" spans="1:4" ht="14.25">
      <c r="A12384" s="199">
        <v>38913</v>
      </c>
      <c r="B12384" s="186" t="s">
        <v>11555</v>
      </c>
      <c r="C12384" s="187" t="s">
        <v>73</v>
      </c>
      <c r="D12384" s="218"/>
    </row>
    <row r="12385" spans="1:4" ht="14.25">
      <c r="A12385" s="199">
        <v>38914</v>
      </c>
      <c r="B12385" s="186" t="s">
        <v>11556</v>
      </c>
      <c r="C12385" s="187" t="s">
        <v>73</v>
      </c>
      <c r="D12385" s="218"/>
    </row>
    <row r="12386" spans="1:4" ht="14.25">
      <c r="A12386" s="199">
        <v>38915</v>
      </c>
      <c r="B12386" s="186" t="s">
        <v>11557</v>
      </c>
      <c r="C12386" s="187" t="s">
        <v>73</v>
      </c>
      <c r="D12386" s="218"/>
    </row>
    <row r="12387" spans="1:4" ht="14.25">
      <c r="A12387" s="199">
        <v>38916</v>
      </c>
      <c r="B12387" s="186" t="s">
        <v>11558</v>
      </c>
      <c r="C12387" s="187" t="s">
        <v>73</v>
      </c>
      <c r="D12387" s="218"/>
    </row>
    <row r="12388" spans="1:4" ht="14.25">
      <c r="A12388" s="199">
        <v>39300</v>
      </c>
      <c r="B12388" s="186" t="s">
        <v>11559</v>
      </c>
      <c r="C12388" s="187" t="s">
        <v>73</v>
      </c>
      <c r="D12388" s="218"/>
    </row>
    <row r="12389" spans="1:4" ht="14.25">
      <c r="A12389" s="199">
        <v>39301</v>
      </c>
      <c r="B12389" s="186" t="s">
        <v>11560</v>
      </c>
      <c r="C12389" s="187" t="s">
        <v>73</v>
      </c>
      <c r="D12389" s="218"/>
    </row>
    <row r="12390" spans="1:4" ht="14.25">
      <c r="A12390" s="199">
        <v>39302</v>
      </c>
      <c r="B12390" s="186" t="s">
        <v>11561</v>
      </c>
      <c r="C12390" s="187" t="s">
        <v>73</v>
      </c>
      <c r="D12390" s="218"/>
    </row>
    <row r="12391" spans="1:4" ht="14.25">
      <c r="A12391" s="199">
        <v>38941</v>
      </c>
      <c r="B12391" s="186" t="s">
        <v>11562</v>
      </c>
      <c r="C12391" s="187" t="s">
        <v>73</v>
      </c>
      <c r="D12391" s="218"/>
    </row>
    <row r="12392" spans="1:4" ht="14.25">
      <c r="A12392" s="199">
        <v>38923</v>
      </c>
      <c r="B12392" s="186" t="s">
        <v>11563</v>
      </c>
      <c r="C12392" s="187" t="s">
        <v>73</v>
      </c>
      <c r="D12392" s="218"/>
    </row>
    <row r="12393" spans="1:4" ht="14.25">
      <c r="A12393" s="199">
        <v>38925</v>
      </c>
      <c r="B12393" s="186" t="s">
        <v>11564</v>
      </c>
      <c r="C12393" s="187" t="s">
        <v>73</v>
      </c>
      <c r="D12393" s="218"/>
    </row>
    <row r="12394" spans="1:4" ht="14.25">
      <c r="A12394" s="199">
        <v>38926</v>
      </c>
      <c r="B12394" s="186" t="s">
        <v>11565</v>
      </c>
      <c r="C12394" s="187" t="s">
        <v>73</v>
      </c>
      <c r="D12394" s="218"/>
    </row>
    <row r="12395" spans="1:4" ht="14.25">
      <c r="A12395" s="199">
        <v>38927</v>
      </c>
      <c r="B12395" s="186" t="s">
        <v>11566</v>
      </c>
      <c r="C12395" s="187" t="s">
        <v>73</v>
      </c>
      <c r="D12395" s="218"/>
    </row>
    <row r="12396" spans="1:4" ht="14.25">
      <c r="A12396" s="199">
        <v>39304</v>
      </c>
      <c r="B12396" s="186" t="s">
        <v>11567</v>
      </c>
      <c r="C12396" s="187" t="s">
        <v>73</v>
      </c>
      <c r="D12396" s="218"/>
    </row>
    <row r="12397" spans="1:4" ht="14.25">
      <c r="A12397" s="199">
        <v>39305</v>
      </c>
      <c r="B12397" s="186" t="s">
        <v>11568</v>
      </c>
      <c r="C12397" s="187" t="s">
        <v>73</v>
      </c>
      <c r="D12397" s="218"/>
    </row>
    <row r="12398" spans="1:4" ht="14.25">
      <c r="A12398" s="199">
        <v>39306</v>
      </c>
      <c r="B12398" s="186" t="s">
        <v>11569</v>
      </c>
      <c r="C12398" s="187" t="s">
        <v>73</v>
      </c>
      <c r="D12398" s="218"/>
    </row>
    <row r="12399" spans="1:4" ht="14.25">
      <c r="A12399" s="199">
        <v>38928</v>
      </c>
      <c r="B12399" s="186" t="s">
        <v>11570</v>
      </c>
      <c r="C12399" s="187" t="s">
        <v>73</v>
      </c>
      <c r="D12399" s="218"/>
    </row>
    <row r="12400" spans="1:4" ht="14.25">
      <c r="A12400" s="199">
        <v>38917</v>
      </c>
      <c r="B12400" s="186" t="s">
        <v>11571</v>
      </c>
      <c r="C12400" s="187" t="s">
        <v>73</v>
      </c>
      <c r="D12400" s="218"/>
    </row>
    <row r="12401" spans="1:4" ht="14.25">
      <c r="A12401" s="199">
        <v>38919</v>
      </c>
      <c r="B12401" s="186" t="s">
        <v>11572</v>
      </c>
      <c r="C12401" s="187" t="s">
        <v>73</v>
      </c>
      <c r="D12401" s="218"/>
    </row>
    <row r="12402" spans="1:4" ht="14.25">
      <c r="A12402" s="199">
        <v>38922</v>
      </c>
      <c r="B12402" s="186" t="s">
        <v>11573</v>
      </c>
      <c r="C12402" s="187" t="s">
        <v>73</v>
      </c>
      <c r="D12402" s="218"/>
    </row>
    <row r="12403" spans="1:4" ht="14.25">
      <c r="A12403" s="199">
        <v>45198</v>
      </c>
      <c r="B12403" s="186" t="s">
        <v>13946</v>
      </c>
      <c r="C12403" s="187" t="s">
        <v>73</v>
      </c>
      <c r="D12403" s="218">
        <v>62.06</v>
      </c>
    </row>
    <row r="12404" spans="1:4" ht="14.25">
      <c r="A12404" s="199">
        <v>45196</v>
      </c>
      <c r="B12404" s="186" t="s">
        <v>13947</v>
      </c>
      <c r="C12404" s="187" t="s">
        <v>73</v>
      </c>
      <c r="D12404" s="218">
        <v>127.95</v>
      </c>
    </row>
    <row r="12405" spans="1:4" ht="14.25">
      <c r="A12405" s="199">
        <v>12032</v>
      </c>
      <c r="B12405" s="186" t="s">
        <v>11574</v>
      </c>
      <c r="C12405" s="187" t="s">
        <v>9705</v>
      </c>
      <c r="D12405" s="218">
        <v>57.89</v>
      </c>
    </row>
    <row r="12406" spans="1:4" ht="14.25">
      <c r="A12406" s="199">
        <v>12030</v>
      </c>
      <c r="B12406" s="186" t="s">
        <v>11575</v>
      </c>
      <c r="C12406" s="187" t="s">
        <v>9705</v>
      </c>
      <c r="D12406" s="218">
        <v>54.39</v>
      </c>
    </row>
    <row r="12407" spans="1:4" ht="14.25">
      <c r="A12407" s="199">
        <v>45207</v>
      </c>
      <c r="B12407" s="186" t="s">
        <v>13948</v>
      </c>
      <c r="C12407" s="187" t="s">
        <v>73</v>
      </c>
      <c r="D12407" s="218">
        <v>408.71</v>
      </c>
    </row>
    <row r="12408" spans="1:4" ht="14.25">
      <c r="A12408" s="199">
        <v>14157</v>
      </c>
      <c r="B12408" s="186" t="s">
        <v>11576</v>
      </c>
      <c r="C12408" s="187" t="s">
        <v>73</v>
      </c>
      <c r="D12408" s="218">
        <v>2.79</v>
      </c>
    </row>
    <row r="12409" spans="1:4" ht="14.25">
      <c r="A12409" s="199">
        <v>10908</v>
      </c>
      <c r="B12409" s="186" t="s">
        <v>11577</v>
      </c>
      <c r="C12409" s="187" t="s">
        <v>73</v>
      </c>
      <c r="D12409" s="218">
        <v>21.85</v>
      </c>
    </row>
    <row r="12410" spans="1:4" ht="14.25">
      <c r="A12410" s="199">
        <v>10909</v>
      </c>
      <c r="B12410" s="186" t="s">
        <v>11578</v>
      </c>
      <c r="C12410" s="187" t="s">
        <v>73</v>
      </c>
      <c r="D12410" s="218">
        <v>25.42</v>
      </c>
    </row>
    <row r="12411" spans="1:4" ht="14.25">
      <c r="A12411" s="199">
        <v>3669</v>
      </c>
      <c r="B12411" s="186" t="s">
        <v>11579</v>
      </c>
      <c r="C12411" s="187" t="s">
        <v>73</v>
      </c>
      <c r="D12411" s="218">
        <v>15.62</v>
      </c>
    </row>
    <row r="12412" spans="1:4" ht="14.25">
      <c r="A12412" s="199">
        <v>20139</v>
      </c>
      <c r="B12412" s="186" t="s">
        <v>11580</v>
      </c>
      <c r="C12412" s="187" t="s">
        <v>73</v>
      </c>
      <c r="D12412" s="218">
        <v>134.30000000000001</v>
      </c>
    </row>
    <row r="12413" spans="1:4" ht="14.25">
      <c r="A12413" s="199">
        <v>3668</v>
      </c>
      <c r="B12413" s="186" t="s">
        <v>11581</v>
      </c>
      <c r="C12413" s="187" t="s">
        <v>73</v>
      </c>
      <c r="D12413" s="218">
        <v>47.97</v>
      </c>
    </row>
    <row r="12414" spans="1:4" ht="14.25">
      <c r="A12414" s="199">
        <v>10911</v>
      </c>
      <c r="B12414" s="186" t="s">
        <v>11582</v>
      </c>
      <c r="C12414" s="187" t="s">
        <v>73</v>
      </c>
      <c r="D12414" s="218">
        <v>21.03</v>
      </c>
    </row>
    <row r="12415" spans="1:4" ht="14.25">
      <c r="A12415" s="199">
        <v>3659</v>
      </c>
      <c r="B12415" s="186" t="s">
        <v>11583</v>
      </c>
      <c r="C12415" s="187" t="s">
        <v>73</v>
      </c>
      <c r="D12415" s="218">
        <v>21.43</v>
      </c>
    </row>
    <row r="12416" spans="1:4" ht="14.25">
      <c r="A12416" s="199">
        <v>3660</v>
      </c>
      <c r="B12416" s="186" t="s">
        <v>11584</v>
      </c>
      <c r="C12416" s="187" t="s">
        <v>73</v>
      </c>
      <c r="D12416" s="218">
        <v>27.71</v>
      </c>
    </row>
    <row r="12417" spans="1:4" ht="14.25">
      <c r="A12417" s="199">
        <v>20144</v>
      </c>
      <c r="B12417" s="186" t="s">
        <v>11585</v>
      </c>
      <c r="C12417" s="187" t="s">
        <v>73</v>
      </c>
      <c r="D12417" s="218">
        <v>62.05</v>
      </c>
    </row>
    <row r="12418" spans="1:4" ht="14.25">
      <c r="A12418" s="199">
        <v>20143</v>
      </c>
      <c r="B12418" s="186" t="s">
        <v>11586</v>
      </c>
      <c r="C12418" s="187" t="s">
        <v>73</v>
      </c>
      <c r="D12418" s="218">
        <v>79.39</v>
      </c>
    </row>
    <row r="12419" spans="1:4" ht="14.25">
      <c r="A12419" s="199">
        <v>20145</v>
      </c>
      <c r="B12419" s="186" t="s">
        <v>11587</v>
      </c>
      <c r="C12419" s="187" t="s">
        <v>73</v>
      </c>
      <c r="D12419" s="218">
        <v>153.13999999999999</v>
      </c>
    </row>
    <row r="12420" spans="1:4" ht="14.25">
      <c r="A12420" s="199">
        <v>20146</v>
      </c>
      <c r="B12420" s="186" t="s">
        <v>11588</v>
      </c>
      <c r="C12420" s="187" t="s">
        <v>73</v>
      </c>
      <c r="D12420" s="218">
        <v>209.33</v>
      </c>
    </row>
    <row r="12421" spans="1:4" ht="14.25">
      <c r="A12421" s="199">
        <v>20140</v>
      </c>
      <c r="B12421" s="186" t="s">
        <v>11589</v>
      </c>
      <c r="C12421" s="187" t="s">
        <v>73</v>
      </c>
      <c r="D12421" s="218">
        <v>9.82</v>
      </c>
    </row>
    <row r="12422" spans="1:4" ht="14.25">
      <c r="A12422" s="199">
        <v>20141</v>
      </c>
      <c r="B12422" s="186" t="s">
        <v>11590</v>
      </c>
      <c r="C12422" s="187" t="s">
        <v>73</v>
      </c>
      <c r="D12422" s="218">
        <v>24.05</v>
      </c>
    </row>
    <row r="12423" spans="1:4" ht="14.25">
      <c r="A12423" s="199">
        <v>20142</v>
      </c>
      <c r="B12423" s="186" t="s">
        <v>11591</v>
      </c>
      <c r="C12423" s="187" t="s">
        <v>73</v>
      </c>
      <c r="D12423" s="218">
        <v>42.31</v>
      </c>
    </row>
    <row r="12424" spans="1:4" ht="14.25">
      <c r="A12424" s="199">
        <v>3670</v>
      </c>
      <c r="B12424" s="186" t="s">
        <v>11592</v>
      </c>
      <c r="C12424" s="187" t="s">
        <v>73</v>
      </c>
      <c r="D12424" s="218">
        <v>27.51</v>
      </c>
    </row>
    <row r="12425" spans="1:4" ht="14.25">
      <c r="A12425" s="199">
        <v>3666</v>
      </c>
      <c r="B12425" s="186" t="s">
        <v>11593</v>
      </c>
      <c r="C12425" s="187" t="s">
        <v>73</v>
      </c>
      <c r="D12425" s="218">
        <v>4.33</v>
      </c>
    </row>
    <row r="12426" spans="1:4" ht="14.25">
      <c r="A12426" s="199">
        <v>3662</v>
      </c>
      <c r="B12426" s="186" t="s">
        <v>11594</v>
      </c>
      <c r="C12426" s="187" t="s">
        <v>73</v>
      </c>
      <c r="D12426" s="218">
        <v>11.29</v>
      </c>
    </row>
    <row r="12427" spans="1:4" ht="14.25">
      <c r="A12427" s="199">
        <v>3658</v>
      </c>
      <c r="B12427" s="186" t="s">
        <v>11595</v>
      </c>
      <c r="C12427" s="187" t="s">
        <v>73</v>
      </c>
      <c r="D12427" s="218">
        <v>21.39</v>
      </c>
    </row>
    <row r="12428" spans="1:4" ht="14.25">
      <c r="A12428" s="199">
        <v>42696</v>
      </c>
      <c r="B12428" s="186" t="s">
        <v>11596</v>
      </c>
      <c r="C12428" s="187" t="s">
        <v>73</v>
      </c>
      <c r="D12428" s="218">
        <v>169.63</v>
      </c>
    </row>
    <row r="12429" spans="1:4" ht="14.25">
      <c r="A12429" s="199">
        <v>39875</v>
      </c>
      <c r="B12429" s="186" t="s">
        <v>11597</v>
      </c>
      <c r="C12429" s="187" t="s">
        <v>73</v>
      </c>
      <c r="D12429" s="218"/>
    </row>
    <row r="12430" spans="1:4" ht="14.25">
      <c r="A12430" s="199">
        <v>39876</v>
      </c>
      <c r="B12430" s="186" t="s">
        <v>11598</v>
      </c>
      <c r="C12430" s="187" t="s">
        <v>73</v>
      </c>
      <c r="D12430" s="218"/>
    </row>
    <row r="12431" spans="1:4" ht="14.25">
      <c r="A12431" s="199">
        <v>39877</v>
      </c>
      <c r="B12431" s="186" t="s">
        <v>11599</v>
      </c>
      <c r="C12431" s="187" t="s">
        <v>73</v>
      </c>
      <c r="D12431" s="218"/>
    </row>
    <row r="12432" spans="1:4" ht="14.25">
      <c r="A12432" s="199">
        <v>39878</v>
      </c>
      <c r="B12432" s="186" t="s">
        <v>11600</v>
      </c>
      <c r="C12432" s="187" t="s">
        <v>73</v>
      </c>
      <c r="D12432" s="218"/>
    </row>
    <row r="12433" spans="1:4" ht="14.25">
      <c r="A12433" s="199">
        <v>39872</v>
      </c>
      <c r="B12433" s="186" t="s">
        <v>11601</v>
      </c>
      <c r="C12433" s="187" t="s">
        <v>73</v>
      </c>
      <c r="D12433" s="218"/>
    </row>
    <row r="12434" spans="1:4" ht="14.25">
      <c r="A12434" s="199">
        <v>39873</v>
      </c>
      <c r="B12434" s="186" t="s">
        <v>11602</v>
      </c>
      <c r="C12434" s="187" t="s">
        <v>73</v>
      </c>
      <c r="D12434" s="218"/>
    </row>
    <row r="12435" spans="1:4" ht="14.25">
      <c r="A12435" s="199">
        <v>39874</v>
      </c>
      <c r="B12435" s="186" t="s">
        <v>11603</v>
      </c>
      <c r="C12435" s="187" t="s">
        <v>73</v>
      </c>
      <c r="D12435" s="218"/>
    </row>
    <row r="12436" spans="1:4" ht="14.25">
      <c r="A12436" s="199">
        <v>3674</v>
      </c>
      <c r="B12436" s="186" t="s">
        <v>11604</v>
      </c>
      <c r="C12436" s="187" t="s">
        <v>44</v>
      </c>
      <c r="D12436" s="218">
        <v>184.53</v>
      </c>
    </row>
    <row r="12437" spans="1:4" ht="14.25">
      <c r="A12437" s="199">
        <v>3681</v>
      </c>
      <c r="B12437" s="186" t="s">
        <v>11605</v>
      </c>
      <c r="C12437" s="187" t="s">
        <v>44</v>
      </c>
      <c r="D12437" s="218">
        <v>274.55</v>
      </c>
    </row>
    <row r="12438" spans="1:4" ht="14.25">
      <c r="A12438" s="199">
        <v>3676</v>
      </c>
      <c r="B12438" s="186" t="s">
        <v>11606</v>
      </c>
      <c r="C12438" s="187" t="s">
        <v>44</v>
      </c>
      <c r="D12438" s="218">
        <v>1033.21</v>
      </c>
    </row>
    <row r="12439" spans="1:4" ht="14.25">
      <c r="A12439" s="199">
        <v>3679</v>
      </c>
      <c r="B12439" s="186" t="s">
        <v>11607</v>
      </c>
      <c r="C12439" s="187" t="s">
        <v>44</v>
      </c>
      <c r="D12439" s="218">
        <v>854.8</v>
      </c>
    </row>
    <row r="12440" spans="1:4" ht="14.25">
      <c r="A12440" s="199">
        <v>3672</v>
      </c>
      <c r="B12440" s="186" t="s">
        <v>11608</v>
      </c>
      <c r="C12440" s="187" t="s">
        <v>44</v>
      </c>
      <c r="D12440" s="218">
        <v>2.91</v>
      </c>
    </row>
    <row r="12441" spans="1:4" ht="14.25">
      <c r="A12441" s="199">
        <v>3671</v>
      </c>
      <c r="B12441" s="186" t="s">
        <v>11609</v>
      </c>
      <c r="C12441" s="187" t="s">
        <v>44</v>
      </c>
      <c r="D12441" s="218">
        <v>2.75</v>
      </c>
    </row>
    <row r="12442" spans="1:4" ht="14.25">
      <c r="A12442" s="199">
        <v>3673</v>
      </c>
      <c r="B12442" s="186" t="s">
        <v>11610</v>
      </c>
      <c r="C12442" s="187" t="s">
        <v>44</v>
      </c>
      <c r="D12442" s="218">
        <v>4.32</v>
      </c>
    </row>
    <row r="12443" spans="1:4" ht="14.25">
      <c r="A12443" s="199">
        <v>38394</v>
      </c>
      <c r="B12443" s="186" t="s">
        <v>11611</v>
      </c>
      <c r="C12443" s="187" t="s">
        <v>73</v>
      </c>
      <c r="D12443" s="218">
        <v>240.51</v>
      </c>
    </row>
    <row r="12444" spans="1:4" ht="14.25">
      <c r="A12444" s="199">
        <v>3729</v>
      </c>
      <c r="B12444" s="186" t="s">
        <v>11612</v>
      </c>
      <c r="C12444" s="187" t="s">
        <v>73</v>
      </c>
      <c r="D12444" s="218">
        <v>156.94</v>
      </c>
    </row>
    <row r="12445" spans="1:4" ht="14.25">
      <c r="A12445" s="199">
        <v>39357</v>
      </c>
      <c r="B12445" s="186" t="s">
        <v>11613</v>
      </c>
      <c r="C12445" s="187" t="s">
        <v>73</v>
      </c>
      <c r="D12445" s="218"/>
    </row>
    <row r="12446" spans="1:4" ht="14.25">
      <c r="A12446" s="199">
        <v>39358</v>
      </c>
      <c r="B12446" s="186" t="s">
        <v>11614</v>
      </c>
      <c r="C12446" s="187" t="s">
        <v>73</v>
      </c>
      <c r="D12446" s="218"/>
    </row>
    <row r="12447" spans="1:4" ht="14.25">
      <c r="A12447" s="199">
        <v>39355</v>
      </c>
      <c r="B12447" s="186" t="s">
        <v>11615</v>
      </c>
      <c r="C12447" s="187" t="s">
        <v>73</v>
      </c>
      <c r="D12447" s="218"/>
    </row>
    <row r="12448" spans="1:4" ht="14.25">
      <c r="A12448" s="199">
        <v>39356</v>
      </c>
      <c r="B12448" s="186" t="s">
        <v>11616</v>
      </c>
      <c r="C12448" s="187" t="s">
        <v>73</v>
      </c>
      <c r="D12448" s="218"/>
    </row>
    <row r="12449" spans="1:4" ht="14.25">
      <c r="A12449" s="199">
        <v>39353</v>
      </c>
      <c r="B12449" s="186" t="s">
        <v>13949</v>
      </c>
      <c r="C12449" s="187" t="s">
        <v>73</v>
      </c>
      <c r="D12449" s="218"/>
    </row>
    <row r="12450" spans="1:4" ht="14.25">
      <c r="A12450" s="199">
        <v>39354</v>
      </c>
      <c r="B12450" s="186" t="s">
        <v>13950</v>
      </c>
      <c r="C12450" s="187" t="s">
        <v>73</v>
      </c>
      <c r="D12450" s="218"/>
    </row>
    <row r="12451" spans="1:4" ht="14.25">
      <c r="A12451" s="199">
        <v>39398</v>
      </c>
      <c r="B12451" s="186" t="s">
        <v>11617</v>
      </c>
      <c r="C12451" s="187" t="s">
        <v>73</v>
      </c>
      <c r="D12451" s="218">
        <v>73</v>
      </c>
    </row>
    <row r="12452" spans="1:4" ht="14.25">
      <c r="A12452" s="199">
        <v>13343</v>
      </c>
      <c r="B12452" s="186" t="s">
        <v>11618</v>
      </c>
      <c r="C12452" s="187" t="s">
        <v>73</v>
      </c>
      <c r="D12452" s="218">
        <v>56.46</v>
      </c>
    </row>
    <row r="12453" spans="1:4" ht="14.25">
      <c r="A12453" s="199">
        <v>12118</v>
      </c>
      <c r="B12453" s="186" t="s">
        <v>11619</v>
      </c>
      <c r="C12453" s="187" t="s">
        <v>73</v>
      </c>
      <c r="D12453" s="218">
        <v>20.92</v>
      </c>
    </row>
    <row r="12454" spans="1:4" ht="14.25">
      <c r="A12454" s="199">
        <v>39482</v>
      </c>
      <c r="B12454" s="186" t="s">
        <v>11620</v>
      </c>
      <c r="C12454" s="187" t="s">
        <v>73</v>
      </c>
      <c r="D12454" s="218">
        <v>611.73</v>
      </c>
    </row>
    <row r="12455" spans="1:4" ht="14.25">
      <c r="A12455" s="199">
        <v>39486</v>
      </c>
      <c r="B12455" s="186" t="s">
        <v>11621</v>
      </c>
      <c r="C12455" s="187" t="s">
        <v>73</v>
      </c>
      <c r="D12455" s="218">
        <v>499.26</v>
      </c>
    </row>
    <row r="12456" spans="1:4" ht="14.25">
      <c r="A12456" s="199">
        <v>39484</v>
      </c>
      <c r="B12456" s="186" t="s">
        <v>11622</v>
      </c>
      <c r="C12456" s="187" t="s">
        <v>73</v>
      </c>
      <c r="D12456" s="218">
        <v>611.73</v>
      </c>
    </row>
    <row r="12457" spans="1:4" ht="14.25">
      <c r="A12457" s="199">
        <v>39488</v>
      </c>
      <c r="B12457" s="186" t="s">
        <v>11623</v>
      </c>
      <c r="C12457" s="187" t="s">
        <v>73</v>
      </c>
      <c r="D12457" s="218">
        <v>507.43</v>
      </c>
    </row>
    <row r="12458" spans="1:4" ht="14.25">
      <c r="A12458" s="199">
        <v>39485</v>
      </c>
      <c r="B12458" s="186" t="s">
        <v>11624</v>
      </c>
      <c r="C12458" s="187" t="s">
        <v>73</v>
      </c>
      <c r="D12458" s="218">
        <v>611.73</v>
      </c>
    </row>
    <row r="12459" spans="1:4" ht="14.25">
      <c r="A12459" s="199">
        <v>39489</v>
      </c>
      <c r="B12459" s="186" t="s">
        <v>11625</v>
      </c>
      <c r="C12459" s="187" t="s">
        <v>73</v>
      </c>
      <c r="D12459" s="218">
        <v>516.03</v>
      </c>
    </row>
    <row r="12460" spans="1:4" ht="14.25">
      <c r="A12460" s="199">
        <v>39490</v>
      </c>
      <c r="B12460" s="186" t="s">
        <v>11626</v>
      </c>
      <c r="C12460" s="187" t="s">
        <v>73</v>
      </c>
      <c r="D12460" s="218">
        <v>768.96</v>
      </c>
    </row>
    <row r="12461" spans="1:4" ht="14.25">
      <c r="A12461" s="199">
        <v>39494</v>
      </c>
      <c r="B12461" s="186" t="s">
        <v>11627</v>
      </c>
      <c r="C12461" s="187" t="s">
        <v>73</v>
      </c>
      <c r="D12461" s="218">
        <v>552.17999999999995</v>
      </c>
    </row>
    <row r="12462" spans="1:4" ht="14.25">
      <c r="A12462" s="199">
        <v>39495</v>
      </c>
      <c r="B12462" s="186" t="s">
        <v>11628</v>
      </c>
      <c r="C12462" s="187" t="s">
        <v>73</v>
      </c>
      <c r="D12462" s="218">
        <v>622.23</v>
      </c>
    </row>
    <row r="12463" spans="1:4" ht="14.25">
      <c r="A12463" s="199">
        <v>39496</v>
      </c>
      <c r="B12463" s="186" t="s">
        <v>11629</v>
      </c>
      <c r="C12463" s="187" t="s">
        <v>73</v>
      </c>
      <c r="D12463" s="218">
        <v>684.45</v>
      </c>
    </row>
    <row r="12464" spans="1:4" ht="14.25">
      <c r="A12464" s="199">
        <v>39492</v>
      </c>
      <c r="B12464" s="186" t="s">
        <v>11630</v>
      </c>
      <c r="C12464" s="187" t="s">
        <v>73</v>
      </c>
      <c r="D12464" s="218">
        <v>792.41</v>
      </c>
    </row>
    <row r="12465" spans="1:4" ht="14.25">
      <c r="A12465" s="199">
        <v>39497</v>
      </c>
      <c r="B12465" s="186" t="s">
        <v>11631</v>
      </c>
      <c r="C12465" s="187" t="s">
        <v>73</v>
      </c>
      <c r="D12465" s="218">
        <v>715.75</v>
      </c>
    </row>
    <row r="12466" spans="1:4" ht="14.25">
      <c r="A12466" s="199">
        <v>39493</v>
      </c>
      <c r="B12466" s="186" t="s">
        <v>11632</v>
      </c>
      <c r="C12466" s="187" t="s">
        <v>73</v>
      </c>
      <c r="D12466" s="218">
        <v>849.93</v>
      </c>
    </row>
    <row r="12467" spans="1:4" ht="14.25">
      <c r="A12467" s="199">
        <v>43628</v>
      </c>
      <c r="B12467" s="186" t="s">
        <v>11633</v>
      </c>
      <c r="C12467" s="187" t="s">
        <v>73</v>
      </c>
      <c r="D12467" s="218">
        <v>901.5</v>
      </c>
    </row>
    <row r="12468" spans="1:4" ht="14.25">
      <c r="A12468" s="199">
        <v>39500</v>
      </c>
      <c r="B12468" s="186" t="s">
        <v>11634</v>
      </c>
      <c r="C12468" s="187" t="s">
        <v>73</v>
      </c>
      <c r="D12468" s="218">
        <v>927.35</v>
      </c>
    </row>
    <row r="12469" spans="1:4" ht="14.25">
      <c r="A12469" s="199">
        <v>39498</v>
      </c>
      <c r="B12469" s="186" t="s">
        <v>11635</v>
      </c>
      <c r="C12469" s="187" t="s">
        <v>73</v>
      </c>
      <c r="D12469" s="218">
        <v>1143.73</v>
      </c>
    </row>
    <row r="12470" spans="1:4" ht="14.25">
      <c r="A12470" s="199">
        <v>43621</v>
      </c>
      <c r="B12470" s="186" t="s">
        <v>11636</v>
      </c>
      <c r="C12470" s="187" t="s">
        <v>73</v>
      </c>
      <c r="D12470" s="218">
        <v>957.84</v>
      </c>
    </row>
    <row r="12471" spans="1:4" ht="14.25">
      <c r="A12471" s="199">
        <v>39501</v>
      </c>
      <c r="B12471" s="186" t="s">
        <v>11637</v>
      </c>
      <c r="C12471" s="187" t="s">
        <v>73</v>
      </c>
      <c r="D12471" s="218">
        <v>952.46</v>
      </c>
    </row>
    <row r="12472" spans="1:4" ht="14.25">
      <c r="A12472" s="199">
        <v>39499</v>
      </c>
      <c r="B12472" s="186" t="s">
        <v>11638</v>
      </c>
      <c r="C12472" s="187" t="s">
        <v>73</v>
      </c>
      <c r="D12472" s="218">
        <v>1159.97</v>
      </c>
    </row>
    <row r="12473" spans="1:4" ht="14.25">
      <c r="A12473" s="199">
        <v>3733</v>
      </c>
      <c r="B12473" s="186" t="s">
        <v>11639</v>
      </c>
      <c r="C12473" s="187" t="s">
        <v>74</v>
      </c>
      <c r="D12473" s="218">
        <v>92.66</v>
      </c>
    </row>
    <row r="12474" spans="1:4" ht="14.25">
      <c r="A12474" s="199">
        <v>3731</v>
      </c>
      <c r="B12474" s="186" t="s">
        <v>11640</v>
      </c>
      <c r="C12474" s="187" t="s">
        <v>74</v>
      </c>
      <c r="D12474" s="218">
        <v>82.91</v>
      </c>
    </row>
    <row r="12475" spans="1:4" ht="14.25">
      <c r="A12475" s="199">
        <v>38137</v>
      </c>
      <c r="B12475" s="186" t="s">
        <v>11641</v>
      </c>
      <c r="C12475" s="187" t="s">
        <v>74</v>
      </c>
      <c r="D12475" s="218">
        <v>99.17</v>
      </c>
    </row>
    <row r="12476" spans="1:4" ht="14.25">
      <c r="A12476" s="199">
        <v>38138</v>
      </c>
      <c r="B12476" s="186" t="s">
        <v>11642</v>
      </c>
      <c r="C12476" s="187" t="s">
        <v>74</v>
      </c>
      <c r="D12476" s="218">
        <v>102.96</v>
      </c>
    </row>
    <row r="12477" spans="1:4" ht="14.25">
      <c r="A12477" s="199">
        <v>3736</v>
      </c>
      <c r="B12477" s="186" t="s">
        <v>23800</v>
      </c>
      <c r="C12477" s="187" t="s">
        <v>74</v>
      </c>
      <c r="D12477" s="218">
        <v>58</v>
      </c>
    </row>
    <row r="12478" spans="1:4" ht="14.25">
      <c r="A12478" s="199">
        <v>3741</v>
      </c>
      <c r="B12478" s="186" t="s">
        <v>23801</v>
      </c>
      <c r="C12478" s="187" t="s">
        <v>74</v>
      </c>
      <c r="D12478" s="218">
        <v>60.46</v>
      </c>
    </row>
    <row r="12479" spans="1:4" ht="14.25">
      <c r="A12479" s="199">
        <v>3737</v>
      </c>
      <c r="B12479" s="186" t="s">
        <v>23802</v>
      </c>
      <c r="C12479" s="187" t="s">
        <v>74</v>
      </c>
      <c r="D12479" s="218">
        <v>73.06</v>
      </c>
    </row>
    <row r="12480" spans="1:4" ht="14.25">
      <c r="A12480" s="199">
        <v>3742</v>
      </c>
      <c r="B12480" s="186" t="s">
        <v>11643</v>
      </c>
      <c r="C12480" s="187" t="s">
        <v>74</v>
      </c>
      <c r="D12480" s="218">
        <v>87.44</v>
      </c>
    </row>
    <row r="12481" spans="1:4" ht="14.25">
      <c r="A12481" s="199">
        <v>3746</v>
      </c>
      <c r="B12481" s="186" t="s">
        <v>11644</v>
      </c>
      <c r="C12481" s="187" t="s">
        <v>74</v>
      </c>
      <c r="D12481" s="218">
        <v>102.1</v>
      </c>
    </row>
    <row r="12482" spans="1:4" ht="14.25">
      <c r="A12482" s="199">
        <v>38194</v>
      </c>
      <c r="B12482" s="186" t="s">
        <v>11645</v>
      </c>
      <c r="C12482" s="187" t="s">
        <v>73</v>
      </c>
      <c r="D12482" s="218">
        <v>4.95</v>
      </c>
    </row>
    <row r="12483" spans="1:4" ht="14.25">
      <c r="A12483" s="199">
        <v>38193</v>
      </c>
      <c r="B12483" s="186" t="s">
        <v>11646</v>
      </c>
      <c r="C12483" s="187" t="s">
        <v>73</v>
      </c>
      <c r="D12483" s="218">
        <v>4.3</v>
      </c>
    </row>
    <row r="12484" spans="1:4" ht="14.25">
      <c r="A12484" s="199">
        <v>39388</v>
      </c>
      <c r="B12484" s="186" t="s">
        <v>11647</v>
      </c>
      <c r="C12484" s="187" t="s">
        <v>73</v>
      </c>
      <c r="D12484" s="218">
        <v>6.08</v>
      </c>
    </row>
    <row r="12485" spans="1:4" ht="14.25">
      <c r="A12485" s="199">
        <v>39387</v>
      </c>
      <c r="B12485" s="186" t="s">
        <v>11648</v>
      </c>
      <c r="C12485" s="187" t="s">
        <v>73</v>
      </c>
      <c r="D12485" s="218">
        <v>9.49</v>
      </c>
    </row>
    <row r="12486" spans="1:4" ht="14.25">
      <c r="A12486" s="199">
        <v>39386</v>
      </c>
      <c r="B12486" s="186" t="s">
        <v>11649</v>
      </c>
      <c r="C12486" s="187" t="s">
        <v>73</v>
      </c>
      <c r="D12486" s="218">
        <v>6.61</v>
      </c>
    </row>
    <row r="12487" spans="1:4" ht="14.25">
      <c r="A12487" s="199">
        <v>45229</v>
      </c>
      <c r="B12487" s="186" t="s">
        <v>13951</v>
      </c>
      <c r="C12487" s="187" t="s">
        <v>73</v>
      </c>
      <c r="D12487" s="218">
        <v>3.13</v>
      </c>
    </row>
    <row r="12488" spans="1:4" ht="14.25">
      <c r="A12488" s="199">
        <v>746</v>
      </c>
      <c r="B12488" s="186" t="s">
        <v>11650</v>
      </c>
      <c r="C12488" s="187" t="s">
        <v>73</v>
      </c>
      <c r="D12488" s="218">
        <v>2931</v>
      </c>
    </row>
    <row r="12489" spans="1:4" ht="14.25">
      <c r="A12489" s="199">
        <v>20269</v>
      </c>
      <c r="B12489" s="186" t="s">
        <v>11651</v>
      </c>
      <c r="C12489" s="187" t="s">
        <v>73</v>
      </c>
      <c r="D12489" s="218">
        <v>112.44</v>
      </c>
    </row>
    <row r="12490" spans="1:4" ht="14.25">
      <c r="A12490" s="199">
        <v>20270</v>
      </c>
      <c r="B12490" s="186" t="s">
        <v>11652</v>
      </c>
      <c r="C12490" s="187" t="s">
        <v>73</v>
      </c>
      <c r="D12490" s="218">
        <v>124.24</v>
      </c>
    </row>
    <row r="12491" spans="1:4" ht="14.25">
      <c r="A12491" s="199">
        <v>11696</v>
      </c>
      <c r="B12491" s="186" t="s">
        <v>11653</v>
      </c>
      <c r="C12491" s="187" t="s">
        <v>73</v>
      </c>
      <c r="D12491" s="218">
        <v>198.88</v>
      </c>
    </row>
    <row r="12492" spans="1:4" ht="14.25">
      <c r="A12492" s="199">
        <v>10427</v>
      </c>
      <c r="B12492" s="186" t="s">
        <v>11654</v>
      </c>
      <c r="C12492" s="187" t="s">
        <v>73</v>
      </c>
      <c r="D12492" s="218">
        <v>556.54999999999995</v>
      </c>
    </row>
    <row r="12493" spans="1:4" ht="14.25">
      <c r="A12493" s="199">
        <v>10428</v>
      </c>
      <c r="B12493" s="186" t="s">
        <v>11655</v>
      </c>
      <c r="C12493" s="187" t="s">
        <v>73</v>
      </c>
      <c r="D12493" s="218">
        <v>573.42999999999995</v>
      </c>
    </row>
    <row r="12494" spans="1:4" ht="14.25">
      <c r="A12494" s="199">
        <v>36521</v>
      </c>
      <c r="B12494" s="186" t="s">
        <v>11656</v>
      </c>
      <c r="C12494" s="187" t="s">
        <v>73</v>
      </c>
      <c r="D12494" s="218">
        <v>178.92</v>
      </c>
    </row>
    <row r="12495" spans="1:4" ht="14.25">
      <c r="A12495" s="199">
        <v>36794</v>
      </c>
      <c r="B12495" s="186" t="s">
        <v>11657</v>
      </c>
      <c r="C12495" s="187" t="s">
        <v>73</v>
      </c>
      <c r="D12495" s="218">
        <v>190.47</v>
      </c>
    </row>
    <row r="12496" spans="1:4" ht="14.25">
      <c r="A12496" s="199">
        <v>10426</v>
      </c>
      <c r="B12496" s="186" t="s">
        <v>11658</v>
      </c>
      <c r="C12496" s="187" t="s">
        <v>73</v>
      </c>
      <c r="D12496" s="218">
        <v>213.29</v>
      </c>
    </row>
    <row r="12497" spans="1:4" ht="14.25">
      <c r="A12497" s="199">
        <v>10425</v>
      </c>
      <c r="B12497" s="186" t="s">
        <v>11659</v>
      </c>
      <c r="C12497" s="187" t="s">
        <v>73</v>
      </c>
      <c r="D12497" s="218">
        <v>108.2</v>
      </c>
    </row>
    <row r="12498" spans="1:4" ht="14.25">
      <c r="A12498" s="199">
        <v>10431</v>
      </c>
      <c r="B12498" s="186" t="s">
        <v>11660</v>
      </c>
      <c r="C12498" s="187" t="s">
        <v>73</v>
      </c>
      <c r="D12498" s="218">
        <v>370.45</v>
      </c>
    </row>
    <row r="12499" spans="1:4" ht="14.25">
      <c r="A12499" s="199">
        <v>10429</v>
      </c>
      <c r="B12499" s="186" t="s">
        <v>11661</v>
      </c>
      <c r="C12499" s="187" t="s">
        <v>73</v>
      </c>
      <c r="D12499" s="218">
        <v>182.75</v>
      </c>
    </row>
    <row r="12500" spans="1:4" ht="14.25">
      <c r="A12500" s="199">
        <v>10853</v>
      </c>
      <c r="B12500" s="186" t="s">
        <v>11662</v>
      </c>
      <c r="C12500" s="187" t="s">
        <v>73</v>
      </c>
      <c r="D12500" s="218">
        <v>112.01</v>
      </c>
    </row>
    <row r="12501" spans="1:4" ht="14.25">
      <c r="A12501" s="199">
        <v>5093</v>
      </c>
      <c r="B12501" s="186" t="s">
        <v>11663</v>
      </c>
      <c r="C12501" s="187" t="s">
        <v>9670</v>
      </c>
      <c r="D12501" s="218">
        <v>18.399999999999999</v>
      </c>
    </row>
    <row r="12502" spans="1:4" ht="14.25">
      <c r="A12502" s="199">
        <v>45254</v>
      </c>
      <c r="B12502" s="186" t="s">
        <v>13952</v>
      </c>
      <c r="C12502" s="187" t="s">
        <v>73</v>
      </c>
      <c r="D12502" s="218">
        <v>38.53</v>
      </c>
    </row>
    <row r="12503" spans="1:4" ht="14.25">
      <c r="A12503" s="199">
        <v>45253</v>
      </c>
      <c r="B12503" s="186" t="s">
        <v>13953</v>
      </c>
      <c r="C12503" s="187" t="s">
        <v>73</v>
      </c>
      <c r="D12503" s="218">
        <v>49.94</v>
      </c>
    </row>
    <row r="12504" spans="1:4" ht="14.25">
      <c r="A12504" s="199">
        <v>44331</v>
      </c>
      <c r="B12504" s="186" t="s">
        <v>11664</v>
      </c>
      <c r="C12504" s="187" t="s">
        <v>717</v>
      </c>
      <c r="D12504" s="218">
        <v>68.930000000000007</v>
      </c>
    </row>
    <row r="12505" spans="1:4" ht="14.25">
      <c r="A12505" s="199">
        <v>37768</v>
      </c>
      <c r="B12505" s="186" t="s">
        <v>11665</v>
      </c>
      <c r="C12505" s="187" t="s">
        <v>73</v>
      </c>
      <c r="D12505" s="218"/>
    </row>
    <row r="12506" spans="1:4" ht="14.25">
      <c r="A12506" s="199">
        <v>38382</v>
      </c>
      <c r="B12506" s="186" t="s">
        <v>11666</v>
      </c>
      <c r="C12506" s="187" t="s">
        <v>73</v>
      </c>
      <c r="D12506" s="218">
        <v>18.010000000000002</v>
      </c>
    </row>
    <row r="12507" spans="1:4" ht="14.25">
      <c r="A12507" s="199">
        <v>38383</v>
      </c>
      <c r="B12507" s="186" t="s">
        <v>11667</v>
      </c>
      <c r="C12507" s="187" t="s">
        <v>73</v>
      </c>
      <c r="D12507" s="218">
        <v>2.86</v>
      </c>
    </row>
    <row r="12508" spans="1:4" ht="14.25">
      <c r="A12508" s="199">
        <v>3768</v>
      </c>
      <c r="B12508" s="186" t="s">
        <v>11668</v>
      </c>
      <c r="C12508" s="187" t="s">
        <v>73</v>
      </c>
      <c r="D12508" s="218">
        <v>3.78</v>
      </c>
    </row>
    <row r="12509" spans="1:4" ht="14.25">
      <c r="A12509" s="199">
        <v>3767</v>
      </c>
      <c r="B12509" s="186" t="s">
        <v>11669</v>
      </c>
      <c r="C12509" s="187" t="s">
        <v>73</v>
      </c>
      <c r="D12509" s="218">
        <v>1.26</v>
      </c>
    </row>
    <row r="12510" spans="1:4" ht="14.25">
      <c r="A12510" s="199">
        <v>42440</v>
      </c>
      <c r="B12510" s="186" t="s">
        <v>11670</v>
      </c>
      <c r="C12510" s="187" t="s">
        <v>73</v>
      </c>
      <c r="D12510" s="218"/>
    </row>
    <row r="12511" spans="1:4" ht="14.25">
      <c r="A12511" s="199">
        <v>20193</v>
      </c>
      <c r="B12511" s="186" t="s">
        <v>11671</v>
      </c>
      <c r="C12511" s="187" t="s">
        <v>6737</v>
      </c>
      <c r="D12511" s="218">
        <v>16.5</v>
      </c>
    </row>
    <row r="12512" spans="1:4" ht="14.25">
      <c r="A12512" s="199">
        <v>10527</v>
      </c>
      <c r="B12512" s="186" t="s">
        <v>11672</v>
      </c>
      <c r="C12512" s="187" t="s">
        <v>11673</v>
      </c>
      <c r="D12512" s="218">
        <v>22</v>
      </c>
    </row>
    <row r="12513" spans="1:4" ht="14.25">
      <c r="A12513" s="199">
        <v>41805</v>
      </c>
      <c r="B12513" s="186" t="s">
        <v>11674</v>
      </c>
      <c r="C12513" s="187" t="s">
        <v>75</v>
      </c>
      <c r="D12513" s="218">
        <v>632.5</v>
      </c>
    </row>
    <row r="12514" spans="1:4" ht="14.25">
      <c r="A12514" s="199">
        <v>40271</v>
      </c>
      <c r="B12514" s="186" t="s">
        <v>11675</v>
      </c>
      <c r="C12514" s="187" t="s">
        <v>6736</v>
      </c>
      <c r="D12514" s="218">
        <v>16.84</v>
      </c>
    </row>
    <row r="12515" spans="1:4" ht="14.25">
      <c r="A12515" s="199">
        <v>40287</v>
      </c>
      <c r="B12515" s="186" t="s">
        <v>11676</v>
      </c>
      <c r="C12515" s="187" t="s">
        <v>75</v>
      </c>
      <c r="D12515" s="218">
        <v>6.48</v>
      </c>
    </row>
    <row r="12516" spans="1:4" ht="14.25">
      <c r="A12516" s="199">
        <v>10779</v>
      </c>
      <c r="B12516" s="186" t="s">
        <v>11677</v>
      </c>
      <c r="C12516" s="187" t="s">
        <v>75</v>
      </c>
      <c r="D12516" s="218">
        <v>1262.5</v>
      </c>
    </row>
    <row r="12517" spans="1:4" ht="14.25">
      <c r="A12517" s="199">
        <v>10777</v>
      </c>
      <c r="B12517" s="186" t="s">
        <v>11678</v>
      </c>
      <c r="C12517" s="187" t="s">
        <v>75</v>
      </c>
      <c r="D12517" s="218">
        <v>1146.77</v>
      </c>
    </row>
    <row r="12518" spans="1:4" ht="14.25">
      <c r="A12518" s="199">
        <v>10775</v>
      </c>
      <c r="B12518" s="186" t="s">
        <v>11679</v>
      </c>
      <c r="C12518" s="187" t="s">
        <v>75</v>
      </c>
      <c r="D12518" s="218">
        <v>1010</v>
      </c>
    </row>
    <row r="12519" spans="1:4" ht="14.25">
      <c r="A12519" s="199">
        <v>10776</v>
      </c>
      <c r="B12519" s="186" t="s">
        <v>11680</v>
      </c>
      <c r="C12519" s="187" t="s">
        <v>75</v>
      </c>
      <c r="D12519" s="218">
        <v>789.06</v>
      </c>
    </row>
    <row r="12520" spans="1:4" ht="14.25">
      <c r="A12520" s="199">
        <v>10778</v>
      </c>
      <c r="B12520" s="186" t="s">
        <v>11681</v>
      </c>
      <c r="C12520" s="187" t="s">
        <v>75</v>
      </c>
      <c r="D12520" s="218">
        <v>1262.5</v>
      </c>
    </row>
    <row r="12521" spans="1:4" ht="14.25">
      <c r="A12521" s="199">
        <v>40339</v>
      </c>
      <c r="B12521" s="186" t="s">
        <v>11682</v>
      </c>
      <c r="C12521" s="187" t="s">
        <v>6736</v>
      </c>
      <c r="D12521" s="218">
        <v>5.9</v>
      </c>
    </row>
    <row r="12522" spans="1:4" ht="14.25">
      <c r="A12522" s="199">
        <v>10749</v>
      </c>
      <c r="B12522" s="186" t="s">
        <v>11683</v>
      </c>
      <c r="C12522" s="187" t="s">
        <v>6736</v>
      </c>
      <c r="D12522" s="218">
        <v>19.52</v>
      </c>
    </row>
    <row r="12523" spans="1:4" ht="14.25">
      <c r="A12523" s="199">
        <v>40290</v>
      </c>
      <c r="B12523" s="186" t="s">
        <v>11684</v>
      </c>
      <c r="C12523" s="187" t="s">
        <v>6736</v>
      </c>
      <c r="D12523" s="218">
        <v>10.56</v>
      </c>
    </row>
    <row r="12524" spans="1:4" ht="14.25">
      <c r="A12524" s="199">
        <v>3346</v>
      </c>
      <c r="B12524" s="186" t="s">
        <v>11685</v>
      </c>
      <c r="C12524" s="187" t="s">
        <v>42</v>
      </c>
      <c r="D12524" s="218">
        <v>22.48</v>
      </c>
    </row>
    <row r="12525" spans="1:4" ht="14.25">
      <c r="A12525" s="199">
        <v>3348</v>
      </c>
      <c r="B12525" s="186" t="s">
        <v>11686</v>
      </c>
      <c r="C12525" s="187" t="s">
        <v>42</v>
      </c>
      <c r="D12525" s="218">
        <v>26.89</v>
      </c>
    </row>
    <row r="12526" spans="1:4" ht="14.25">
      <c r="A12526" s="199">
        <v>39833</v>
      </c>
      <c r="B12526" s="186" t="s">
        <v>11687</v>
      </c>
      <c r="C12526" s="187" t="s">
        <v>42</v>
      </c>
      <c r="D12526" s="218">
        <v>36.83</v>
      </c>
    </row>
    <row r="12527" spans="1:4" ht="14.25">
      <c r="A12527" s="199">
        <v>7252</v>
      </c>
      <c r="B12527" s="186" t="s">
        <v>11688</v>
      </c>
      <c r="C12527" s="187" t="s">
        <v>42</v>
      </c>
      <c r="D12527" s="218">
        <v>1.91</v>
      </c>
    </row>
    <row r="12528" spans="1:4" ht="14.25">
      <c r="A12528" s="199">
        <v>7247</v>
      </c>
      <c r="B12528" s="186" t="s">
        <v>11689</v>
      </c>
      <c r="C12528" s="187" t="s">
        <v>42</v>
      </c>
      <c r="D12528" s="218">
        <v>1.91</v>
      </c>
    </row>
    <row r="12529" spans="1:4" ht="14.25">
      <c r="A12529" s="199">
        <v>40291</v>
      </c>
      <c r="B12529" s="186" t="s">
        <v>11690</v>
      </c>
      <c r="C12529" s="187" t="s">
        <v>6736</v>
      </c>
      <c r="D12529" s="218">
        <v>550</v>
      </c>
    </row>
    <row r="12530" spans="1:4" ht="14.25">
      <c r="A12530" s="199">
        <v>40275</v>
      </c>
      <c r="B12530" s="186" t="s">
        <v>11691</v>
      </c>
      <c r="C12530" s="187" t="s">
        <v>6736</v>
      </c>
      <c r="D12530" s="218">
        <v>17.600000000000001</v>
      </c>
    </row>
    <row r="12531" spans="1:4" ht="14.25">
      <c r="A12531" s="199">
        <v>42408</v>
      </c>
      <c r="B12531" s="186" t="s">
        <v>11692</v>
      </c>
      <c r="C12531" s="187" t="s">
        <v>74</v>
      </c>
      <c r="D12531" s="218">
        <v>2.74</v>
      </c>
    </row>
    <row r="12532" spans="1:4" ht="14.25">
      <c r="A12532" s="199">
        <v>3777</v>
      </c>
      <c r="B12532" s="186" t="s">
        <v>11693</v>
      </c>
      <c r="C12532" s="187" t="s">
        <v>74</v>
      </c>
      <c r="D12532" s="218">
        <v>2.41</v>
      </c>
    </row>
    <row r="12533" spans="1:4" ht="14.25">
      <c r="A12533" s="199">
        <v>44699</v>
      </c>
      <c r="B12533" s="186" t="s">
        <v>11694</v>
      </c>
      <c r="C12533" s="187" t="s">
        <v>72</v>
      </c>
      <c r="D12533" s="218">
        <v>46.47</v>
      </c>
    </row>
    <row r="12534" spans="1:4" ht="14.25">
      <c r="A12534" s="199">
        <v>3798</v>
      </c>
      <c r="B12534" s="186" t="s">
        <v>11695</v>
      </c>
      <c r="C12534" s="187" t="s">
        <v>73</v>
      </c>
      <c r="D12534" s="218"/>
    </row>
    <row r="12535" spans="1:4" ht="14.25">
      <c r="A12535" s="199">
        <v>38769</v>
      </c>
      <c r="B12535" s="186" t="s">
        <v>11696</v>
      </c>
      <c r="C12535" s="187" t="s">
        <v>73</v>
      </c>
      <c r="D12535" s="218"/>
    </row>
    <row r="12536" spans="1:4" ht="14.25">
      <c r="A12536" s="199">
        <v>38774</v>
      </c>
      <c r="B12536" s="186" t="s">
        <v>11697</v>
      </c>
      <c r="C12536" s="187" t="s">
        <v>73</v>
      </c>
      <c r="D12536" s="218">
        <v>12.43</v>
      </c>
    </row>
    <row r="12537" spans="1:4" ht="14.25">
      <c r="A12537" s="199">
        <v>42247</v>
      </c>
      <c r="B12537" s="186" t="s">
        <v>11698</v>
      </c>
      <c r="C12537" s="187" t="s">
        <v>73</v>
      </c>
      <c r="D12537" s="218">
        <v>424.45</v>
      </c>
    </row>
    <row r="12538" spans="1:4" ht="14.25">
      <c r="A12538" s="199">
        <v>42248</v>
      </c>
      <c r="B12538" s="186" t="s">
        <v>11699</v>
      </c>
      <c r="C12538" s="187" t="s">
        <v>73</v>
      </c>
      <c r="D12538" s="218">
        <v>493.03</v>
      </c>
    </row>
    <row r="12539" spans="1:4" ht="14.25">
      <c r="A12539" s="199">
        <v>42249</v>
      </c>
      <c r="B12539" s="186" t="s">
        <v>11700</v>
      </c>
      <c r="C12539" s="187" t="s">
        <v>73</v>
      </c>
      <c r="D12539" s="218">
        <v>816.79</v>
      </c>
    </row>
    <row r="12540" spans="1:4" ht="14.25">
      <c r="A12540" s="199">
        <v>42244</v>
      </c>
      <c r="B12540" s="186" t="s">
        <v>11701</v>
      </c>
      <c r="C12540" s="187" t="s">
        <v>73</v>
      </c>
      <c r="D12540" s="218">
        <v>127.56</v>
      </c>
    </row>
    <row r="12541" spans="1:4" ht="14.25">
      <c r="A12541" s="199">
        <v>42245</v>
      </c>
      <c r="B12541" s="186" t="s">
        <v>11702</v>
      </c>
      <c r="C12541" s="187" t="s">
        <v>73</v>
      </c>
      <c r="D12541" s="218">
        <v>235.38</v>
      </c>
    </row>
    <row r="12542" spans="1:4" ht="14.25">
      <c r="A12542" s="199">
        <v>42246</v>
      </c>
      <c r="B12542" s="186" t="s">
        <v>11703</v>
      </c>
      <c r="C12542" s="187" t="s">
        <v>73</v>
      </c>
      <c r="D12542" s="218">
        <v>260.56</v>
      </c>
    </row>
    <row r="12543" spans="1:4" ht="14.25">
      <c r="A12543" s="199">
        <v>42243</v>
      </c>
      <c r="B12543" s="186" t="s">
        <v>11704</v>
      </c>
      <c r="C12543" s="187" t="s">
        <v>73</v>
      </c>
      <c r="D12543" s="218">
        <v>314.18</v>
      </c>
    </row>
    <row r="12544" spans="1:4" ht="14.25">
      <c r="A12544" s="199">
        <v>38889</v>
      </c>
      <c r="B12544" s="186" t="s">
        <v>11705</v>
      </c>
      <c r="C12544" s="187" t="s">
        <v>73</v>
      </c>
      <c r="D12544" s="218"/>
    </row>
    <row r="12545" spans="1:4" ht="14.25">
      <c r="A12545" s="199">
        <v>38784</v>
      </c>
      <c r="B12545" s="186" t="s">
        <v>11706</v>
      </c>
      <c r="C12545" s="187" t="s">
        <v>73</v>
      </c>
      <c r="D12545" s="218"/>
    </row>
    <row r="12546" spans="1:4" ht="14.25">
      <c r="A12546" s="199">
        <v>3780</v>
      </c>
      <c r="B12546" s="186" t="s">
        <v>11707</v>
      </c>
      <c r="C12546" s="187" t="s">
        <v>73</v>
      </c>
      <c r="D12546" s="218"/>
    </row>
    <row r="12547" spans="1:4" ht="14.25">
      <c r="A12547" s="199">
        <v>38773</v>
      </c>
      <c r="B12547" s="186" t="s">
        <v>11708</v>
      </c>
      <c r="C12547" s="187" t="s">
        <v>73</v>
      </c>
      <c r="D12547" s="218"/>
    </row>
    <row r="12548" spans="1:4" ht="14.25">
      <c r="A12548" s="199">
        <v>12271</v>
      </c>
      <c r="B12548" s="186" t="s">
        <v>11709</v>
      </c>
      <c r="C12548" s="187" t="s">
        <v>73</v>
      </c>
      <c r="D12548" s="218"/>
    </row>
    <row r="12549" spans="1:4" ht="14.25">
      <c r="A12549" s="199">
        <v>39385</v>
      </c>
      <c r="B12549" s="186" t="s">
        <v>11710</v>
      </c>
      <c r="C12549" s="187" t="s">
        <v>73</v>
      </c>
      <c r="D12549" s="218">
        <v>11.37</v>
      </c>
    </row>
    <row r="12550" spans="1:4" ht="14.25">
      <c r="A12550" s="199">
        <v>39389</v>
      </c>
      <c r="B12550" s="186" t="s">
        <v>11711</v>
      </c>
      <c r="C12550" s="187" t="s">
        <v>73</v>
      </c>
      <c r="D12550" s="218">
        <v>12.34</v>
      </c>
    </row>
    <row r="12551" spans="1:4" ht="14.25">
      <c r="A12551" s="199">
        <v>39390</v>
      </c>
      <c r="B12551" s="186" t="s">
        <v>11712</v>
      </c>
      <c r="C12551" s="187" t="s">
        <v>73</v>
      </c>
      <c r="D12551" s="218">
        <v>25.86</v>
      </c>
    </row>
    <row r="12552" spans="1:4" ht="14.25">
      <c r="A12552" s="199">
        <v>39391</v>
      </c>
      <c r="B12552" s="186" t="s">
        <v>11713</v>
      </c>
      <c r="C12552" s="187" t="s">
        <v>73</v>
      </c>
      <c r="D12552" s="218">
        <v>29.04</v>
      </c>
    </row>
    <row r="12553" spans="1:4" ht="14.25">
      <c r="A12553" s="199">
        <v>3803</v>
      </c>
      <c r="B12553" s="186" t="s">
        <v>11714</v>
      </c>
      <c r="C12553" s="187" t="s">
        <v>73</v>
      </c>
      <c r="D12553" s="218"/>
    </row>
    <row r="12554" spans="1:4" ht="14.25">
      <c r="A12554" s="199">
        <v>38770</v>
      </c>
      <c r="B12554" s="186" t="s">
        <v>11715</v>
      </c>
      <c r="C12554" s="187" t="s">
        <v>73</v>
      </c>
      <c r="D12554" s="218"/>
    </row>
    <row r="12555" spans="1:4" ht="14.25">
      <c r="A12555" s="199">
        <v>12267</v>
      </c>
      <c r="B12555" s="186" t="s">
        <v>11716</v>
      </c>
      <c r="C12555" s="187" t="s">
        <v>73</v>
      </c>
      <c r="D12555" s="218"/>
    </row>
    <row r="12556" spans="1:4" ht="14.25">
      <c r="A12556" s="199">
        <v>43265</v>
      </c>
      <c r="B12556" s="186" t="s">
        <v>11717</v>
      </c>
      <c r="C12556" s="187" t="s">
        <v>73</v>
      </c>
      <c r="D12556" s="218">
        <v>35.57</v>
      </c>
    </row>
    <row r="12557" spans="1:4" ht="14.25">
      <c r="A12557" s="199">
        <v>12266</v>
      </c>
      <c r="B12557" s="186" t="s">
        <v>11718</v>
      </c>
      <c r="C12557" s="187" t="s">
        <v>73</v>
      </c>
      <c r="D12557" s="218"/>
    </row>
    <row r="12558" spans="1:4" ht="14.25">
      <c r="A12558" s="199">
        <v>39378</v>
      </c>
      <c r="B12558" s="186" t="s">
        <v>11719</v>
      </c>
      <c r="C12558" s="187" t="s">
        <v>73</v>
      </c>
      <c r="D12558" s="218"/>
    </row>
    <row r="12559" spans="1:4" ht="14.25">
      <c r="A12559" s="199">
        <v>43543</v>
      </c>
      <c r="B12559" s="186" t="s">
        <v>11720</v>
      </c>
      <c r="C12559" s="187" t="s">
        <v>73</v>
      </c>
      <c r="D12559" s="218"/>
    </row>
    <row r="12560" spans="1:4" ht="14.25">
      <c r="A12560" s="199">
        <v>38775</v>
      </c>
      <c r="B12560" s="186" t="s">
        <v>11721</v>
      </c>
      <c r="C12560" s="187" t="s">
        <v>73</v>
      </c>
      <c r="D12560" s="218"/>
    </row>
    <row r="12561" spans="1:4" ht="14.25">
      <c r="A12561" s="199">
        <v>44252</v>
      </c>
      <c r="B12561" s="186" t="s">
        <v>11722</v>
      </c>
      <c r="C12561" s="187" t="s">
        <v>73</v>
      </c>
      <c r="D12561" s="218">
        <v>197.03</v>
      </c>
    </row>
    <row r="12562" spans="1:4" ht="14.25">
      <c r="A12562" s="199">
        <v>21119</v>
      </c>
      <c r="B12562" s="186" t="s">
        <v>11723</v>
      </c>
      <c r="C12562" s="187" t="s">
        <v>73</v>
      </c>
      <c r="D12562" s="218">
        <v>1.98</v>
      </c>
    </row>
    <row r="12563" spans="1:4" ht="14.25">
      <c r="A12563" s="199">
        <v>37974</v>
      </c>
      <c r="B12563" s="186" t="s">
        <v>11724</v>
      </c>
      <c r="C12563" s="187" t="s">
        <v>73</v>
      </c>
      <c r="D12563" s="218">
        <v>2.56</v>
      </c>
    </row>
    <row r="12564" spans="1:4" ht="14.25">
      <c r="A12564" s="199">
        <v>37975</v>
      </c>
      <c r="B12564" s="186" t="s">
        <v>11725</v>
      </c>
      <c r="C12564" s="187" t="s">
        <v>73</v>
      </c>
      <c r="D12564" s="218">
        <v>5.69</v>
      </c>
    </row>
    <row r="12565" spans="1:4" ht="14.25">
      <c r="A12565" s="199">
        <v>37976</v>
      </c>
      <c r="B12565" s="186" t="s">
        <v>11726</v>
      </c>
      <c r="C12565" s="187" t="s">
        <v>73</v>
      </c>
      <c r="D12565" s="218">
        <v>12.67</v>
      </c>
    </row>
    <row r="12566" spans="1:4" ht="14.25">
      <c r="A12566" s="199">
        <v>37977</v>
      </c>
      <c r="B12566" s="186" t="s">
        <v>11727</v>
      </c>
      <c r="C12566" s="187" t="s">
        <v>73</v>
      </c>
      <c r="D12566" s="218">
        <v>17.53</v>
      </c>
    </row>
    <row r="12567" spans="1:4" ht="14.25">
      <c r="A12567" s="199">
        <v>37978</v>
      </c>
      <c r="B12567" s="186" t="s">
        <v>11728</v>
      </c>
      <c r="C12567" s="187" t="s">
        <v>73</v>
      </c>
      <c r="D12567" s="218">
        <v>34.76</v>
      </c>
    </row>
    <row r="12568" spans="1:4" ht="14.25">
      <c r="A12568" s="199">
        <v>37979</v>
      </c>
      <c r="B12568" s="186" t="s">
        <v>11729</v>
      </c>
      <c r="C12568" s="187" t="s">
        <v>73</v>
      </c>
      <c r="D12568" s="218">
        <v>147.5</v>
      </c>
    </row>
    <row r="12569" spans="1:4" ht="14.25">
      <c r="A12569" s="199">
        <v>37980</v>
      </c>
      <c r="B12569" s="186" t="s">
        <v>11730</v>
      </c>
      <c r="C12569" s="187" t="s">
        <v>73</v>
      </c>
      <c r="D12569" s="218">
        <v>169.44</v>
      </c>
    </row>
    <row r="12570" spans="1:4" ht="14.25">
      <c r="A12570" s="199">
        <v>36147</v>
      </c>
      <c r="B12570" s="186" t="s">
        <v>11731</v>
      </c>
      <c r="C12570" s="187" t="s">
        <v>9670</v>
      </c>
      <c r="D12570" s="218">
        <v>271.38</v>
      </c>
    </row>
    <row r="12571" spans="1:4" ht="14.25">
      <c r="A12571" s="199">
        <v>12731</v>
      </c>
      <c r="B12571" s="186" t="s">
        <v>11732</v>
      </c>
      <c r="C12571" s="187" t="s">
        <v>73</v>
      </c>
      <c r="D12571" s="218"/>
    </row>
    <row r="12572" spans="1:4" ht="14.25">
      <c r="A12572" s="199">
        <v>12723</v>
      </c>
      <c r="B12572" s="186" t="s">
        <v>11733</v>
      </c>
      <c r="C12572" s="187" t="s">
        <v>73</v>
      </c>
      <c r="D12572" s="218"/>
    </row>
    <row r="12573" spans="1:4" ht="14.25">
      <c r="A12573" s="199">
        <v>12724</v>
      </c>
      <c r="B12573" s="186" t="s">
        <v>11734</v>
      </c>
      <c r="C12573" s="187" t="s">
        <v>73</v>
      </c>
      <c r="D12573" s="218"/>
    </row>
    <row r="12574" spans="1:4" ht="14.25">
      <c r="A12574" s="199">
        <v>12725</v>
      </c>
      <c r="B12574" s="186" t="s">
        <v>11735</v>
      </c>
      <c r="C12574" s="187" t="s">
        <v>73</v>
      </c>
      <c r="D12574" s="218"/>
    </row>
    <row r="12575" spans="1:4" ht="14.25">
      <c r="A12575" s="199">
        <v>12726</v>
      </c>
      <c r="B12575" s="186" t="s">
        <v>11736</v>
      </c>
      <c r="C12575" s="187" t="s">
        <v>73</v>
      </c>
      <c r="D12575" s="218"/>
    </row>
    <row r="12576" spans="1:4" ht="14.25">
      <c r="A12576" s="199">
        <v>12727</v>
      </c>
      <c r="B12576" s="186" t="s">
        <v>11737</v>
      </c>
      <c r="C12576" s="187" t="s">
        <v>73</v>
      </c>
      <c r="D12576" s="218"/>
    </row>
    <row r="12577" spans="1:4" ht="14.25">
      <c r="A12577" s="199">
        <v>12728</v>
      </c>
      <c r="B12577" s="186" t="s">
        <v>11738</v>
      </c>
      <c r="C12577" s="187" t="s">
        <v>73</v>
      </c>
      <c r="D12577" s="218"/>
    </row>
    <row r="12578" spans="1:4" ht="14.25">
      <c r="A12578" s="199">
        <v>12729</v>
      </c>
      <c r="B12578" s="186" t="s">
        <v>11739</v>
      </c>
      <c r="C12578" s="187" t="s">
        <v>73</v>
      </c>
      <c r="D12578" s="218"/>
    </row>
    <row r="12579" spans="1:4" ht="14.25">
      <c r="A12579" s="199">
        <v>12730</v>
      </c>
      <c r="B12579" s="186" t="s">
        <v>11740</v>
      </c>
      <c r="C12579" s="187" t="s">
        <v>73</v>
      </c>
      <c r="D12579" s="218"/>
    </row>
    <row r="12580" spans="1:4" ht="14.25">
      <c r="A12580" s="199">
        <v>3840</v>
      </c>
      <c r="B12580" s="186" t="s">
        <v>11741</v>
      </c>
      <c r="C12580" s="187" t="s">
        <v>73</v>
      </c>
      <c r="D12580" s="218">
        <v>62.41</v>
      </c>
    </row>
    <row r="12581" spans="1:4" ht="14.25">
      <c r="A12581" s="199">
        <v>3838</v>
      </c>
      <c r="B12581" s="186" t="s">
        <v>11742</v>
      </c>
      <c r="C12581" s="187" t="s">
        <v>73</v>
      </c>
      <c r="D12581" s="218">
        <v>137.74</v>
      </c>
    </row>
    <row r="12582" spans="1:4" ht="14.25">
      <c r="A12582" s="199">
        <v>3844</v>
      </c>
      <c r="B12582" s="186" t="s">
        <v>11743</v>
      </c>
      <c r="C12582" s="187" t="s">
        <v>73</v>
      </c>
      <c r="D12582" s="218">
        <v>245.69</v>
      </c>
    </row>
    <row r="12583" spans="1:4" ht="14.25">
      <c r="A12583" s="199">
        <v>3839</v>
      </c>
      <c r="B12583" s="186" t="s">
        <v>11744</v>
      </c>
      <c r="C12583" s="187" t="s">
        <v>73</v>
      </c>
      <c r="D12583" s="218">
        <v>447.52</v>
      </c>
    </row>
    <row r="12584" spans="1:4" ht="14.25">
      <c r="A12584" s="199">
        <v>3843</v>
      </c>
      <c r="B12584" s="186" t="s">
        <v>11745</v>
      </c>
      <c r="C12584" s="187" t="s">
        <v>73</v>
      </c>
      <c r="D12584" s="218">
        <v>614.22</v>
      </c>
    </row>
    <row r="12585" spans="1:4" ht="14.25">
      <c r="A12585" s="199">
        <v>3900</v>
      </c>
      <c r="B12585" s="186" t="s">
        <v>11746</v>
      </c>
      <c r="C12585" s="187" t="s">
        <v>73</v>
      </c>
      <c r="D12585" s="218">
        <v>52.77</v>
      </c>
    </row>
    <row r="12586" spans="1:4" ht="14.25">
      <c r="A12586" s="199">
        <v>3846</v>
      </c>
      <c r="B12586" s="186" t="s">
        <v>11747</v>
      </c>
      <c r="C12586" s="187" t="s">
        <v>73</v>
      </c>
      <c r="D12586" s="218">
        <v>15.85</v>
      </c>
    </row>
    <row r="12587" spans="1:4" ht="14.25">
      <c r="A12587" s="199">
        <v>3886</v>
      </c>
      <c r="B12587" s="186" t="s">
        <v>11748</v>
      </c>
      <c r="C12587" s="187" t="s">
        <v>73</v>
      </c>
      <c r="D12587" s="218">
        <v>21.05</v>
      </c>
    </row>
    <row r="12588" spans="1:4" ht="14.25">
      <c r="A12588" s="199">
        <v>3854</v>
      </c>
      <c r="B12588" s="186" t="s">
        <v>11749</v>
      </c>
      <c r="C12588" s="187" t="s">
        <v>73</v>
      </c>
      <c r="D12588" s="218">
        <v>12</v>
      </c>
    </row>
    <row r="12589" spans="1:4" ht="14.25">
      <c r="A12589" s="199">
        <v>3873</v>
      </c>
      <c r="B12589" s="186" t="s">
        <v>11750</v>
      </c>
      <c r="C12589" s="187" t="s">
        <v>73</v>
      </c>
      <c r="D12589" s="218">
        <v>13.97</v>
      </c>
    </row>
    <row r="12590" spans="1:4" ht="14.25">
      <c r="A12590" s="199">
        <v>38021</v>
      </c>
      <c r="B12590" s="186" t="s">
        <v>11751</v>
      </c>
      <c r="C12590" s="187" t="s">
        <v>73</v>
      </c>
      <c r="D12590" s="218">
        <v>24.8</v>
      </c>
    </row>
    <row r="12591" spans="1:4" ht="14.25">
      <c r="A12591" s="199">
        <v>43838</v>
      </c>
      <c r="B12591" s="186" t="s">
        <v>11752</v>
      </c>
      <c r="C12591" s="187" t="s">
        <v>73</v>
      </c>
      <c r="D12591" s="218">
        <v>32.049999999999997</v>
      </c>
    </row>
    <row r="12592" spans="1:4" ht="14.25">
      <c r="A12592" s="199">
        <v>3847</v>
      </c>
      <c r="B12592" s="186" t="s">
        <v>11753</v>
      </c>
      <c r="C12592" s="187" t="s">
        <v>73</v>
      </c>
      <c r="D12592" s="218">
        <v>32.32</v>
      </c>
    </row>
    <row r="12593" spans="1:4" ht="14.25">
      <c r="A12593" s="199">
        <v>38022</v>
      </c>
      <c r="B12593" s="186" t="s">
        <v>11754</v>
      </c>
      <c r="C12593" s="187" t="s">
        <v>73</v>
      </c>
      <c r="D12593" s="218">
        <v>44.42</v>
      </c>
    </row>
    <row r="12594" spans="1:4" ht="14.25">
      <c r="A12594" s="199">
        <v>3826</v>
      </c>
      <c r="B12594" s="186" t="s">
        <v>11755</v>
      </c>
      <c r="C12594" s="187" t="s">
        <v>73</v>
      </c>
      <c r="D12594" s="218">
        <v>61.93</v>
      </c>
    </row>
    <row r="12595" spans="1:4" ht="14.25">
      <c r="A12595" s="199">
        <v>3825</v>
      </c>
      <c r="B12595" s="186" t="s">
        <v>11756</v>
      </c>
      <c r="C12595" s="187" t="s">
        <v>73</v>
      </c>
      <c r="D12595" s="218">
        <v>17.809999999999999</v>
      </c>
    </row>
    <row r="12596" spans="1:4" ht="14.25">
      <c r="A12596" s="199">
        <v>3827</v>
      </c>
      <c r="B12596" s="186" t="s">
        <v>11757</v>
      </c>
      <c r="C12596" s="187" t="s">
        <v>73</v>
      </c>
      <c r="D12596" s="218">
        <v>38.909999999999997</v>
      </c>
    </row>
    <row r="12597" spans="1:4" ht="14.25">
      <c r="A12597" s="199">
        <v>3830</v>
      </c>
      <c r="B12597" s="186" t="s">
        <v>11758</v>
      </c>
      <c r="C12597" s="187" t="s">
        <v>73</v>
      </c>
      <c r="D12597" s="218">
        <v>226.41</v>
      </c>
    </row>
    <row r="12598" spans="1:4" ht="14.25">
      <c r="A12598" s="199">
        <v>37981</v>
      </c>
      <c r="B12598" s="186" t="s">
        <v>11759</v>
      </c>
      <c r="C12598" s="187" t="s">
        <v>73</v>
      </c>
      <c r="D12598" s="218">
        <v>7.38</v>
      </c>
    </row>
    <row r="12599" spans="1:4" ht="14.25">
      <c r="A12599" s="199">
        <v>37982</v>
      </c>
      <c r="B12599" s="186" t="s">
        <v>11760</v>
      </c>
      <c r="C12599" s="187" t="s">
        <v>73</v>
      </c>
      <c r="D12599" s="218">
        <v>10.71</v>
      </c>
    </row>
    <row r="12600" spans="1:4" ht="14.25">
      <c r="A12600" s="199">
        <v>37983</v>
      </c>
      <c r="B12600" s="186" t="s">
        <v>11761</v>
      </c>
      <c r="C12600" s="187" t="s">
        <v>73</v>
      </c>
      <c r="D12600" s="218">
        <v>15.83</v>
      </c>
    </row>
    <row r="12601" spans="1:4" ht="14.25">
      <c r="A12601" s="199">
        <v>37984</v>
      </c>
      <c r="B12601" s="186" t="s">
        <v>11762</v>
      </c>
      <c r="C12601" s="187" t="s">
        <v>73</v>
      </c>
      <c r="D12601" s="218">
        <v>22.24</v>
      </c>
    </row>
    <row r="12602" spans="1:4" ht="14.25">
      <c r="A12602" s="199">
        <v>37985</v>
      </c>
      <c r="B12602" s="186" t="s">
        <v>11763</v>
      </c>
      <c r="C12602" s="187" t="s">
        <v>73</v>
      </c>
      <c r="D12602" s="218">
        <v>31.6</v>
      </c>
    </row>
    <row r="12603" spans="1:4" ht="14.25">
      <c r="A12603" s="199">
        <v>20165</v>
      </c>
      <c r="B12603" s="186" t="s">
        <v>11764</v>
      </c>
      <c r="C12603" s="187" t="s">
        <v>73</v>
      </c>
      <c r="D12603" s="218">
        <v>28.07</v>
      </c>
    </row>
    <row r="12604" spans="1:4" ht="14.25">
      <c r="A12604" s="199">
        <v>20166</v>
      </c>
      <c r="B12604" s="186" t="s">
        <v>11765</v>
      </c>
      <c r="C12604" s="187" t="s">
        <v>73</v>
      </c>
      <c r="D12604" s="218">
        <v>85.72</v>
      </c>
    </row>
    <row r="12605" spans="1:4" ht="14.25">
      <c r="A12605" s="199">
        <v>20164</v>
      </c>
      <c r="B12605" s="186" t="s">
        <v>11766</v>
      </c>
      <c r="C12605" s="187" t="s">
        <v>73</v>
      </c>
      <c r="D12605" s="218">
        <v>13.48</v>
      </c>
    </row>
    <row r="12606" spans="1:4" ht="14.25">
      <c r="A12606" s="199">
        <v>3893</v>
      </c>
      <c r="B12606" s="186" t="s">
        <v>11767</v>
      </c>
      <c r="C12606" s="187" t="s">
        <v>73</v>
      </c>
      <c r="D12606" s="218">
        <v>21.13</v>
      </c>
    </row>
    <row r="12607" spans="1:4" ht="14.25">
      <c r="A12607" s="199">
        <v>3848</v>
      </c>
      <c r="B12607" s="186" t="s">
        <v>11768</v>
      </c>
      <c r="C12607" s="187" t="s">
        <v>73</v>
      </c>
      <c r="D12607" s="218">
        <v>12.89</v>
      </c>
    </row>
    <row r="12608" spans="1:4" ht="14.25">
      <c r="A12608" s="199">
        <v>3895</v>
      </c>
      <c r="B12608" s="186" t="s">
        <v>11769</v>
      </c>
      <c r="C12608" s="187" t="s">
        <v>73</v>
      </c>
      <c r="D12608" s="218">
        <v>14.31</v>
      </c>
    </row>
    <row r="12609" spans="1:4" ht="14.25">
      <c r="A12609" s="199">
        <v>12404</v>
      </c>
      <c r="B12609" s="186" t="s">
        <v>11770</v>
      </c>
      <c r="C12609" s="187" t="s">
        <v>73</v>
      </c>
      <c r="D12609" s="218">
        <v>11.12</v>
      </c>
    </row>
    <row r="12610" spans="1:4" ht="14.25">
      <c r="A12610" s="199">
        <v>3939</v>
      </c>
      <c r="B12610" s="186" t="s">
        <v>11771</v>
      </c>
      <c r="C12610" s="187" t="s">
        <v>73</v>
      </c>
      <c r="D12610" s="218">
        <v>22.92</v>
      </c>
    </row>
    <row r="12611" spans="1:4" ht="14.25">
      <c r="A12611" s="199">
        <v>3911</v>
      </c>
      <c r="B12611" s="186" t="s">
        <v>11772</v>
      </c>
      <c r="C12611" s="187" t="s">
        <v>73</v>
      </c>
      <c r="D12611" s="218">
        <v>18.72</v>
      </c>
    </row>
    <row r="12612" spans="1:4" ht="14.25">
      <c r="A12612" s="199">
        <v>3910</v>
      </c>
      <c r="B12612" s="186" t="s">
        <v>11773</v>
      </c>
      <c r="C12612" s="187" t="s">
        <v>73</v>
      </c>
      <c r="D12612" s="218">
        <v>13.4</v>
      </c>
    </row>
    <row r="12613" spans="1:4" ht="14.25">
      <c r="A12613" s="199">
        <v>3908</v>
      </c>
      <c r="B12613" s="186" t="s">
        <v>11774</v>
      </c>
      <c r="C12613" s="187" t="s">
        <v>73</v>
      </c>
      <c r="D12613" s="218">
        <v>6.05</v>
      </c>
    </row>
    <row r="12614" spans="1:4" ht="14.25">
      <c r="A12614" s="199">
        <v>3913</v>
      </c>
      <c r="B12614" s="186" t="s">
        <v>11775</v>
      </c>
      <c r="C12614" s="187" t="s">
        <v>73</v>
      </c>
      <c r="D12614" s="218">
        <v>64.040000000000006</v>
      </c>
    </row>
    <row r="12615" spans="1:4" ht="14.25">
      <c r="A12615" s="199">
        <v>3912</v>
      </c>
      <c r="B12615" s="186" t="s">
        <v>11776</v>
      </c>
      <c r="C12615" s="187" t="s">
        <v>73</v>
      </c>
      <c r="D12615" s="218">
        <v>35.1</v>
      </c>
    </row>
    <row r="12616" spans="1:4" ht="14.25">
      <c r="A12616" s="199">
        <v>3914</v>
      </c>
      <c r="B12616" s="186" t="s">
        <v>11777</v>
      </c>
      <c r="C12616" s="187" t="s">
        <v>73</v>
      </c>
      <c r="D12616" s="218">
        <v>96.61</v>
      </c>
    </row>
    <row r="12617" spans="1:4" ht="14.25">
      <c r="A12617" s="199">
        <v>3909</v>
      </c>
      <c r="B12617" s="186" t="s">
        <v>11778</v>
      </c>
      <c r="C12617" s="187" t="s">
        <v>73</v>
      </c>
      <c r="D12617" s="218">
        <v>8.24</v>
      </c>
    </row>
    <row r="12618" spans="1:4" ht="14.25">
      <c r="A12618" s="199">
        <v>3915</v>
      </c>
      <c r="B12618" s="186" t="s">
        <v>11779</v>
      </c>
      <c r="C12618" s="187" t="s">
        <v>73</v>
      </c>
      <c r="D12618" s="218">
        <v>152.34</v>
      </c>
    </row>
    <row r="12619" spans="1:4" ht="14.25">
      <c r="A12619" s="199">
        <v>3916</v>
      </c>
      <c r="B12619" s="186" t="s">
        <v>11780</v>
      </c>
      <c r="C12619" s="187" t="s">
        <v>73</v>
      </c>
      <c r="D12619" s="218">
        <v>277.54000000000002</v>
      </c>
    </row>
    <row r="12620" spans="1:4" ht="14.25">
      <c r="A12620" s="199">
        <v>3917</v>
      </c>
      <c r="B12620" s="186" t="s">
        <v>11781</v>
      </c>
      <c r="C12620" s="187" t="s">
        <v>73</v>
      </c>
      <c r="D12620" s="218">
        <v>457.77</v>
      </c>
    </row>
    <row r="12621" spans="1:4" ht="14.25">
      <c r="A12621" s="199">
        <v>45266</v>
      </c>
      <c r="B12621" s="186" t="s">
        <v>13954</v>
      </c>
      <c r="C12621" s="187" t="s">
        <v>9670</v>
      </c>
      <c r="D12621" s="218">
        <v>3.03</v>
      </c>
    </row>
    <row r="12622" spans="1:4" ht="14.25">
      <c r="A12622" s="199">
        <v>1904</v>
      </c>
      <c r="B12622" s="186" t="s">
        <v>11782</v>
      </c>
      <c r="C12622" s="187" t="s">
        <v>73</v>
      </c>
      <c r="D12622" s="218">
        <v>1.1499999999999999</v>
      </c>
    </row>
    <row r="12623" spans="1:4" ht="14.25">
      <c r="A12623" s="199">
        <v>1899</v>
      </c>
      <c r="B12623" s="186" t="s">
        <v>11783</v>
      </c>
      <c r="C12623" s="187" t="s">
        <v>73</v>
      </c>
      <c r="D12623" s="218">
        <v>1.3</v>
      </c>
    </row>
    <row r="12624" spans="1:4" ht="14.25">
      <c r="A12624" s="199">
        <v>1900</v>
      </c>
      <c r="B12624" s="186" t="s">
        <v>11784</v>
      </c>
      <c r="C12624" s="187" t="s">
        <v>73</v>
      </c>
      <c r="D12624" s="218">
        <v>2.11</v>
      </c>
    </row>
    <row r="12625" spans="1:4" ht="14.25">
      <c r="A12625" s="199">
        <v>12407</v>
      </c>
      <c r="B12625" s="186" t="s">
        <v>11785</v>
      </c>
      <c r="C12625" s="187" t="s">
        <v>73</v>
      </c>
      <c r="D12625" s="218">
        <v>34.65</v>
      </c>
    </row>
    <row r="12626" spans="1:4" ht="14.25">
      <c r="A12626" s="199">
        <v>12408</v>
      </c>
      <c r="B12626" s="186" t="s">
        <v>11786</v>
      </c>
      <c r="C12626" s="187" t="s">
        <v>73</v>
      </c>
      <c r="D12626" s="218">
        <v>19.559999999999999</v>
      </c>
    </row>
    <row r="12627" spans="1:4" ht="14.25">
      <c r="A12627" s="199">
        <v>12409</v>
      </c>
      <c r="B12627" s="186" t="s">
        <v>11787</v>
      </c>
      <c r="C12627" s="187" t="s">
        <v>73</v>
      </c>
      <c r="D12627" s="218">
        <v>19.559999999999999</v>
      </c>
    </row>
    <row r="12628" spans="1:4" ht="14.25">
      <c r="A12628" s="199">
        <v>12410</v>
      </c>
      <c r="B12628" s="186" t="s">
        <v>11788</v>
      </c>
      <c r="C12628" s="187" t="s">
        <v>73</v>
      </c>
      <c r="D12628" s="218">
        <v>13.47</v>
      </c>
    </row>
    <row r="12629" spans="1:4" ht="14.25">
      <c r="A12629" s="199">
        <v>3936</v>
      </c>
      <c r="B12629" s="186" t="s">
        <v>11789</v>
      </c>
      <c r="C12629" s="187" t="s">
        <v>73</v>
      </c>
      <c r="D12629" s="218">
        <v>24.35</v>
      </c>
    </row>
    <row r="12630" spans="1:4" ht="14.25">
      <c r="A12630" s="199">
        <v>3924</v>
      </c>
      <c r="B12630" s="186" t="s">
        <v>11790</v>
      </c>
      <c r="C12630" s="187" t="s">
        <v>73</v>
      </c>
      <c r="D12630" s="218">
        <v>24.35</v>
      </c>
    </row>
    <row r="12631" spans="1:4" ht="14.25">
      <c r="A12631" s="199">
        <v>3922</v>
      </c>
      <c r="B12631" s="186" t="s">
        <v>11791</v>
      </c>
      <c r="C12631" s="187" t="s">
        <v>73</v>
      </c>
      <c r="D12631" s="218">
        <v>22.4</v>
      </c>
    </row>
    <row r="12632" spans="1:4" ht="14.25">
      <c r="A12632" s="199">
        <v>3923</v>
      </c>
      <c r="B12632" s="186" t="s">
        <v>11792</v>
      </c>
      <c r="C12632" s="187" t="s">
        <v>73</v>
      </c>
      <c r="D12632" s="218">
        <v>24.35</v>
      </c>
    </row>
    <row r="12633" spans="1:4" ht="14.25">
      <c r="A12633" s="199">
        <v>3921</v>
      </c>
      <c r="B12633" s="186" t="s">
        <v>11793</v>
      </c>
      <c r="C12633" s="187" t="s">
        <v>73</v>
      </c>
      <c r="D12633" s="218">
        <v>20.100000000000001</v>
      </c>
    </row>
    <row r="12634" spans="1:4" ht="14.25">
      <c r="A12634" s="199">
        <v>3937</v>
      </c>
      <c r="B12634" s="186" t="s">
        <v>11794</v>
      </c>
      <c r="C12634" s="187" t="s">
        <v>73</v>
      </c>
      <c r="D12634" s="218">
        <v>20.079999999999998</v>
      </c>
    </row>
    <row r="12635" spans="1:4" ht="14.25">
      <c r="A12635" s="199">
        <v>3920</v>
      </c>
      <c r="B12635" s="186" t="s">
        <v>11795</v>
      </c>
      <c r="C12635" s="187" t="s">
        <v>73</v>
      </c>
      <c r="D12635" s="218">
        <v>20.079999999999998</v>
      </c>
    </row>
    <row r="12636" spans="1:4" ht="14.25">
      <c r="A12636" s="199">
        <v>3938</v>
      </c>
      <c r="B12636" s="186" t="s">
        <v>11796</v>
      </c>
      <c r="C12636" s="187" t="s">
        <v>73</v>
      </c>
      <c r="D12636" s="218">
        <v>13.24</v>
      </c>
    </row>
    <row r="12637" spans="1:4" ht="14.25">
      <c r="A12637" s="199">
        <v>3919</v>
      </c>
      <c r="B12637" s="186" t="s">
        <v>11797</v>
      </c>
      <c r="C12637" s="187" t="s">
        <v>73</v>
      </c>
      <c r="D12637" s="218">
        <v>13.5</v>
      </c>
    </row>
    <row r="12638" spans="1:4" ht="14.25">
      <c r="A12638" s="199">
        <v>3927</v>
      </c>
      <c r="B12638" s="186" t="s">
        <v>11798</v>
      </c>
      <c r="C12638" s="187" t="s">
        <v>73</v>
      </c>
      <c r="D12638" s="218">
        <v>68.38</v>
      </c>
    </row>
    <row r="12639" spans="1:4" ht="14.25">
      <c r="A12639" s="199">
        <v>3928</v>
      </c>
      <c r="B12639" s="186" t="s">
        <v>11799</v>
      </c>
      <c r="C12639" s="187" t="s">
        <v>73</v>
      </c>
      <c r="D12639" s="218">
        <v>68.38</v>
      </c>
    </row>
    <row r="12640" spans="1:4" ht="14.25">
      <c r="A12640" s="199">
        <v>3926</v>
      </c>
      <c r="B12640" s="186" t="s">
        <v>11800</v>
      </c>
      <c r="C12640" s="187" t="s">
        <v>73</v>
      </c>
      <c r="D12640" s="218">
        <v>38.979999999999997</v>
      </c>
    </row>
    <row r="12641" spans="1:4" ht="14.25">
      <c r="A12641" s="199">
        <v>3935</v>
      </c>
      <c r="B12641" s="186" t="s">
        <v>11801</v>
      </c>
      <c r="C12641" s="187" t="s">
        <v>73</v>
      </c>
      <c r="D12641" s="218">
        <v>38.979999999999997</v>
      </c>
    </row>
    <row r="12642" spans="1:4" ht="14.25">
      <c r="A12642" s="199">
        <v>3925</v>
      </c>
      <c r="B12642" s="186" t="s">
        <v>11802</v>
      </c>
      <c r="C12642" s="187" t="s">
        <v>73</v>
      </c>
      <c r="D12642" s="218">
        <v>38.979999999999997</v>
      </c>
    </row>
    <row r="12643" spans="1:4" ht="14.25">
      <c r="A12643" s="199">
        <v>3929</v>
      </c>
      <c r="B12643" s="186" t="s">
        <v>11803</v>
      </c>
      <c r="C12643" s="187" t="s">
        <v>73</v>
      </c>
      <c r="D12643" s="218">
        <v>104.18</v>
      </c>
    </row>
    <row r="12644" spans="1:4" ht="14.25">
      <c r="A12644" s="199">
        <v>3931</v>
      </c>
      <c r="B12644" s="186" t="s">
        <v>11804</v>
      </c>
      <c r="C12644" s="187" t="s">
        <v>73</v>
      </c>
      <c r="D12644" s="218">
        <v>104.18</v>
      </c>
    </row>
    <row r="12645" spans="1:4" ht="14.25">
      <c r="A12645" s="199">
        <v>3930</v>
      </c>
      <c r="B12645" s="186" t="s">
        <v>11805</v>
      </c>
      <c r="C12645" s="187" t="s">
        <v>73</v>
      </c>
      <c r="D12645" s="218">
        <v>104.18</v>
      </c>
    </row>
    <row r="12646" spans="1:4" ht="14.25">
      <c r="A12646" s="199">
        <v>12406</v>
      </c>
      <c r="B12646" s="186" t="s">
        <v>11806</v>
      </c>
      <c r="C12646" s="187" t="s">
        <v>73</v>
      </c>
      <c r="D12646" s="218">
        <v>9.57</v>
      </c>
    </row>
    <row r="12647" spans="1:4" ht="14.25">
      <c r="A12647" s="199">
        <v>3932</v>
      </c>
      <c r="B12647" s="186" t="s">
        <v>11807</v>
      </c>
      <c r="C12647" s="187" t="s">
        <v>73</v>
      </c>
      <c r="D12647" s="218">
        <v>179.89</v>
      </c>
    </row>
    <row r="12648" spans="1:4" ht="14.25">
      <c r="A12648" s="199">
        <v>3933</v>
      </c>
      <c r="B12648" s="186" t="s">
        <v>11808</v>
      </c>
      <c r="C12648" s="187" t="s">
        <v>73</v>
      </c>
      <c r="D12648" s="218">
        <v>179.89</v>
      </c>
    </row>
    <row r="12649" spans="1:4" ht="14.25">
      <c r="A12649" s="199">
        <v>3934</v>
      </c>
      <c r="B12649" s="186" t="s">
        <v>11809</v>
      </c>
      <c r="C12649" s="187" t="s">
        <v>73</v>
      </c>
      <c r="D12649" s="218">
        <v>179.89</v>
      </c>
    </row>
    <row r="12650" spans="1:4" ht="14.25">
      <c r="A12650" s="199">
        <v>40355</v>
      </c>
      <c r="B12650" s="186" t="s">
        <v>11810</v>
      </c>
      <c r="C12650" s="187" t="s">
        <v>73</v>
      </c>
      <c r="D12650" s="218"/>
    </row>
    <row r="12651" spans="1:4" ht="14.25">
      <c r="A12651" s="199">
        <v>40364</v>
      </c>
      <c r="B12651" s="186" t="s">
        <v>11811</v>
      </c>
      <c r="C12651" s="187" t="s">
        <v>73</v>
      </c>
      <c r="D12651" s="218"/>
    </row>
    <row r="12652" spans="1:4" ht="14.25">
      <c r="A12652" s="199">
        <v>40361</v>
      </c>
      <c r="B12652" s="186" t="s">
        <v>11812</v>
      </c>
      <c r="C12652" s="187" t="s">
        <v>73</v>
      </c>
      <c r="D12652" s="218"/>
    </row>
    <row r="12653" spans="1:4" ht="14.25">
      <c r="A12653" s="199">
        <v>40358</v>
      </c>
      <c r="B12653" s="186" t="s">
        <v>11813</v>
      </c>
      <c r="C12653" s="187" t="s">
        <v>73</v>
      </c>
      <c r="D12653" s="218"/>
    </row>
    <row r="12654" spans="1:4" ht="14.25">
      <c r="A12654" s="199">
        <v>40370</v>
      </c>
      <c r="B12654" s="186" t="s">
        <v>11814</v>
      </c>
      <c r="C12654" s="187" t="s">
        <v>73</v>
      </c>
      <c r="D12654" s="218"/>
    </row>
    <row r="12655" spans="1:4" ht="14.25">
      <c r="A12655" s="199">
        <v>40367</v>
      </c>
      <c r="B12655" s="186" t="s">
        <v>11815</v>
      </c>
      <c r="C12655" s="187" t="s">
        <v>73</v>
      </c>
      <c r="D12655" s="218"/>
    </row>
    <row r="12656" spans="1:4" ht="14.25">
      <c r="A12656" s="199">
        <v>40373</v>
      </c>
      <c r="B12656" s="186" t="s">
        <v>11816</v>
      </c>
      <c r="C12656" s="187" t="s">
        <v>73</v>
      </c>
      <c r="D12656" s="218"/>
    </row>
    <row r="12657" spans="1:4" ht="14.25">
      <c r="A12657" s="199">
        <v>3907</v>
      </c>
      <c r="B12657" s="186" t="s">
        <v>11817</v>
      </c>
      <c r="C12657" s="187" t="s">
        <v>73</v>
      </c>
      <c r="D12657" s="218">
        <v>6.08</v>
      </c>
    </row>
    <row r="12658" spans="1:4" ht="14.25">
      <c r="A12658" s="199">
        <v>3889</v>
      </c>
      <c r="B12658" s="186" t="s">
        <v>11818</v>
      </c>
      <c r="C12658" s="187" t="s">
        <v>73</v>
      </c>
      <c r="D12658" s="218">
        <v>4.32</v>
      </c>
    </row>
    <row r="12659" spans="1:4" ht="14.25">
      <c r="A12659" s="199">
        <v>3868</v>
      </c>
      <c r="B12659" s="186" t="s">
        <v>11819</v>
      </c>
      <c r="C12659" s="187" t="s">
        <v>73</v>
      </c>
      <c r="D12659" s="218">
        <v>1.59</v>
      </c>
    </row>
    <row r="12660" spans="1:4" ht="14.25">
      <c r="A12660" s="199">
        <v>3869</v>
      </c>
      <c r="B12660" s="186" t="s">
        <v>11820</v>
      </c>
      <c r="C12660" s="187" t="s">
        <v>73</v>
      </c>
      <c r="D12660" s="218">
        <v>3.51</v>
      </c>
    </row>
    <row r="12661" spans="1:4" ht="14.25">
      <c r="A12661" s="199">
        <v>3872</v>
      </c>
      <c r="B12661" s="186" t="s">
        <v>11821</v>
      </c>
      <c r="C12661" s="187" t="s">
        <v>73</v>
      </c>
      <c r="D12661" s="218">
        <v>6</v>
      </c>
    </row>
    <row r="12662" spans="1:4" ht="14.25">
      <c r="A12662" s="199">
        <v>3850</v>
      </c>
      <c r="B12662" s="186" t="s">
        <v>11822</v>
      </c>
      <c r="C12662" s="187" t="s">
        <v>73</v>
      </c>
      <c r="D12662" s="218">
        <v>13.84</v>
      </c>
    </row>
    <row r="12663" spans="1:4" ht="14.25">
      <c r="A12663" s="199">
        <v>38023</v>
      </c>
      <c r="B12663" s="186" t="s">
        <v>11823</v>
      </c>
      <c r="C12663" s="187" t="s">
        <v>73</v>
      </c>
      <c r="D12663" s="218">
        <v>7.04</v>
      </c>
    </row>
    <row r="12664" spans="1:4" ht="14.25">
      <c r="A12664" s="199">
        <v>37986</v>
      </c>
      <c r="B12664" s="186" t="s">
        <v>11824</v>
      </c>
      <c r="C12664" s="187" t="s">
        <v>73</v>
      </c>
      <c r="D12664" s="218">
        <v>2.52</v>
      </c>
    </row>
    <row r="12665" spans="1:4" ht="14.25">
      <c r="A12665" s="199">
        <v>21120</v>
      </c>
      <c r="B12665" s="186" t="s">
        <v>11825</v>
      </c>
      <c r="C12665" s="187" t="s">
        <v>73</v>
      </c>
      <c r="D12665" s="218">
        <v>12.85</v>
      </c>
    </row>
    <row r="12666" spans="1:4" ht="14.25">
      <c r="A12666" s="199">
        <v>39318</v>
      </c>
      <c r="B12666" s="186" t="s">
        <v>11826</v>
      </c>
      <c r="C12666" s="187" t="s">
        <v>73</v>
      </c>
      <c r="D12666" s="218">
        <v>11.95</v>
      </c>
    </row>
    <row r="12667" spans="1:4" ht="14.25">
      <c r="A12667" s="199">
        <v>37987</v>
      </c>
      <c r="B12667" s="186" t="s">
        <v>11827</v>
      </c>
      <c r="C12667" s="187" t="s">
        <v>73</v>
      </c>
      <c r="D12667" s="218">
        <v>125.69</v>
      </c>
    </row>
    <row r="12668" spans="1:4" ht="14.25">
      <c r="A12668" s="199">
        <v>37988</v>
      </c>
      <c r="B12668" s="186" t="s">
        <v>11828</v>
      </c>
      <c r="C12668" s="187" t="s">
        <v>73</v>
      </c>
      <c r="D12668" s="218">
        <v>199.72</v>
      </c>
    </row>
    <row r="12669" spans="1:4" ht="14.25">
      <c r="A12669" s="199">
        <v>40366</v>
      </c>
      <c r="B12669" s="186" t="s">
        <v>11829</v>
      </c>
      <c r="C12669" s="187" t="s">
        <v>73</v>
      </c>
      <c r="D12669" s="218"/>
    </row>
    <row r="12670" spans="1:4" ht="14.25">
      <c r="A12670" s="199">
        <v>40363</v>
      </c>
      <c r="B12670" s="186" t="s">
        <v>11830</v>
      </c>
      <c r="C12670" s="187" t="s">
        <v>73</v>
      </c>
      <c r="D12670" s="218"/>
    </row>
    <row r="12671" spans="1:4" ht="14.25">
      <c r="A12671" s="199">
        <v>40360</v>
      </c>
      <c r="B12671" s="186" t="s">
        <v>11831</v>
      </c>
      <c r="C12671" s="187" t="s">
        <v>73</v>
      </c>
      <c r="D12671" s="218"/>
    </row>
    <row r="12672" spans="1:4" ht="14.25">
      <c r="A12672" s="199">
        <v>40354</v>
      </c>
      <c r="B12672" s="186" t="s">
        <v>11832</v>
      </c>
      <c r="C12672" s="187" t="s">
        <v>73</v>
      </c>
      <c r="D12672" s="218"/>
    </row>
    <row r="12673" spans="1:4" ht="14.25">
      <c r="A12673" s="199">
        <v>40372</v>
      </c>
      <c r="B12673" s="186" t="s">
        <v>11833</v>
      </c>
      <c r="C12673" s="187" t="s">
        <v>73</v>
      </c>
      <c r="D12673" s="218"/>
    </row>
    <row r="12674" spans="1:4" ht="14.25">
      <c r="A12674" s="199">
        <v>40369</v>
      </c>
      <c r="B12674" s="186" t="s">
        <v>11834</v>
      </c>
      <c r="C12674" s="187" t="s">
        <v>73</v>
      </c>
      <c r="D12674" s="218"/>
    </row>
    <row r="12675" spans="1:4" ht="14.25">
      <c r="A12675" s="199">
        <v>40375</v>
      </c>
      <c r="B12675" s="186" t="s">
        <v>11835</v>
      </c>
      <c r="C12675" s="187" t="s">
        <v>73</v>
      </c>
      <c r="D12675" s="218"/>
    </row>
    <row r="12676" spans="1:4" ht="14.25">
      <c r="A12676" s="199">
        <v>40357</v>
      </c>
      <c r="B12676" s="186" t="s">
        <v>11836</v>
      </c>
      <c r="C12676" s="187" t="s">
        <v>73</v>
      </c>
      <c r="D12676" s="218"/>
    </row>
    <row r="12677" spans="1:4" ht="14.25">
      <c r="A12677" s="199">
        <v>1893</v>
      </c>
      <c r="B12677" s="186" t="s">
        <v>11837</v>
      </c>
      <c r="C12677" s="187" t="s">
        <v>73</v>
      </c>
      <c r="D12677" s="218">
        <v>4.33</v>
      </c>
    </row>
    <row r="12678" spans="1:4" ht="14.25">
      <c r="A12678" s="199">
        <v>1902</v>
      </c>
      <c r="B12678" s="186" t="s">
        <v>11838</v>
      </c>
      <c r="C12678" s="187" t="s">
        <v>73</v>
      </c>
      <c r="D12678" s="218">
        <v>3.15</v>
      </c>
    </row>
    <row r="12679" spans="1:4" ht="14.25">
      <c r="A12679" s="199">
        <v>1892</v>
      </c>
      <c r="B12679" s="186" t="s">
        <v>11839</v>
      </c>
      <c r="C12679" s="187" t="s">
        <v>73</v>
      </c>
      <c r="D12679" s="218">
        <v>2.0299999999999998</v>
      </c>
    </row>
    <row r="12680" spans="1:4" ht="14.25">
      <c r="A12680" s="199">
        <v>1901</v>
      </c>
      <c r="B12680" s="186" t="s">
        <v>11840</v>
      </c>
      <c r="C12680" s="187" t="s">
        <v>73</v>
      </c>
      <c r="D12680" s="218">
        <v>0.98</v>
      </c>
    </row>
    <row r="12681" spans="1:4" ht="14.25">
      <c r="A12681" s="199">
        <v>1907</v>
      </c>
      <c r="B12681" s="186" t="s">
        <v>11841</v>
      </c>
      <c r="C12681" s="187" t="s">
        <v>73</v>
      </c>
      <c r="D12681" s="218">
        <v>13.94</v>
      </c>
    </row>
    <row r="12682" spans="1:4" ht="14.25">
      <c r="A12682" s="199">
        <v>1894</v>
      </c>
      <c r="B12682" s="186" t="s">
        <v>11842</v>
      </c>
      <c r="C12682" s="187" t="s">
        <v>73</v>
      </c>
      <c r="D12682" s="218">
        <v>6.27</v>
      </c>
    </row>
    <row r="12683" spans="1:4" ht="14.25">
      <c r="A12683" s="199">
        <v>1896</v>
      </c>
      <c r="B12683" s="186" t="s">
        <v>11843</v>
      </c>
      <c r="C12683" s="187" t="s">
        <v>73</v>
      </c>
      <c r="D12683" s="218">
        <v>18.72</v>
      </c>
    </row>
    <row r="12684" spans="1:4" ht="14.25">
      <c r="A12684" s="199">
        <v>1891</v>
      </c>
      <c r="B12684" s="186" t="s">
        <v>11844</v>
      </c>
      <c r="C12684" s="187" t="s">
        <v>73</v>
      </c>
      <c r="D12684" s="218">
        <v>1.45</v>
      </c>
    </row>
    <row r="12685" spans="1:4" ht="14.25">
      <c r="A12685" s="199">
        <v>1895</v>
      </c>
      <c r="B12685" s="186" t="s">
        <v>11845</v>
      </c>
      <c r="C12685" s="187" t="s">
        <v>73</v>
      </c>
      <c r="D12685" s="218">
        <v>32.9</v>
      </c>
    </row>
    <row r="12686" spans="1:4" ht="14.25">
      <c r="A12686" s="199">
        <v>2641</v>
      </c>
      <c r="B12686" s="186" t="s">
        <v>11846</v>
      </c>
      <c r="C12686" s="187" t="s">
        <v>73</v>
      </c>
      <c r="D12686" s="218">
        <v>34.020000000000003</v>
      </c>
    </row>
    <row r="12687" spans="1:4" ht="14.25">
      <c r="A12687" s="199">
        <v>2636</v>
      </c>
      <c r="B12687" s="186" t="s">
        <v>11847</v>
      </c>
      <c r="C12687" s="187" t="s">
        <v>73</v>
      </c>
      <c r="D12687" s="218">
        <v>2.19</v>
      </c>
    </row>
    <row r="12688" spans="1:4" ht="14.25">
      <c r="A12688" s="199">
        <v>2637</v>
      </c>
      <c r="B12688" s="186" t="s">
        <v>11848</v>
      </c>
      <c r="C12688" s="187" t="s">
        <v>73</v>
      </c>
      <c r="D12688" s="218">
        <v>2.33</v>
      </c>
    </row>
    <row r="12689" spans="1:4" ht="14.25">
      <c r="A12689" s="199">
        <v>2638</v>
      </c>
      <c r="B12689" s="186" t="s">
        <v>11849</v>
      </c>
      <c r="C12689" s="187" t="s">
        <v>73</v>
      </c>
      <c r="D12689" s="218">
        <v>2.71</v>
      </c>
    </row>
    <row r="12690" spans="1:4" ht="14.25">
      <c r="A12690" s="199">
        <v>2639</v>
      </c>
      <c r="B12690" s="186" t="s">
        <v>11850</v>
      </c>
      <c r="C12690" s="187" t="s">
        <v>73</v>
      </c>
      <c r="D12690" s="218">
        <v>4.8099999999999996</v>
      </c>
    </row>
    <row r="12691" spans="1:4" ht="14.25">
      <c r="A12691" s="199">
        <v>2644</v>
      </c>
      <c r="B12691" s="186" t="s">
        <v>11851</v>
      </c>
      <c r="C12691" s="187" t="s">
        <v>73</v>
      </c>
      <c r="D12691" s="218">
        <v>6.96</v>
      </c>
    </row>
    <row r="12692" spans="1:4" ht="14.25">
      <c r="A12692" s="199">
        <v>2640</v>
      </c>
      <c r="B12692" s="186" t="s">
        <v>11852</v>
      </c>
      <c r="C12692" s="187" t="s">
        <v>73</v>
      </c>
      <c r="D12692" s="218">
        <v>14.16</v>
      </c>
    </row>
    <row r="12693" spans="1:4" ht="14.25">
      <c r="A12693" s="199">
        <v>2642</v>
      </c>
      <c r="B12693" s="186" t="s">
        <v>11853</v>
      </c>
      <c r="C12693" s="187" t="s">
        <v>73</v>
      </c>
      <c r="D12693" s="218">
        <v>21.56</v>
      </c>
    </row>
    <row r="12694" spans="1:4" ht="14.25">
      <c r="A12694" s="199">
        <v>2643</v>
      </c>
      <c r="B12694" s="186" t="s">
        <v>11854</v>
      </c>
      <c r="C12694" s="187" t="s">
        <v>73</v>
      </c>
      <c r="D12694" s="218">
        <v>9.6999999999999993</v>
      </c>
    </row>
    <row r="12695" spans="1:4" ht="14.25">
      <c r="A12695" s="199">
        <v>44281</v>
      </c>
      <c r="B12695" s="186" t="s">
        <v>11855</v>
      </c>
      <c r="C12695" s="187" t="s">
        <v>73</v>
      </c>
      <c r="D12695" s="218">
        <v>253.91</v>
      </c>
    </row>
    <row r="12696" spans="1:4" ht="14.25">
      <c r="A12696" s="199">
        <v>39855</v>
      </c>
      <c r="B12696" s="186" t="s">
        <v>11856</v>
      </c>
      <c r="C12696" s="187" t="s">
        <v>73</v>
      </c>
      <c r="D12696" s="218"/>
    </row>
    <row r="12697" spans="1:4" ht="14.25">
      <c r="A12697" s="199">
        <v>39856</v>
      </c>
      <c r="B12697" s="186" t="s">
        <v>11857</v>
      </c>
      <c r="C12697" s="187" t="s">
        <v>73</v>
      </c>
      <c r="D12697" s="218"/>
    </row>
    <row r="12698" spans="1:4" ht="14.25">
      <c r="A12698" s="199">
        <v>39857</v>
      </c>
      <c r="B12698" s="186" t="s">
        <v>11858</v>
      </c>
      <c r="C12698" s="187" t="s">
        <v>73</v>
      </c>
      <c r="D12698" s="218"/>
    </row>
    <row r="12699" spans="1:4" ht="14.25">
      <c r="A12699" s="199">
        <v>39858</v>
      </c>
      <c r="B12699" s="186" t="s">
        <v>11859</v>
      </c>
      <c r="C12699" s="187" t="s">
        <v>73</v>
      </c>
      <c r="D12699" s="218"/>
    </row>
    <row r="12700" spans="1:4" ht="14.25">
      <c r="A12700" s="199">
        <v>39859</v>
      </c>
      <c r="B12700" s="186" t="s">
        <v>11860</v>
      </c>
      <c r="C12700" s="187" t="s">
        <v>73</v>
      </c>
      <c r="D12700" s="218"/>
    </row>
    <row r="12701" spans="1:4" ht="14.25">
      <c r="A12701" s="199">
        <v>39860</v>
      </c>
      <c r="B12701" s="186" t="s">
        <v>11861</v>
      </c>
      <c r="C12701" s="187" t="s">
        <v>73</v>
      </c>
      <c r="D12701" s="218"/>
    </row>
    <row r="12702" spans="1:4" ht="14.25">
      <c r="A12702" s="199">
        <v>39861</v>
      </c>
      <c r="B12702" s="186" t="s">
        <v>11862</v>
      </c>
      <c r="C12702" s="187" t="s">
        <v>73</v>
      </c>
      <c r="D12702" s="218"/>
    </row>
    <row r="12703" spans="1:4" ht="14.25">
      <c r="A12703" s="199">
        <v>3867</v>
      </c>
      <c r="B12703" s="186" t="s">
        <v>11863</v>
      </c>
      <c r="C12703" s="187" t="s">
        <v>73</v>
      </c>
      <c r="D12703" s="218">
        <v>84.27</v>
      </c>
    </row>
    <row r="12704" spans="1:4" ht="14.25">
      <c r="A12704" s="199">
        <v>3861</v>
      </c>
      <c r="B12704" s="186" t="s">
        <v>11864</v>
      </c>
      <c r="C12704" s="187" t="s">
        <v>73</v>
      </c>
      <c r="D12704" s="218">
        <v>0.87</v>
      </c>
    </row>
    <row r="12705" spans="1:4" ht="14.25">
      <c r="A12705" s="199">
        <v>3904</v>
      </c>
      <c r="B12705" s="186" t="s">
        <v>11865</v>
      </c>
      <c r="C12705" s="187" t="s">
        <v>73</v>
      </c>
      <c r="D12705" s="218">
        <v>0.93</v>
      </c>
    </row>
    <row r="12706" spans="1:4" ht="14.25">
      <c r="A12706" s="199">
        <v>3903</v>
      </c>
      <c r="B12706" s="186" t="s">
        <v>11866</v>
      </c>
      <c r="C12706" s="187" t="s">
        <v>73</v>
      </c>
      <c r="D12706" s="218">
        <v>2.2599999999999998</v>
      </c>
    </row>
    <row r="12707" spans="1:4" ht="14.25">
      <c r="A12707" s="199">
        <v>3862</v>
      </c>
      <c r="B12707" s="186" t="s">
        <v>11867</v>
      </c>
      <c r="C12707" s="187" t="s">
        <v>73</v>
      </c>
      <c r="D12707" s="218">
        <v>4.82</v>
      </c>
    </row>
    <row r="12708" spans="1:4" ht="14.25">
      <c r="A12708" s="199">
        <v>3863</v>
      </c>
      <c r="B12708" s="186" t="s">
        <v>11868</v>
      </c>
      <c r="C12708" s="187" t="s">
        <v>73</v>
      </c>
      <c r="D12708" s="218">
        <v>4.9400000000000004</v>
      </c>
    </row>
    <row r="12709" spans="1:4" ht="14.25">
      <c r="A12709" s="199">
        <v>3864</v>
      </c>
      <c r="B12709" s="186" t="s">
        <v>11869</v>
      </c>
      <c r="C12709" s="187" t="s">
        <v>73</v>
      </c>
      <c r="D12709" s="218">
        <v>15.12</v>
      </c>
    </row>
    <row r="12710" spans="1:4" ht="14.25">
      <c r="A12710" s="199">
        <v>3865</v>
      </c>
      <c r="B12710" s="186" t="s">
        <v>11870</v>
      </c>
      <c r="C12710" s="187" t="s">
        <v>73</v>
      </c>
      <c r="D12710" s="218">
        <v>22.11</v>
      </c>
    </row>
    <row r="12711" spans="1:4" ht="14.25">
      <c r="A12711" s="199">
        <v>3866</v>
      </c>
      <c r="B12711" s="186" t="s">
        <v>11871</v>
      </c>
      <c r="C12711" s="187" t="s">
        <v>73</v>
      </c>
      <c r="D12711" s="218">
        <v>49.63</v>
      </c>
    </row>
    <row r="12712" spans="1:4" ht="14.25">
      <c r="A12712" s="199">
        <v>3878</v>
      </c>
      <c r="B12712" s="186" t="s">
        <v>11872</v>
      </c>
      <c r="C12712" s="187" t="s">
        <v>73</v>
      </c>
      <c r="D12712" s="218">
        <v>13.53</v>
      </c>
    </row>
    <row r="12713" spans="1:4" ht="14.25">
      <c r="A12713" s="199">
        <v>3876</v>
      </c>
      <c r="B12713" s="186" t="s">
        <v>11873</v>
      </c>
      <c r="C12713" s="187" t="s">
        <v>73</v>
      </c>
      <c r="D12713" s="218">
        <v>5.39</v>
      </c>
    </row>
    <row r="12714" spans="1:4" ht="14.25">
      <c r="A12714" s="199">
        <v>3883</v>
      </c>
      <c r="B12714" s="186" t="s">
        <v>11874</v>
      </c>
      <c r="C12714" s="187" t="s">
        <v>73</v>
      </c>
      <c r="D12714" s="218">
        <v>1.73</v>
      </c>
    </row>
    <row r="12715" spans="1:4" ht="14.25">
      <c r="A12715" s="199">
        <v>3884</v>
      </c>
      <c r="B12715" s="186" t="s">
        <v>11875</v>
      </c>
      <c r="C12715" s="187" t="s">
        <v>73</v>
      </c>
      <c r="D12715" s="218">
        <v>2.74</v>
      </c>
    </row>
    <row r="12716" spans="1:4" ht="14.25">
      <c r="A12716" s="199">
        <v>12892</v>
      </c>
      <c r="B12716" s="186" t="s">
        <v>11876</v>
      </c>
      <c r="C12716" s="187" t="s">
        <v>9670</v>
      </c>
      <c r="D12716" s="218">
        <v>11.47</v>
      </c>
    </row>
    <row r="12717" spans="1:4" ht="14.25">
      <c r="A12717" s="199">
        <v>38447</v>
      </c>
      <c r="B12717" s="186" t="s">
        <v>11877</v>
      </c>
      <c r="C12717" s="187" t="s">
        <v>73</v>
      </c>
      <c r="D12717" s="218"/>
    </row>
    <row r="12718" spans="1:4" ht="14.25">
      <c r="A12718" s="199">
        <v>36320</v>
      </c>
      <c r="B12718" s="186" t="s">
        <v>11878</v>
      </c>
      <c r="C12718" s="187" t="s">
        <v>73</v>
      </c>
      <c r="D12718" s="218"/>
    </row>
    <row r="12719" spans="1:4" ht="14.25">
      <c r="A12719" s="199">
        <v>36324</v>
      </c>
      <c r="B12719" s="186" t="s">
        <v>11879</v>
      </c>
      <c r="C12719" s="187" t="s">
        <v>73</v>
      </c>
      <c r="D12719" s="218"/>
    </row>
    <row r="12720" spans="1:4" ht="14.25">
      <c r="A12720" s="199">
        <v>38441</v>
      </c>
      <c r="B12720" s="186" t="s">
        <v>11880</v>
      </c>
      <c r="C12720" s="187" t="s">
        <v>73</v>
      </c>
      <c r="D12720" s="218"/>
    </row>
    <row r="12721" spans="1:4" ht="14.25">
      <c r="A12721" s="199">
        <v>38442</v>
      </c>
      <c r="B12721" s="186" t="s">
        <v>11881</v>
      </c>
      <c r="C12721" s="187" t="s">
        <v>73</v>
      </c>
      <c r="D12721" s="218"/>
    </row>
    <row r="12722" spans="1:4" ht="14.25">
      <c r="A12722" s="199">
        <v>38443</v>
      </c>
      <c r="B12722" s="186" t="s">
        <v>11882</v>
      </c>
      <c r="C12722" s="187" t="s">
        <v>73</v>
      </c>
      <c r="D12722" s="218"/>
    </row>
    <row r="12723" spans="1:4" ht="14.25">
      <c r="A12723" s="199">
        <v>38444</v>
      </c>
      <c r="B12723" s="186" t="s">
        <v>11883</v>
      </c>
      <c r="C12723" s="187" t="s">
        <v>73</v>
      </c>
      <c r="D12723" s="218"/>
    </row>
    <row r="12724" spans="1:4" ht="14.25">
      <c r="A12724" s="199">
        <v>38445</v>
      </c>
      <c r="B12724" s="186" t="s">
        <v>11884</v>
      </c>
      <c r="C12724" s="187" t="s">
        <v>73</v>
      </c>
      <c r="D12724" s="218"/>
    </row>
    <row r="12725" spans="1:4" ht="14.25">
      <c r="A12725" s="199">
        <v>38446</v>
      </c>
      <c r="B12725" s="186" t="s">
        <v>11885</v>
      </c>
      <c r="C12725" s="187" t="s">
        <v>73</v>
      </c>
      <c r="D12725" s="218"/>
    </row>
    <row r="12726" spans="1:4" ht="14.25">
      <c r="A12726" s="199">
        <v>3837</v>
      </c>
      <c r="B12726" s="186" t="s">
        <v>11886</v>
      </c>
      <c r="C12726" s="187" t="s">
        <v>73</v>
      </c>
      <c r="D12726" s="218">
        <v>53.76</v>
      </c>
    </row>
    <row r="12727" spans="1:4" ht="14.25">
      <c r="A12727" s="199">
        <v>3845</v>
      </c>
      <c r="B12727" s="186" t="s">
        <v>11887</v>
      </c>
      <c r="C12727" s="187" t="s">
        <v>73</v>
      </c>
      <c r="D12727" s="218">
        <v>19.64</v>
      </c>
    </row>
    <row r="12728" spans="1:4" ht="14.25">
      <c r="A12728" s="199">
        <v>11045</v>
      </c>
      <c r="B12728" s="186" t="s">
        <v>11888</v>
      </c>
      <c r="C12728" s="187" t="s">
        <v>73</v>
      </c>
      <c r="D12728" s="218">
        <v>37.880000000000003</v>
      </c>
    </row>
    <row r="12729" spans="1:4" ht="14.25">
      <c r="A12729" s="199">
        <v>20170</v>
      </c>
      <c r="B12729" s="186" t="s">
        <v>11889</v>
      </c>
      <c r="C12729" s="187" t="s">
        <v>73</v>
      </c>
      <c r="D12729" s="218">
        <v>15.55</v>
      </c>
    </row>
    <row r="12730" spans="1:4" ht="14.25">
      <c r="A12730" s="199">
        <v>20171</v>
      </c>
      <c r="B12730" s="186" t="s">
        <v>11890</v>
      </c>
      <c r="C12730" s="187" t="s">
        <v>73</v>
      </c>
      <c r="D12730" s="218">
        <v>44.83</v>
      </c>
    </row>
    <row r="12731" spans="1:4" ht="14.25">
      <c r="A12731" s="199">
        <v>20167</v>
      </c>
      <c r="B12731" s="186" t="s">
        <v>11891</v>
      </c>
      <c r="C12731" s="187" t="s">
        <v>73</v>
      </c>
      <c r="D12731" s="218">
        <v>5.64</v>
      </c>
    </row>
    <row r="12732" spans="1:4" ht="14.25">
      <c r="A12732" s="199">
        <v>20168</v>
      </c>
      <c r="B12732" s="186" t="s">
        <v>11892</v>
      </c>
      <c r="C12732" s="187" t="s">
        <v>73</v>
      </c>
      <c r="D12732" s="218">
        <v>11.6</v>
      </c>
    </row>
    <row r="12733" spans="1:4" ht="14.25">
      <c r="A12733" s="199">
        <v>20169</v>
      </c>
      <c r="B12733" s="186" t="s">
        <v>11893</v>
      </c>
      <c r="C12733" s="187" t="s">
        <v>73</v>
      </c>
      <c r="D12733" s="218">
        <v>13.54</v>
      </c>
    </row>
    <row r="12734" spans="1:4" ht="14.25">
      <c r="A12734" s="199">
        <v>3899</v>
      </c>
      <c r="B12734" s="186" t="s">
        <v>11894</v>
      </c>
      <c r="C12734" s="187" t="s">
        <v>73</v>
      </c>
      <c r="D12734" s="218">
        <v>7.51</v>
      </c>
    </row>
    <row r="12735" spans="1:4" ht="14.25">
      <c r="A12735" s="199">
        <v>38676</v>
      </c>
      <c r="B12735" s="186" t="s">
        <v>11895</v>
      </c>
      <c r="C12735" s="187" t="s">
        <v>73</v>
      </c>
      <c r="D12735" s="218">
        <v>37.57</v>
      </c>
    </row>
    <row r="12736" spans="1:4" ht="14.25">
      <c r="A12736" s="199">
        <v>3897</v>
      </c>
      <c r="B12736" s="186" t="s">
        <v>11896</v>
      </c>
      <c r="C12736" s="187" t="s">
        <v>73</v>
      </c>
      <c r="D12736" s="218">
        <v>1.83</v>
      </c>
    </row>
    <row r="12737" spans="1:4" ht="14.25">
      <c r="A12737" s="199">
        <v>3875</v>
      </c>
      <c r="B12737" s="186" t="s">
        <v>11897</v>
      </c>
      <c r="C12737" s="187" t="s">
        <v>73</v>
      </c>
      <c r="D12737" s="218">
        <v>3.79</v>
      </c>
    </row>
    <row r="12738" spans="1:4" ht="14.25">
      <c r="A12738" s="199">
        <v>3898</v>
      </c>
      <c r="B12738" s="186" t="s">
        <v>11898</v>
      </c>
      <c r="C12738" s="187" t="s">
        <v>73</v>
      </c>
      <c r="D12738" s="218">
        <v>7.68</v>
      </c>
    </row>
    <row r="12739" spans="1:4" ht="14.25">
      <c r="A12739" s="199">
        <v>3855</v>
      </c>
      <c r="B12739" s="186" t="s">
        <v>11899</v>
      </c>
      <c r="C12739" s="187" t="s">
        <v>73</v>
      </c>
      <c r="D12739" s="218">
        <v>5.84</v>
      </c>
    </row>
    <row r="12740" spans="1:4" ht="14.25">
      <c r="A12740" s="199">
        <v>3874</v>
      </c>
      <c r="B12740" s="186" t="s">
        <v>11900</v>
      </c>
      <c r="C12740" s="187" t="s">
        <v>73</v>
      </c>
      <c r="D12740" s="218">
        <v>6.77</v>
      </c>
    </row>
    <row r="12741" spans="1:4" ht="14.25">
      <c r="A12741" s="199">
        <v>3870</v>
      </c>
      <c r="B12741" s="186" t="s">
        <v>11901</v>
      </c>
      <c r="C12741" s="187" t="s">
        <v>73</v>
      </c>
      <c r="D12741" s="218">
        <v>7.43</v>
      </c>
    </row>
    <row r="12742" spans="1:4" ht="14.25">
      <c r="A12742" s="199">
        <v>38678</v>
      </c>
      <c r="B12742" s="186" t="s">
        <v>11902</v>
      </c>
      <c r="C12742" s="187" t="s">
        <v>73</v>
      </c>
      <c r="D12742" s="218">
        <v>19.66</v>
      </c>
    </row>
    <row r="12743" spans="1:4" ht="14.25">
      <c r="A12743" s="199">
        <v>3859</v>
      </c>
      <c r="B12743" s="186" t="s">
        <v>11903</v>
      </c>
      <c r="C12743" s="187" t="s">
        <v>73</v>
      </c>
      <c r="D12743" s="218">
        <v>1.5</v>
      </c>
    </row>
    <row r="12744" spans="1:4" ht="14.25">
      <c r="A12744" s="199">
        <v>3856</v>
      </c>
      <c r="B12744" s="186" t="s">
        <v>11904</v>
      </c>
      <c r="C12744" s="187" t="s">
        <v>73</v>
      </c>
      <c r="D12744" s="218">
        <v>2.08</v>
      </c>
    </row>
    <row r="12745" spans="1:4" ht="14.25">
      <c r="A12745" s="199">
        <v>3906</v>
      </c>
      <c r="B12745" s="186" t="s">
        <v>11905</v>
      </c>
      <c r="C12745" s="187" t="s">
        <v>73</v>
      </c>
      <c r="D12745" s="218">
        <v>1.71</v>
      </c>
    </row>
    <row r="12746" spans="1:4" ht="14.25">
      <c r="A12746" s="199">
        <v>3860</v>
      </c>
      <c r="B12746" s="186" t="s">
        <v>11906</v>
      </c>
      <c r="C12746" s="187" t="s">
        <v>73</v>
      </c>
      <c r="D12746" s="218">
        <v>5.0999999999999996</v>
      </c>
    </row>
    <row r="12747" spans="1:4" ht="14.25">
      <c r="A12747" s="199">
        <v>3905</v>
      </c>
      <c r="B12747" s="186" t="s">
        <v>11907</v>
      </c>
      <c r="C12747" s="187" t="s">
        <v>73</v>
      </c>
      <c r="D12747" s="218">
        <v>11.68</v>
      </c>
    </row>
    <row r="12748" spans="1:4" ht="14.25">
      <c r="A12748" s="199">
        <v>3871</v>
      </c>
      <c r="B12748" s="186" t="s">
        <v>11908</v>
      </c>
      <c r="C12748" s="187" t="s">
        <v>73</v>
      </c>
      <c r="D12748" s="218">
        <v>20.68</v>
      </c>
    </row>
    <row r="12749" spans="1:4" ht="14.25">
      <c r="A12749" s="199">
        <v>37427</v>
      </c>
      <c r="B12749" s="186" t="s">
        <v>11909</v>
      </c>
      <c r="C12749" s="187" t="s">
        <v>73</v>
      </c>
      <c r="D12749" s="218"/>
    </row>
    <row r="12750" spans="1:4" ht="14.25">
      <c r="A12750" s="199">
        <v>37424</v>
      </c>
      <c r="B12750" s="186" t="s">
        <v>11910</v>
      </c>
      <c r="C12750" s="187" t="s">
        <v>73</v>
      </c>
      <c r="D12750" s="218"/>
    </row>
    <row r="12751" spans="1:4" ht="14.25">
      <c r="A12751" s="199">
        <v>37428</v>
      </c>
      <c r="B12751" s="186" t="s">
        <v>11911</v>
      </c>
      <c r="C12751" s="187" t="s">
        <v>73</v>
      </c>
      <c r="D12751" s="218"/>
    </row>
    <row r="12752" spans="1:4" ht="14.25">
      <c r="A12752" s="199">
        <v>37425</v>
      </c>
      <c r="B12752" s="186" t="s">
        <v>11912</v>
      </c>
      <c r="C12752" s="187" t="s">
        <v>73</v>
      </c>
      <c r="D12752" s="218"/>
    </row>
    <row r="12753" spans="1:4" ht="14.25">
      <c r="A12753" s="199">
        <v>37429</v>
      </c>
      <c r="B12753" s="186" t="s">
        <v>11913</v>
      </c>
      <c r="C12753" s="187" t="s">
        <v>73</v>
      </c>
      <c r="D12753" s="218"/>
    </row>
    <row r="12754" spans="1:4" ht="14.25">
      <c r="A12754" s="199">
        <v>37426</v>
      </c>
      <c r="B12754" s="186" t="s">
        <v>11914</v>
      </c>
      <c r="C12754" s="187" t="s">
        <v>73</v>
      </c>
      <c r="D12754" s="218"/>
    </row>
    <row r="12755" spans="1:4" ht="14.25">
      <c r="A12755" s="199">
        <v>39292</v>
      </c>
      <c r="B12755" s="186" t="s">
        <v>11915</v>
      </c>
      <c r="C12755" s="187" t="s">
        <v>73</v>
      </c>
      <c r="D12755" s="218"/>
    </row>
    <row r="12756" spans="1:4" ht="14.25">
      <c r="A12756" s="199">
        <v>39293</v>
      </c>
      <c r="B12756" s="186" t="s">
        <v>11916</v>
      </c>
      <c r="C12756" s="187" t="s">
        <v>73</v>
      </c>
      <c r="D12756" s="218"/>
    </row>
    <row r="12757" spans="1:4" ht="14.25">
      <c r="A12757" s="199">
        <v>39294</v>
      </c>
      <c r="B12757" s="186" t="s">
        <v>11917</v>
      </c>
      <c r="C12757" s="187" t="s">
        <v>73</v>
      </c>
      <c r="D12757" s="218"/>
    </row>
    <row r="12758" spans="1:4" ht="14.25">
      <c r="A12758" s="199">
        <v>39295</v>
      </c>
      <c r="B12758" s="186" t="s">
        <v>11918</v>
      </c>
      <c r="C12758" s="187" t="s">
        <v>73</v>
      </c>
      <c r="D12758" s="218"/>
    </row>
    <row r="12759" spans="1:4" ht="14.25">
      <c r="A12759" s="199">
        <v>39312</v>
      </c>
      <c r="B12759" s="186" t="s">
        <v>11919</v>
      </c>
      <c r="C12759" s="187" t="s">
        <v>73</v>
      </c>
      <c r="D12759" s="218"/>
    </row>
    <row r="12760" spans="1:4" ht="14.25">
      <c r="A12760" s="199">
        <v>39313</v>
      </c>
      <c r="B12760" s="186" t="s">
        <v>11920</v>
      </c>
      <c r="C12760" s="187" t="s">
        <v>73</v>
      </c>
      <c r="D12760" s="218"/>
    </row>
    <row r="12761" spans="1:4" ht="14.25">
      <c r="A12761" s="199">
        <v>39314</v>
      </c>
      <c r="B12761" s="186" t="s">
        <v>11921</v>
      </c>
      <c r="C12761" s="187" t="s">
        <v>73</v>
      </c>
      <c r="D12761" s="218"/>
    </row>
    <row r="12762" spans="1:4" ht="14.25">
      <c r="A12762" s="199">
        <v>39296</v>
      </c>
      <c r="B12762" s="186" t="s">
        <v>11922</v>
      </c>
      <c r="C12762" s="187" t="s">
        <v>73</v>
      </c>
      <c r="D12762" s="218"/>
    </row>
    <row r="12763" spans="1:4" ht="14.25">
      <c r="A12763" s="199">
        <v>39297</v>
      </c>
      <c r="B12763" s="186" t="s">
        <v>11923</v>
      </c>
      <c r="C12763" s="187" t="s">
        <v>73</v>
      </c>
      <c r="D12763" s="218"/>
    </row>
    <row r="12764" spans="1:4" ht="14.25">
      <c r="A12764" s="199">
        <v>39298</v>
      </c>
      <c r="B12764" s="186" t="s">
        <v>11924</v>
      </c>
      <c r="C12764" s="187" t="s">
        <v>73</v>
      </c>
      <c r="D12764" s="218"/>
    </row>
    <row r="12765" spans="1:4" ht="14.25">
      <c r="A12765" s="199">
        <v>39299</v>
      </c>
      <c r="B12765" s="186" t="s">
        <v>11925</v>
      </c>
      <c r="C12765" s="187" t="s">
        <v>73</v>
      </c>
      <c r="D12765" s="218"/>
    </row>
    <row r="12766" spans="1:4" ht="14.25">
      <c r="A12766" s="199">
        <v>39308</v>
      </c>
      <c r="B12766" s="186" t="s">
        <v>11926</v>
      </c>
      <c r="C12766" s="187" t="s">
        <v>73</v>
      </c>
      <c r="D12766" s="218"/>
    </row>
    <row r="12767" spans="1:4" ht="14.25">
      <c r="A12767" s="199">
        <v>39309</v>
      </c>
      <c r="B12767" s="186" t="s">
        <v>11927</v>
      </c>
      <c r="C12767" s="187" t="s">
        <v>73</v>
      </c>
      <c r="D12767" s="218"/>
    </row>
    <row r="12768" spans="1:4" ht="14.25">
      <c r="A12768" s="199">
        <v>39310</v>
      </c>
      <c r="B12768" s="186" t="s">
        <v>11928</v>
      </c>
      <c r="C12768" s="187" t="s">
        <v>73</v>
      </c>
      <c r="D12768" s="218"/>
    </row>
    <row r="12769" spans="1:4" ht="14.25">
      <c r="A12769" s="199">
        <v>39311</v>
      </c>
      <c r="B12769" s="186" t="s">
        <v>11929</v>
      </c>
      <c r="C12769" s="187" t="s">
        <v>73</v>
      </c>
      <c r="D12769" s="218"/>
    </row>
    <row r="12770" spans="1:4" ht="14.25">
      <c r="A12770" s="199">
        <v>45261</v>
      </c>
      <c r="B12770" s="186" t="s">
        <v>13955</v>
      </c>
      <c r="C12770" s="187" t="s">
        <v>9670</v>
      </c>
      <c r="D12770" s="218">
        <v>20.02</v>
      </c>
    </row>
    <row r="12771" spans="1:4" ht="14.25">
      <c r="A12771" s="199">
        <v>11519</v>
      </c>
      <c r="B12771" s="186" t="s">
        <v>11930</v>
      </c>
      <c r="C12771" s="187" t="s">
        <v>9670</v>
      </c>
      <c r="D12771" s="218">
        <v>50.48</v>
      </c>
    </row>
    <row r="12772" spans="1:4" ht="14.25">
      <c r="A12772" s="199">
        <v>11520</v>
      </c>
      <c r="B12772" s="186" t="s">
        <v>11931</v>
      </c>
      <c r="C12772" s="187" t="s">
        <v>9670</v>
      </c>
      <c r="D12772" s="218">
        <v>23.34</v>
      </c>
    </row>
    <row r="12773" spans="1:4" ht="14.25">
      <c r="A12773" s="199">
        <v>11518</v>
      </c>
      <c r="B12773" s="186" t="s">
        <v>11932</v>
      </c>
      <c r="C12773" s="187" t="s">
        <v>9670</v>
      </c>
      <c r="D12773" s="218">
        <v>84.85</v>
      </c>
    </row>
    <row r="12774" spans="1:4" ht="14.25">
      <c r="A12774" s="199">
        <v>38473</v>
      </c>
      <c r="B12774" s="186" t="s">
        <v>11933</v>
      </c>
      <c r="C12774" s="187" t="s">
        <v>73</v>
      </c>
      <c r="D12774" s="218">
        <v>292.22000000000003</v>
      </c>
    </row>
    <row r="12775" spans="1:4" ht="14.25">
      <c r="A12775" s="199">
        <v>4244</v>
      </c>
      <c r="B12775" s="186" t="s">
        <v>11934</v>
      </c>
      <c r="C12775" s="187" t="s">
        <v>42</v>
      </c>
      <c r="D12775" s="218">
        <v>19.32</v>
      </c>
    </row>
    <row r="12776" spans="1:4" ht="14.25">
      <c r="A12776" s="199">
        <v>40977</v>
      </c>
      <c r="B12776" s="186" t="s">
        <v>11935</v>
      </c>
      <c r="C12776" s="187" t="s">
        <v>75</v>
      </c>
      <c r="D12776" s="218">
        <v>3412.85</v>
      </c>
    </row>
    <row r="12777" spans="1:4" ht="14.25">
      <c r="A12777" s="199">
        <v>4115</v>
      </c>
      <c r="B12777" s="186" t="s">
        <v>11936</v>
      </c>
      <c r="C12777" s="187" t="s">
        <v>44</v>
      </c>
      <c r="D12777" s="218">
        <v>24.99</v>
      </c>
    </row>
    <row r="12778" spans="1:4" ht="14.25">
      <c r="A12778" s="199">
        <v>4119</v>
      </c>
      <c r="B12778" s="186" t="s">
        <v>11937</v>
      </c>
      <c r="C12778" s="187" t="s">
        <v>44</v>
      </c>
      <c r="D12778" s="218">
        <v>50.48</v>
      </c>
    </row>
    <row r="12779" spans="1:4" ht="14.25">
      <c r="A12779" s="199">
        <v>2794</v>
      </c>
      <c r="B12779" s="186" t="s">
        <v>11938</v>
      </c>
      <c r="C12779" s="187" t="s">
        <v>44</v>
      </c>
      <c r="D12779" s="218">
        <v>133.91</v>
      </c>
    </row>
    <row r="12780" spans="1:4" ht="14.25">
      <c r="A12780" s="199">
        <v>2788</v>
      </c>
      <c r="B12780" s="186" t="s">
        <v>11939</v>
      </c>
      <c r="C12780" s="187" t="s">
        <v>44</v>
      </c>
      <c r="D12780" s="218">
        <v>195.08</v>
      </c>
    </row>
    <row r="12781" spans="1:4" ht="14.25">
      <c r="A12781" s="199">
        <v>4006</v>
      </c>
      <c r="B12781" s="186" t="s">
        <v>11940</v>
      </c>
      <c r="C12781" s="187" t="s">
        <v>712</v>
      </c>
      <c r="D12781" s="218">
        <v>1774.14</v>
      </c>
    </row>
    <row r="12782" spans="1:4" ht="14.25">
      <c r="A12782" s="199">
        <v>45395</v>
      </c>
      <c r="B12782" s="186" t="s">
        <v>11941</v>
      </c>
      <c r="C12782" s="187" t="s">
        <v>9670</v>
      </c>
      <c r="D12782" s="218">
        <v>30.38</v>
      </c>
    </row>
    <row r="12783" spans="1:4" ht="14.25">
      <c r="A12783" s="199">
        <v>37461</v>
      </c>
      <c r="B12783" s="186" t="s">
        <v>11942</v>
      </c>
      <c r="C12783" s="187" t="s">
        <v>44</v>
      </c>
      <c r="D12783" s="218">
        <v>12.28</v>
      </c>
    </row>
    <row r="12784" spans="1:4" ht="14.25">
      <c r="A12784" s="199">
        <v>37460</v>
      </c>
      <c r="B12784" s="186" t="s">
        <v>11943</v>
      </c>
      <c r="C12784" s="187" t="s">
        <v>44</v>
      </c>
      <c r="D12784" s="218">
        <v>21.56</v>
      </c>
    </row>
    <row r="12785" spans="1:4" ht="14.25">
      <c r="A12785" s="199">
        <v>37458</v>
      </c>
      <c r="B12785" s="186" t="s">
        <v>11944</v>
      </c>
      <c r="C12785" s="187" t="s">
        <v>44</v>
      </c>
      <c r="D12785" s="218">
        <v>5</v>
      </c>
    </row>
    <row r="12786" spans="1:4" ht="14.25">
      <c r="A12786" s="199">
        <v>37454</v>
      </c>
      <c r="B12786" s="186" t="s">
        <v>11945</v>
      </c>
      <c r="C12786" s="187" t="s">
        <v>44</v>
      </c>
      <c r="D12786" s="218">
        <v>1.56</v>
      </c>
    </row>
    <row r="12787" spans="1:4" ht="14.25">
      <c r="A12787" s="199">
        <v>37455</v>
      </c>
      <c r="B12787" s="186" t="s">
        <v>11946</v>
      </c>
      <c r="C12787" s="187" t="s">
        <v>44</v>
      </c>
      <c r="D12787" s="218">
        <v>2.6</v>
      </c>
    </row>
    <row r="12788" spans="1:4" ht="14.25">
      <c r="A12788" s="199">
        <v>37459</v>
      </c>
      <c r="B12788" s="186" t="s">
        <v>11947</v>
      </c>
      <c r="C12788" s="187" t="s">
        <v>44</v>
      </c>
      <c r="D12788" s="218">
        <v>8.33</v>
      </c>
    </row>
    <row r="12789" spans="1:4" ht="14.25">
      <c r="A12789" s="199">
        <v>37457</v>
      </c>
      <c r="B12789" s="186" t="s">
        <v>11948</v>
      </c>
      <c r="C12789" s="187" t="s">
        <v>44</v>
      </c>
      <c r="D12789" s="218">
        <v>2.87</v>
      </c>
    </row>
    <row r="12790" spans="1:4" ht="14.25">
      <c r="A12790" s="199">
        <v>37456</v>
      </c>
      <c r="B12790" s="186" t="s">
        <v>11949</v>
      </c>
      <c r="C12790" s="187" t="s">
        <v>44</v>
      </c>
      <c r="D12790" s="218">
        <v>1.96</v>
      </c>
    </row>
    <row r="12791" spans="1:4" ht="14.25">
      <c r="A12791" s="199">
        <v>21029</v>
      </c>
      <c r="B12791" s="186" t="s">
        <v>11950</v>
      </c>
      <c r="C12791" s="187" t="s">
        <v>73</v>
      </c>
      <c r="D12791" s="218">
        <v>361.56</v>
      </c>
    </row>
    <row r="12792" spans="1:4" ht="14.25">
      <c r="A12792" s="199">
        <v>21030</v>
      </c>
      <c r="B12792" s="186" t="s">
        <v>11951</v>
      </c>
      <c r="C12792" s="187" t="s">
        <v>73</v>
      </c>
      <c r="D12792" s="218">
        <v>445.68</v>
      </c>
    </row>
    <row r="12793" spans="1:4" ht="14.25">
      <c r="A12793" s="199">
        <v>21031</v>
      </c>
      <c r="B12793" s="186" t="s">
        <v>11952</v>
      </c>
      <c r="C12793" s="187" t="s">
        <v>73</v>
      </c>
      <c r="D12793" s="218">
        <v>554.86</v>
      </c>
    </row>
    <row r="12794" spans="1:4" ht="14.25">
      <c r="A12794" s="199">
        <v>21032</v>
      </c>
      <c r="B12794" s="186" t="s">
        <v>11953</v>
      </c>
      <c r="C12794" s="187" t="s">
        <v>73</v>
      </c>
      <c r="D12794" s="218">
        <v>592.45000000000005</v>
      </c>
    </row>
    <row r="12795" spans="1:4" ht="14.25">
      <c r="A12795" s="199">
        <v>37527</v>
      </c>
      <c r="B12795" s="186" t="s">
        <v>11954</v>
      </c>
      <c r="C12795" s="187" t="s">
        <v>73</v>
      </c>
      <c r="D12795" s="218">
        <v>535.17999999999995</v>
      </c>
    </row>
    <row r="12796" spans="1:4" ht="14.25">
      <c r="A12796" s="199">
        <v>37528</v>
      </c>
      <c r="B12796" s="186" t="s">
        <v>11955</v>
      </c>
      <c r="C12796" s="187" t="s">
        <v>73</v>
      </c>
      <c r="D12796" s="218">
        <v>638.09</v>
      </c>
    </row>
    <row r="12797" spans="1:4" ht="14.25">
      <c r="A12797" s="199">
        <v>37529</v>
      </c>
      <c r="B12797" s="186" t="s">
        <v>11956</v>
      </c>
      <c r="C12797" s="187" t="s">
        <v>73</v>
      </c>
      <c r="D12797" s="218">
        <v>644.36</v>
      </c>
    </row>
    <row r="12798" spans="1:4" ht="14.25">
      <c r="A12798" s="199">
        <v>37530</v>
      </c>
      <c r="B12798" s="186" t="s">
        <v>11957</v>
      </c>
      <c r="C12798" s="187" t="s">
        <v>73</v>
      </c>
      <c r="D12798" s="218">
        <v>841.25</v>
      </c>
    </row>
    <row r="12799" spans="1:4" ht="14.25">
      <c r="A12799" s="199">
        <v>21034</v>
      </c>
      <c r="B12799" s="186" t="s">
        <v>11958</v>
      </c>
      <c r="C12799" s="187" t="s">
        <v>73</v>
      </c>
      <c r="D12799" s="218">
        <v>717.75</v>
      </c>
    </row>
    <row r="12800" spans="1:4" ht="14.25">
      <c r="A12800" s="199">
        <v>37531</v>
      </c>
      <c r="B12800" s="186" t="s">
        <v>11959</v>
      </c>
      <c r="C12800" s="187" t="s">
        <v>73</v>
      </c>
      <c r="D12800" s="218">
        <v>903.9</v>
      </c>
    </row>
    <row r="12801" spans="1:4" ht="14.25">
      <c r="A12801" s="199">
        <v>21036</v>
      </c>
      <c r="B12801" s="186" t="s">
        <v>11960</v>
      </c>
      <c r="C12801" s="187" t="s">
        <v>73</v>
      </c>
      <c r="D12801" s="218">
        <v>1098.99</v>
      </c>
    </row>
    <row r="12802" spans="1:4" ht="14.25">
      <c r="A12802" s="199">
        <v>21037</v>
      </c>
      <c r="B12802" s="186" t="s">
        <v>11961</v>
      </c>
      <c r="C12802" s="187" t="s">
        <v>73</v>
      </c>
      <c r="D12802" s="218">
        <v>1252.93</v>
      </c>
    </row>
    <row r="12803" spans="1:4" ht="14.25">
      <c r="A12803" s="199">
        <v>20185</v>
      </c>
      <c r="B12803" s="186" t="s">
        <v>11962</v>
      </c>
      <c r="C12803" s="187" t="s">
        <v>44</v>
      </c>
      <c r="D12803" s="218">
        <v>13.25</v>
      </c>
    </row>
    <row r="12804" spans="1:4" ht="14.25">
      <c r="A12804" s="199">
        <v>44909</v>
      </c>
      <c r="B12804" s="186" t="s">
        <v>13849</v>
      </c>
      <c r="C12804" s="187" t="s">
        <v>44</v>
      </c>
      <c r="D12804" s="218">
        <v>14.93</v>
      </c>
    </row>
    <row r="12805" spans="1:4" ht="14.25">
      <c r="A12805" s="199">
        <v>44115</v>
      </c>
      <c r="B12805" s="186" t="s">
        <v>13847</v>
      </c>
      <c r="C12805" s="187" t="s">
        <v>44</v>
      </c>
      <c r="D12805" s="218">
        <v>27.48</v>
      </c>
    </row>
    <row r="12806" spans="1:4" ht="14.25">
      <c r="A12806" s="199">
        <v>44333</v>
      </c>
      <c r="B12806" s="186" t="s">
        <v>13848</v>
      </c>
      <c r="C12806" s="187" t="s">
        <v>44</v>
      </c>
      <c r="D12806" s="218">
        <v>90.25</v>
      </c>
    </row>
    <row r="12807" spans="1:4" ht="14.25">
      <c r="A12807" s="199">
        <v>44907</v>
      </c>
      <c r="B12807" s="186" t="s">
        <v>13850</v>
      </c>
      <c r="C12807" s="187" t="s">
        <v>44</v>
      </c>
      <c r="D12807" s="218">
        <v>15.83</v>
      </c>
    </row>
    <row r="12808" spans="1:4" ht="14.25">
      <c r="A12808" s="199">
        <v>20260</v>
      </c>
      <c r="B12808" s="186" t="s">
        <v>11963</v>
      </c>
      <c r="C12808" s="187" t="s">
        <v>73</v>
      </c>
      <c r="D12808" s="218">
        <v>14.51</v>
      </c>
    </row>
    <row r="12809" spans="1:4" ht="14.25">
      <c r="A12809" s="199">
        <v>37515</v>
      </c>
      <c r="B12809" s="186" t="s">
        <v>11964</v>
      </c>
      <c r="C12809" s="187" t="s">
        <v>73</v>
      </c>
      <c r="D12809" s="218"/>
    </row>
    <row r="12810" spans="1:4" ht="14.25">
      <c r="A12810" s="199">
        <v>12899</v>
      </c>
      <c r="B12810" s="186" t="s">
        <v>11965</v>
      </c>
      <c r="C12810" s="187" t="s">
        <v>73</v>
      </c>
      <c r="D12810" s="218">
        <v>113.41</v>
      </c>
    </row>
    <row r="12811" spans="1:4" ht="14.25">
      <c r="A12811" s="199">
        <v>12898</v>
      </c>
      <c r="B12811" s="186" t="s">
        <v>11966</v>
      </c>
      <c r="C12811" s="187" t="s">
        <v>73</v>
      </c>
      <c r="D12811" s="218">
        <v>179.9</v>
      </c>
    </row>
    <row r="12812" spans="1:4" ht="14.25">
      <c r="A12812" s="199">
        <v>39699</v>
      </c>
      <c r="B12812" s="186" t="s">
        <v>11967</v>
      </c>
      <c r="C12812" s="187" t="s">
        <v>74</v>
      </c>
      <c r="D12812" s="218">
        <v>16.48</v>
      </c>
    </row>
    <row r="12813" spans="1:4" ht="14.25">
      <c r="A12813" s="199">
        <v>39696</v>
      </c>
      <c r="B12813" s="186" t="s">
        <v>11968</v>
      </c>
      <c r="C12813" s="187" t="s">
        <v>74</v>
      </c>
      <c r="D12813" s="218">
        <v>5.9</v>
      </c>
    </row>
    <row r="12814" spans="1:4" ht="14.25">
      <c r="A12814" s="199">
        <v>42528</v>
      </c>
      <c r="B12814" s="186" t="s">
        <v>13956</v>
      </c>
      <c r="C12814" s="187" t="s">
        <v>74</v>
      </c>
      <c r="D12814" s="218">
        <v>8.39</v>
      </c>
    </row>
    <row r="12815" spans="1:4" ht="14.25">
      <c r="A12815" s="199">
        <v>39700</v>
      </c>
      <c r="B12815" s="186" t="s">
        <v>11969</v>
      </c>
      <c r="C12815" s="187" t="s">
        <v>74</v>
      </c>
      <c r="D12815" s="218">
        <v>23.05</v>
      </c>
    </row>
    <row r="12816" spans="1:4" ht="14.25">
      <c r="A12816" s="199">
        <v>4014</v>
      </c>
      <c r="B12816" s="186" t="s">
        <v>11970</v>
      </c>
      <c r="C12816" s="187" t="s">
        <v>74</v>
      </c>
      <c r="D12816" s="218">
        <v>47.47</v>
      </c>
    </row>
    <row r="12817" spans="1:4" ht="14.25">
      <c r="A12817" s="199">
        <v>4015</v>
      </c>
      <c r="B12817" s="186" t="s">
        <v>11971</v>
      </c>
      <c r="C12817" s="187" t="s">
        <v>74</v>
      </c>
      <c r="D12817" s="218">
        <v>58.29</v>
      </c>
    </row>
    <row r="12818" spans="1:4" ht="14.25">
      <c r="A12818" s="199">
        <v>4017</v>
      </c>
      <c r="B12818" s="186" t="s">
        <v>11972</v>
      </c>
      <c r="C12818" s="187" t="s">
        <v>74</v>
      </c>
      <c r="D12818" s="218">
        <v>84.81</v>
      </c>
    </row>
    <row r="12819" spans="1:4" ht="14.25">
      <c r="A12819" s="199">
        <v>11621</v>
      </c>
      <c r="B12819" s="186" t="s">
        <v>11973</v>
      </c>
      <c r="C12819" s="187" t="s">
        <v>74</v>
      </c>
      <c r="D12819" s="218">
        <v>45.88</v>
      </c>
    </row>
    <row r="12820" spans="1:4" ht="14.25">
      <c r="A12820" s="199">
        <v>4016</v>
      </c>
      <c r="B12820" s="186" t="s">
        <v>11974</v>
      </c>
      <c r="C12820" s="187" t="s">
        <v>74</v>
      </c>
      <c r="D12820" s="218">
        <v>33.5</v>
      </c>
    </row>
    <row r="12821" spans="1:4" ht="14.25">
      <c r="A12821" s="199">
        <v>38544</v>
      </c>
      <c r="B12821" s="186" t="s">
        <v>11975</v>
      </c>
      <c r="C12821" s="187" t="s">
        <v>74</v>
      </c>
      <c r="D12821" s="218">
        <v>8.59</v>
      </c>
    </row>
    <row r="12822" spans="1:4" ht="14.25">
      <c r="A12822" s="199">
        <v>38545</v>
      </c>
      <c r="B12822" s="186" t="s">
        <v>11976</v>
      </c>
      <c r="C12822" s="187" t="s">
        <v>74</v>
      </c>
      <c r="D12822" s="218">
        <v>5.52</v>
      </c>
    </row>
    <row r="12823" spans="1:4" ht="14.25">
      <c r="A12823" s="199">
        <v>42527</v>
      </c>
      <c r="B12823" s="186" t="s">
        <v>11977</v>
      </c>
      <c r="C12823" s="187" t="s">
        <v>74</v>
      </c>
      <c r="D12823" s="218">
        <v>22.17</v>
      </c>
    </row>
    <row r="12824" spans="1:4" ht="14.25">
      <c r="A12824" s="199">
        <v>39323</v>
      </c>
      <c r="B12824" s="186" t="s">
        <v>11978</v>
      </c>
      <c r="C12824" s="187" t="s">
        <v>74</v>
      </c>
      <c r="D12824" s="218">
        <v>21.07</v>
      </c>
    </row>
    <row r="12825" spans="1:4" ht="14.25">
      <c r="A12825" s="199">
        <v>626</v>
      </c>
      <c r="B12825" s="186" t="s">
        <v>11979</v>
      </c>
      <c r="C12825" s="187" t="s">
        <v>72</v>
      </c>
      <c r="D12825" s="218">
        <v>16.66</v>
      </c>
    </row>
    <row r="12826" spans="1:4" ht="14.25">
      <c r="A12826" s="199">
        <v>44504</v>
      </c>
      <c r="B12826" s="186" t="s">
        <v>11980</v>
      </c>
      <c r="C12826" s="187" t="s">
        <v>74</v>
      </c>
      <c r="D12826" s="218"/>
    </row>
    <row r="12827" spans="1:4" ht="14.25">
      <c r="A12827" s="199">
        <v>44505</v>
      </c>
      <c r="B12827" s="186" t="s">
        <v>11981</v>
      </c>
      <c r="C12827" s="187" t="s">
        <v>74</v>
      </c>
      <c r="D12827" s="218"/>
    </row>
    <row r="12828" spans="1:4" ht="14.25">
      <c r="A12828" s="199">
        <v>44506</v>
      </c>
      <c r="B12828" s="186" t="s">
        <v>11982</v>
      </c>
      <c r="C12828" s="187" t="s">
        <v>74</v>
      </c>
      <c r="D12828" s="218"/>
    </row>
    <row r="12829" spans="1:4" ht="14.25">
      <c r="A12829" s="199">
        <v>44507</v>
      </c>
      <c r="B12829" s="186" t="s">
        <v>11983</v>
      </c>
      <c r="C12829" s="187" t="s">
        <v>74</v>
      </c>
      <c r="D12829" s="218"/>
    </row>
    <row r="12830" spans="1:4" ht="14.25">
      <c r="A12830" s="199">
        <v>44508</v>
      </c>
      <c r="B12830" s="186" t="s">
        <v>11984</v>
      </c>
      <c r="C12830" s="187" t="s">
        <v>74</v>
      </c>
      <c r="D12830" s="218"/>
    </row>
    <row r="12831" spans="1:4" ht="14.25">
      <c r="A12831" s="199">
        <v>44509</v>
      </c>
      <c r="B12831" s="186" t="s">
        <v>11985</v>
      </c>
      <c r="C12831" s="187" t="s">
        <v>74</v>
      </c>
      <c r="D12831" s="218"/>
    </row>
    <row r="12832" spans="1:4" ht="14.25">
      <c r="A12832" s="199">
        <v>44510</v>
      </c>
      <c r="B12832" s="186" t="s">
        <v>11986</v>
      </c>
      <c r="C12832" s="187" t="s">
        <v>74</v>
      </c>
      <c r="D12832" s="218"/>
    </row>
    <row r="12833" spans="1:4" ht="14.25">
      <c r="A12833" s="199">
        <v>44512</v>
      </c>
      <c r="B12833" s="186" t="s">
        <v>13957</v>
      </c>
      <c r="C12833" s="187" t="s">
        <v>74</v>
      </c>
      <c r="D12833" s="218"/>
    </row>
    <row r="12834" spans="1:4" ht="14.25">
      <c r="A12834" s="199">
        <v>44513</v>
      </c>
      <c r="B12834" s="186" t="s">
        <v>13958</v>
      </c>
      <c r="C12834" s="187" t="s">
        <v>74</v>
      </c>
      <c r="D12834" s="218"/>
    </row>
    <row r="12835" spans="1:4" ht="14.25">
      <c r="A12835" s="199">
        <v>44514</v>
      </c>
      <c r="B12835" s="186" t="s">
        <v>13959</v>
      </c>
      <c r="C12835" s="187" t="s">
        <v>74</v>
      </c>
      <c r="D12835" s="218"/>
    </row>
    <row r="12836" spans="1:4" ht="14.25">
      <c r="A12836" s="199">
        <v>44515</v>
      </c>
      <c r="B12836" s="186" t="s">
        <v>13960</v>
      </c>
      <c r="C12836" s="187" t="s">
        <v>74</v>
      </c>
      <c r="D12836" s="218"/>
    </row>
    <row r="12837" spans="1:4" ht="14.25">
      <c r="A12837" s="199">
        <v>44511</v>
      </c>
      <c r="B12837" s="186" t="s">
        <v>13961</v>
      </c>
      <c r="C12837" s="187" t="s">
        <v>74</v>
      </c>
      <c r="D12837" s="218"/>
    </row>
    <row r="12838" spans="1:4" ht="14.25">
      <c r="A12838" s="199">
        <v>44516</v>
      </c>
      <c r="B12838" s="186" t="s">
        <v>13962</v>
      </c>
      <c r="C12838" s="187" t="s">
        <v>74</v>
      </c>
      <c r="D12838" s="218"/>
    </row>
    <row r="12839" spans="1:4" ht="14.25">
      <c r="A12839" s="199">
        <v>44517</v>
      </c>
      <c r="B12839" s="186" t="s">
        <v>13963</v>
      </c>
      <c r="C12839" s="187" t="s">
        <v>74</v>
      </c>
      <c r="D12839" s="218"/>
    </row>
    <row r="12840" spans="1:4" ht="14.25">
      <c r="A12840" s="199">
        <v>11479</v>
      </c>
      <c r="B12840" s="186" t="s">
        <v>11987</v>
      </c>
      <c r="C12840" s="187" t="s">
        <v>73</v>
      </c>
      <c r="D12840" s="218">
        <v>35.44</v>
      </c>
    </row>
    <row r="12841" spans="1:4" ht="14.25">
      <c r="A12841" s="199">
        <v>11481</v>
      </c>
      <c r="B12841" s="186" t="s">
        <v>11988</v>
      </c>
      <c r="C12841" s="187" t="s">
        <v>73</v>
      </c>
      <c r="D12841" s="218">
        <v>32.06</v>
      </c>
    </row>
    <row r="12842" spans="1:4" ht="14.25">
      <c r="A12842" s="199">
        <v>43609</v>
      </c>
      <c r="B12842" s="186" t="s">
        <v>11989</v>
      </c>
      <c r="C12842" s="187" t="s">
        <v>73</v>
      </c>
      <c r="D12842" s="218">
        <v>32.06</v>
      </c>
    </row>
    <row r="12843" spans="1:4" ht="14.25">
      <c r="A12843" s="199">
        <v>11478</v>
      </c>
      <c r="B12843" s="186" t="s">
        <v>11990</v>
      </c>
      <c r="C12843" s="187" t="s">
        <v>73</v>
      </c>
      <c r="D12843" s="218">
        <v>60.81</v>
      </c>
    </row>
    <row r="12844" spans="1:4" ht="14.25">
      <c r="A12844" s="199">
        <v>43608</v>
      </c>
      <c r="B12844" s="186" t="s">
        <v>11991</v>
      </c>
      <c r="C12844" s="187" t="s">
        <v>73</v>
      </c>
      <c r="D12844" s="218">
        <v>46.41</v>
      </c>
    </row>
    <row r="12845" spans="1:4" ht="14.25">
      <c r="A12845" s="199">
        <v>11476</v>
      </c>
      <c r="B12845" s="186" t="s">
        <v>11992</v>
      </c>
      <c r="C12845" s="187" t="s">
        <v>73</v>
      </c>
      <c r="D12845" s="218">
        <v>46.41</v>
      </c>
    </row>
    <row r="12846" spans="1:4" ht="14.25">
      <c r="A12846" s="199">
        <v>40637</v>
      </c>
      <c r="B12846" s="186" t="s">
        <v>11993</v>
      </c>
      <c r="C12846" s="187" t="s">
        <v>73</v>
      </c>
      <c r="D12846" s="218"/>
    </row>
    <row r="12847" spans="1:4" ht="14.25">
      <c r="A12847" s="199">
        <v>13836</v>
      </c>
      <c r="B12847" s="186" t="s">
        <v>11994</v>
      </c>
      <c r="C12847" s="187" t="s">
        <v>73</v>
      </c>
      <c r="D12847" s="218"/>
    </row>
    <row r="12848" spans="1:4" ht="14.25">
      <c r="A12848" s="199">
        <v>39813</v>
      </c>
      <c r="B12848" s="186" t="s">
        <v>11995</v>
      </c>
      <c r="C12848" s="187" t="s">
        <v>73</v>
      </c>
      <c r="D12848" s="218"/>
    </row>
    <row r="12849" spans="1:4" ht="14.25">
      <c r="A12849" s="199">
        <v>12868</v>
      </c>
      <c r="B12849" s="186" t="s">
        <v>11996</v>
      </c>
      <c r="C12849" s="187" t="s">
        <v>42</v>
      </c>
      <c r="D12849" s="218">
        <v>21.59</v>
      </c>
    </row>
    <row r="12850" spans="1:4" ht="14.25">
      <c r="A12850" s="199">
        <v>40916</v>
      </c>
      <c r="B12850" s="186" t="s">
        <v>11997</v>
      </c>
      <c r="C12850" s="187" t="s">
        <v>75</v>
      </c>
      <c r="D12850" s="218">
        <v>3812.25</v>
      </c>
    </row>
    <row r="12851" spans="1:4" ht="14.25">
      <c r="A12851" s="199">
        <v>4755</v>
      </c>
      <c r="B12851" s="186" t="s">
        <v>11998</v>
      </c>
      <c r="C12851" s="187" t="s">
        <v>42</v>
      </c>
      <c r="D12851" s="218">
        <v>22.85</v>
      </c>
    </row>
    <row r="12852" spans="1:4" ht="14.25">
      <c r="A12852" s="199">
        <v>41067</v>
      </c>
      <c r="B12852" s="186" t="s">
        <v>11999</v>
      </c>
      <c r="C12852" s="187" t="s">
        <v>75</v>
      </c>
      <c r="D12852" s="218">
        <v>4035.07</v>
      </c>
    </row>
    <row r="12853" spans="1:4" ht="14.25">
      <c r="A12853" s="199">
        <v>45240</v>
      </c>
      <c r="B12853" s="186" t="s">
        <v>13964</v>
      </c>
      <c r="C12853" s="187" t="s">
        <v>73</v>
      </c>
      <c r="D12853" s="218">
        <v>38.42</v>
      </c>
    </row>
    <row r="12854" spans="1:4" ht="14.25">
      <c r="A12854" s="199">
        <v>45228</v>
      </c>
      <c r="B12854" s="186" t="s">
        <v>13965</v>
      </c>
      <c r="C12854" s="187" t="s">
        <v>73</v>
      </c>
      <c r="D12854" s="218">
        <v>32.83</v>
      </c>
    </row>
    <row r="12855" spans="1:4" ht="14.25">
      <c r="A12855" s="199">
        <v>45241</v>
      </c>
      <c r="B12855" s="186" t="s">
        <v>13966</v>
      </c>
      <c r="C12855" s="187" t="s">
        <v>73</v>
      </c>
      <c r="D12855" s="218">
        <v>47.24</v>
      </c>
    </row>
    <row r="12856" spans="1:4" ht="14.25">
      <c r="A12856" s="199">
        <v>38463</v>
      </c>
      <c r="B12856" s="186" t="s">
        <v>12000</v>
      </c>
      <c r="C12856" s="187" t="s">
        <v>73</v>
      </c>
      <c r="D12856" s="218">
        <v>47.98</v>
      </c>
    </row>
    <row r="12857" spans="1:4" ht="14.25">
      <c r="A12857" s="199">
        <v>40703</v>
      </c>
      <c r="B12857" s="186" t="s">
        <v>12001</v>
      </c>
      <c r="C12857" s="187" t="s">
        <v>73</v>
      </c>
      <c r="D12857" s="218">
        <v>11430</v>
      </c>
    </row>
    <row r="12858" spans="1:4" ht="14.25">
      <c r="A12858" s="199">
        <v>11616</v>
      </c>
      <c r="B12858" s="186" t="s">
        <v>12002</v>
      </c>
      <c r="C12858" s="187" t="s">
        <v>73</v>
      </c>
      <c r="D12858" s="218">
        <v>13652.6</v>
      </c>
    </row>
    <row r="12859" spans="1:4" ht="14.25">
      <c r="A12859" s="199">
        <v>41898</v>
      </c>
      <c r="B12859" s="186" t="s">
        <v>12003</v>
      </c>
      <c r="C12859" s="187" t="s">
        <v>73</v>
      </c>
      <c r="D12859" s="218">
        <v>6742.85</v>
      </c>
    </row>
    <row r="12860" spans="1:4" ht="14.25">
      <c r="A12860" s="199">
        <v>45304</v>
      </c>
      <c r="B12860" s="186" t="s">
        <v>23803</v>
      </c>
      <c r="C12860" s="187" t="s">
        <v>73</v>
      </c>
      <c r="D12860" s="218">
        <v>11599.72</v>
      </c>
    </row>
    <row r="12861" spans="1:4" ht="14.25">
      <c r="A12861" s="199">
        <v>36141</v>
      </c>
      <c r="B12861" s="186" t="s">
        <v>12004</v>
      </c>
      <c r="C12861" s="187" t="s">
        <v>73</v>
      </c>
      <c r="D12861" s="218">
        <v>95.44</v>
      </c>
    </row>
    <row r="12862" spans="1:4" ht="14.25">
      <c r="A12862" s="199">
        <v>45211</v>
      </c>
      <c r="B12862" s="186" t="s">
        <v>13967</v>
      </c>
      <c r="C12862" s="187" t="s">
        <v>73</v>
      </c>
      <c r="D12862" s="218">
        <v>86.74</v>
      </c>
    </row>
    <row r="12863" spans="1:4" ht="14.25">
      <c r="A12863" s="199">
        <v>43651</v>
      </c>
      <c r="B12863" s="186" t="s">
        <v>12005</v>
      </c>
      <c r="C12863" s="187" t="s">
        <v>72</v>
      </c>
      <c r="D12863" s="218">
        <v>6.74</v>
      </c>
    </row>
    <row r="12864" spans="1:4" ht="14.25">
      <c r="A12864" s="199">
        <v>43626</v>
      </c>
      <c r="B12864" s="186" t="s">
        <v>12006</v>
      </c>
      <c r="C12864" s="187" t="s">
        <v>72</v>
      </c>
      <c r="D12864" s="218">
        <v>3.75</v>
      </c>
    </row>
    <row r="12865" spans="1:4" ht="14.25">
      <c r="A12865" s="199">
        <v>39434</v>
      </c>
      <c r="B12865" s="186" t="s">
        <v>12007</v>
      </c>
      <c r="C12865" s="187" t="s">
        <v>72</v>
      </c>
      <c r="D12865" s="218">
        <v>3.77</v>
      </c>
    </row>
    <row r="12866" spans="1:4" ht="14.25">
      <c r="A12866" s="199">
        <v>39433</v>
      </c>
      <c r="B12866" s="186" t="s">
        <v>12008</v>
      </c>
      <c r="C12866" s="187" t="s">
        <v>72</v>
      </c>
      <c r="D12866" s="218">
        <v>3</v>
      </c>
    </row>
    <row r="12867" spans="1:4" ht="14.25">
      <c r="A12867" s="199">
        <v>4049</v>
      </c>
      <c r="B12867" s="186" t="s">
        <v>12009</v>
      </c>
      <c r="C12867" s="187" t="s">
        <v>717</v>
      </c>
      <c r="D12867" s="218">
        <v>75.260000000000005</v>
      </c>
    </row>
    <row r="12868" spans="1:4" ht="14.25">
      <c r="A12868" s="199">
        <v>38120</v>
      </c>
      <c r="B12868" s="186" t="s">
        <v>12010</v>
      </c>
      <c r="C12868" s="187" t="s">
        <v>72</v>
      </c>
      <c r="D12868" s="218">
        <v>118.56</v>
      </c>
    </row>
    <row r="12869" spans="1:4" ht="14.25">
      <c r="A12869" s="199">
        <v>43652</v>
      </c>
      <c r="B12869" s="186" t="s">
        <v>12011</v>
      </c>
      <c r="C12869" s="187" t="s">
        <v>72</v>
      </c>
      <c r="D12869" s="218">
        <v>15.11</v>
      </c>
    </row>
    <row r="12870" spans="1:4" ht="14.25">
      <c r="A12870" s="199">
        <v>10498</v>
      </c>
      <c r="B12870" s="186" t="s">
        <v>12012</v>
      </c>
      <c r="C12870" s="187" t="s">
        <v>72</v>
      </c>
      <c r="D12870" s="218">
        <v>6.62</v>
      </c>
    </row>
    <row r="12871" spans="1:4" ht="14.25">
      <c r="A12871" s="199">
        <v>4823</v>
      </c>
      <c r="B12871" s="186" t="s">
        <v>12013</v>
      </c>
      <c r="C12871" s="187" t="s">
        <v>72</v>
      </c>
      <c r="D12871" s="218">
        <v>36.270000000000003</v>
      </c>
    </row>
    <row r="12872" spans="1:4" ht="14.25">
      <c r="A12872" s="199">
        <v>38877</v>
      </c>
      <c r="B12872" s="186" t="s">
        <v>12014</v>
      </c>
      <c r="C12872" s="187" t="s">
        <v>72</v>
      </c>
      <c r="D12872" s="218">
        <v>7.62</v>
      </c>
    </row>
    <row r="12873" spans="1:4" ht="14.25">
      <c r="A12873" s="199">
        <v>34546</v>
      </c>
      <c r="B12873" s="186" t="s">
        <v>12015</v>
      </c>
      <c r="C12873" s="187" t="s">
        <v>72</v>
      </c>
      <c r="D12873" s="218">
        <v>7.84</v>
      </c>
    </row>
    <row r="12874" spans="1:4" ht="14.25">
      <c r="A12874" s="199">
        <v>41387</v>
      </c>
      <c r="B12874" s="186" t="s">
        <v>12016</v>
      </c>
      <c r="C12874" s="187" t="s">
        <v>44</v>
      </c>
      <c r="D12874" s="218">
        <v>49.63</v>
      </c>
    </row>
    <row r="12875" spans="1:4" ht="14.25">
      <c r="A12875" s="199">
        <v>41388</v>
      </c>
      <c r="B12875" s="186" t="s">
        <v>12017</v>
      </c>
      <c r="C12875" s="187" t="s">
        <v>44</v>
      </c>
      <c r="D12875" s="218">
        <v>59.54</v>
      </c>
    </row>
    <row r="12876" spans="1:4" ht="14.25">
      <c r="A12876" s="199">
        <v>41380</v>
      </c>
      <c r="B12876" s="186" t="s">
        <v>12018</v>
      </c>
      <c r="C12876" s="187" t="s">
        <v>73</v>
      </c>
      <c r="D12876" s="218">
        <v>396.16</v>
      </c>
    </row>
    <row r="12877" spans="1:4" ht="14.25">
      <c r="A12877" s="199">
        <v>41381</v>
      </c>
      <c r="B12877" s="186" t="s">
        <v>12019</v>
      </c>
      <c r="C12877" s="187" t="s">
        <v>73</v>
      </c>
      <c r="D12877" s="218">
        <v>415.03</v>
      </c>
    </row>
    <row r="12878" spans="1:4" ht="14.25">
      <c r="A12878" s="199">
        <v>41382</v>
      </c>
      <c r="B12878" s="186" t="s">
        <v>12020</v>
      </c>
      <c r="C12878" s="187" t="s">
        <v>73</v>
      </c>
      <c r="D12878" s="218">
        <v>401.72</v>
      </c>
    </row>
    <row r="12879" spans="1:4" ht="14.25">
      <c r="A12879" s="199">
        <v>41383</v>
      </c>
      <c r="B12879" s="186" t="s">
        <v>12021</v>
      </c>
      <c r="C12879" s="187" t="s">
        <v>73</v>
      </c>
      <c r="D12879" s="218">
        <v>545.26</v>
      </c>
    </row>
    <row r="12880" spans="1:4" ht="14.25">
      <c r="A12880" s="199">
        <v>41385</v>
      </c>
      <c r="B12880" s="186" t="s">
        <v>12022</v>
      </c>
      <c r="C12880" s="187" t="s">
        <v>73</v>
      </c>
      <c r="D12880" s="218">
        <v>678.5</v>
      </c>
    </row>
    <row r="12881" spans="1:4" ht="14.25">
      <c r="A12881" s="199">
        <v>4058</v>
      </c>
      <c r="B12881" s="186" t="s">
        <v>12023</v>
      </c>
      <c r="C12881" s="187" t="s">
        <v>42</v>
      </c>
      <c r="D12881" s="218">
        <v>30.89</v>
      </c>
    </row>
    <row r="12882" spans="1:4" ht="14.25">
      <c r="A12882" s="199">
        <v>40974</v>
      </c>
      <c r="B12882" s="186" t="s">
        <v>12024</v>
      </c>
      <c r="C12882" s="187" t="s">
        <v>75</v>
      </c>
      <c r="D12882" s="218">
        <v>5456</v>
      </c>
    </row>
    <row r="12883" spans="1:4" ht="14.25">
      <c r="A12883" s="199">
        <v>34794</v>
      </c>
      <c r="B12883" s="186" t="s">
        <v>12025</v>
      </c>
      <c r="C12883" s="187" t="s">
        <v>42</v>
      </c>
      <c r="D12883" s="218">
        <v>23.29</v>
      </c>
    </row>
    <row r="12884" spans="1:4" ht="14.25">
      <c r="A12884" s="199">
        <v>40925</v>
      </c>
      <c r="B12884" s="186" t="s">
        <v>12026</v>
      </c>
      <c r="C12884" s="187" t="s">
        <v>75</v>
      </c>
      <c r="D12884" s="218">
        <v>4113.78</v>
      </c>
    </row>
    <row r="12885" spans="1:4" ht="14.25">
      <c r="A12885" s="199">
        <v>13741</v>
      </c>
      <c r="B12885" s="186" t="s">
        <v>12027</v>
      </c>
      <c r="C12885" s="187" t="s">
        <v>73</v>
      </c>
      <c r="D12885" s="218">
        <v>2797.99</v>
      </c>
    </row>
    <row r="12886" spans="1:4" ht="14.25">
      <c r="A12886" s="199">
        <v>3288</v>
      </c>
      <c r="B12886" s="186" t="s">
        <v>12028</v>
      </c>
      <c r="C12886" s="187" t="s">
        <v>44</v>
      </c>
      <c r="D12886" s="218">
        <v>10.7</v>
      </c>
    </row>
    <row r="12887" spans="1:4" ht="14.25">
      <c r="A12887" s="199">
        <v>13587</v>
      </c>
      <c r="B12887" s="186" t="s">
        <v>12029</v>
      </c>
      <c r="C12887" s="187" t="s">
        <v>44</v>
      </c>
      <c r="D12887" s="218">
        <v>6.46</v>
      </c>
    </row>
    <row r="12888" spans="1:4" ht="14.25">
      <c r="A12888" s="199">
        <v>38598</v>
      </c>
      <c r="B12888" s="186" t="s">
        <v>12030</v>
      </c>
      <c r="C12888" s="187" t="s">
        <v>73</v>
      </c>
      <c r="D12888" s="218">
        <v>3.8</v>
      </c>
    </row>
    <row r="12889" spans="1:4" ht="14.25">
      <c r="A12889" s="199">
        <v>38595</v>
      </c>
      <c r="B12889" s="186" t="s">
        <v>12031</v>
      </c>
      <c r="C12889" s="187" t="s">
        <v>73</v>
      </c>
      <c r="D12889" s="218">
        <v>3.22</v>
      </c>
    </row>
    <row r="12890" spans="1:4" ht="14.25">
      <c r="A12890" s="199">
        <v>38592</v>
      </c>
      <c r="B12890" s="186" t="s">
        <v>12032</v>
      </c>
      <c r="C12890" s="187" t="s">
        <v>73</v>
      </c>
      <c r="D12890" s="218">
        <v>3.25</v>
      </c>
    </row>
    <row r="12891" spans="1:4" ht="14.25">
      <c r="A12891" s="199">
        <v>38588</v>
      </c>
      <c r="B12891" s="186" t="s">
        <v>12033</v>
      </c>
      <c r="C12891" s="187" t="s">
        <v>73</v>
      </c>
      <c r="D12891" s="218">
        <v>2.6</v>
      </c>
    </row>
    <row r="12892" spans="1:4" ht="14.25">
      <c r="A12892" s="199">
        <v>38593</v>
      </c>
      <c r="B12892" s="186" t="s">
        <v>12034</v>
      </c>
      <c r="C12892" s="187" t="s">
        <v>73</v>
      </c>
      <c r="D12892" s="218">
        <v>3.6</v>
      </c>
    </row>
    <row r="12893" spans="1:4" ht="14.25">
      <c r="A12893" s="199">
        <v>38589</v>
      </c>
      <c r="B12893" s="186" t="s">
        <v>12035</v>
      </c>
      <c r="C12893" s="187" t="s">
        <v>73</v>
      </c>
      <c r="D12893" s="218">
        <v>2.73</v>
      </c>
    </row>
    <row r="12894" spans="1:4" ht="14.25">
      <c r="A12894" s="199">
        <v>38594</v>
      </c>
      <c r="B12894" s="186" t="s">
        <v>12036</v>
      </c>
      <c r="C12894" s="187" t="s">
        <v>73</v>
      </c>
      <c r="D12894" s="218">
        <v>5.67</v>
      </c>
    </row>
    <row r="12895" spans="1:4" ht="14.25">
      <c r="A12895" s="199">
        <v>34774</v>
      </c>
      <c r="B12895" s="186" t="s">
        <v>12037</v>
      </c>
      <c r="C12895" s="187" t="s">
        <v>73</v>
      </c>
      <c r="D12895" s="218">
        <v>2.5499999999999998</v>
      </c>
    </row>
    <row r="12896" spans="1:4" ht="14.25">
      <c r="A12896" s="199">
        <v>34771</v>
      </c>
      <c r="B12896" s="186" t="s">
        <v>12038</v>
      </c>
      <c r="C12896" s="187" t="s">
        <v>73</v>
      </c>
      <c r="D12896" s="218">
        <v>3.07</v>
      </c>
    </row>
    <row r="12897" spans="1:4" ht="14.25">
      <c r="A12897" s="199">
        <v>34764</v>
      </c>
      <c r="B12897" s="186" t="s">
        <v>12039</v>
      </c>
      <c r="C12897" s="187" t="s">
        <v>73</v>
      </c>
      <c r="D12897" s="218">
        <v>2.0099999999999998</v>
      </c>
    </row>
    <row r="12898" spans="1:4" ht="14.25">
      <c r="A12898" s="199">
        <v>34773</v>
      </c>
      <c r="B12898" s="186" t="s">
        <v>12040</v>
      </c>
      <c r="C12898" s="187" t="s">
        <v>73</v>
      </c>
      <c r="D12898" s="218">
        <v>2.68</v>
      </c>
    </row>
    <row r="12899" spans="1:4" ht="14.25">
      <c r="A12899" s="199">
        <v>34769</v>
      </c>
      <c r="B12899" s="186" t="s">
        <v>12041</v>
      </c>
      <c r="C12899" s="187" t="s">
        <v>73</v>
      </c>
      <c r="D12899" s="218">
        <v>3.32</v>
      </c>
    </row>
    <row r="12900" spans="1:4" ht="14.25">
      <c r="A12900" s="199">
        <v>34763</v>
      </c>
      <c r="B12900" s="186" t="s">
        <v>12042</v>
      </c>
      <c r="C12900" s="187" t="s">
        <v>73</v>
      </c>
      <c r="D12900" s="218">
        <v>2.0499999999999998</v>
      </c>
    </row>
    <row r="12901" spans="1:4" ht="14.25">
      <c r="A12901" s="199">
        <v>34788</v>
      </c>
      <c r="B12901" s="186" t="s">
        <v>12043</v>
      </c>
      <c r="C12901" s="187" t="s">
        <v>73</v>
      </c>
      <c r="D12901" s="218">
        <v>1.29</v>
      </c>
    </row>
    <row r="12902" spans="1:4" ht="14.25">
      <c r="A12902" s="199">
        <v>34781</v>
      </c>
      <c r="B12902" s="186" t="s">
        <v>12044</v>
      </c>
      <c r="C12902" s="187" t="s">
        <v>73</v>
      </c>
      <c r="D12902" s="218">
        <v>1.77</v>
      </c>
    </row>
    <row r="12903" spans="1:4" ht="14.25">
      <c r="A12903" s="199">
        <v>41682</v>
      </c>
      <c r="B12903" s="186" t="s">
        <v>12045</v>
      </c>
      <c r="C12903" s="187" t="s">
        <v>73</v>
      </c>
      <c r="D12903" s="218">
        <v>49.42</v>
      </c>
    </row>
    <row r="12904" spans="1:4" ht="14.25">
      <c r="A12904" s="199">
        <v>41683</v>
      </c>
      <c r="B12904" s="186" t="s">
        <v>12046</v>
      </c>
      <c r="C12904" s="187" t="s">
        <v>73</v>
      </c>
      <c r="D12904" s="218">
        <v>36.36</v>
      </c>
    </row>
    <row r="12905" spans="1:4" ht="14.25">
      <c r="A12905" s="199">
        <v>41680</v>
      </c>
      <c r="B12905" s="186" t="s">
        <v>12047</v>
      </c>
      <c r="C12905" s="187" t="s">
        <v>73</v>
      </c>
      <c r="D12905" s="218">
        <v>19.579999999999998</v>
      </c>
    </row>
    <row r="12906" spans="1:4" ht="14.25">
      <c r="A12906" s="199">
        <v>41679</v>
      </c>
      <c r="B12906" s="186" t="s">
        <v>12048</v>
      </c>
      <c r="C12906" s="187" t="s">
        <v>73</v>
      </c>
      <c r="D12906" s="218">
        <v>44.75</v>
      </c>
    </row>
    <row r="12907" spans="1:4" ht="14.25">
      <c r="A12907" s="199">
        <v>41681</v>
      </c>
      <c r="B12907" s="186" t="s">
        <v>12049</v>
      </c>
      <c r="C12907" s="187" t="s">
        <v>73</v>
      </c>
      <c r="D12907" s="218">
        <v>30.63</v>
      </c>
    </row>
    <row r="12908" spans="1:4" ht="14.25">
      <c r="A12908" s="199">
        <v>43386</v>
      </c>
      <c r="B12908" s="186" t="s">
        <v>13968</v>
      </c>
      <c r="C12908" s="187" t="s">
        <v>73</v>
      </c>
      <c r="D12908" s="218">
        <v>69.930000000000007</v>
      </c>
    </row>
    <row r="12909" spans="1:4" ht="14.25">
      <c r="A12909" s="199">
        <v>4059</v>
      </c>
      <c r="B12909" s="186" t="s">
        <v>12050</v>
      </c>
      <c r="C12909" s="187" t="s">
        <v>44</v>
      </c>
      <c r="D12909" s="218">
        <v>49.42</v>
      </c>
    </row>
    <row r="12910" spans="1:4" ht="14.25">
      <c r="A12910" s="199">
        <v>4062</v>
      </c>
      <c r="B12910" s="186" t="s">
        <v>12051</v>
      </c>
      <c r="C12910" s="187" t="s">
        <v>73</v>
      </c>
      <c r="D12910" s="218">
        <v>49.42</v>
      </c>
    </row>
    <row r="12911" spans="1:4" ht="14.25">
      <c r="A12911" s="199">
        <v>4061</v>
      </c>
      <c r="B12911" s="186" t="s">
        <v>12052</v>
      </c>
      <c r="C12911" s="187" t="s">
        <v>73</v>
      </c>
      <c r="D12911" s="218">
        <v>61.54</v>
      </c>
    </row>
    <row r="12912" spans="1:4" ht="14.25">
      <c r="A12912" s="199">
        <v>41315</v>
      </c>
      <c r="B12912" s="186" t="s">
        <v>12053</v>
      </c>
      <c r="C12912" s="187" t="s">
        <v>72</v>
      </c>
      <c r="D12912" s="218">
        <v>78.92</v>
      </c>
    </row>
    <row r="12913" spans="1:4" ht="14.25">
      <c r="A12913" s="199">
        <v>43148</v>
      </c>
      <c r="B12913" s="186" t="s">
        <v>12054</v>
      </c>
      <c r="C12913" s="187" t="s">
        <v>72</v>
      </c>
      <c r="D12913" s="218">
        <v>53.57</v>
      </c>
    </row>
    <row r="12914" spans="1:4" ht="14.25">
      <c r="A12914" s="199">
        <v>43147</v>
      </c>
      <c r="B12914" s="186" t="s">
        <v>12055</v>
      </c>
      <c r="C12914" s="187" t="s">
        <v>72</v>
      </c>
      <c r="D12914" s="218">
        <v>20.74</v>
      </c>
    </row>
    <row r="12915" spans="1:4" ht="14.25">
      <c r="A12915" s="199">
        <v>10608</v>
      </c>
      <c r="B12915" s="186" t="s">
        <v>12056</v>
      </c>
      <c r="C12915" s="187" t="s">
        <v>73</v>
      </c>
      <c r="D12915" s="218"/>
    </row>
    <row r="12916" spans="1:4" ht="14.25">
      <c r="A12916" s="199">
        <v>4069</v>
      </c>
      <c r="B12916" s="186" t="s">
        <v>12057</v>
      </c>
      <c r="C12916" s="187" t="s">
        <v>42</v>
      </c>
      <c r="D12916" s="218">
        <v>95.09</v>
      </c>
    </row>
    <row r="12917" spans="1:4" ht="14.25">
      <c r="A12917" s="199">
        <v>40819</v>
      </c>
      <c r="B12917" s="186" t="s">
        <v>12058</v>
      </c>
      <c r="C12917" s="187" t="s">
        <v>75</v>
      </c>
      <c r="D12917" s="218">
        <v>16785</v>
      </c>
    </row>
    <row r="12918" spans="1:4" ht="14.25">
      <c r="A12918" s="199">
        <v>34361</v>
      </c>
      <c r="B12918" s="186" t="s">
        <v>12059</v>
      </c>
      <c r="C12918" s="187" t="s">
        <v>72</v>
      </c>
      <c r="D12918" s="218">
        <v>15.1</v>
      </c>
    </row>
    <row r="12919" spans="1:4" ht="14.25">
      <c r="A12919" s="199">
        <v>44478</v>
      </c>
      <c r="B12919" s="186" t="s">
        <v>13969</v>
      </c>
      <c r="C12919" s="187" t="s">
        <v>72</v>
      </c>
      <c r="D12919" s="218">
        <v>8.66</v>
      </c>
    </row>
    <row r="12920" spans="1:4" ht="14.25">
      <c r="A12920" s="199">
        <v>44477</v>
      </c>
      <c r="B12920" s="186" t="s">
        <v>13970</v>
      </c>
      <c r="C12920" s="187" t="s">
        <v>72</v>
      </c>
      <c r="D12920" s="218">
        <v>8.66</v>
      </c>
    </row>
    <row r="12921" spans="1:4" ht="14.25">
      <c r="A12921" s="199">
        <v>11697</v>
      </c>
      <c r="B12921" s="186" t="s">
        <v>12060</v>
      </c>
      <c r="C12921" s="187" t="s">
        <v>73</v>
      </c>
      <c r="D12921" s="218">
        <v>766.4</v>
      </c>
    </row>
    <row r="12922" spans="1:4" ht="14.25">
      <c r="A12922" s="199">
        <v>11698</v>
      </c>
      <c r="B12922" s="186" t="s">
        <v>12061</v>
      </c>
      <c r="C12922" s="187" t="s">
        <v>73</v>
      </c>
      <c r="D12922" s="218">
        <v>914.27</v>
      </c>
    </row>
    <row r="12923" spans="1:4" ht="14.25">
      <c r="A12923" s="199">
        <v>11699</v>
      </c>
      <c r="B12923" s="186" t="s">
        <v>12062</v>
      </c>
      <c r="C12923" s="187" t="s">
        <v>73</v>
      </c>
      <c r="D12923" s="218">
        <v>1010.48</v>
      </c>
    </row>
    <row r="12924" spans="1:4" ht="14.25">
      <c r="A12924" s="199">
        <v>10432</v>
      </c>
      <c r="B12924" s="186" t="s">
        <v>12063</v>
      </c>
      <c r="C12924" s="187" t="s">
        <v>73</v>
      </c>
      <c r="D12924" s="218">
        <v>416.12</v>
      </c>
    </row>
    <row r="12925" spans="1:4" ht="14.25">
      <c r="A12925" s="199">
        <v>44020</v>
      </c>
      <c r="B12925" s="186" t="s">
        <v>12064</v>
      </c>
      <c r="C12925" s="187" t="s">
        <v>73</v>
      </c>
      <c r="D12925" s="218">
        <v>1026.6099999999999</v>
      </c>
    </row>
    <row r="12926" spans="1:4" ht="14.25">
      <c r="A12926" s="199">
        <v>41419</v>
      </c>
      <c r="B12926" s="186" t="s">
        <v>12065</v>
      </c>
      <c r="C12926" s="187" t="s">
        <v>73</v>
      </c>
      <c r="D12926" s="218">
        <v>7.42</v>
      </c>
    </row>
    <row r="12927" spans="1:4" ht="14.25">
      <c r="A12927" s="199">
        <v>41420</v>
      </c>
      <c r="B12927" s="186" t="s">
        <v>12066</v>
      </c>
      <c r="C12927" s="187" t="s">
        <v>73</v>
      </c>
      <c r="D12927" s="218">
        <v>10.1</v>
      </c>
    </row>
    <row r="12928" spans="1:4" ht="14.25">
      <c r="A12928" s="199">
        <v>41421</v>
      </c>
      <c r="B12928" s="186" t="s">
        <v>12067</v>
      </c>
      <c r="C12928" s="187" t="s">
        <v>73</v>
      </c>
      <c r="D12928" s="218">
        <v>10.07</v>
      </c>
    </row>
    <row r="12929" spans="1:4" ht="14.25">
      <c r="A12929" s="199">
        <v>41422</v>
      </c>
      <c r="B12929" s="186" t="s">
        <v>12068</v>
      </c>
      <c r="C12929" s="187" t="s">
        <v>73</v>
      </c>
      <c r="D12929" s="218">
        <v>13.79</v>
      </c>
    </row>
    <row r="12930" spans="1:4" ht="14.25">
      <c r="A12930" s="199">
        <v>41425</v>
      </c>
      <c r="B12930" s="186" t="s">
        <v>12069</v>
      </c>
      <c r="C12930" s="187" t="s">
        <v>73</v>
      </c>
      <c r="D12930" s="218">
        <v>7.06</v>
      </c>
    </row>
    <row r="12931" spans="1:4" ht="14.25">
      <c r="A12931" s="199">
        <v>41426</v>
      </c>
      <c r="B12931" s="186" t="s">
        <v>12070</v>
      </c>
      <c r="C12931" s="187" t="s">
        <v>73</v>
      </c>
      <c r="D12931" s="218">
        <v>12.72</v>
      </c>
    </row>
    <row r="12932" spans="1:4" ht="14.25">
      <c r="A12932" s="199">
        <v>41414</v>
      </c>
      <c r="B12932" s="186" t="s">
        <v>12071</v>
      </c>
      <c r="C12932" s="187" t="s">
        <v>73</v>
      </c>
      <c r="D12932" s="218">
        <v>23.36</v>
      </c>
    </row>
    <row r="12933" spans="1:4" ht="14.25">
      <c r="A12933" s="199">
        <v>41415</v>
      </c>
      <c r="B12933" s="186" t="s">
        <v>12072</v>
      </c>
      <c r="C12933" s="187" t="s">
        <v>73</v>
      </c>
      <c r="D12933" s="218">
        <v>27.2</v>
      </c>
    </row>
    <row r="12934" spans="1:4" ht="14.25">
      <c r="A12934" s="199">
        <v>37514</v>
      </c>
      <c r="B12934" s="186" t="s">
        <v>12073</v>
      </c>
      <c r="C12934" s="187" t="s">
        <v>73</v>
      </c>
      <c r="D12934" s="218">
        <v>300000</v>
      </c>
    </row>
    <row r="12935" spans="1:4" ht="14.25">
      <c r="A12935" s="199">
        <v>37520</v>
      </c>
      <c r="B12935" s="186" t="s">
        <v>12074</v>
      </c>
      <c r="C12935" s="187" t="s">
        <v>73</v>
      </c>
      <c r="D12935" s="218">
        <v>455398.05</v>
      </c>
    </row>
    <row r="12936" spans="1:4" ht="14.25">
      <c r="A12936" s="199">
        <v>37546</v>
      </c>
      <c r="B12936" s="186" t="s">
        <v>12075</v>
      </c>
      <c r="C12936" s="187" t="s">
        <v>73</v>
      </c>
      <c r="D12936" s="218">
        <v>15498.17</v>
      </c>
    </row>
    <row r="12937" spans="1:4" ht="14.25">
      <c r="A12937" s="199">
        <v>37544</v>
      </c>
      <c r="B12937" s="186" t="s">
        <v>12076</v>
      </c>
      <c r="C12937" s="187" t="s">
        <v>73</v>
      </c>
      <c r="D12937" s="218">
        <v>16391.919999999998</v>
      </c>
    </row>
    <row r="12938" spans="1:4" ht="14.25">
      <c r="A12938" s="199">
        <v>37545</v>
      </c>
      <c r="B12938" s="186" t="s">
        <v>12077</v>
      </c>
      <c r="C12938" s="187" t="s">
        <v>73</v>
      </c>
      <c r="D12938" s="218">
        <v>19504.189999999999</v>
      </c>
    </row>
    <row r="12939" spans="1:4" ht="14.25">
      <c r="A12939" s="199">
        <v>36793</v>
      </c>
      <c r="B12939" s="186" t="s">
        <v>12078</v>
      </c>
      <c r="C12939" s="187" t="s">
        <v>73</v>
      </c>
      <c r="D12939" s="218">
        <v>854.3</v>
      </c>
    </row>
    <row r="12940" spans="1:4" ht="14.25">
      <c r="A12940" s="199">
        <v>11769</v>
      </c>
      <c r="B12940" s="186" t="s">
        <v>12079</v>
      </c>
      <c r="C12940" s="187" t="s">
        <v>73</v>
      </c>
      <c r="D12940" s="218">
        <v>377.53</v>
      </c>
    </row>
    <row r="12941" spans="1:4" ht="14.25">
      <c r="A12941" s="199">
        <v>11771</v>
      </c>
      <c r="B12941" s="186" t="s">
        <v>12080</v>
      </c>
      <c r="C12941" s="187" t="s">
        <v>73</v>
      </c>
      <c r="D12941" s="218">
        <v>462.43</v>
      </c>
    </row>
    <row r="12942" spans="1:4" ht="14.25">
      <c r="A12942" s="199">
        <v>39919</v>
      </c>
      <c r="B12942" s="186" t="s">
        <v>12081</v>
      </c>
      <c r="C12942" s="187" t="s">
        <v>73</v>
      </c>
      <c r="D12942" s="218">
        <v>77576.92</v>
      </c>
    </row>
    <row r="12943" spans="1:4" ht="14.25">
      <c r="A12943" s="199">
        <v>38385</v>
      </c>
      <c r="B12943" s="186" t="s">
        <v>12082</v>
      </c>
      <c r="C12943" s="187" t="s">
        <v>73</v>
      </c>
      <c r="D12943" s="218">
        <v>44.77</v>
      </c>
    </row>
    <row r="12944" spans="1:4" ht="14.25">
      <c r="A12944" s="199">
        <v>36800</v>
      </c>
      <c r="B12944" s="186" t="s">
        <v>13971</v>
      </c>
      <c r="C12944" s="187" t="s">
        <v>73</v>
      </c>
      <c r="D12944" s="218">
        <v>226.85</v>
      </c>
    </row>
    <row r="12945" spans="1:4" ht="14.25">
      <c r="A12945" s="199">
        <v>37587</v>
      </c>
      <c r="B12945" s="186" t="s">
        <v>12083</v>
      </c>
      <c r="C12945" s="187" t="s">
        <v>73</v>
      </c>
      <c r="D12945" s="218">
        <v>498.4</v>
      </c>
    </row>
    <row r="12946" spans="1:4" ht="14.25">
      <c r="A12946" s="199">
        <v>11561</v>
      </c>
      <c r="B12946" s="186" t="s">
        <v>12084</v>
      </c>
      <c r="C12946" s="187" t="s">
        <v>73</v>
      </c>
      <c r="D12946" s="218">
        <v>245.49</v>
      </c>
    </row>
    <row r="12947" spans="1:4" ht="14.25">
      <c r="A12947" s="199">
        <v>43604</v>
      </c>
      <c r="B12947" s="186" t="s">
        <v>12085</v>
      </c>
      <c r="C12947" s="187" t="s">
        <v>73</v>
      </c>
      <c r="D12947" s="218">
        <v>130.87</v>
      </c>
    </row>
    <row r="12948" spans="1:4" ht="14.25">
      <c r="A12948" s="199">
        <v>11560</v>
      </c>
      <c r="B12948" s="186" t="s">
        <v>12086</v>
      </c>
      <c r="C12948" s="187" t="s">
        <v>73</v>
      </c>
      <c r="D12948" s="218">
        <v>189.48</v>
      </c>
    </row>
    <row r="12949" spans="1:4" ht="14.25">
      <c r="A12949" s="199">
        <v>11499</v>
      </c>
      <c r="B12949" s="186" t="s">
        <v>12087</v>
      </c>
      <c r="C12949" s="187" t="s">
        <v>73</v>
      </c>
      <c r="D12949" s="218">
        <v>837.8</v>
      </c>
    </row>
    <row r="12950" spans="1:4" ht="14.25">
      <c r="A12950" s="199">
        <v>34761</v>
      </c>
      <c r="B12950" s="186" t="s">
        <v>12088</v>
      </c>
      <c r="C12950" s="187" t="s">
        <v>42</v>
      </c>
      <c r="D12950" s="218">
        <v>16.989999999999998</v>
      </c>
    </row>
    <row r="12951" spans="1:4" ht="14.25">
      <c r="A12951" s="199">
        <v>40924</v>
      </c>
      <c r="B12951" s="186" t="s">
        <v>12089</v>
      </c>
      <c r="C12951" s="187" t="s">
        <v>75</v>
      </c>
      <c r="D12951" s="218">
        <v>3002.37</v>
      </c>
    </row>
    <row r="12952" spans="1:4" ht="14.25">
      <c r="A12952" s="199">
        <v>40983</v>
      </c>
      <c r="B12952" s="186" t="s">
        <v>12090</v>
      </c>
      <c r="C12952" s="187" t="s">
        <v>75</v>
      </c>
      <c r="D12952" s="218">
        <v>3436.57</v>
      </c>
    </row>
    <row r="12953" spans="1:4" ht="14.25">
      <c r="A12953" s="199">
        <v>44497</v>
      </c>
      <c r="B12953" s="186" t="s">
        <v>12091</v>
      </c>
      <c r="C12953" s="187" t="s">
        <v>42</v>
      </c>
      <c r="D12953" s="218">
        <v>19.46</v>
      </c>
    </row>
    <row r="12954" spans="1:4" ht="14.25">
      <c r="A12954" s="199">
        <v>2437</v>
      </c>
      <c r="B12954" s="186" t="s">
        <v>12092</v>
      </c>
      <c r="C12954" s="187" t="s">
        <v>42</v>
      </c>
      <c r="D12954" s="218">
        <v>25.02</v>
      </c>
    </row>
    <row r="12955" spans="1:4" ht="14.25">
      <c r="A12955" s="199">
        <v>40921</v>
      </c>
      <c r="B12955" s="186" t="s">
        <v>12093</v>
      </c>
      <c r="C12955" s="187" t="s">
        <v>75</v>
      </c>
      <c r="D12955" s="218">
        <v>4418.46</v>
      </c>
    </row>
    <row r="12956" spans="1:4" ht="14.25">
      <c r="A12956" s="199">
        <v>36502</v>
      </c>
      <c r="B12956" s="186" t="s">
        <v>12094</v>
      </c>
      <c r="C12956" s="187" t="s">
        <v>73</v>
      </c>
      <c r="D12956" s="218">
        <v>5271.12</v>
      </c>
    </row>
    <row r="12957" spans="1:4" ht="14.25">
      <c r="A12957" s="199">
        <v>36503</v>
      </c>
      <c r="B12957" s="186" t="s">
        <v>12095</v>
      </c>
      <c r="C12957" s="187" t="s">
        <v>73</v>
      </c>
      <c r="D12957" s="218">
        <v>6499.91</v>
      </c>
    </row>
    <row r="12958" spans="1:4" ht="14.25">
      <c r="A12958" s="199">
        <v>4090</v>
      </c>
      <c r="B12958" s="186" t="s">
        <v>12096</v>
      </c>
      <c r="C12958" s="187" t="s">
        <v>73</v>
      </c>
      <c r="D12958" s="218">
        <v>1165000</v>
      </c>
    </row>
    <row r="12959" spans="1:4" ht="14.25">
      <c r="A12959" s="199">
        <v>4093</v>
      </c>
      <c r="B12959" s="186" t="s">
        <v>12097</v>
      </c>
      <c r="C12959" s="187" t="s">
        <v>42</v>
      </c>
      <c r="D12959" s="218">
        <v>25.13</v>
      </c>
    </row>
    <row r="12960" spans="1:4" ht="14.25">
      <c r="A12960" s="199">
        <v>10512</v>
      </c>
      <c r="B12960" s="186" t="s">
        <v>12098</v>
      </c>
      <c r="C12960" s="187" t="s">
        <v>75</v>
      </c>
      <c r="D12960" s="218">
        <v>4436.75</v>
      </c>
    </row>
    <row r="12961" spans="1:4" ht="14.25">
      <c r="A12961" s="199">
        <v>4243</v>
      </c>
      <c r="B12961" s="186" t="s">
        <v>12099</v>
      </c>
      <c r="C12961" s="187" t="s">
        <v>42</v>
      </c>
      <c r="D12961" s="218">
        <v>25.04</v>
      </c>
    </row>
    <row r="12962" spans="1:4" ht="14.25">
      <c r="A12962" s="199">
        <v>20020</v>
      </c>
      <c r="B12962" s="186" t="s">
        <v>12100</v>
      </c>
      <c r="C12962" s="187" t="s">
        <v>42</v>
      </c>
      <c r="D12962" s="218">
        <v>26.1</v>
      </c>
    </row>
    <row r="12963" spans="1:4" ht="14.25">
      <c r="A12963" s="199">
        <v>41038</v>
      </c>
      <c r="B12963" s="186" t="s">
        <v>12101</v>
      </c>
      <c r="C12963" s="187" t="s">
        <v>75</v>
      </c>
      <c r="D12963" s="218">
        <v>4610.68</v>
      </c>
    </row>
    <row r="12964" spans="1:4" ht="14.25">
      <c r="A12964" s="199">
        <v>4094</v>
      </c>
      <c r="B12964" s="186" t="s">
        <v>12102</v>
      </c>
      <c r="C12964" s="187" t="s">
        <v>42</v>
      </c>
      <c r="D12964" s="218">
        <v>31.26</v>
      </c>
    </row>
    <row r="12965" spans="1:4" ht="14.25">
      <c r="A12965" s="199">
        <v>40988</v>
      </c>
      <c r="B12965" s="186" t="s">
        <v>12103</v>
      </c>
      <c r="C12965" s="187" t="s">
        <v>75</v>
      </c>
      <c r="D12965" s="218">
        <v>5518.52</v>
      </c>
    </row>
    <row r="12966" spans="1:4" ht="14.25">
      <c r="A12966" s="199">
        <v>4095</v>
      </c>
      <c r="B12966" s="186" t="s">
        <v>12104</v>
      </c>
      <c r="C12966" s="187" t="s">
        <v>42</v>
      </c>
      <c r="D12966" s="218">
        <v>22.05</v>
      </c>
    </row>
    <row r="12967" spans="1:4" ht="14.25">
      <c r="A12967" s="199">
        <v>40990</v>
      </c>
      <c r="B12967" s="186" t="s">
        <v>12105</v>
      </c>
      <c r="C12967" s="187" t="s">
        <v>75</v>
      </c>
      <c r="D12967" s="218">
        <v>3894.48</v>
      </c>
    </row>
    <row r="12968" spans="1:4" ht="14.25">
      <c r="A12968" s="199">
        <v>4096</v>
      </c>
      <c r="B12968" s="186" t="s">
        <v>12106</v>
      </c>
      <c r="C12968" s="187" t="s">
        <v>42</v>
      </c>
      <c r="D12968" s="218">
        <v>28.18</v>
      </c>
    </row>
    <row r="12969" spans="1:4" ht="14.25">
      <c r="A12969" s="199">
        <v>40992</v>
      </c>
      <c r="B12969" s="186" t="s">
        <v>12107</v>
      </c>
      <c r="C12969" s="187" t="s">
        <v>75</v>
      </c>
      <c r="D12969" s="218">
        <v>4975.26</v>
      </c>
    </row>
    <row r="12970" spans="1:4" ht="14.25">
      <c r="A12970" s="199">
        <v>4114</v>
      </c>
      <c r="B12970" s="186" t="s">
        <v>12108</v>
      </c>
      <c r="C12970" s="187" t="s">
        <v>73</v>
      </c>
      <c r="D12970" s="218">
        <v>113.29</v>
      </c>
    </row>
    <row r="12971" spans="1:4" ht="14.25">
      <c r="A12971" s="199">
        <v>36797</v>
      </c>
      <c r="B12971" s="186" t="s">
        <v>12109</v>
      </c>
      <c r="C12971" s="187" t="s">
        <v>73</v>
      </c>
      <c r="D12971" s="218">
        <v>100.87</v>
      </c>
    </row>
    <row r="12972" spans="1:4" ht="14.25">
      <c r="A12972" s="199">
        <v>4107</v>
      </c>
      <c r="B12972" s="186" t="s">
        <v>12110</v>
      </c>
      <c r="C12972" s="187" t="s">
        <v>73</v>
      </c>
      <c r="D12972" s="218">
        <v>95.1</v>
      </c>
    </row>
    <row r="12973" spans="1:4" ht="14.25">
      <c r="A12973" s="199">
        <v>4102</v>
      </c>
      <c r="B12973" s="186" t="s">
        <v>12111</v>
      </c>
      <c r="C12973" s="187" t="s">
        <v>73</v>
      </c>
      <c r="D12973" s="218">
        <v>116.09</v>
      </c>
    </row>
    <row r="12974" spans="1:4" ht="14.25">
      <c r="A12974" s="199">
        <v>36799</v>
      </c>
      <c r="B12974" s="186" t="s">
        <v>12112</v>
      </c>
      <c r="C12974" s="187" t="s">
        <v>73</v>
      </c>
      <c r="D12974" s="218">
        <v>97.9</v>
      </c>
    </row>
    <row r="12975" spans="1:4" ht="14.25">
      <c r="A12975" s="199">
        <v>2747</v>
      </c>
      <c r="B12975" s="186" t="s">
        <v>12113</v>
      </c>
      <c r="C12975" s="187" t="s">
        <v>44</v>
      </c>
      <c r="D12975" s="218">
        <v>28.33</v>
      </c>
    </row>
    <row r="12976" spans="1:4" ht="14.25">
      <c r="A12976" s="199">
        <v>21138</v>
      </c>
      <c r="B12976" s="186" t="s">
        <v>12114</v>
      </c>
      <c r="C12976" s="187" t="s">
        <v>44</v>
      </c>
      <c r="D12976" s="218">
        <v>8.98</v>
      </c>
    </row>
    <row r="12977" spans="1:4" ht="14.25">
      <c r="A12977" s="199">
        <v>10826</v>
      </c>
      <c r="B12977" s="186" t="s">
        <v>12115</v>
      </c>
      <c r="C12977" s="187" t="s">
        <v>73</v>
      </c>
      <c r="D12977" s="218">
        <v>100.57</v>
      </c>
    </row>
    <row r="12978" spans="1:4" ht="14.25">
      <c r="A12978" s="199">
        <v>365</v>
      </c>
      <c r="B12978" s="186" t="s">
        <v>12116</v>
      </c>
      <c r="C12978" s="187" t="s">
        <v>73</v>
      </c>
      <c r="D12978" s="218">
        <v>62.35</v>
      </c>
    </row>
    <row r="12979" spans="1:4" ht="14.25">
      <c r="A12979" s="199">
        <v>38639</v>
      </c>
      <c r="B12979" s="186" t="s">
        <v>12117</v>
      </c>
      <c r="C12979" s="187" t="s">
        <v>73</v>
      </c>
      <c r="D12979" s="218">
        <v>241.37</v>
      </c>
    </row>
    <row r="12980" spans="1:4" ht="14.25">
      <c r="A12980" s="199">
        <v>38640</v>
      </c>
      <c r="B12980" s="186" t="s">
        <v>12118</v>
      </c>
      <c r="C12980" s="187" t="s">
        <v>73</v>
      </c>
      <c r="D12980" s="218">
        <v>3.62</v>
      </c>
    </row>
    <row r="12981" spans="1:4" ht="14.25">
      <c r="A12981" s="199">
        <v>358</v>
      </c>
      <c r="B12981" s="186" t="s">
        <v>12119</v>
      </c>
      <c r="C12981" s="187" t="s">
        <v>73</v>
      </c>
      <c r="D12981" s="218">
        <v>74.42</v>
      </c>
    </row>
    <row r="12982" spans="1:4" ht="14.25">
      <c r="A12982" s="199">
        <v>359</v>
      </c>
      <c r="B12982" s="186" t="s">
        <v>12120</v>
      </c>
      <c r="C12982" s="187" t="s">
        <v>73</v>
      </c>
      <c r="D12982" s="218">
        <v>152.87</v>
      </c>
    </row>
    <row r="12983" spans="1:4" ht="14.25">
      <c r="A12983" s="199">
        <v>38641</v>
      </c>
      <c r="B12983" s="186" t="s">
        <v>12121</v>
      </c>
      <c r="C12983" s="187" t="s">
        <v>73</v>
      </c>
      <c r="D12983" s="218">
        <v>150.86000000000001</v>
      </c>
    </row>
    <row r="12984" spans="1:4" ht="14.25">
      <c r="A12984" s="199">
        <v>360</v>
      </c>
      <c r="B12984" s="186" t="s">
        <v>12122</v>
      </c>
      <c r="C12984" s="187" t="s">
        <v>73</v>
      </c>
      <c r="D12984" s="218">
        <v>3.5</v>
      </c>
    </row>
    <row r="12985" spans="1:4" ht="14.25">
      <c r="A12985" s="199">
        <v>42430</v>
      </c>
      <c r="B12985" s="186" t="s">
        <v>12123</v>
      </c>
      <c r="C12985" s="187" t="s">
        <v>73</v>
      </c>
      <c r="D12985" s="218"/>
    </row>
    <row r="12986" spans="1:4" ht="14.25">
      <c r="A12986" s="199">
        <v>4209</v>
      </c>
      <c r="B12986" s="186" t="s">
        <v>12124</v>
      </c>
      <c r="C12986" s="187" t="s">
        <v>73</v>
      </c>
      <c r="D12986" s="218">
        <v>22.59</v>
      </c>
    </row>
    <row r="12987" spans="1:4" ht="14.25">
      <c r="A12987" s="199">
        <v>4180</v>
      </c>
      <c r="B12987" s="186" t="s">
        <v>12125</v>
      </c>
      <c r="C12987" s="187" t="s">
        <v>73</v>
      </c>
      <c r="D12987" s="218">
        <v>17</v>
      </c>
    </row>
    <row r="12988" spans="1:4" ht="14.25">
      <c r="A12988" s="199">
        <v>4179</v>
      </c>
      <c r="B12988" s="186" t="s">
        <v>12126</v>
      </c>
      <c r="C12988" s="187" t="s">
        <v>73</v>
      </c>
      <c r="D12988" s="218">
        <v>11.55</v>
      </c>
    </row>
    <row r="12989" spans="1:4" ht="14.25">
      <c r="A12989" s="199">
        <v>4177</v>
      </c>
      <c r="B12989" s="186" t="s">
        <v>12127</v>
      </c>
      <c r="C12989" s="187" t="s">
        <v>73</v>
      </c>
      <c r="D12989" s="218">
        <v>5.64</v>
      </c>
    </row>
    <row r="12990" spans="1:4" ht="14.25">
      <c r="A12990" s="199">
        <v>4208</v>
      </c>
      <c r="B12990" s="186" t="s">
        <v>12128</v>
      </c>
      <c r="C12990" s="187" t="s">
        <v>73</v>
      </c>
      <c r="D12990" s="218">
        <v>53.77</v>
      </c>
    </row>
    <row r="12991" spans="1:4" ht="14.25">
      <c r="A12991" s="199">
        <v>4181</v>
      </c>
      <c r="B12991" s="186" t="s">
        <v>12129</v>
      </c>
      <c r="C12991" s="187" t="s">
        <v>73</v>
      </c>
      <c r="D12991" s="218">
        <v>35.130000000000003</v>
      </c>
    </row>
    <row r="12992" spans="1:4" ht="14.25">
      <c r="A12992" s="199">
        <v>4182</v>
      </c>
      <c r="B12992" s="186" t="s">
        <v>12130</v>
      </c>
      <c r="C12992" s="187" t="s">
        <v>73</v>
      </c>
      <c r="D12992" s="218">
        <v>87.47</v>
      </c>
    </row>
    <row r="12993" spans="1:4" ht="14.25">
      <c r="A12993" s="199">
        <v>4178</v>
      </c>
      <c r="B12993" s="186" t="s">
        <v>12131</v>
      </c>
      <c r="C12993" s="187" t="s">
        <v>73</v>
      </c>
      <c r="D12993" s="218">
        <v>7.83</v>
      </c>
    </row>
    <row r="12994" spans="1:4" ht="14.25">
      <c r="A12994" s="199">
        <v>4183</v>
      </c>
      <c r="B12994" s="186" t="s">
        <v>12132</v>
      </c>
      <c r="C12994" s="187" t="s">
        <v>73</v>
      </c>
      <c r="D12994" s="218">
        <v>140.82</v>
      </c>
    </row>
    <row r="12995" spans="1:4" ht="14.25">
      <c r="A12995" s="199">
        <v>4184</v>
      </c>
      <c r="B12995" s="186" t="s">
        <v>12133</v>
      </c>
      <c r="C12995" s="187" t="s">
        <v>73</v>
      </c>
      <c r="D12995" s="218">
        <v>310.83999999999997</v>
      </c>
    </row>
    <row r="12996" spans="1:4" ht="14.25">
      <c r="A12996" s="199">
        <v>4185</v>
      </c>
      <c r="B12996" s="186" t="s">
        <v>12134</v>
      </c>
      <c r="C12996" s="187" t="s">
        <v>73</v>
      </c>
      <c r="D12996" s="218">
        <v>516.48</v>
      </c>
    </row>
    <row r="12997" spans="1:4" ht="14.25">
      <c r="A12997" s="199">
        <v>4205</v>
      </c>
      <c r="B12997" s="186" t="s">
        <v>12135</v>
      </c>
      <c r="C12997" s="187" t="s">
        <v>73</v>
      </c>
      <c r="D12997" s="218">
        <v>29.83</v>
      </c>
    </row>
    <row r="12998" spans="1:4" ht="14.25">
      <c r="A12998" s="199">
        <v>4192</v>
      </c>
      <c r="B12998" s="186" t="s">
        <v>12136</v>
      </c>
      <c r="C12998" s="187" t="s">
        <v>73</v>
      </c>
      <c r="D12998" s="218">
        <v>29.83</v>
      </c>
    </row>
    <row r="12999" spans="1:4" ht="14.25">
      <c r="A12999" s="199">
        <v>4191</v>
      </c>
      <c r="B12999" s="186" t="s">
        <v>12137</v>
      </c>
      <c r="C12999" s="187" t="s">
        <v>73</v>
      </c>
      <c r="D12999" s="218">
        <v>29.83</v>
      </c>
    </row>
    <row r="13000" spans="1:4" ht="14.25">
      <c r="A13000" s="199">
        <v>4206</v>
      </c>
      <c r="B13000" s="186" t="s">
        <v>12138</v>
      </c>
      <c r="C13000" s="187" t="s">
        <v>73</v>
      </c>
      <c r="D13000" s="218">
        <v>23.31</v>
      </c>
    </row>
    <row r="13001" spans="1:4" ht="14.25">
      <c r="A13001" s="199">
        <v>4207</v>
      </c>
      <c r="B13001" s="186" t="s">
        <v>12139</v>
      </c>
      <c r="C13001" s="187" t="s">
        <v>73</v>
      </c>
      <c r="D13001" s="218">
        <v>24</v>
      </c>
    </row>
    <row r="13002" spans="1:4" ht="14.25">
      <c r="A13002" s="199">
        <v>4190</v>
      </c>
      <c r="B13002" s="186" t="s">
        <v>12140</v>
      </c>
      <c r="C13002" s="187" t="s">
        <v>73</v>
      </c>
      <c r="D13002" s="218">
        <v>23.31</v>
      </c>
    </row>
    <row r="13003" spans="1:4" ht="14.25">
      <c r="A13003" s="199">
        <v>4188</v>
      </c>
      <c r="B13003" s="186" t="s">
        <v>12141</v>
      </c>
      <c r="C13003" s="187" t="s">
        <v>73</v>
      </c>
      <c r="D13003" s="218">
        <v>14.06</v>
      </c>
    </row>
    <row r="13004" spans="1:4" ht="14.25">
      <c r="A13004" s="199">
        <v>4189</v>
      </c>
      <c r="B13004" s="186" t="s">
        <v>12142</v>
      </c>
      <c r="C13004" s="187" t="s">
        <v>73</v>
      </c>
      <c r="D13004" s="218">
        <v>14.06</v>
      </c>
    </row>
    <row r="13005" spans="1:4" ht="14.25">
      <c r="A13005" s="199">
        <v>4186</v>
      </c>
      <c r="B13005" s="186" t="s">
        <v>12143</v>
      </c>
      <c r="C13005" s="187" t="s">
        <v>73</v>
      </c>
      <c r="D13005" s="218">
        <v>6.89</v>
      </c>
    </row>
    <row r="13006" spans="1:4" ht="14.25">
      <c r="A13006" s="199">
        <v>4197</v>
      </c>
      <c r="B13006" s="186" t="s">
        <v>12144</v>
      </c>
      <c r="C13006" s="187" t="s">
        <v>73</v>
      </c>
      <c r="D13006" s="218">
        <v>74.48</v>
      </c>
    </row>
    <row r="13007" spans="1:4" ht="14.25">
      <c r="A13007" s="199">
        <v>4194</v>
      </c>
      <c r="B13007" s="186" t="s">
        <v>12145</v>
      </c>
      <c r="C13007" s="187" t="s">
        <v>73</v>
      </c>
      <c r="D13007" s="218">
        <v>45</v>
      </c>
    </row>
    <row r="13008" spans="1:4" ht="14.25">
      <c r="A13008" s="199">
        <v>4193</v>
      </c>
      <c r="B13008" s="186" t="s">
        <v>12146</v>
      </c>
      <c r="C13008" s="187" t="s">
        <v>73</v>
      </c>
      <c r="D13008" s="218">
        <v>45</v>
      </c>
    </row>
    <row r="13009" spans="1:4" ht="14.25">
      <c r="A13009" s="199">
        <v>4204</v>
      </c>
      <c r="B13009" s="186" t="s">
        <v>12147</v>
      </c>
      <c r="C13009" s="187" t="s">
        <v>73</v>
      </c>
      <c r="D13009" s="218">
        <v>45</v>
      </c>
    </row>
    <row r="13010" spans="1:4" ht="14.25">
      <c r="A13010" s="199">
        <v>4202</v>
      </c>
      <c r="B13010" s="186" t="s">
        <v>12148</v>
      </c>
      <c r="C13010" s="187" t="s">
        <v>73</v>
      </c>
      <c r="D13010" s="218">
        <v>136.02000000000001</v>
      </c>
    </row>
    <row r="13011" spans="1:4" ht="14.25">
      <c r="A13011" s="199">
        <v>4203</v>
      </c>
      <c r="B13011" s="186" t="s">
        <v>12149</v>
      </c>
      <c r="C13011" s="187" t="s">
        <v>73</v>
      </c>
      <c r="D13011" s="218">
        <v>120.12</v>
      </c>
    </row>
    <row r="13012" spans="1:4" ht="14.25">
      <c r="A13012" s="199">
        <v>4187</v>
      </c>
      <c r="B13012" s="186" t="s">
        <v>12150</v>
      </c>
      <c r="C13012" s="187" t="s">
        <v>73</v>
      </c>
      <c r="D13012" s="218">
        <v>8.9700000000000006</v>
      </c>
    </row>
    <row r="13013" spans="1:4" ht="14.25">
      <c r="A13013" s="199">
        <v>40368</v>
      </c>
      <c r="B13013" s="186" t="s">
        <v>12151</v>
      </c>
      <c r="C13013" s="187" t="s">
        <v>73</v>
      </c>
      <c r="D13013" s="218"/>
    </row>
    <row r="13014" spans="1:4" ht="14.25">
      <c r="A13014" s="199">
        <v>40365</v>
      </c>
      <c r="B13014" s="186" t="s">
        <v>12152</v>
      </c>
      <c r="C13014" s="187" t="s">
        <v>73</v>
      </c>
      <c r="D13014" s="218"/>
    </row>
    <row r="13015" spans="1:4" ht="14.25">
      <c r="A13015" s="199">
        <v>40362</v>
      </c>
      <c r="B13015" s="186" t="s">
        <v>12153</v>
      </c>
      <c r="C13015" s="187" t="s">
        <v>73</v>
      </c>
      <c r="D13015" s="218"/>
    </row>
    <row r="13016" spans="1:4" ht="14.25">
      <c r="A13016" s="199">
        <v>40356</v>
      </c>
      <c r="B13016" s="186" t="s">
        <v>12154</v>
      </c>
      <c r="C13016" s="187" t="s">
        <v>73</v>
      </c>
      <c r="D13016" s="218"/>
    </row>
    <row r="13017" spans="1:4" ht="14.25">
      <c r="A13017" s="199">
        <v>40374</v>
      </c>
      <c r="B13017" s="186" t="s">
        <v>12155</v>
      </c>
      <c r="C13017" s="187" t="s">
        <v>73</v>
      </c>
      <c r="D13017" s="218"/>
    </row>
    <row r="13018" spans="1:4" ht="14.25">
      <c r="A13018" s="199">
        <v>40371</v>
      </c>
      <c r="B13018" s="186" t="s">
        <v>12156</v>
      </c>
      <c r="C13018" s="187" t="s">
        <v>73</v>
      </c>
      <c r="D13018" s="218"/>
    </row>
    <row r="13019" spans="1:4" ht="14.25">
      <c r="A13019" s="199">
        <v>40359</v>
      </c>
      <c r="B13019" s="186" t="s">
        <v>12157</v>
      </c>
      <c r="C13019" s="187" t="s">
        <v>73</v>
      </c>
      <c r="D13019" s="218"/>
    </row>
    <row r="13020" spans="1:4" ht="14.25">
      <c r="A13020" s="199">
        <v>45201</v>
      </c>
      <c r="B13020" s="186" t="s">
        <v>13972</v>
      </c>
      <c r="C13020" s="187" t="s">
        <v>73</v>
      </c>
      <c r="D13020" s="218">
        <v>72.66</v>
      </c>
    </row>
    <row r="13021" spans="1:4" ht="14.25">
      <c r="A13021" s="199">
        <v>7595</v>
      </c>
      <c r="B13021" s="186" t="s">
        <v>12158</v>
      </c>
      <c r="C13021" s="187" t="s">
        <v>42</v>
      </c>
      <c r="D13021" s="218">
        <v>16.3</v>
      </c>
    </row>
    <row r="13022" spans="1:4" ht="14.25">
      <c r="A13022" s="199">
        <v>41094</v>
      </c>
      <c r="B13022" s="186" t="s">
        <v>12159</v>
      </c>
      <c r="C13022" s="187" t="s">
        <v>75</v>
      </c>
      <c r="D13022" s="218">
        <v>2877.48</v>
      </c>
    </row>
    <row r="13023" spans="1:4" ht="14.25">
      <c r="A13023" s="199">
        <v>38175</v>
      </c>
      <c r="B13023" s="186" t="s">
        <v>12160</v>
      </c>
      <c r="C13023" s="187" t="s">
        <v>73</v>
      </c>
      <c r="D13023" s="218">
        <v>4.92</v>
      </c>
    </row>
    <row r="13024" spans="1:4" ht="14.25">
      <c r="A13024" s="199">
        <v>38176</v>
      </c>
      <c r="B13024" s="186" t="s">
        <v>12161</v>
      </c>
      <c r="C13024" s="187" t="s">
        <v>73</v>
      </c>
      <c r="D13024" s="218">
        <v>14.48</v>
      </c>
    </row>
    <row r="13025" spans="1:4" ht="14.25">
      <c r="A13025" s="199">
        <v>36152</v>
      </c>
      <c r="B13025" s="186" t="s">
        <v>12162</v>
      </c>
      <c r="C13025" s="187" t="s">
        <v>73</v>
      </c>
      <c r="D13025" s="218">
        <v>5.46</v>
      </c>
    </row>
    <row r="13026" spans="1:4" ht="14.25">
      <c r="A13026" s="199">
        <v>45212</v>
      </c>
      <c r="B13026" s="186" t="s">
        <v>13973</v>
      </c>
      <c r="C13026" s="187" t="s">
        <v>73</v>
      </c>
      <c r="D13026" s="218">
        <v>54.72</v>
      </c>
    </row>
    <row r="13027" spans="1:4" ht="14.25">
      <c r="A13027" s="199">
        <v>4221</v>
      </c>
      <c r="B13027" s="186" t="s">
        <v>12163</v>
      </c>
      <c r="C13027" s="187" t="s">
        <v>717</v>
      </c>
      <c r="D13027" s="218">
        <v>5.82</v>
      </c>
    </row>
    <row r="13028" spans="1:4" ht="14.25">
      <c r="A13028" s="199">
        <v>4227</v>
      </c>
      <c r="B13028" s="186" t="s">
        <v>12164</v>
      </c>
      <c r="C13028" s="187" t="s">
        <v>717</v>
      </c>
      <c r="D13028" s="218">
        <v>27.14</v>
      </c>
    </row>
    <row r="13029" spans="1:4" ht="14.25">
      <c r="A13029" s="199">
        <v>38170</v>
      </c>
      <c r="B13029" s="186" t="s">
        <v>12165</v>
      </c>
      <c r="C13029" s="187" t="s">
        <v>73</v>
      </c>
      <c r="D13029" s="218">
        <v>21.51</v>
      </c>
    </row>
    <row r="13030" spans="1:4" ht="14.25">
      <c r="A13030" s="199">
        <v>4252</v>
      </c>
      <c r="B13030" s="186" t="s">
        <v>12166</v>
      </c>
      <c r="C13030" s="187" t="s">
        <v>42</v>
      </c>
      <c r="D13030" s="218">
        <v>22.46</v>
      </c>
    </row>
    <row r="13031" spans="1:4" ht="14.25">
      <c r="A13031" s="199">
        <v>40980</v>
      </c>
      <c r="B13031" s="186" t="s">
        <v>12167</v>
      </c>
      <c r="C13031" s="187" t="s">
        <v>75</v>
      </c>
      <c r="D13031" s="218">
        <v>3967.32</v>
      </c>
    </row>
    <row r="13032" spans="1:4" ht="14.25">
      <c r="A13032" s="199">
        <v>41031</v>
      </c>
      <c r="B13032" s="186" t="s">
        <v>12168</v>
      </c>
      <c r="C13032" s="187" t="s">
        <v>75</v>
      </c>
      <c r="D13032" s="218">
        <v>4420.93</v>
      </c>
    </row>
    <row r="13033" spans="1:4" ht="14.25">
      <c r="A13033" s="199">
        <v>37666</v>
      </c>
      <c r="B13033" s="186" t="s">
        <v>12169</v>
      </c>
      <c r="C13033" s="187" t="s">
        <v>42</v>
      </c>
      <c r="D13033" s="218">
        <v>20.41</v>
      </c>
    </row>
    <row r="13034" spans="1:4" ht="14.25">
      <c r="A13034" s="199">
        <v>40986</v>
      </c>
      <c r="B13034" s="186" t="s">
        <v>12170</v>
      </c>
      <c r="C13034" s="187" t="s">
        <v>75</v>
      </c>
      <c r="D13034" s="218">
        <v>3603.12</v>
      </c>
    </row>
    <row r="13035" spans="1:4" ht="14.25">
      <c r="A13035" s="199">
        <v>4250</v>
      </c>
      <c r="B13035" s="186" t="s">
        <v>12171</v>
      </c>
      <c r="C13035" s="187" t="s">
        <v>42</v>
      </c>
      <c r="D13035" s="218">
        <v>20.13</v>
      </c>
    </row>
    <row r="13036" spans="1:4" ht="14.25">
      <c r="A13036" s="199">
        <v>40978</v>
      </c>
      <c r="B13036" s="186" t="s">
        <v>12172</v>
      </c>
      <c r="C13036" s="187" t="s">
        <v>75</v>
      </c>
      <c r="D13036" s="218">
        <v>3557.59</v>
      </c>
    </row>
    <row r="13037" spans="1:4" ht="14.25">
      <c r="A13037" s="199">
        <v>44501</v>
      </c>
      <c r="B13037" s="186" t="s">
        <v>12173</v>
      </c>
      <c r="C13037" s="187" t="s">
        <v>42</v>
      </c>
      <c r="D13037" s="218">
        <v>25.04</v>
      </c>
    </row>
    <row r="13038" spans="1:4" ht="14.25">
      <c r="A13038" s="199">
        <v>41043</v>
      </c>
      <c r="B13038" s="186" t="s">
        <v>12174</v>
      </c>
      <c r="C13038" s="187" t="s">
        <v>75</v>
      </c>
      <c r="D13038" s="218">
        <v>4420.93</v>
      </c>
    </row>
    <row r="13039" spans="1:4" ht="14.25">
      <c r="A13039" s="199">
        <v>4234</v>
      </c>
      <c r="B13039" s="186" t="s">
        <v>12175</v>
      </c>
      <c r="C13039" s="187" t="s">
        <v>42</v>
      </c>
      <c r="D13039" s="218">
        <v>31.67</v>
      </c>
    </row>
    <row r="13040" spans="1:4" ht="14.25">
      <c r="A13040" s="199">
        <v>40987</v>
      </c>
      <c r="B13040" s="186" t="s">
        <v>12176</v>
      </c>
      <c r="C13040" s="187" t="s">
        <v>75</v>
      </c>
      <c r="D13040" s="218">
        <v>5589.55</v>
      </c>
    </row>
    <row r="13041" spans="1:4" ht="14.25">
      <c r="A13041" s="199">
        <v>4253</v>
      </c>
      <c r="B13041" s="186" t="s">
        <v>12177</v>
      </c>
      <c r="C13041" s="187" t="s">
        <v>42</v>
      </c>
      <c r="D13041" s="218">
        <v>20.41</v>
      </c>
    </row>
    <row r="13042" spans="1:4" ht="14.25">
      <c r="A13042" s="199">
        <v>40981</v>
      </c>
      <c r="B13042" s="186" t="s">
        <v>12178</v>
      </c>
      <c r="C13042" s="187" t="s">
        <v>75</v>
      </c>
      <c r="D13042" s="218">
        <v>3603.12</v>
      </c>
    </row>
    <row r="13043" spans="1:4" ht="14.25">
      <c r="A13043" s="199">
        <v>4254</v>
      </c>
      <c r="B13043" s="186" t="s">
        <v>12179</v>
      </c>
      <c r="C13043" s="187" t="s">
        <v>42</v>
      </c>
      <c r="D13043" s="218">
        <v>30.29</v>
      </c>
    </row>
    <row r="13044" spans="1:4" ht="14.25">
      <c r="A13044" s="199">
        <v>41036</v>
      </c>
      <c r="B13044" s="186" t="s">
        <v>12180</v>
      </c>
      <c r="C13044" s="187" t="s">
        <v>75</v>
      </c>
      <c r="D13044" s="218">
        <v>5350.05</v>
      </c>
    </row>
    <row r="13045" spans="1:4" ht="14.25">
      <c r="A13045" s="199">
        <v>4251</v>
      </c>
      <c r="B13045" s="186" t="s">
        <v>12181</v>
      </c>
      <c r="C13045" s="187" t="s">
        <v>42</v>
      </c>
      <c r="D13045" s="218">
        <v>22.56</v>
      </c>
    </row>
    <row r="13046" spans="1:4" ht="14.25">
      <c r="A13046" s="199">
        <v>40979</v>
      </c>
      <c r="B13046" s="186" t="s">
        <v>12182</v>
      </c>
      <c r="C13046" s="187" t="s">
        <v>75</v>
      </c>
      <c r="D13046" s="218">
        <v>3983.8</v>
      </c>
    </row>
    <row r="13047" spans="1:4" ht="14.25">
      <c r="A13047" s="199">
        <v>4230</v>
      </c>
      <c r="B13047" s="186" t="s">
        <v>12183</v>
      </c>
      <c r="C13047" s="187" t="s">
        <v>42</v>
      </c>
      <c r="D13047" s="218">
        <v>28.99</v>
      </c>
    </row>
    <row r="13048" spans="1:4" ht="14.25">
      <c r="A13048" s="199">
        <v>40998</v>
      </c>
      <c r="B13048" s="186" t="s">
        <v>12184</v>
      </c>
      <c r="C13048" s="187" t="s">
        <v>75</v>
      </c>
      <c r="D13048" s="218">
        <v>5119.8</v>
      </c>
    </row>
    <row r="13049" spans="1:4" ht="14.25">
      <c r="A13049" s="199">
        <v>4257</v>
      </c>
      <c r="B13049" s="186" t="s">
        <v>12185</v>
      </c>
      <c r="C13049" s="187" t="s">
        <v>42</v>
      </c>
      <c r="D13049" s="218">
        <v>20.04</v>
      </c>
    </row>
    <row r="13050" spans="1:4" ht="14.25">
      <c r="A13050" s="199">
        <v>40982</v>
      </c>
      <c r="B13050" s="186" t="s">
        <v>12186</v>
      </c>
      <c r="C13050" s="187" t="s">
        <v>75</v>
      </c>
      <c r="D13050" s="218">
        <v>3539.17</v>
      </c>
    </row>
    <row r="13051" spans="1:4" ht="14.25">
      <c r="A13051" s="199">
        <v>4240</v>
      </c>
      <c r="B13051" s="186" t="s">
        <v>12187</v>
      </c>
      <c r="C13051" s="187" t="s">
        <v>42</v>
      </c>
      <c r="D13051" s="218">
        <v>33.409999999999997</v>
      </c>
    </row>
    <row r="13052" spans="1:4" ht="14.25">
      <c r="A13052" s="199">
        <v>41026</v>
      </c>
      <c r="B13052" s="186" t="s">
        <v>12188</v>
      </c>
      <c r="C13052" s="187" t="s">
        <v>75</v>
      </c>
      <c r="D13052" s="218">
        <v>5899.95</v>
      </c>
    </row>
    <row r="13053" spans="1:4" ht="14.25">
      <c r="A13053" s="199">
        <v>4239</v>
      </c>
      <c r="B13053" s="186" t="s">
        <v>12189</v>
      </c>
      <c r="C13053" s="187" t="s">
        <v>42</v>
      </c>
      <c r="D13053" s="218">
        <v>33.409999999999997</v>
      </c>
    </row>
    <row r="13054" spans="1:4" ht="14.25">
      <c r="A13054" s="199">
        <v>41024</v>
      </c>
      <c r="B13054" s="186" t="s">
        <v>12190</v>
      </c>
      <c r="C13054" s="187" t="s">
        <v>75</v>
      </c>
      <c r="D13054" s="218">
        <v>5899.95</v>
      </c>
    </row>
    <row r="13055" spans="1:4" ht="14.25">
      <c r="A13055" s="199">
        <v>4248</v>
      </c>
      <c r="B13055" s="186" t="s">
        <v>12191</v>
      </c>
      <c r="C13055" s="187" t="s">
        <v>42</v>
      </c>
      <c r="D13055" s="218">
        <v>25.04</v>
      </c>
    </row>
    <row r="13056" spans="1:4" ht="14.25">
      <c r="A13056" s="199">
        <v>41033</v>
      </c>
      <c r="B13056" s="186" t="s">
        <v>12192</v>
      </c>
      <c r="C13056" s="187" t="s">
        <v>75</v>
      </c>
      <c r="D13056" s="218">
        <v>4420.93</v>
      </c>
    </row>
    <row r="13057" spans="1:4" ht="14.25">
      <c r="A13057" s="199">
        <v>44500</v>
      </c>
      <c r="B13057" s="186" t="s">
        <v>12193</v>
      </c>
      <c r="C13057" s="187" t="s">
        <v>42</v>
      </c>
      <c r="D13057" s="218">
        <v>25.04</v>
      </c>
    </row>
    <row r="13058" spans="1:4" ht="14.25">
      <c r="A13058" s="199">
        <v>41040</v>
      </c>
      <c r="B13058" s="186" t="s">
        <v>12194</v>
      </c>
      <c r="C13058" s="187" t="s">
        <v>75</v>
      </c>
      <c r="D13058" s="218">
        <v>4420.93</v>
      </c>
    </row>
    <row r="13059" spans="1:4" ht="14.25">
      <c r="A13059" s="199">
        <v>4238</v>
      </c>
      <c r="B13059" s="186" t="s">
        <v>12195</v>
      </c>
      <c r="C13059" s="187" t="s">
        <v>42</v>
      </c>
      <c r="D13059" s="218">
        <v>18.82</v>
      </c>
    </row>
    <row r="13060" spans="1:4" ht="14.25">
      <c r="A13060" s="199">
        <v>41012</v>
      </c>
      <c r="B13060" s="186" t="s">
        <v>12196</v>
      </c>
      <c r="C13060" s="187" t="s">
        <v>75</v>
      </c>
      <c r="D13060" s="218">
        <v>3324.71</v>
      </c>
    </row>
    <row r="13061" spans="1:4" ht="14.25">
      <c r="A13061" s="199">
        <v>4233</v>
      </c>
      <c r="B13061" s="186" t="s">
        <v>12197</v>
      </c>
      <c r="C13061" s="187" t="s">
        <v>42</v>
      </c>
      <c r="D13061" s="218">
        <v>33.409999999999997</v>
      </c>
    </row>
    <row r="13062" spans="1:4" ht="14.25">
      <c r="A13062" s="199">
        <v>41001</v>
      </c>
      <c r="B13062" s="186" t="s">
        <v>12198</v>
      </c>
      <c r="C13062" s="187" t="s">
        <v>75</v>
      </c>
      <c r="D13062" s="218">
        <v>5899.95</v>
      </c>
    </row>
    <row r="13063" spans="1:4" ht="14.25">
      <c r="A13063" s="199">
        <v>2</v>
      </c>
      <c r="B13063" s="186" t="s">
        <v>12199</v>
      </c>
      <c r="C13063" s="187" t="s">
        <v>712</v>
      </c>
      <c r="D13063" s="218">
        <v>17.16</v>
      </c>
    </row>
    <row r="13064" spans="1:4" ht="14.25">
      <c r="A13064" s="199">
        <v>4262</v>
      </c>
      <c r="B13064" s="186" t="s">
        <v>12200</v>
      </c>
      <c r="C13064" s="187" t="s">
        <v>73</v>
      </c>
      <c r="D13064" s="218">
        <v>672173</v>
      </c>
    </row>
    <row r="13065" spans="1:4" ht="14.25">
      <c r="A13065" s="199">
        <v>4263</v>
      </c>
      <c r="B13065" s="186" t="s">
        <v>12201</v>
      </c>
      <c r="C13065" s="187" t="s">
        <v>73</v>
      </c>
      <c r="D13065" s="218">
        <v>932079.84</v>
      </c>
    </row>
    <row r="13066" spans="1:4" ht="14.25">
      <c r="A13066" s="199">
        <v>38402</v>
      </c>
      <c r="B13066" s="186" t="s">
        <v>12202</v>
      </c>
      <c r="C13066" s="187" t="s">
        <v>73</v>
      </c>
      <c r="D13066" s="218">
        <v>37.57</v>
      </c>
    </row>
    <row r="13067" spans="1:4" ht="14.25">
      <c r="A13067" s="199">
        <v>45234</v>
      </c>
      <c r="B13067" s="186" t="s">
        <v>13974</v>
      </c>
      <c r="C13067" s="187" t="s">
        <v>73</v>
      </c>
      <c r="D13067" s="218">
        <v>49.42</v>
      </c>
    </row>
    <row r="13068" spans="1:4" ht="14.25">
      <c r="A13068" s="199">
        <v>3412</v>
      </c>
      <c r="B13068" s="186" t="s">
        <v>12203</v>
      </c>
      <c r="C13068" s="187" t="s">
        <v>74</v>
      </c>
      <c r="D13068" s="218"/>
    </row>
    <row r="13069" spans="1:4" ht="14.25">
      <c r="A13069" s="199">
        <v>3413</v>
      </c>
      <c r="B13069" s="186" t="s">
        <v>12204</v>
      </c>
      <c r="C13069" s="187" t="s">
        <v>74</v>
      </c>
      <c r="D13069" s="218"/>
    </row>
    <row r="13070" spans="1:4" ht="14.25">
      <c r="A13070" s="199">
        <v>39744</v>
      </c>
      <c r="B13070" s="186" t="s">
        <v>12205</v>
      </c>
      <c r="C13070" s="187" t="s">
        <v>74</v>
      </c>
      <c r="D13070" s="218"/>
    </row>
    <row r="13071" spans="1:4" ht="14.25">
      <c r="A13071" s="199">
        <v>39745</v>
      </c>
      <c r="B13071" s="186" t="s">
        <v>12206</v>
      </c>
      <c r="C13071" s="187" t="s">
        <v>74</v>
      </c>
      <c r="D13071" s="218"/>
    </row>
    <row r="13072" spans="1:4" ht="14.25">
      <c r="A13072" s="199">
        <v>39639</v>
      </c>
      <c r="B13072" s="186" t="s">
        <v>23804</v>
      </c>
      <c r="C13072" s="187" t="s">
        <v>74</v>
      </c>
      <c r="D13072" s="218">
        <v>134.97</v>
      </c>
    </row>
    <row r="13073" spans="1:4" ht="14.25">
      <c r="A13073" s="199">
        <v>39637</v>
      </c>
      <c r="B13073" s="186" t="s">
        <v>12207</v>
      </c>
      <c r="C13073" s="187" t="s">
        <v>74</v>
      </c>
      <c r="D13073" s="218">
        <v>79.05</v>
      </c>
    </row>
    <row r="13074" spans="1:4" ht="14.25">
      <c r="A13074" s="199">
        <v>39638</v>
      </c>
      <c r="B13074" s="186" t="s">
        <v>12208</v>
      </c>
      <c r="C13074" s="187" t="s">
        <v>74</v>
      </c>
      <c r="D13074" s="218">
        <v>89.45</v>
      </c>
    </row>
    <row r="13075" spans="1:4" ht="14.25">
      <c r="A13075" s="199">
        <v>39517</v>
      </c>
      <c r="B13075" s="186" t="s">
        <v>12209</v>
      </c>
      <c r="C13075" s="187" t="s">
        <v>74</v>
      </c>
      <c r="D13075" s="218">
        <v>160.49</v>
      </c>
    </row>
    <row r="13076" spans="1:4" ht="14.25">
      <c r="A13076" s="199">
        <v>39518</v>
      </c>
      <c r="B13076" s="186" t="s">
        <v>12210</v>
      </c>
      <c r="C13076" s="187" t="s">
        <v>74</v>
      </c>
      <c r="D13076" s="218">
        <v>190.27</v>
      </c>
    </row>
    <row r="13077" spans="1:4" ht="14.25">
      <c r="A13077" s="199">
        <v>38366</v>
      </c>
      <c r="B13077" s="186" t="s">
        <v>12211</v>
      </c>
      <c r="C13077" s="187" t="s">
        <v>74</v>
      </c>
      <c r="D13077" s="218">
        <v>4.87</v>
      </c>
    </row>
    <row r="13078" spans="1:4" ht="14.25">
      <c r="A13078" s="199">
        <v>11703</v>
      </c>
      <c r="B13078" s="186" t="s">
        <v>12212</v>
      </c>
      <c r="C13078" s="187" t="s">
        <v>73</v>
      </c>
      <c r="D13078" s="218">
        <v>28.4</v>
      </c>
    </row>
    <row r="13079" spans="1:4" ht="14.25">
      <c r="A13079" s="199">
        <v>37400</v>
      </c>
      <c r="B13079" s="186" t="s">
        <v>12213</v>
      </c>
      <c r="C13079" s="187" t="s">
        <v>73</v>
      </c>
      <c r="D13079" s="218">
        <v>46.74</v>
      </c>
    </row>
    <row r="13080" spans="1:4" ht="14.25">
      <c r="A13080" s="199">
        <v>25400</v>
      </c>
      <c r="B13080" s="186" t="s">
        <v>12214</v>
      </c>
      <c r="C13080" s="187" t="s">
        <v>73</v>
      </c>
      <c r="D13080" s="218">
        <v>3207.73</v>
      </c>
    </row>
    <row r="13081" spans="1:4" ht="14.25">
      <c r="A13081" s="199">
        <v>4276</v>
      </c>
      <c r="B13081" s="186" t="s">
        <v>12215</v>
      </c>
      <c r="C13081" s="187" t="s">
        <v>73</v>
      </c>
      <c r="D13081" s="218">
        <v>187.99</v>
      </c>
    </row>
    <row r="13082" spans="1:4" ht="14.25">
      <c r="A13082" s="199">
        <v>4273</v>
      </c>
      <c r="B13082" s="186" t="s">
        <v>12216</v>
      </c>
      <c r="C13082" s="187" t="s">
        <v>73</v>
      </c>
      <c r="D13082" s="218">
        <v>341.32</v>
      </c>
    </row>
    <row r="13083" spans="1:4" ht="14.25">
      <c r="A13083" s="199">
        <v>4274</v>
      </c>
      <c r="B13083" s="186" t="s">
        <v>12217</v>
      </c>
      <c r="C13083" s="187" t="s">
        <v>73</v>
      </c>
      <c r="D13083" s="218">
        <v>124.87</v>
      </c>
    </row>
    <row r="13084" spans="1:4" ht="14.25">
      <c r="A13084" s="199">
        <v>39438</v>
      </c>
      <c r="B13084" s="186" t="s">
        <v>12218</v>
      </c>
      <c r="C13084" s="187" t="s">
        <v>73</v>
      </c>
      <c r="D13084" s="218">
        <v>0.33</v>
      </c>
    </row>
    <row r="13085" spans="1:4" ht="14.25">
      <c r="A13085" s="199">
        <v>4379</v>
      </c>
      <c r="B13085" s="186" t="s">
        <v>12219</v>
      </c>
      <c r="C13085" s="187" t="s">
        <v>73</v>
      </c>
      <c r="D13085" s="218">
        <v>0.06</v>
      </c>
    </row>
    <row r="13086" spans="1:4" ht="14.25">
      <c r="A13086" s="199">
        <v>4377</v>
      </c>
      <c r="B13086" s="186" t="s">
        <v>12220</v>
      </c>
      <c r="C13086" s="187" t="s">
        <v>73</v>
      </c>
      <c r="D13086" s="218">
        <v>0.23</v>
      </c>
    </row>
    <row r="13087" spans="1:4" ht="14.25">
      <c r="A13087" s="199">
        <v>4356</v>
      </c>
      <c r="B13087" s="186" t="s">
        <v>12221</v>
      </c>
      <c r="C13087" s="187" t="s">
        <v>73</v>
      </c>
      <c r="D13087" s="218">
        <v>0.33</v>
      </c>
    </row>
    <row r="13088" spans="1:4" ht="14.25">
      <c r="A13088" s="199">
        <v>13246</v>
      </c>
      <c r="B13088" s="186" t="s">
        <v>12222</v>
      </c>
      <c r="C13088" s="187" t="s">
        <v>73</v>
      </c>
      <c r="D13088" s="218">
        <v>0.56999999999999995</v>
      </c>
    </row>
    <row r="13089" spans="1:4" ht="14.25">
      <c r="A13089" s="199">
        <v>13294</v>
      </c>
      <c r="B13089" s="186" t="s">
        <v>12223</v>
      </c>
      <c r="C13089" s="187" t="s">
        <v>73</v>
      </c>
      <c r="D13089" s="218">
        <v>1.9</v>
      </c>
    </row>
    <row r="13090" spans="1:4" ht="14.25">
      <c r="A13090" s="199">
        <v>11963</v>
      </c>
      <c r="B13090" s="186" t="s">
        <v>12224</v>
      </c>
      <c r="C13090" s="187" t="s">
        <v>73</v>
      </c>
      <c r="D13090" s="218">
        <v>11.98</v>
      </c>
    </row>
    <row r="13091" spans="1:4" ht="14.25">
      <c r="A13091" s="199">
        <v>11964</v>
      </c>
      <c r="B13091" s="186" t="s">
        <v>12225</v>
      </c>
      <c r="C13091" s="187" t="s">
        <v>73</v>
      </c>
      <c r="D13091" s="218">
        <v>3.02</v>
      </c>
    </row>
    <row r="13092" spans="1:4" ht="14.25">
      <c r="A13092" s="199">
        <v>4346</v>
      </c>
      <c r="B13092" s="186" t="s">
        <v>12226</v>
      </c>
      <c r="C13092" s="187" t="s">
        <v>73</v>
      </c>
      <c r="D13092" s="218">
        <v>12.84</v>
      </c>
    </row>
    <row r="13093" spans="1:4" ht="14.25">
      <c r="A13093" s="199">
        <v>11955</v>
      </c>
      <c r="B13093" s="186" t="s">
        <v>12227</v>
      </c>
      <c r="C13093" s="187" t="s">
        <v>73</v>
      </c>
      <c r="D13093" s="218">
        <v>5.62</v>
      </c>
    </row>
    <row r="13094" spans="1:4" ht="14.25">
      <c r="A13094" s="199">
        <v>11960</v>
      </c>
      <c r="B13094" s="186" t="s">
        <v>12228</v>
      </c>
      <c r="C13094" s="187" t="s">
        <v>73</v>
      </c>
      <c r="D13094" s="218">
        <v>0.19</v>
      </c>
    </row>
    <row r="13095" spans="1:4" ht="14.25">
      <c r="A13095" s="199">
        <v>4333</v>
      </c>
      <c r="B13095" s="186" t="s">
        <v>12229</v>
      </c>
      <c r="C13095" s="187" t="s">
        <v>73</v>
      </c>
      <c r="D13095" s="218">
        <v>0.33</v>
      </c>
    </row>
    <row r="13096" spans="1:4" ht="14.25">
      <c r="A13096" s="199">
        <v>4358</v>
      </c>
      <c r="B13096" s="186" t="s">
        <v>12230</v>
      </c>
      <c r="C13096" s="187" t="s">
        <v>73</v>
      </c>
      <c r="D13096" s="218">
        <v>2.57</v>
      </c>
    </row>
    <row r="13097" spans="1:4" ht="14.25">
      <c r="A13097" s="199">
        <v>39435</v>
      </c>
      <c r="B13097" s="186" t="s">
        <v>12231</v>
      </c>
      <c r="C13097" s="187" t="s">
        <v>73</v>
      </c>
      <c r="D13097" s="218">
        <v>0.13</v>
      </c>
    </row>
    <row r="13098" spans="1:4" ht="14.25">
      <c r="A13098" s="199">
        <v>39436</v>
      </c>
      <c r="B13098" s="186" t="s">
        <v>12232</v>
      </c>
      <c r="C13098" s="187" t="s">
        <v>73</v>
      </c>
      <c r="D13098" s="218">
        <v>0.22</v>
      </c>
    </row>
    <row r="13099" spans="1:4" ht="14.25">
      <c r="A13099" s="199">
        <v>39437</v>
      </c>
      <c r="B13099" s="186" t="s">
        <v>12233</v>
      </c>
      <c r="C13099" s="187" t="s">
        <v>73</v>
      </c>
      <c r="D13099" s="218">
        <v>0.28999999999999998</v>
      </c>
    </row>
    <row r="13100" spans="1:4" ht="14.25">
      <c r="A13100" s="199">
        <v>39439</v>
      </c>
      <c r="B13100" s="186" t="s">
        <v>12234</v>
      </c>
      <c r="C13100" s="187" t="s">
        <v>73</v>
      </c>
      <c r="D13100" s="218">
        <v>0.2</v>
      </c>
    </row>
    <row r="13101" spans="1:4" ht="14.25">
      <c r="A13101" s="199">
        <v>39440</v>
      </c>
      <c r="B13101" s="186" t="s">
        <v>12235</v>
      </c>
      <c r="C13101" s="187" t="s">
        <v>73</v>
      </c>
      <c r="D13101" s="218">
        <v>0.25</v>
      </c>
    </row>
    <row r="13102" spans="1:4" ht="14.25">
      <c r="A13102" s="199">
        <v>39441</v>
      </c>
      <c r="B13102" s="186" t="s">
        <v>12236</v>
      </c>
      <c r="C13102" s="187" t="s">
        <v>73</v>
      </c>
      <c r="D13102" s="218">
        <v>0.32</v>
      </c>
    </row>
    <row r="13103" spans="1:4" ht="14.25">
      <c r="A13103" s="199">
        <v>39442</v>
      </c>
      <c r="B13103" s="186" t="s">
        <v>12237</v>
      </c>
      <c r="C13103" s="187" t="s">
        <v>73</v>
      </c>
      <c r="D13103" s="218">
        <v>0.23</v>
      </c>
    </row>
    <row r="13104" spans="1:4" ht="14.25">
      <c r="A13104" s="199">
        <v>39443</v>
      </c>
      <c r="B13104" s="186" t="s">
        <v>12238</v>
      </c>
      <c r="C13104" s="187" t="s">
        <v>73</v>
      </c>
      <c r="D13104" s="218">
        <v>0.3</v>
      </c>
    </row>
    <row r="13105" spans="1:4" ht="14.25">
      <c r="A13105" s="199">
        <v>4329</v>
      </c>
      <c r="B13105" s="186" t="s">
        <v>12239</v>
      </c>
      <c r="C13105" s="187" t="s">
        <v>73</v>
      </c>
      <c r="D13105" s="218">
        <v>2.74</v>
      </c>
    </row>
    <row r="13106" spans="1:4" ht="14.25">
      <c r="A13106" s="199">
        <v>436</v>
      </c>
      <c r="B13106" s="186" t="s">
        <v>12240</v>
      </c>
      <c r="C13106" s="187" t="s">
        <v>73</v>
      </c>
      <c r="D13106" s="218"/>
    </row>
    <row r="13107" spans="1:4" ht="14.25">
      <c r="A13107" s="199">
        <v>442</v>
      </c>
      <c r="B13107" s="186" t="s">
        <v>12241</v>
      </c>
      <c r="C13107" s="187" t="s">
        <v>73</v>
      </c>
      <c r="D13107" s="218"/>
    </row>
    <row r="13108" spans="1:4" ht="14.25">
      <c r="A13108" s="199">
        <v>4383</v>
      </c>
      <c r="B13108" s="186" t="s">
        <v>12242</v>
      </c>
      <c r="C13108" s="187" t="s">
        <v>73</v>
      </c>
      <c r="D13108" s="218">
        <v>24.77</v>
      </c>
    </row>
    <row r="13109" spans="1:4" ht="14.25">
      <c r="A13109" s="199">
        <v>4344</v>
      </c>
      <c r="B13109" s="186" t="s">
        <v>12243</v>
      </c>
      <c r="C13109" s="187" t="s">
        <v>73</v>
      </c>
      <c r="D13109" s="218">
        <v>25.97</v>
      </c>
    </row>
    <row r="13110" spans="1:4" ht="14.25">
      <c r="A13110" s="199">
        <v>4335</v>
      </c>
      <c r="B13110" s="186" t="s">
        <v>12244</v>
      </c>
      <c r="C13110" s="187" t="s">
        <v>73</v>
      </c>
      <c r="D13110" s="218">
        <v>17.440000000000001</v>
      </c>
    </row>
    <row r="13111" spans="1:4" ht="14.25">
      <c r="A13111" s="199">
        <v>4334</v>
      </c>
      <c r="B13111" s="186" t="s">
        <v>12245</v>
      </c>
      <c r="C13111" s="187" t="s">
        <v>73</v>
      </c>
      <c r="D13111" s="218">
        <v>23.92</v>
      </c>
    </row>
    <row r="13112" spans="1:4" ht="14.25">
      <c r="A13112" s="199">
        <v>11953</v>
      </c>
      <c r="B13112" s="186" t="s">
        <v>12246</v>
      </c>
      <c r="C13112" s="187" t="s">
        <v>73</v>
      </c>
      <c r="D13112" s="218">
        <v>4.12</v>
      </c>
    </row>
    <row r="13113" spans="1:4" ht="14.25">
      <c r="A13113" s="199">
        <v>4343</v>
      </c>
      <c r="B13113" s="186" t="s">
        <v>12247</v>
      </c>
      <c r="C13113" s="187" t="s">
        <v>73</v>
      </c>
      <c r="D13113" s="218">
        <v>5.88</v>
      </c>
    </row>
    <row r="13114" spans="1:4" ht="14.25">
      <c r="A13114" s="199">
        <v>430</v>
      </c>
      <c r="B13114" s="186" t="s">
        <v>12248</v>
      </c>
      <c r="C13114" s="187" t="s">
        <v>73</v>
      </c>
      <c r="D13114" s="218"/>
    </row>
    <row r="13115" spans="1:4" ht="14.25">
      <c r="A13115" s="199">
        <v>441</v>
      </c>
      <c r="B13115" s="186" t="s">
        <v>12249</v>
      </c>
      <c r="C13115" s="187" t="s">
        <v>73</v>
      </c>
      <c r="D13115" s="218"/>
    </row>
    <row r="13116" spans="1:4" ht="14.25">
      <c r="A13116" s="199">
        <v>431</v>
      </c>
      <c r="B13116" s="186" t="s">
        <v>12250</v>
      </c>
      <c r="C13116" s="187" t="s">
        <v>73</v>
      </c>
      <c r="D13116" s="218"/>
    </row>
    <row r="13117" spans="1:4" ht="14.25">
      <c r="A13117" s="199">
        <v>432</v>
      </c>
      <c r="B13117" s="186" t="s">
        <v>12251</v>
      </c>
      <c r="C13117" s="187" t="s">
        <v>73</v>
      </c>
      <c r="D13117" s="218"/>
    </row>
    <row r="13118" spans="1:4" ht="14.25">
      <c r="A13118" s="199">
        <v>429</v>
      </c>
      <c r="B13118" s="186" t="s">
        <v>12252</v>
      </c>
      <c r="C13118" s="187" t="s">
        <v>73</v>
      </c>
      <c r="D13118" s="218"/>
    </row>
    <row r="13119" spans="1:4" ht="14.25">
      <c r="A13119" s="199">
        <v>439</v>
      </c>
      <c r="B13119" s="186" t="s">
        <v>12253</v>
      </c>
      <c r="C13119" s="187" t="s">
        <v>73</v>
      </c>
      <c r="D13119" s="218"/>
    </row>
    <row r="13120" spans="1:4" ht="14.25">
      <c r="A13120" s="199">
        <v>433</v>
      </c>
      <c r="B13120" s="186" t="s">
        <v>12254</v>
      </c>
      <c r="C13120" s="187" t="s">
        <v>73</v>
      </c>
      <c r="D13120" s="218"/>
    </row>
    <row r="13121" spans="1:4" ht="14.25">
      <c r="A13121" s="199">
        <v>437</v>
      </c>
      <c r="B13121" s="186" t="s">
        <v>12255</v>
      </c>
      <c r="C13121" s="187" t="s">
        <v>73</v>
      </c>
      <c r="D13121" s="218"/>
    </row>
    <row r="13122" spans="1:4" ht="14.25">
      <c r="A13122" s="199">
        <v>11790</v>
      </c>
      <c r="B13122" s="186" t="s">
        <v>12256</v>
      </c>
      <c r="C13122" s="187" t="s">
        <v>73</v>
      </c>
      <c r="D13122" s="218"/>
    </row>
    <row r="13123" spans="1:4" ht="14.25">
      <c r="A13123" s="199">
        <v>428</v>
      </c>
      <c r="B13123" s="186" t="s">
        <v>12257</v>
      </c>
      <c r="C13123" s="187" t="s">
        <v>73</v>
      </c>
      <c r="D13123" s="218"/>
    </row>
    <row r="13124" spans="1:4" ht="14.25">
      <c r="A13124" s="199">
        <v>4351</v>
      </c>
      <c r="B13124" s="186" t="s">
        <v>12258</v>
      </c>
      <c r="C13124" s="187" t="s">
        <v>73</v>
      </c>
      <c r="D13124" s="218">
        <v>21.1</v>
      </c>
    </row>
    <row r="13125" spans="1:4" ht="14.25">
      <c r="A13125" s="199">
        <v>4384</v>
      </c>
      <c r="B13125" s="186" t="s">
        <v>12259</v>
      </c>
      <c r="C13125" s="187" t="s">
        <v>73</v>
      </c>
      <c r="D13125" s="218">
        <v>28.47</v>
      </c>
    </row>
    <row r="13126" spans="1:4" ht="14.25">
      <c r="A13126" s="199">
        <v>11054</v>
      </c>
      <c r="B13126" s="186" t="s">
        <v>13975</v>
      </c>
      <c r="C13126" s="187" t="s">
        <v>73</v>
      </c>
      <c r="D13126" s="218">
        <v>0.04</v>
      </c>
    </row>
    <row r="13127" spans="1:4" ht="14.25">
      <c r="A13127" s="199">
        <v>11055</v>
      </c>
      <c r="B13127" s="186" t="s">
        <v>13976</v>
      </c>
      <c r="C13127" s="187" t="s">
        <v>73</v>
      </c>
      <c r="D13127" s="218">
        <v>7.0000000000000007E-2</v>
      </c>
    </row>
    <row r="13128" spans="1:4" ht="14.25">
      <c r="A13128" s="199">
        <v>11056</v>
      </c>
      <c r="B13128" s="186" t="s">
        <v>13977</v>
      </c>
      <c r="C13128" s="187" t="s">
        <v>73</v>
      </c>
      <c r="D13128" s="218">
        <v>0.08</v>
      </c>
    </row>
    <row r="13129" spans="1:4" ht="14.25">
      <c r="A13129" s="199">
        <v>11057</v>
      </c>
      <c r="B13129" s="186" t="s">
        <v>13978</v>
      </c>
      <c r="C13129" s="187" t="s">
        <v>73</v>
      </c>
      <c r="D13129" s="218">
        <v>0.17</v>
      </c>
    </row>
    <row r="13130" spans="1:4" ht="14.25">
      <c r="A13130" s="199">
        <v>11059</v>
      </c>
      <c r="B13130" s="186" t="s">
        <v>13979</v>
      </c>
      <c r="C13130" s="187" t="s">
        <v>73</v>
      </c>
      <c r="D13130" s="218">
        <v>0.33</v>
      </c>
    </row>
    <row r="13131" spans="1:4" ht="14.25">
      <c r="A13131" s="199">
        <v>11058</v>
      </c>
      <c r="B13131" s="186" t="s">
        <v>13980</v>
      </c>
      <c r="C13131" s="187" t="s">
        <v>73</v>
      </c>
      <c r="D13131" s="218">
        <v>0.43</v>
      </c>
    </row>
    <row r="13132" spans="1:4" ht="14.25">
      <c r="A13132" s="199">
        <v>4320</v>
      </c>
      <c r="B13132" s="186" t="s">
        <v>12260</v>
      </c>
      <c r="C13132" s="187" t="s">
        <v>73</v>
      </c>
      <c r="D13132" s="218">
        <v>3.43</v>
      </c>
    </row>
    <row r="13133" spans="1:4" ht="14.25">
      <c r="A13133" s="199">
        <v>4318</v>
      </c>
      <c r="B13133" s="186" t="s">
        <v>12261</v>
      </c>
      <c r="C13133" s="187" t="s">
        <v>73</v>
      </c>
      <c r="D13133" s="218">
        <v>1.67</v>
      </c>
    </row>
    <row r="13134" spans="1:4" ht="14.25">
      <c r="A13134" s="199">
        <v>4380</v>
      </c>
      <c r="B13134" s="186" t="s">
        <v>12262</v>
      </c>
      <c r="C13134" s="187" t="s">
        <v>73</v>
      </c>
      <c r="D13134" s="218">
        <v>1.44</v>
      </c>
    </row>
    <row r="13135" spans="1:4" ht="14.25">
      <c r="A13135" s="199">
        <v>4299</v>
      </c>
      <c r="B13135" s="186" t="s">
        <v>12263</v>
      </c>
      <c r="C13135" s="187" t="s">
        <v>73</v>
      </c>
      <c r="D13135" s="218">
        <v>1.36</v>
      </c>
    </row>
    <row r="13136" spans="1:4" ht="14.25">
      <c r="A13136" s="199">
        <v>4304</v>
      </c>
      <c r="B13136" s="186" t="s">
        <v>12264</v>
      </c>
      <c r="C13136" s="187" t="s">
        <v>73</v>
      </c>
      <c r="D13136" s="218">
        <v>1.85</v>
      </c>
    </row>
    <row r="13137" spans="1:4" ht="14.25">
      <c r="A13137" s="199">
        <v>4305</v>
      </c>
      <c r="B13137" s="186" t="s">
        <v>12265</v>
      </c>
      <c r="C13137" s="187" t="s">
        <v>73</v>
      </c>
      <c r="D13137" s="218">
        <v>2.15</v>
      </c>
    </row>
    <row r="13138" spans="1:4" ht="14.25">
      <c r="A13138" s="199">
        <v>4306</v>
      </c>
      <c r="B13138" s="186" t="s">
        <v>12266</v>
      </c>
      <c r="C13138" s="187" t="s">
        <v>73</v>
      </c>
      <c r="D13138" s="218">
        <v>2.5</v>
      </c>
    </row>
    <row r="13139" spans="1:4" ht="14.25">
      <c r="A13139" s="199">
        <v>4308</v>
      </c>
      <c r="B13139" s="186" t="s">
        <v>12267</v>
      </c>
      <c r="C13139" s="187" t="s">
        <v>73</v>
      </c>
      <c r="D13139" s="218">
        <v>5.18</v>
      </c>
    </row>
    <row r="13140" spans="1:4" ht="14.25">
      <c r="A13140" s="199">
        <v>4302</v>
      </c>
      <c r="B13140" s="186" t="s">
        <v>12268</v>
      </c>
      <c r="C13140" s="187" t="s">
        <v>73</v>
      </c>
      <c r="D13140" s="218">
        <v>3.88</v>
      </c>
    </row>
    <row r="13141" spans="1:4" ht="14.25">
      <c r="A13141" s="199">
        <v>4300</v>
      </c>
      <c r="B13141" s="186" t="s">
        <v>12269</v>
      </c>
      <c r="C13141" s="187" t="s">
        <v>73</v>
      </c>
      <c r="D13141" s="218">
        <v>0.92</v>
      </c>
    </row>
    <row r="13142" spans="1:4" ht="14.25">
      <c r="A13142" s="199">
        <v>4301</v>
      </c>
      <c r="B13142" s="186" t="s">
        <v>12270</v>
      </c>
      <c r="C13142" s="187" t="s">
        <v>73</v>
      </c>
      <c r="D13142" s="218">
        <v>1.1299999999999999</v>
      </c>
    </row>
    <row r="13143" spans="1:4" ht="14.25">
      <c r="A13143" s="199">
        <v>40547</v>
      </c>
      <c r="B13143" s="186" t="s">
        <v>12271</v>
      </c>
      <c r="C13143" s="187" t="s">
        <v>11223</v>
      </c>
      <c r="D13143" s="218">
        <v>34.590000000000003</v>
      </c>
    </row>
    <row r="13144" spans="1:4" ht="14.25">
      <c r="A13144" s="199">
        <v>11962</v>
      </c>
      <c r="B13144" s="186" t="s">
        <v>12272</v>
      </c>
      <c r="C13144" s="187" t="s">
        <v>73</v>
      </c>
      <c r="D13144" s="218">
        <v>0.28000000000000003</v>
      </c>
    </row>
    <row r="13145" spans="1:4" ht="14.25">
      <c r="A13145" s="199">
        <v>4332</v>
      </c>
      <c r="B13145" s="186" t="s">
        <v>12273</v>
      </c>
      <c r="C13145" s="187" t="s">
        <v>73</v>
      </c>
      <c r="D13145" s="218">
        <v>1.38</v>
      </c>
    </row>
    <row r="13146" spans="1:4" ht="14.25">
      <c r="A13146" s="199">
        <v>4331</v>
      </c>
      <c r="B13146" s="186" t="s">
        <v>12274</v>
      </c>
      <c r="C13146" s="187" t="s">
        <v>73</v>
      </c>
      <c r="D13146" s="218">
        <v>5.19</v>
      </c>
    </row>
    <row r="13147" spans="1:4" ht="14.25">
      <c r="A13147" s="199">
        <v>4336</v>
      </c>
      <c r="B13147" s="186" t="s">
        <v>12275</v>
      </c>
      <c r="C13147" s="187" t="s">
        <v>73</v>
      </c>
      <c r="D13147" s="218">
        <v>6.64</v>
      </c>
    </row>
    <row r="13148" spans="1:4" ht="14.25">
      <c r="A13148" s="199">
        <v>11948</v>
      </c>
      <c r="B13148" s="186" t="s">
        <v>12276</v>
      </c>
      <c r="C13148" s="187" t="s">
        <v>73</v>
      </c>
      <c r="D13148" s="218">
        <v>0.85</v>
      </c>
    </row>
    <row r="13149" spans="1:4" ht="14.25">
      <c r="A13149" s="199">
        <v>4382</v>
      </c>
      <c r="B13149" s="186" t="s">
        <v>12277</v>
      </c>
      <c r="C13149" s="187" t="s">
        <v>73</v>
      </c>
      <c r="D13149" s="218">
        <v>1.42</v>
      </c>
    </row>
    <row r="13150" spans="1:4" ht="14.25">
      <c r="A13150" s="199">
        <v>4354</v>
      </c>
      <c r="B13150" s="186" t="s">
        <v>12278</v>
      </c>
      <c r="C13150" s="187" t="s">
        <v>73</v>
      </c>
      <c r="D13150" s="218">
        <v>59.56</v>
      </c>
    </row>
    <row r="13151" spans="1:4" ht="14.25">
      <c r="A13151" s="199">
        <v>40839</v>
      </c>
      <c r="B13151" s="186" t="s">
        <v>12279</v>
      </c>
      <c r="C13151" s="187" t="s">
        <v>11223</v>
      </c>
      <c r="D13151" s="218">
        <v>143.32</v>
      </c>
    </row>
    <row r="13152" spans="1:4" ht="14.25">
      <c r="A13152" s="199">
        <v>40552</v>
      </c>
      <c r="B13152" s="186" t="s">
        <v>12280</v>
      </c>
      <c r="C13152" s="187" t="s">
        <v>11223</v>
      </c>
      <c r="D13152" s="218">
        <v>59.3</v>
      </c>
    </row>
    <row r="13153" spans="1:4" ht="14.25">
      <c r="A13153" s="199">
        <v>40549</v>
      </c>
      <c r="B13153" s="186" t="s">
        <v>12281</v>
      </c>
      <c r="C13153" s="187" t="s">
        <v>11223</v>
      </c>
      <c r="D13153" s="218">
        <v>234.75</v>
      </c>
    </row>
    <row r="13154" spans="1:4" ht="14.25">
      <c r="A13154" s="199">
        <v>4385</v>
      </c>
      <c r="B13154" s="186" t="s">
        <v>12282</v>
      </c>
      <c r="C13154" s="187" t="s">
        <v>12283</v>
      </c>
      <c r="D13154" s="218">
        <v>4736.51</v>
      </c>
    </row>
    <row r="13155" spans="1:4" ht="14.25">
      <c r="A13155" s="199">
        <v>45236</v>
      </c>
      <c r="B13155" s="186" t="s">
        <v>13981</v>
      </c>
      <c r="C13155" s="187" t="s">
        <v>72</v>
      </c>
      <c r="D13155" s="218">
        <v>25.66</v>
      </c>
    </row>
    <row r="13156" spans="1:4" ht="14.25">
      <c r="A13156" s="199">
        <v>20078</v>
      </c>
      <c r="B13156" s="186" t="s">
        <v>12284</v>
      </c>
      <c r="C13156" s="187" t="s">
        <v>73</v>
      </c>
      <c r="D13156" s="218">
        <v>30.74</v>
      </c>
    </row>
    <row r="13157" spans="1:4" ht="14.25">
      <c r="A13157" s="199">
        <v>39897</v>
      </c>
      <c r="B13157" s="186" t="s">
        <v>12285</v>
      </c>
      <c r="C13157" s="187" t="s">
        <v>73</v>
      </c>
      <c r="D13157" s="218"/>
    </row>
    <row r="13158" spans="1:4" ht="14.25">
      <c r="A13158" s="199">
        <v>118</v>
      </c>
      <c r="B13158" s="186" t="s">
        <v>12286</v>
      </c>
      <c r="C13158" s="187" t="s">
        <v>73</v>
      </c>
      <c r="D13158" s="218">
        <v>64.989999999999995</v>
      </c>
    </row>
    <row r="13159" spans="1:4" ht="14.25">
      <c r="A13159" s="199">
        <v>4396</v>
      </c>
      <c r="B13159" s="186" t="s">
        <v>12287</v>
      </c>
      <c r="C13159" s="187" t="s">
        <v>74</v>
      </c>
      <c r="D13159" s="218">
        <v>276.01</v>
      </c>
    </row>
    <row r="13160" spans="1:4" ht="14.25">
      <c r="A13160" s="199">
        <v>36881</v>
      </c>
      <c r="B13160" s="186" t="s">
        <v>12288</v>
      </c>
      <c r="C13160" s="187" t="s">
        <v>74</v>
      </c>
      <c r="D13160" s="218">
        <v>201.5</v>
      </c>
    </row>
    <row r="13161" spans="1:4" ht="14.25">
      <c r="A13161" s="199">
        <v>4397</v>
      </c>
      <c r="B13161" s="186" t="s">
        <v>12289</v>
      </c>
      <c r="C13161" s="187" t="s">
        <v>74</v>
      </c>
      <c r="D13161" s="218">
        <v>280.61</v>
      </c>
    </row>
    <row r="13162" spans="1:4" ht="14.25">
      <c r="A13162" s="199">
        <v>36882</v>
      </c>
      <c r="B13162" s="186" t="s">
        <v>12290</v>
      </c>
      <c r="C13162" s="187" t="s">
        <v>74</v>
      </c>
      <c r="D13162" s="218">
        <v>205.46</v>
      </c>
    </row>
    <row r="13163" spans="1:4" ht="14.25">
      <c r="A13163" s="199">
        <v>4751</v>
      </c>
      <c r="B13163" s="186" t="s">
        <v>12291</v>
      </c>
      <c r="C13163" s="187" t="s">
        <v>42</v>
      </c>
      <c r="D13163" s="218">
        <v>21.57</v>
      </c>
    </row>
    <row r="13164" spans="1:4" ht="14.25">
      <c r="A13164" s="199">
        <v>41066</v>
      </c>
      <c r="B13164" s="186" t="s">
        <v>12292</v>
      </c>
      <c r="C13164" s="187" t="s">
        <v>75</v>
      </c>
      <c r="D13164" s="218">
        <v>3807.87</v>
      </c>
    </row>
    <row r="13165" spans="1:4" ht="14.25">
      <c r="A13165" s="199">
        <v>39604</v>
      </c>
      <c r="B13165" s="186" t="s">
        <v>12293</v>
      </c>
      <c r="C13165" s="187" t="s">
        <v>73</v>
      </c>
      <c r="D13165" s="218">
        <v>12.27</v>
      </c>
    </row>
    <row r="13166" spans="1:4" ht="14.25">
      <c r="A13166" s="199">
        <v>39605</v>
      </c>
      <c r="B13166" s="186" t="s">
        <v>12294</v>
      </c>
      <c r="C13166" s="187" t="s">
        <v>73</v>
      </c>
      <c r="D13166" s="218">
        <v>13.33</v>
      </c>
    </row>
    <row r="13167" spans="1:4" ht="14.25">
      <c r="A13167" s="199">
        <v>39606</v>
      </c>
      <c r="B13167" s="186" t="s">
        <v>12295</v>
      </c>
      <c r="C13167" s="187" t="s">
        <v>73</v>
      </c>
      <c r="D13167" s="218">
        <v>23.35</v>
      </c>
    </row>
    <row r="13168" spans="1:4" ht="14.25">
      <c r="A13168" s="199">
        <v>39607</v>
      </c>
      <c r="B13168" s="186" t="s">
        <v>12296</v>
      </c>
      <c r="C13168" s="187" t="s">
        <v>73</v>
      </c>
      <c r="D13168" s="218">
        <v>31.59</v>
      </c>
    </row>
    <row r="13169" spans="1:4" ht="14.25">
      <c r="A13169" s="199">
        <v>39594</v>
      </c>
      <c r="B13169" s="186" t="s">
        <v>12297</v>
      </c>
      <c r="C13169" s="187" t="s">
        <v>73</v>
      </c>
      <c r="D13169" s="218">
        <v>340.99</v>
      </c>
    </row>
    <row r="13170" spans="1:4" ht="14.25">
      <c r="A13170" s="199">
        <v>39596</v>
      </c>
      <c r="B13170" s="186" t="s">
        <v>12298</v>
      </c>
      <c r="C13170" s="187" t="s">
        <v>73</v>
      </c>
      <c r="D13170" s="218">
        <v>913.2</v>
      </c>
    </row>
    <row r="13171" spans="1:4" ht="14.25">
      <c r="A13171" s="199">
        <v>39595</v>
      </c>
      <c r="B13171" s="186" t="s">
        <v>12299</v>
      </c>
      <c r="C13171" s="187" t="s">
        <v>73</v>
      </c>
      <c r="D13171" s="218">
        <v>2051.83</v>
      </c>
    </row>
    <row r="13172" spans="1:4" ht="14.25">
      <c r="A13172" s="199">
        <v>39597</v>
      </c>
      <c r="B13172" s="186" t="s">
        <v>12300</v>
      </c>
      <c r="C13172" s="187" t="s">
        <v>73</v>
      </c>
      <c r="D13172" s="218">
        <v>3218.57</v>
      </c>
    </row>
    <row r="13173" spans="1:4" ht="14.25">
      <c r="A13173" s="199">
        <v>10731</v>
      </c>
      <c r="B13173" s="186" t="s">
        <v>12301</v>
      </c>
      <c r="C13173" s="187" t="s">
        <v>74</v>
      </c>
      <c r="D13173" s="218"/>
    </row>
    <row r="13174" spans="1:4" ht="14.25">
      <c r="A13174" s="199">
        <v>4704</v>
      </c>
      <c r="B13174" s="186" t="s">
        <v>12302</v>
      </c>
      <c r="C13174" s="187" t="s">
        <v>74</v>
      </c>
      <c r="D13174" s="218"/>
    </row>
    <row r="13175" spans="1:4" ht="14.25">
      <c r="A13175" s="199">
        <v>10730</v>
      </c>
      <c r="B13175" s="186" t="s">
        <v>12303</v>
      </c>
      <c r="C13175" s="187" t="s">
        <v>74</v>
      </c>
      <c r="D13175" s="218"/>
    </row>
    <row r="13176" spans="1:4" ht="14.25">
      <c r="A13176" s="199">
        <v>4720</v>
      </c>
      <c r="B13176" s="186" t="s">
        <v>12304</v>
      </c>
      <c r="C13176" s="187" t="s">
        <v>712</v>
      </c>
      <c r="D13176" s="218">
        <v>146.53</v>
      </c>
    </row>
    <row r="13177" spans="1:4" ht="14.25">
      <c r="A13177" s="199">
        <v>4721</v>
      </c>
      <c r="B13177" s="186" t="s">
        <v>12305</v>
      </c>
      <c r="C13177" s="187" t="s">
        <v>712</v>
      </c>
      <c r="D13177" s="218">
        <v>126.92</v>
      </c>
    </row>
    <row r="13178" spans="1:4" ht="14.25">
      <c r="A13178" s="199">
        <v>4718</v>
      </c>
      <c r="B13178" s="186" t="s">
        <v>12306</v>
      </c>
      <c r="C13178" s="187" t="s">
        <v>712</v>
      </c>
      <c r="D13178" s="218">
        <v>127.59</v>
      </c>
    </row>
    <row r="13179" spans="1:4" ht="14.25">
      <c r="A13179" s="199">
        <v>4722</v>
      </c>
      <c r="B13179" s="186" t="s">
        <v>12307</v>
      </c>
      <c r="C13179" s="187" t="s">
        <v>712</v>
      </c>
      <c r="D13179" s="218">
        <v>119.89</v>
      </c>
    </row>
    <row r="13180" spans="1:4" ht="14.25">
      <c r="A13180" s="199">
        <v>4730</v>
      </c>
      <c r="B13180" s="186" t="s">
        <v>12308</v>
      </c>
      <c r="C13180" s="187" t="s">
        <v>712</v>
      </c>
      <c r="D13180" s="218">
        <v>119.3</v>
      </c>
    </row>
    <row r="13181" spans="1:4" ht="14.25">
      <c r="A13181" s="199">
        <v>13186</v>
      </c>
      <c r="B13181" s="186" t="s">
        <v>12309</v>
      </c>
      <c r="C13181" s="187" t="s">
        <v>712</v>
      </c>
      <c r="D13181" s="218">
        <v>137.65</v>
      </c>
    </row>
    <row r="13182" spans="1:4" ht="14.25">
      <c r="A13182" s="199">
        <v>10737</v>
      </c>
      <c r="B13182" s="186" t="s">
        <v>12310</v>
      </c>
      <c r="C13182" s="187" t="s">
        <v>74</v>
      </c>
      <c r="D13182" s="218"/>
    </row>
    <row r="13183" spans="1:4" ht="14.25">
      <c r="A13183" s="199">
        <v>10734</v>
      </c>
      <c r="B13183" s="186" t="s">
        <v>12311</v>
      </c>
      <c r="C13183" s="187" t="s">
        <v>74</v>
      </c>
      <c r="D13183" s="218"/>
    </row>
    <row r="13184" spans="1:4" ht="14.25">
      <c r="A13184" s="199">
        <v>4708</v>
      </c>
      <c r="B13184" s="186" t="s">
        <v>12312</v>
      </c>
      <c r="C13184" s="187" t="s">
        <v>74</v>
      </c>
      <c r="D13184" s="218"/>
    </row>
    <row r="13185" spans="1:4" ht="14.25">
      <c r="A13185" s="199">
        <v>4712</v>
      </c>
      <c r="B13185" s="186" t="s">
        <v>12313</v>
      </c>
      <c r="C13185" s="187" t="s">
        <v>74</v>
      </c>
      <c r="D13185" s="218"/>
    </row>
    <row r="13186" spans="1:4" ht="14.25">
      <c r="A13186" s="199">
        <v>4710</v>
      </c>
      <c r="B13186" s="186" t="s">
        <v>12314</v>
      </c>
      <c r="C13186" s="187" t="s">
        <v>74</v>
      </c>
      <c r="D13186" s="218"/>
    </row>
    <row r="13187" spans="1:4" ht="14.25">
      <c r="A13187" s="199">
        <v>4750</v>
      </c>
      <c r="B13187" s="186" t="s">
        <v>12315</v>
      </c>
      <c r="C13187" s="187" t="s">
        <v>42</v>
      </c>
      <c r="D13187" s="218">
        <v>21.57</v>
      </c>
    </row>
    <row r="13188" spans="1:4" ht="14.25">
      <c r="A13188" s="199">
        <v>41065</v>
      </c>
      <c r="B13188" s="186" t="s">
        <v>12316</v>
      </c>
      <c r="C13188" s="187" t="s">
        <v>75</v>
      </c>
      <c r="D13188" s="218">
        <v>3807.32</v>
      </c>
    </row>
    <row r="13189" spans="1:4" ht="14.25">
      <c r="A13189" s="199">
        <v>34747</v>
      </c>
      <c r="B13189" s="186" t="s">
        <v>12317</v>
      </c>
      <c r="C13189" s="187" t="s">
        <v>44</v>
      </c>
      <c r="D13189" s="218">
        <v>76.62</v>
      </c>
    </row>
    <row r="13190" spans="1:4" ht="14.25">
      <c r="A13190" s="199">
        <v>4826</v>
      </c>
      <c r="B13190" s="186" t="s">
        <v>12318</v>
      </c>
      <c r="C13190" s="187" t="s">
        <v>44</v>
      </c>
      <c r="D13190" s="218">
        <v>82.39</v>
      </c>
    </row>
    <row r="13191" spans="1:4" ht="14.25">
      <c r="A13191" s="199">
        <v>41975</v>
      </c>
      <c r="B13191" s="186" t="s">
        <v>12319</v>
      </c>
      <c r="C13191" s="187" t="s">
        <v>74</v>
      </c>
      <c r="D13191" s="218">
        <v>108.65</v>
      </c>
    </row>
    <row r="13192" spans="1:4" ht="14.25">
      <c r="A13192" s="199">
        <v>4825</v>
      </c>
      <c r="B13192" s="186" t="s">
        <v>12320</v>
      </c>
      <c r="C13192" s="187" t="s">
        <v>44</v>
      </c>
      <c r="D13192" s="218">
        <v>114.05</v>
      </c>
    </row>
    <row r="13193" spans="1:4" ht="14.25">
      <c r="A13193" s="199">
        <v>34744</v>
      </c>
      <c r="B13193" s="186" t="s">
        <v>12321</v>
      </c>
      <c r="C13193" s="187" t="s">
        <v>74</v>
      </c>
      <c r="D13193" s="218">
        <v>40.869999999999997</v>
      </c>
    </row>
    <row r="13194" spans="1:4" ht="14.25">
      <c r="A13194" s="199">
        <v>39430</v>
      </c>
      <c r="B13194" s="186" t="s">
        <v>12322</v>
      </c>
      <c r="C13194" s="187" t="s">
        <v>73</v>
      </c>
      <c r="D13194" s="218">
        <v>1.79</v>
      </c>
    </row>
    <row r="13195" spans="1:4" ht="14.25">
      <c r="A13195" s="199">
        <v>39573</v>
      </c>
      <c r="B13195" s="186" t="s">
        <v>12323</v>
      </c>
      <c r="C13195" s="187" t="s">
        <v>73</v>
      </c>
      <c r="D13195" s="218">
        <v>1.76</v>
      </c>
    </row>
    <row r="13196" spans="1:4" ht="14.25">
      <c r="A13196" s="199">
        <v>38410</v>
      </c>
      <c r="B13196" s="186" t="s">
        <v>12324</v>
      </c>
      <c r="C13196" s="187" t="s">
        <v>73</v>
      </c>
      <c r="D13196" s="218">
        <v>18148.14</v>
      </c>
    </row>
    <row r="13197" spans="1:4" ht="14.25">
      <c r="A13197" s="199">
        <v>43082</v>
      </c>
      <c r="B13197" s="186" t="s">
        <v>12325</v>
      </c>
      <c r="C13197" s="187" t="s">
        <v>72</v>
      </c>
      <c r="D13197" s="218"/>
    </row>
    <row r="13198" spans="1:4" ht="14.25">
      <c r="A13198" s="199">
        <v>43083</v>
      </c>
      <c r="B13198" s="186" t="s">
        <v>12326</v>
      </c>
      <c r="C13198" s="187" t="s">
        <v>72</v>
      </c>
      <c r="D13198" s="218"/>
    </row>
    <row r="13199" spans="1:4" ht="14.25">
      <c r="A13199" s="199">
        <v>40535</v>
      </c>
      <c r="B13199" s="186" t="s">
        <v>12327</v>
      </c>
      <c r="C13199" s="187" t="s">
        <v>72</v>
      </c>
      <c r="D13199" s="218"/>
    </row>
    <row r="13200" spans="1:4" ht="14.25">
      <c r="A13200" s="199">
        <v>40598</v>
      </c>
      <c r="B13200" s="186" t="s">
        <v>12328</v>
      </c>
      <c r="C13200" s="187" t="s">
        <v>72</v>
      </c>
      <c r="D13200" s="218"/>
    </row>
    <row r="13201" spans="1:4" ht="14.25">
      <c r="A13201" s="199">
        <v>43692</v>
      </c>
      <c r="B13201" s="186" t="s">
        <v>12329</v>
      </c>
      <c r="C13201" s="187" t="s">
        <v>72</v>
      </c>
      <c r="D13201" s="218"/>
    </row>
    <row r="13202" spans="1:4" ht="14.25">
      <c r="A13202" s="199">
        <v>43665</v>
      </c>
      <c r="B13202" s="186" t="s">
        <v>12330</v>
      </c>
      <c r="C13202" s="187" t="s">
        <v>72</v>
      </c>
      <c r="D13202" s="218"/>
    </row>
    <row r="13203" spans="1:4" ht="14.25">
      <c r="A13203" s="199">
        <v>10966</v>
      </c>
      <c r="B13203" s="186" t="s">
        <v>12331</v>
      </c>
      <c r="C13203" s="187" t="s">
        <v>72</v>
      </c>
      <c r="D13203" s="218"/>
    </row>
    <row r="13204" spans="1:4" ht="14.25">
      <c r="A13204" s="199">
        <v>39427</v>
      </c>
      <c r="B13204" s="186" t="s">
        <v>12332</v>
      </c>
      <c r="C13204" s="187" t="s">
        <v>44</v>
      </c>
      <c r="D13204" s="218">
        <v>4.75</v>
      </c>
    </row>
    <row r="13205" spans="1:4" ht="14.25">
      <c r="A13205" s="199">
        <v>39424</v>
      </c>
      <c r="B13205" s="186" t="s">
        <v>12333</v>
      </c>
      <c r="C13205" s="187" t="s">
        <v>44</v>
      </c>
      <c r="D13205" s="218">
        <v>2.82</v>
      </c>
    </row>
    <row r="13206" spans="1:4" ht="14.25">
      <c r="A13206" s="199">
        <v>39425</v>
      </c>
      <c r="B13206" s="186" t="s">
        <v>12334</v>
      </c>
      <c r="C13206" s="187" t="s">
        <v>44</v>
      </c>
      <c r="D13206" s="218">
        <v>2.79</v>
      </c>
    </row>
    <row r="13207" spans="1:4" ht="14.25">
      <c r="A13207" s="199">
        <v>40664</v>
      </c>
      <c r="B13207" s="186" t="s">
        <v>12335</v>
      </c>
      <c r="C13207" s="187" t="s">
        <v>72</v>
      </c>
      <c r="D13207" s="218"/>
    </row>
    <row r="13208" spans="1:4" ht="14.25">
      <c r="A13208" s="199">
        <v>34360</v>
      </c>
      <c r="B13208" s="186" t="s">
        <v>12336</v>
      </c>
      <c r="C13208" s="187" t="s">
        <v>72</v>
      </c>
      <c r="D13208" s="218">
        <v>67.14</v>
      </c>
    </row>
    <row r="13209" spans="1:4" ht="14.25">
      <c r="A13209" s="199">
        <v>20259</v>
      </c>
      <c r="B13209" s="186" t="s">
        <v>12337</v>
      </c>
      <c r="C13209" s="187" t="s">
        <v>44</v>
      </c>
      <c r="D13209" s="218">
        <v>27.5</v>
      </c>
    </row>
    <row r="13210" spans="1:4" ht="14.25">
      <c r="A13210" s="199">
        <v>14077</v>
      </c>
      <c r="B13210" s="186" t="s">
        <v>12338</v>
      </c>
      <c r="C13210" s="187" t="s">
        <v>44</v>
      </c>
      <c r="D13210" s="218">
        <v>420.91</v>
      </c>
    </row>
    <row r="13211" spans="1:4" ht="14.25">
      <c r="A13211" s="199">
        <v>3678</v>
      </c>
      <c r="B13211" s="186" t="s">
        <v>12339</v>
      </c>
      <c r="C13211" s="187" t="s">
        <v>44</v>
      </c>
      <c r="D13211" s="218">
        <v>190.25</v>
      </c>
    </row>
    <row r="13212" spans="1:4" ht="14.25">
      <c r="A13212" s="199">
        <v>11552</v>
      </c>
      <c r="B13212" s="186" t="s">
        <v>12340</v>
      </c>
      <c r="C13212" s="187" t="s">
        <v>44</v>
      </c>
      <c r="D13212" s="218">
        <v>7.59</v>
      </c>
    </row>
    <row r="13213" spans="1:4" ht="14.25">
      <c r="A13213" s="199">
        <v>585</v>
      </c>
      <c r="B13213" s="186" t="s">
        <v>12341</v>
      </c>
      <c r="C13213" s="187" t="s">
        <v>72</v>
      </c>
      <c r="D13213" s="218">
        <v>53.71</v>
      </c>
    </row>
    <row r="13214" spans="1:4" ht="14.25">
      <c r="A13214" s="199">
        <v>39418</v>
      </c>
      <c r="B13214" s="186" t="s">
        <v>12342</v>
      </c>
      <c r="C13214" s="187" t="s">
        <v>44</v>
      </c>
      <c r="D13214" s="218">
        <v>5.3</v>
      </c>
    </row>
    <row r="13215" spans="1:4" ht="14.25">
      <c r="A13215" s="199">
        <v>39419</v>
      </c>
      <c r="B13215" s="186" t="s">
        <v>12343</v>
      </c>
      <c r="C13215" s="187" t="s">
        <v>44</v>
      </c>
      <c r="D13215" s="218">
        <v>6.46</v>
      </c>
    </row>
    <row r="13216" spans="1:4" ht="14.25">
      <c r="A13216" s="199">
        <v>39420</v>
      </c>
      <c r="B13216" s="186" t="s">
        <v>12344</v>
      </c>
      <c r="C13216" s="187" t="s">
        <v>44</v>
      </c>
      <c r="D13216" s="218">
        <v>7.13</v>
      </c>
    </row>
    <row r="13217" spans="1:4" ht="14.25">
      <c r="A13217" s="199">
        <v>39571</v>
      </c>
      <c r="B13217" s="186" t="s">
        <v>12345</v>
      </c>
      <c r="C13217" s="187" t="s">
        <v>44</v>
      </c>
      <c r="D13217" s="218">
        <v>4.3099999999999996</v>
      </c>
    </row>
    <row r="13218" spans="1:4" ht="14.25">
      <c r="A13218" s="199">
        <v>39421</v>
      </c>
      <c r="B13218" s="186" t="s">
        <v>12346</v>
      </c>
      <c r="C13218" s="187" t="s">
        <v>44</v>
      </c>
      <c r="D13218" s="218">
        <v>6.28</v>
      </c>
    </row>
    <row r="13219" spans="1:4" ht="14.25">
      <c r="A13219" s="199">
        <v>39422</v>
      </c>
      <c r="B13219" s="186" t="s">
        <v>12347</v>
      </c>
      <c r="C13219" s="187" t="s">
        <v>44</v>
      </c>
      <c r="D13219" s="218">
        <v>7.33</v>
      </c>
    </row>
    <row r="13220" spans="1:4" ht="14.25">
      <c r="A13220" s="199">
        <v>39423</v>
      </c>
      <c r="B13220" s="186" t="s">
        <v>12348</v>
      </c>
      <c r="C13220" s="187" t="s">
        <v>44</v>
      </c>
      <c r="D13220" s="218">
        <v>8.51</v>
      </c>
    </row>
    <row r="13221" spans="1:4" ht="14.25">
      <c r="A13221" s="199">
        <v>39426</v>
      </c>
      <c r="B13221" s="186" t="s">
        <v>12349</v>
      </c>
      <c r="C13221" s="187" t="s">
        <v>44</v>
      </c>
      <c r="D13221" s="218">
        <v>19.13</v>
      </c>
    </row>
    <row r="13222" spans="1:4" ht="14.25">
      <c r="A13222" s="199">
        <v>39429</v>
      </c>
      <c r="B13222" s="186" t="s">
        <v>12350</v>
      </c>
      <c r="C13222" s="187" t="s">
        <v>44</v>
      </c>
      <c r="D13222" s="218">
        <v>6.03</v>
      </c>
    </row>
    <row r="13223" spans="1:4" ht="14.25">
      <c r="A13223" s="199">
        <v>39428</v>
      </c>
      <c r="B13223" s="186" t="s">
        <v>12351</v>
      </c>
      <c r="C13223" s="187" t="s">
        <v>44</v>
      </c>
      <c r="D13223" s="218">
        <v>4.6100000000000003</v>
      </c>
    </row>
    <row r="13224" spans="1:4" ht="14.25">
      <c r="A13224" s="199">
        <v>39572</v>
      </c>
      <c r="B13224" s="186" t="s">
        <v>12352</v>
      </c>
      <c r="C13224" s="187" t="s">
        <v>44</v>
      </c>
      <c r="D13224" s="218">
        <v>3.99</v>
      </c>
    </row>
    <row r="13225" spans="1:4" ht="14.25">
      <c r="A13225" s="199">
        <v>39570</v>
      </c>
      <c r="B13225" s="186" t="s">
        <v>12353</v>
      </c>
      <c r="C13225" s="187" t="s">
        <v>44</v>
      </c>
      <c r="D13225" s="218">
        <v>4.2300000000000004</v>
      </c>
    </row>
    <row r="13226" spans="1:4" ht="14.25">
      <c r="A13226" s="199">
        <v>39569</v>
      </c>
      <c r="B13226" s="186" t="s">
        <v>12354</v>
      </c>
      <c r="C13226" s="187" t="s">
        <v>44</v>
      </c>
      <c r="D13226" s="218">
        <v>4.18</v>
      </c>
    </row>
    <row r="13227" spans="1:4" ht="14.25">
      <c r="A13227" s="199">
        <v>39328</v>
      </c>
      <c r="B13227" s="186" t="s">
        <v>12355</v>
      </c>
      <c r="C13227" s="187" t="s">
        <v>44</v>
      </c>
      <c r="D13227" s="218">
        <v>4.32</v>
      </c>
    </row>
    <row r="13228" spans="1:4" ht="14.25">
      <c r="A13228" s="199">
        <v>39029</v>
      </c>
      <c r="B13228" s="186" t="s">
        <v>12356</v>
      </c>
      <c r="C13228" s="187" t="s">
        <v>44</v>
      </c>
      <c r="D13228" s="218">
        <v>13.51</v>
      </c>
    </row>
    <row r="13229" spans="1:4" ht="14.25">
      <c r="A13229" s="199">
        <v>39028</v>
      </c>
      <c r="B13229" s="186" t="s">
        <v>12357</v>
      </c>
      <c r="C13229" s="187" t="s">
        <v>44</v>
      </c>
      <c r="D13229" s="218">
        <v>7.86</v>
      </c>
    </row>
    <row r="13230" spans="1:4" ht="14.25">
      <c r="A13230" s="199">
        <v>38541</v>
      </c>
      <c r="B13230" s="186" t="s">
        <v>12358</v>
      </c>
      <c r="C13230" s="187" t="s">
        <v>73</v>
      </c>
      <c r="D13230" s="218">
        <v>4283783.7699999996</v>
      </c>
    </row>
    <row r="13231" spans="1:4" ht="14.25">
      <c r="A13231" s="199">
        <v>38542</v>
      </c>
      <c r="B13231" s="186" t="s">
        <v>12359</v>
      </c>
      <c r="C13231" s="187" t="s">
        <v>73</v>
      </c>
      <c r="D13231" s="218">
        <v>6568468.4699999997</v>
      </c>
    </row>
    <row r="13232" spans="1:4" ht="14.25">
      <c r="A13232" s="199">
        <v>45080</v>
      </c>
      <c r="B13232" s="186" t="s">
        <v>12360</v>
      </c>
      <c r="C13232" s="187" t="s">
        <v>73</v>
      </c>
      <c r="D13232" s="218">
        <v>14225.21</v>
      </c>
    </row>
    <row r="13233" spans="1:4" ht="14.25">
      <c r="A13233" s="199">
        <v>38543</v>
      </c>
      <c r="B13233" s="186" t="s">
        <v>12361</v>
      </c>
      <c r="C13233" s="187" t="s">
        <v>73</v>
      </c>
      <c r="D13233" s="218">
        <v>1337497.97</v>
      </c>
    </row>
    <row r="13234" spans="1:4" ht="14.25">
      <c r="A13234" s="199">
        <v>44002</v>
      </c>
      <c r="B13234" s="186" t="s">
        <v>12362</v>
      </c>
      <c r="C13234" s="187" t="s">
        <v>73</v>
      </c>
      <c r="D13234" s="218">
        <v>6247375.0499999998</v>
      </c>
    </row>
    <row r="13235" spans="1:4" ht="14.25">
      <c r="A13235" s="199">
        <v>43886</v>
      </c>
      <c r="B13235" s="186" t="s">
        <v>12363</v>
      </c>
      <c r="C13235" s="187" t="s">
        <v>73</v>
      </c>
      <c r="D13235" s="218">
        <v>3031969.79</v>
      </c>
    </row>
    <row r="13236" spans="1:4" ht="14.25">
      <c r="A13236" s="199">
        <v>40791</v>
      </c>
      <c r="B13236" s="186" t="s">
        <v>12364</v>
      </c>
      <c r="C13236" s="187" t="s">
        <v>73</v>
      </c>
      <c r="D13236" s="218">
        <v>42545.33</v>
      </c>
    </row>
    <row r="13237" spans="1:4" ht="14.25">
      <c r="A13237" s="199">
        <v>44003</v>
      </c>
      <c r="B13237" s="186" t="s">
        <v>12365</v>
      </c>
      <c r="C13237" s="187" t="s">
        <v>73</v>
      </c>
      <c r="D13237" s="218">
        <v>8681801.8300000001</v>
      </c>
    </row>
    <row r="13238" spans="1:4" ht="14.25">
      <c r="A13238" s="199">
        <v>44548</v>
      </c>
      <c r="B13238" s="186" t="s">
        <v>12366</v>
      </c>
      <c r="C13238" s="187" t="s">
        <v>73</v>
      </c>
      <c r="D13238" s="218">
        <v>2655098.7200000002</v>
      </c>
    </row>
    <row r="13239" spans="1:4" ht="14.25">
      <c r="A13239" s="199">
        <v>44550</v>
      </c>
      <c r="B13239" s="186" t="s">
        <v>12367</v>
      </c>
      <c r="C13239" s="187" t="s">
        <v>73</v>
      </c>
      <c r="D13239" s="218">
        <v>8329960.3600000003</v>
      </c>
    </row>
    <row r="13240" spans="1:4" ht="14.25">
      <c r="A13240" s="199">
        <v>44549</v>
      </c>
      <c r="B13240" s="186" t="s">
        <v>12368</v>
      </c>
      <c r="C13240" s="187" t="s">
        <v>73</v>
      </c>
      <c r="D13240" s="218">
        <v>6091283.54</v>
      </c>
    </row>
    <row r="13241" spans="1:4" ht="14.25">
      <c r="A13241" s="199">
        <v>41982</v>
      </c>
      <c r="B13241" s="186" t="s">
        <v>12369</v>
      </c>
      <c r="C13241" s="187" t="s">
        <v>73</v>
      </c>
      <c r="D13241" s="218">
        <v>1618318.28</v>
      </c>
    </row>
    <row r="13242" spans="1:4" ht="14.25">
      <c r="A13242" s="199">
        <v>39012</v>
      </c>
      <c r="B13242" s="186" t="s">
        <v>12370</v>
      </c>
      <c r="C13242" s="187" t="s">
        <v>73</v>
      </c>
      <c r="D13242" s="218">
        <v>949572.07</v>
      </c>
    </row>
    <row r="13243" spans="1:4" ht="14.25">
      <c r="A13243" s="199">
        <v>40435</v>
      </c>
      <c r="B13243" s="186" t="s">
        <v>12371</v>
      </c>
      <c r="C13243" s="187" t="s">
        <v>73</v>
      </c>
      <c r="D13243" s="218">
        <v>958859.3</v>
      </c>
    </row>
    <row r="13244" spans="1:4" ht="14.25">
      <c r="A13244" s="199">
        <v>45265</v>
      </c>
      <c r="B13244" s="186" t="s">
        <v>13982</v>
      </c>
      <c r="C13244" s="187" t="s">
        <v>9670</v>
      </c>
      <c r="D13244" s="218">
        <v>33.369999999999997</v>
      </c>
    </row>
    <row r="13245" spans="1:4" ht="14.25">
      <c r="A13245" s="199">
        <v>13617</v>
      </c>
      <c r="B13245" s="186" t="s">
        <v>12372</v>
      </c>
      <c r="C13245" s="187" t="s">
        <v>73</v>
      </c>
      <c r="D13245" s="218">
        <v>102665.2</v>
      </c>
    </row>
    <row r="13246" spans="1:4" ht="14.25">
      <c r="A13246" s="199">
        <v>35274</v>
      </c>
      <c r="B13246" s="186" t="s">
        <v>12373</v>
      </c>
      <c r="C13246" s="187" t="s">
        <v>44</v>
      </c>
      <c r="D13246" s="218">
        <v>69.459999999999994</v>
      </c>
    </row>
    <row r="13247" spans="1:4" ht="14.25">
      <c r="A13247" s="199">
        <v>35275</v>
      </c>
      <c r="B13247" s="186" t="s">
        <v>12374</v>
      </c>
      <c r="C13247" s="187" t="s">
        <v>44</v>
      </c>
      <c r="D13247" s="218">
        <v>147.43</v>
      </c>
    </row>
    <row r="13248" spans="1:4" ht="14.25">
      <c r="A13248" s="199">
        <v>35276</v>
      </c>
      <c r="B13248" s="186" t="s">
        <v>12375</v>
      </c>
      <c r="C13248" s="187" t="s">
        <v>44</v>
      </c>
      <c r="D13248" s="218">
        <v>256.52999999999997</v>
      </c>
    </row>
    <row r="13249" spans="1:4" ht="14.25">
      <c r="A13249" s="199">
        <v>11091</v>
      </c>
      <c r="B13249" s="186" t="s">
        <v>12376</v>
      </c>
      <c r="C13249" s="187" t="s">
        <v>73</v>
      </c>
      <c r="D13249" s="218">
        <v>1.66</v>
      </c>
    </row>
    <row r="13250" spans="1:4" ht="14.25">
      <c r="A13250" s="199">
        <v>37586</v>
      </c>
      <c r="B13250" s="186" t="s">
        <v>12377</v>
      </c>
      <c r="C13250" s="187" t="s">
        <v>11223</v>
      </c>
      <c r="D13250" s="218">
        <v>103.03</v>
      </c>
    </row>
    <row r="13251" spans="1:4" ht="14.25">
      <c r="A13251" s="199">
        <v>37395</v>
      </c>
      <c r="B13251" s="186" t="s">
        <v>12378</v>
      </c>
      <c r="C13251" s="187" t="s">
        <v>11223</v>
      </c>
      <c r="D13251" s="218">
        <v>88.59</v>
      </c>
    </row>
    <row r="13252" spans="1:4" ht="14.25">
      <c r="A13252" s="199">
        <v>14147</v>
      </c>
      <c r="B13252" s="186" t="s">
        <v>13983</v>
      </c>
      <c r="C13252" s="187" t="s">
        <v>11223</v>
      </c>
      <c r="D13252" s="218">
        <v>117.51</v>
      </c>
    </row>
    <row r="13253" spans="1:4" ht="14.25">
      <c r="A13253" s="199">
        <v>37396</v>
      </c>
      <c r="B13253" s="186" t="s">
        <v>13984</v>
      </c>
      <c r="C13253" s="187" t="s">
        <v>11223</v>
      </c>
      <c r="D13253" s="218">
        <v>72.489999999999995</v>
      </c>
    </row>
    <row r="13254" spans="1:4" ht="14.25">
      <c r="A13254" s="199">
        <v>37397</v>
      </c>
      <c r="B13254" s="186" t="s">
        <v>13985</v>
      </c>
      <c r="C13254" s="187" t="s">
        <v>11223</v>
      </c>
      <c r="D13254" s="218">
        <v>75.930000000000007</v>
      </c>
    </row>
    <row r="13255" spans="1:4" ht="14.25">
      <c r="A13255" s="199">
        <v>43606</v>
      </c>
      <c r="B13255" s="186" t="s">
        <v>12379</v>
      </c>
      <c r="C13255" s="187" t="s">
        <v>73</v>
      </c>
      <c r="D13255" s="218">
        <v>9.1</v>
      </c>
    </row>
    <row r="13256" spans="1:4" ht="14.25">
      <c r="A13256" s="199">
        <v>444</v>
      </c>
      <c r="B13256" s="186" t="s">
        <v>12380</v>
      </c>
      <c r="C13256" s="187" t="s">
        <v>73</v>
      </c>
      <c r="D13256" s="218"/>
    </row>
    <row r="13257" spans="1:4" ht="14.25">
      <c r="A13257" s="199">
        <v>445</v>
      </c>
      <c r="B13257" s="186" t="s">
        <v>12381</v>
      </c>
      <c r="C13257" s="187" t="s">
        <v>73</v>
      </c>
      <c r="D13257" s="218"/>
    </row>
    <row r="13258" spans="1:4" ht="14.25">
      <c r="A13258" s="199">
        <v>4783</v>
      </c>
      <c r="B13258" s="186" t="s">
        <v>12382</v>
      </c>
      <c r="C13258" s="187" t="s">
        <v>42</v>
      </c>
      <c r="D13258" s="218">
        <v>21.57</v>
      </c>
    </row>
    <row r="13259" spans="1:4" ht="14.25">
      <c r="A13259" s="199">
        <v>41079</v>
      </c>
      <c r="B13259" s="186" t="s">
        <v>12383</v>
      </c>
      <c r="C13259" s="187" t="s">
        <v>75</v>
      </c>
      <c r="D13259" s="218">
        <v>3807.32</v>
      </c>
    </row>
    <row r="13260" spans="1:4" ht="14.25">
      <c r="A13260" s="199">
        <v>12874</v>
      </c>
      <c r="B13260" s="186" t="s">
        <v>12384</v>
      </c>
      <c r="C13260" s="187" t="s">
        <v>42</v>
      </c>
      <c r="D13260" s="218">
        <v>20.93</v>
      </c>
    </row>
    <row r="13261" spans="1:4" ht="14.25">
      <c r="A13261" s="199">
        <v>41082</v>
      </c>
      <c r="B13261" s="186" t="s">
        <v>12385</v>
      </c>
      <c r="C13261" s="187" t="s">
        <v>75</v>
      </c>
      <c r="D13261" s="218">
        <v>3697.16</v>
      </c>
    </row>
    <row r="13262" spans="1:4" ht="14.25">
      <c r="A13262" s="199">
        <v>4785</v>
      </c>
      <c r="B13262" s="186" t="s">
        <v>12386</v>
      </c>
      <c r="C13262" s="187" t="s">
        <v>42</v>
      </c>
      <c r="D13262" s="218">
        <v>21.57</v>
      </c>
    </row>
    <row r="13263" spans="1:4" ht="14.25">
      <c r="A13263" s="199">
        <v>41081</v>
      </c>
      <c r="B13263" s="186" t="s">
        <v>12387</v>
      </c>
      <c r="C13263" s="187" t="s">
        <v>75</v>
      </c>
      <c r="D13263" s="218">
        <v>3807.32</v>
      </c>
    </row>
    <row r="13264" spans="1:4" ht="14.25">
      <c r="A13264" s="199">
        <v>4801</v>
      </c>
      <c r="B13264" s="186" t="s">
        <v>12388</v>
      </c>
      <c r="C13264" s="187" t="s">
        <v>74</v>
      </c>
      <c r="D13264" s="218">
        <v>78.53</v>
      </c>
    </row>
    <row r="13265" spans="1:4" ht="14.25">
      <c r="A13265" s="199">
        <v>4794</v>
      </c>
      <c r="B13265" s="186" t="s">
        <v>12389</v>
      </c>
      <c r="C13265" s="187" t="s">
        <v>74</v>
      </c>
      <c r="D13265" s="218">
        <v>357.67</v>
      </c>
    </row>
    <row r="13266" spans="1:4" ht="14.25">
      <c r="A13266" s="199">
        <v>4796</v>
      </c>
      <c r="B13266" s="186" t="s">
        <v>12390</v>
      </c>
      <c r="C13266" s="187" t="s">
        <v>74</v>
      </c>
      <c r="D13266" s="218">
        <v>217.24</v>
      </c>
    </row>
    <row r="13267" spans="1:4" ht="14.25">
      <c r="A13267" s="199">
        <v>4800</v>
      </c>
      <c r="B13267" s="186" t="s">
        <v>12391</v>
      </c>
      <c r="C13267" s="187" t="s">
        <v>74</v>
      </c>
      <c r="D13267" s="218">
        <v>59.74</v>
      </c>
    </row>
    <row r="13268" spans="1:4" ht="14.25">
      <c r="A13268" s="199">
        <v>4795</v>
      </c>
      <c r="B13268" s="186" t="s">
        <v>12392</v>
      </c>
      <c r="C13268" s="187" t="s">
        <v>74</v>
      </c>
      <c r="D13268" s="218">
        <v>348.17</v>
      </c>
    </row>
    <row r="13269" spans="1:4" ht="14.25">
      <c r="A13269" s="199">
        <v>39694</v>
      </c>
      <c r="B13269" s="186" t="s">
        <v>12393</v>
      </c>
      <c r="C13269" s="187" t="s">
        <v>74</v>
      </c>
      <c r="D13269" s="218">
        <v>414.65</v>
      </c>
    </row>
    <row r="13270" spans="1:4" ht="14.25">
      <c r="A13270" s="199">
        <v>1292</v>
      </c>
      <c r="B13270" s="186" t="s">
        <v>12394</v>
      </c>
      <c r="C13270" s="187" t="s">
        <v>74</v>
      </c>
      <c r="D13270" s="218">
        <v>40.729999999999997</v>
      </c>
    </row>
    <row r="13271" spans="1:4" ht="14.25">
      <c r="A13271" s="199">
        <v>1287</v>
      </c>
      <c r="B13271" s="186" t="s">
        <v>12395</v>
      </c>
      <c r="C13271" s="187" t="s">
        <v>74</v>
      </c>
      <c r="D13271" s="218">
        <v>32.6</v>
      </c>
    </row>
    <row r="13272" spans="1:4" ht="14.25">
      <c r="A13272" s="199">
        <v>4786</v>
      </c>
      <c r="B13272" s="186" t="s">
        <v>12396</v>
      </c>
      <c r="C13272" s="187" t="s">
        <v>74</v>
      </c>
      <c r="D13272" s="218">
        <v>124.95</v>
      </c>
    </row>
    <row r="13273" spans="1:4" ht="14.25">
      <c r="A13273" s="199">
        <v>10840</v>
      </c>
      <c r="B13273" s="186" t="s">
        <v>12397</v>
      </c>
      <c r="C13273" s="187" t="s">
        <v>74</v>
      </c>
      <c r="D13273" s="218">
        <v>317.02999999999997</v>
      </c>
    </row>
    <row r="13274" spans="1:4" ht="14.25">
      <c r="A13274" s="199">
        <v>10841</v>
      </c>
      <c r="B13274" s="186" t="s">
        <v>12398</v>
      </c>
      <c r="C13274" s="187" t="s">
        <v>74</v>
      </c>
      <c r="D13274" s="218">
        <v>239.26</v>
      </c>
    </row>
    <row r="13275" spans="1:4" ht="14.25">
      <c r="A13275" s="199">
        <v>44540</v>
      </c>
      <c r="B13275" s="186" t="s">
        <v>12399</v>
      </c>
      <c r="C13275" s="187" t="s">
        <v>74</v>
      </c>
      <c r="D13275" s="218">
        <v>305.73</v>
      </c>
    </row>
    <row r="13276" spans="1:4" ht="14.25">
      <c r="A13276" s="199">
        <v>10842</v>
      </c>
      <c r="B13276" s="186" t="s">
        <v>12400</v>
      </c>
      <c r="C13276" s="187" t="s">
        <v>74</v>
      </c>
      <c r="D13276" s="218">
        <v>345.6</v>
      </c>
    </row>
    <row r="13277" spans="1:4" ht="14.25">
      <c r="A13277" s="199">
        <v>45190</v>
      </c>
      <c r="B13277" s="186" t="s">
        <v>12401</v>
      </c>
      <c r="C13277" s="187" t="s">
        <v>74</v>
      </c>
      <c r="D13277" s="218">
        <v>67.25</v>
      </c>
    </row>
    <row r="13278" spans="1:4" ht="14.25">
      <c r="A13278" s="199">
        <v>45191</v>
      </c>
      <c r="B13278" s="186" t="s">
        <v>12402</v>
      </c>
      <c r="C13278" s="187" t="s">
        <v>74</v>
      </c>
      <c r="D13278" s="218">
        <v>114.09</v>
      </c>
    </row>
    <row r="13279" spans="1:4" ht="14.25">
      <c r="A13279" s="199">
        <v>38180</v>
      </c>
      <c r="B13279" s="186" t="s">
        <v>12403</v>
      </c>
      <c r="C13279" s="187" t="s">
        <v>74</v>
      </c>
      <c r="D13279" s="218">
        <v>174.91</v>
      </c>
    </row>
    <row r="13280" spans="1:4" ht="14.25">
      <c r="A13280" s="199">
        <v>40648</v>
      </c>
      <c r="B13280" s="186" t="s">
        <v>12404</v>
      </c>
      <c r="C13280" s="187" t="s">
        <v>74</v>
      </c>
      <c r="D13280" s="218">
        <v>239.9</v>
      </c>
    </row>
    <row r="13281" spans="1:4" ht="14.25">
      <c r="A13281" s="199">
        <v>40649</v>
      </c>
      <c r="B13281" s="186" t="s">
        <v>12405</v>
      </c>
      <c r="C13281" s="187" t="s">
        <v>74</v>
      </c>
      <c r="D13281" s="218">
        <v>139.74</v>
      </c>
    </row>
    <row r="13282" spans="1:4" ht="14.25">
      <c r="A13282" s="199">
        <v>40650</v>
      </c>
      <c r="B13282" s="186" t="s">
        <v>12406</v>
      </c>
      <c r="C13282" s="187" t="s">
        <v>74</v>
      </c>
      <c r="D13282" s="218">
        <v>179.92</v>
      </c>
    </row>
    <row r="13283" spans="1:4" ht="14.25">
      <c r="A13283" s="199">
        <v>40651</v>
      </c>
      <c r="B13283" s="186" t="s">
        <v>12407</v>
      </c>
      <c r="C13283" s="187" t="s">
        <v>74</v>
      </c>
      <c r="D13283" s="218">
        <v>331.86</v>
      </c>
    </row>
    <row r="13284" spans="1:4" ht="14.25">
      <c r="A13284" s="199">
        <v>40652</v>
      </c>
      <c r="B13284" s="186" t="s">
        <v>12408</v>
      </c>
      <c r="C13284" s="187" t="s">
        <v>74</v>
      </c>
      <c r="D13284" s="218">
        <v>177.92</v>
      </c>
    </row>
    <row r="13285" spans="1:4" ht="14.25">
      <c r="A13285" s="199">
        <v>40647</v>
      </c>
      <c r="B13285" s="186" t="s">
        <v>12409</v>
      </c>
      <c r="C13285" s="187" t="s">
        <v>74</v>
      </c>
      <c r="D13285" s="218">
        <v>195.92</v>
      </c>
    </row>
    <row r="13286" spans="1:4" ht="14.25">
      <c r="A13286" s="199">
        <v>40653</v>
      </c>
      <c r="B13286" s="186" t="s">
        <v>12410</v>
      </c>
      <c r="C13286" s="187" t="s">
        <v>74</v>
      </c>
      <c r="D13286" s="218">
        <v>149.94</v>
      </c>
    </row>
    <row r="13287" spans="1:4" ht="14.25">
      <c r="A13287" s="199">
        <v>38135</v>
      </c>
      <c r="B13287" s="186" t="s">
        <v>12411</v>
      </c>
      <c r="C13287" s="187" t="s">
        <v>74</v>
      </c>
      <c r="D13287" s="218">
        <v>92.95</v>
      </c>
    </row>
    <row r="13288" spans="1:4" ht="14.25">
      <c r="A13288" s="199">
        <v>36178</v>
      </c>
      <c r="B13288" s="186" t="s">
        <v>12412</v>
      </c>
      <c r="C13288" s="187" t="s">
        <v>73</v>
      </c>
      <c r="D13288" s="218">
        <v>15.54</v>
      </c>
    </row>
    <row r="13289" spans="1:4" ht="14.25">
      <c r="A13289" s="199">
        <v>38181</v>
      </c>
      <c r="B13289" s="186" t="s">
        <v>12413</v>
      </c>
      <c r="C13289" s="187" t="s">
        <v>74</v>
      </c>
      <c r="D13289" s="218">
        <v>238.77</v>
      </c>
    </row>
    <row r="13290" spans="1:4" ht="14.25">
      <c r="A13290" s="199">
        <v>38182</v>
      </c>
      <c r="B13290" s="186" t="s">
        <v>12414</v>
      </c>
      <c r="C13290" s="187" t="s">
        <v>74</v>
      </c>
      <c r="D13290" s="218">
        <v>227.44</v>
      </c>
    </row>
    <row r="13291" spans="1:4" ht="14.25">
      <c r="A13291" s="199">
        <v>38186</v>
      </c>
      <c r="B13291" s="186" t="s">
        <v>12415</v>
      </c>
      <c r="C13291" s="187" t="s">
        <v>74</v>
      </c>
      <c r="D13291" s="218">
        <v>591.20000000000005</v>
      </c>
    </row>
    <row r="13292" spans="1:4" ht="14.25">
      <c r="A13292" s="199">
        <v>38185</v>
      </c>
      <c r="B13292" s="186" t="s">
        <v>12416</v>
      </c>
      <c r="C13292" s="187" t="s">
        <v>74</v>
      </c>
      <c r="D13292" s="218">
        <v>526.38</v>
      </c>
    </row>
    <row r="13293" spans="1:4" ht="14.25">
      <c r="A13293" s="199">
        <v>40654</v>
      </c>
      <c r="B13293" s="186" t="s">
        <v>12417</v>
      </c>
      <c r="C13293" s="187" t="s">
        <v>74</v>
      </c>
      <c r="D13293" s="218">
        <v>232.9</v>
      </c>
    </row>
    <row r="13294" spans="1:4" ht="14.25">
      <c r="A13294" s="199">
        <v>44541</v>
      </c>
      <c r="B13294" s="186" t="s">
        <v>12418</v>
      </c>
      <c r="C13294" s="187" t="s">
        <v>74</v>
      </c>
      <c r="D13294" s="218">
        <v>252.56</v>
      </c>
    </row>
    <row r="13295" spans="1:4" ht="14.25">
      <c r="A13295" s="199">
        <v>4822</v>
      </c>
      <c r="B13295" s="186" t="s">
        <v>12419</v>
      </c>
      <c r="C13295" s="187" t="s">
        <v>74</v>
      </c>
      <c r="D13295" s="218">
        <v>315.68</v>
      </c>
    </row>
    <row r="13296" spans="1:4" ht="14.25">
      <c r="A13296" s="199">
        <v>4818</v>
      </c>
      <c r="B13296" s="186" t="s">
        <v>12420</v>
      </c>
      <c r="C13296" s="187" t="s">
        <v>74</v>
      </c>
      <c r="D13296" s="218">
        <v>324.48</v>
      </c>
    </row>
    <row r="13297" spans="1:4" ht="14.25">
      <c r="A13297" s="199">
        <v>39567</v>
      </c>
      <c r="B13297" s="186" t="s">
        <v>12421</v>
      </c>
      <c r="C13297" s="187" t="s">
        <v>74</v>
      </c>
      <c r="D13297" s="218">
        <v>45.66</v>
      </c>
    </row>
    <row r="13298" spans="1:4" ht="14.25">
      <c r="A13298" s="199">
        <v>39566</v>
      </c>
      <c r="B13298" s="186" t="s">
        <v>12422</v>
      </c>
      <c r="C13298" s="187" t="s">
        <v>74</v>
      </c>
      <c r="D13298" s="218">
        <v>48.33</v>
      </c>
    </row>
    <row r="13299" spans="1:4" ht="14.25">
      <c r="A13299" s="199">
        <v>39416</v>
      </c>
      <c r="B13299" s="186" t="s">
        <v>12423</v>
      </c>
      <c r="C13299" s="187" t="s">
        <v>74</v>
      </c>
      <c r="D13299" s="218">
        <v>29.46</v>
      </c>
    </row>
    <row r="13300" spans="1:4" ht="14.25">
      <c r="A13300" s="199">
        <v>39417</v>
      </c>
      <c r="B13300" s="186" t="s">
        <v>12424</v>
      </c>
      <c r="C13300" s="187" t="s">
        <v>74</v>
      </c>
      <c r="D13300" s="218">
        <v>28.73</v>
      </c>
    </row>
    <row r="13301" spans="1:4" ht="14.25">
      <c r="A13301" s="199">
        <v>43742</v>
      </c>
      <c r="B13301" s="186" t="s">
        <v>12425</v>
      </c>
      <c r="C13301" s="187" t="s">
        <v>74</v>
      </c>
      <c r="D13301" s="218">
        <v>30.99</v>
      </c>
    </row>
    <row r="13302" spans="1:4" ht="14.25">
      <c r="A13302" s="199">
        <v>39414</v>
      </c>
      <c r="B13302" s="186" t="s">
        <v>12426</v>
      </c>
      <c r="C13302" s="187" t="s">
        <v>74</v>
      </c>
      <c r="D13302" s="218">
        <v>27.9</v>
      </c>
    </row>
    <row r="13303" spans="1:4" ht="14.25">
      <c r="A13303" s="199">
        <v>39415</v>
      </c>
      <c r="B13303" s="186" t="s">
        <v>12427</v>
      </c>
      <c r="C13303" s="187" t="s">
        <v>74</v>
      </c>
      <c r="D13303" s="218">
        <v>24.04</v>
      </c>
    </row>
    <row r="13304" spans="1:4" ht="14.25">
      <c r="A13304" s="199">
        <v>43740</v>
      </c>
      <c r="B13304" s="186" t="s">
        <v>12428</v>
      </c>
      <c r="C13304" s="187" t="s">
        <v>74</v>
      </c>
      <c r="D13304" s="218">
        <v>29.37</v>
      </c>
    </row>
    <row r="13305" spans="1:4" ht="14.25">
      <c r="A13305" s="199">
        <v>39412</v>
      </c>
      <c r="B13305" s="186" t="s">
        <v>12429</v>
      </c>
      <c r="C13305" s="187" t="s">
        <v>74</v>
      </c>
      <c r="D13305" s="218">
        <v>20.14</v>
      </c>
    </row>
    <row r="13306" spans="1:4" ht="14.25">
      <c r="A13306" s="199">
        <v>39413</v>
      </c>
      <c r="B13306" s="186" t="s">
        <v>12430</v>
      </c>
      <c r="C13306" s="187" t="s">
        <v>74</v>
      </c>
      <c r="D13306" s="218">
        <v>21.78</v>
      </c>
    </row>
    <row r="13307" spans="1:4" ht="14.25">
      <c r="A13307" s="199">
        <v>43741</v>
      </c>
      <c r="B13307" s="186" t="s">
        <v>12431</v>
      </c>
      <c r="C13307" s="187" t="s">
        <v>74</v>
      </c>
      <c r="D13307" s="218">
        <v>23.22</v>
      </c>
    </row>
    <row r="13308" spans="1:4" ht="14.25">
      <c r="A13308" s="199">
        <v>11062</v>
      </c>
      <c r="B13308" s="186" t="s">
        <v>12432</v>
      </c>
      <c r="C13308" s="187" t="s">
        <v>74</v>
      </c>
      <c r="D13308" s="218">
        <v>41.14</v>
      </c>
    </row>
    <row r="13309" spans="1:4" ht="14.25">
      <c r="A13309" s="199">
        <v>11063</v>
      </c>
      <c r="B13309" s="186" t="s">
        <v>12433</v>
      </c>
      <c r="C13309" s="187" t="s">
        <v>74</v>
      </c>
      <c r="D13309" s="218">
        <v>25.18</v>
      </c>
    </row>
    <row r="13310" spans="1:4" ht="14.25">
      <c r="A13310" s="199">
        <v>13521</v>
      </c>
      <c r="B13310" s="186" t="s">
        <v>12434</v>
      </c>
      <c r="C13310" s="187" t="s">
        <v>73</v>
      </c>
      <c r="D13310" s="218">
        <v>145.03</v>
      </c>
    </row>
    <row r="13311" spans="1:4" ht="14.25">
      <c r="A13311" s="199">
        <v>10851</v>
      </c>
      <c r="B13311" s="186" t="s">
        <v>12435</v>
      </c>
      <c r="C13311" s="187" t="s">
        <v>73</v>
      </c>
      <c r="D13311" s="218">
        <v>61.97</v>
      </c>
    </row>
    <row r="13312" spans="1:4" ht="14.25">
      <c r="A13312" s="199">
        <v>39515</v>
      </c>
      <c r="B13312" s="186" t="s">
        <v>12436</v>
      </c>
      <c r="C13312" s="187" t="s">
        <v>73</v>
      </c>
      <c r="D13312" s="218">
        <v>49.97</v>
      </c>
    </row>
    <row r="13313" spans="1:4" ht="14.25">
      <c r="A13313" s="199">
        <v>39516</v>
      </c>
      <c r="B13313" s="186" t="s">
        <v>12437</v>
      </c>
      <c r="C13313" s="187" t="s">
        <v>73</v>
      </c>
      <c r="D13313" s="218">
        <v>42.13</v>
      </c>
    </row>
    <row r="13314" spans="1:4" ht="14.25">
      <c r="A13314" s="199">
        <v>39514</v>
      </c>
      <c r="B13314" s="186" t="s">
        <v>12438</v>
      </c>
      <c r="C13314" s="187" t="s">
        <v>73</v>
      </c>
      <c r="D13314" s="218">
        <v>26.21</v>
      </c>
    </row>
    <row r="13315" spans="1:4" ht="14.25">
      <c r="A13315" s="199">
        <v>4812</v>
      </c>
      <c r="B13315" s="186" t="s">
        <v>12439</v>
      </c>
      <c r="C13315" s="187" t="s">
        <v>74</v>
      </c>
      <c r="D13315" s="218">
        <v>12.08</v>
      </c>
    </row>
    <row r="13316" spans="1:4" ht="14.25">
      <c r="A13316" s="199">
        <v>10849</v>
      </c>
      <c r="B13316" s="186" t="s">
        <v>12440</v>
      </c>
      <c r="C13316" s="187" t="s">
        <v>73</v>
      </c>
      <c r="D13316" s="218">
        <v>2109.62</v>
      </c>
    </row>
    <row r="13317" spans="1:4" ht="14.25">
      <c r="A13317" s="199">
        <v>10848</v>
      </c>
      <c r="B13317" s="186" t="s">
        <v>12441</v>
      </c>
      <c r="C13317" s="187" t="s">
        <v>73</v>
      </c>
      <c r="D13317" s="218">
        <v>1325.1</v>
      </c>
    </row>
    <row r="13318" spans="1:4" ht="14.25">
      <c r="A13318" s="199">
        <v>4813</v>
      </c>
      <c r="B13318" s="186" t="s">
        <v>12442</v>
      </c>
      <c r="C13318" s="187" t="s">
        <v>74</v>
      </c>
      <c r="D13318" s="218">
        <v>439.5</v>
      </c>
    </row>
    <row r="13319" spans="1:4" ht="14.25">
      <c r="A13319" s="199">
        <v>37560</v>
      </c>
      <c r="B13319" s="186" t="s">
        <v>12443</v>
      </c>
      <c r="C13319" s="187" t="s">
        <v>73</v>
      </c>
      <c r="D13319" s="218">
        <v>19.68</v>
      </c>
    </row>
    <row r="13320" spans="1:4" ht="14.25">
      <c r="A13320" s="199">
        <v>37557</v>
      </c>
      <c r="B13320" s="186" t="s">
        <v>12444</v>
      </c>
      <c r="C13320" s="187" t="s">
        <v>73</v>
      </c>
      <c r="D13320" s="218">
        <v>5.97</v>
      </c>
    </row>
    <row r="13321" spans="1:4" ht="14.25">
      <c r="A13321" s="199">
        <v>37556</v>
      </c>
      <c r="B13321" s="186" t="s">
        <v>12445</v>
      </c>
      <c r="C13321" s="187" t="s">
        <v>73</v>
      </c>
      <c r="D13321" s="218">
        <v>11.56</v>
      </c>
    </row>
    <row r="13322" spans="1:4" ht="14.25">
      <c r="A13322" s="199">
        <v>37559</v>
      </c>
      <c r="B13322" s="186" t="s">
        <v>12446</v>
      </c>
      <c r="C13322" s="187" t="s">
        <v>73</v>
      </c>
      <c r="D13322" s="218">
        <v>14.18</v>
      </c>
    </row>
    <row r="13323" spans="1:4" ht="14.25">
      <c r="A13323" s="199">
        <v>37539</v>
      </c>
      <c r="B13323" s="186" t="s">
        <v>12447</v>
      </c>
      <c r="C13323" s="187" t="s">
        <v>73</v>
      </c>
      <c r="D13323" s="218">
        <v>10</v>
      </c>
    </row>
    <row r="13324" spans="1:4" ht="14.25">
      <c r="A13324" s="199">
        <v>37558</v>
      </c>
      <c r="B13324" s="186" t="s">
        <v>12448</v>
      </c>
      <c r="C13324" s="187" t="s">
        <v>73</v>
      </c>
      <c r="D13324" s="218">
        <v>18.64</v>
      </c>
    </row>
    <row r="13325" spans="1:4" ht="14.25">
      <c r="A13325" s="199">
        <v>34723</v>
      </c>
      <c r="B13325" s="186" t="s">
        <v>12449</v>
      </c>
      <c r="C13325" s="187" t="s">
        <v>74</v>
      </c>
      <c r="D13325" s="218">
        <v>1015.25</v>
      </c>
    </row>
    <row r="13326" spans="1:4" ht="14.25">
      <c r="A13326" s="199">
        <v>34721</v>
      </c>
      <c r="B13326" s="186" t="s">
        <v>12450</v>
      </c>
      <c r="C13326" s="187" t="s">
        <v>74</v>
      </c>
      <c r="D13326" s="218">
        <v>1265.77</v>
      </c>
    </row>
    <row r="13327" spans="1:4" ht="14.25">
      <c r="A13327" s="199">
        <v>4309</v>
      </c>
      <c r="B13327" s="186" t="s">
        <v>12451</v>
      </c>
      <c r="C13327" s="187" t="s">
        <v>73</v>
      </c>
      <c r="D13327" s="218">
        <v>7.44</v>
      </c>
    </row>
    <row r="13328" spans="1:4" ht="14.25">
      <c r="A13328" s="199">
        <v>4307</v>
      </c>
      <c r="B13328" s="186" t="s">
        <v>12452</v>
      </c>
      <c r="C13328" s="187" t="s">
        <v>73</v>
      </c>
      <c r="D13328" s="218">
        <v>12.73</v>
      </c>
    </row>
    <row r="13329" spans="1:4" ht="14.25">
      <c r="A13329" s="199">
        <v>10850</v>
      </c>
      <c r="B13329" s="186" t="s">
        <v>12453</v>
      </c>
      <c r="C13329" s="187" t="s">
        <v>73</v>
      </c>
      <c r="D13329" s="218">
        <v>65.92</v>
      </c>
    </row>
    <row r="13330" spans="1:4" ht="14.25">
      <c r="A13330" s="199">
        <v>42438</v>
      </c>
      <c r="B13330" s="186" t="s">
        <v>12454</v>
      </c>
      <c r="C13330" s="187" t="s">
        <v>73</v>
      </c>
      <c r="D13330" s="218"/>
    </row>
    <row r="13331" spans="1:4" ht="14.25">
      <c r="A13331" s="199">
        <v>4792</v>
      </c>
      <c r="B13331" s="186" t="s">
        <v>12455</v>
      </c>
      <c r="C13331" s="187" t="s">
        <v>74</v>
      </c>
      <c r="D13331" s="218">
        <v>167.9</v>
      </c>
    </row>
    <row r="13332" spans="1:4" ht="14.25">
      <c r="A13332" s="199">
        <v>4790</v>
      </c>
      <c r="B13332" s="186" t="s">
        <v>12456</v>
      </c>
      <c r="C13332" s="187" t="s">
        <v>74</v>
      </c>
      <c r="D13332" s="218">
        <v>100.95</v>
      </c>
    </row>
    <row r="13333" spans="1:4" ht="14.25">
      <c r="A13333" s="199">
        <v>40671</v>
      </c>
      <c r="B13333" s="186" t="s">
        <v>12457</v>
      </c>
      <c r="C13333" s="187" t="s">
        <v>74</v>
      </c>
      <c r="D13333" s="218">
        <v>96.89</v>
      </c>
    </row>
    <row r="13334" spans="1:4" ht="14.25">
      <c r="A13334" s="199">
        <v>7552</v>
      </c>
      <c r="B13334" s="186" t="s">
        <v>12458</v>
      </c>
      <c r="C13334" s="187" t="s">
        <v>73</v>
      </c>
      <c r="D13334" s="218">
        <v>31.65</v>
      </c>
    </row>
    <row r="13335" spans="1:4" ht="14.25">
      <c r="A13335" s="199">
        <v>4893</v>
      </c>
      <c r="B13335" s="186" t="s">
        <v>12459</v>
      </c>
      <c r="C13335" s="187" t="s">
        <v>73</v>
      </c>
      <c r="D13335" s="218">
        <v>14.09</v>
      </c>
    </row>
    <row r="13336" spans="1:4" ht="14.25">
      <c r="A13336" s="199">
        <v>4894</v>
      </c>
      <c r="B13336" s="186" t="s">
        <v>12460</v>
      </c>
      <c r="C13336" s="187" t="s">
        <v>73</v>
      </c>
      <c r="D13336" s="218">
        <v>12.09</v>
      </c>
    </row>
    <row r="13337" spans="1:4" ht="14.25">
      <c r="A13337" s="199">
        <v>4890</v>
      </c>
      <c r="B13337" s="186" t="s">
        <v>12461</v>
      </c>
      <c r="C13337" s="187" t="s">
        <v>73</v>
      </c>
      <c r="D13337" s="218">
        <v>7.74</v>
      </c>
    </row>
    <row r="13338" spans="1:4" ht="14.25">
      <c r="A13338" s="199">
        <v>4888</v>
      </c>
      <c r="B13338" s="186" t="s">
        <v>12462</v>
      </c>
      <c r="C13338" s="187" t="s">
        <v>73</v>
      </c>
      <c r="D13338" s="218">
        <v>4.12</v>
      </c>
    </row>
    <row r="13339" spans="1:4" ht="14.25">
      <c r="A13339" s="199">
        <v>12411</v>
      </c>
      <c r="B13339" s="186" t="s">
        <v>12463</v>
      </c>
      <c r="C13339" s="187" t="s">
        <v>73</v>
      </c>
      <c r="D13339" s="218">
        <v>41.66</v>
      </c>
    </row>
    <row r="13340" spans="1:4" ht="14.25">
      <c r="A13340" s="199">
        <v>4891</v>
      </c>
      <c r="B13340" s="186" t="s">
        <v>12464</v>
      </c>
      <c r="C13340" s="187" t="s">
        <v>73</v>
      </c>
      <c r="D13340" s="218">
        <v>20.83</v>
      </c>
    </row>
    <row r="13341" spans="1:4" ht="14.25">
      <c r="A13341" s="199">
        <v>4892</v>
      </c>
      <c r="B13341" s="186" t="s">
        <v>12465</v>
      </c>
      <c r="C13341" s="187" t="s">
        <v>73</v>
      </c>
      <c r="D13341" s="218">
        <v>58.34</v>
      </c>
    </row>
    <row r="13342" spans="1:4" ht="14.25">
      <c r="A13342" s="199">
        <v>4889</v>
      </c>
      <c r="B13342" s="186" t="s">
        <v>12466</v>
      </c>
      <c r="C13342" s="187" t="s">
        <v>73</v>
      </c>
      <c r="D13342" s="218">
        <v>5.57</v>
      </c>
    </row>
    <row r="13343" spans="1:4" ht="14.25">
      <c r="A13343" s="199">
        <v>12412</v>
      </c>
      <c r="B13343" s="186" t="s">
        <v>12467</v>
      </c>
      <c r="C13343" s="187" t="s">
        <v>73</v>
      </c>
      <c r="D13343" s="218">
        <v>108.43</v>
      </c>
    </row>
    <row r="13344" spans="1:4" ht="14.25">
      <c r="A13344" s="199">
        <v>4907</v>
      </c>
      <c r="B13344" s="186" t="s">
        <v>12468</v>
      </c>
      <c r="C13344" s="187" t="s">
        <v>73</v>
      </c>
      <c r="D13344" s="218">
        <v>24.4</v>
      </c>
    </row>
    <row r="13345" spans="1:4" ht="14.25">
      <c r="A13345" s="199">
        <v>4902</v>
      </c>
      <c r="B13345" s="186" t="s">
        <v>12469</v>
      </c>
      <c r="C13345" s="187" t="s">
        <v>73</v>
      </c>
      <c r="D13345" s="218">
        <v>63.3</v>
      </c>
    </row>
    <row r="13346" spans="1:4" ht="14.25">
      <c r="A13346" s="199">
        <v>4741</v>
      </c>
      <c r="B13346" s="186" t="s">
        <v>12470</v>
      </c>
      <c r="C13346" s="187" t="s">
        <v>712</v>
      </c>
      <c r="D13346" s="218">
        <v>119.89</v>
      </c>
    </row>
    <row r="13347" spans="1:4" ht="14.25">
      <c r="A13347" s="199">
        <v>4752</v>
      </c>
      <c r="B13347" s="186" t="s">
        <v>12471</v>
      </c>
      <c r="C13347" s="187" t="s">
        <v>42</v>
      </c>
      <c r="D13347" s="218">
        <v>20.41</v>
      </c>
    </row>
    <row r="13348" spans="1:4" ht="14.25">
      <c r="A13348" s="199">
        <v>41091</v>
      </c>
      <c r="B13348" s="186" t="s">
        <v>12472</v>
      </c>
      <c r="C13348" s="187" t="s">
        <v>75</v>
      </c>
      <c r="D13348" s="218">
        <v>3603.12</v>
      </c>
    </row>
    <row r="13349" spans="1:4" ht="14.25">
      <c r="A13349" s="199">
        <v>13954</v>
      </c>
      <c r="B13349" s="186" t="s">
        <v>12473</v>
      </c>
      <c r="C13349" s="187" t="s">
        <v>73</v>
      </c>
      <c r="D13349" s="218"/>
    </row>
    <row r="13350" spans="1:4" ht="14.25">
      <c r="A13350" s="199">
        <v>3411</v>
      </c>
      <c r="B13350" s="186" t="s">
        <v>12474</v>
      </c>
      <c r="C13350" s="187" t="s">
        <v>72</v>
      </c>
      <c r="D13350" s="218"/>
    </row>
    <row r="13351" spans="1:4" ht="14.25">
      <c r="A13351" s="199">
        <v>39995</v>
      </c>
      <c r="B13351" s="186" t="s">
        <v>12475</v>
      </c>
      <c r="C13351" s="187" t="s">
        <v>712</v>
      </c>
      <c r="D13351" s="218"/>
    </row>
    <row r="13352" spans="1:4" ht="14.25">
      <c r="A13352" s="199">
        <v>11615</v>
      </c>
      <c r="B13352" s="186" t="s">
        <v>12476</v>
      </c>
      <c r="C13352" s="187" t="s">
        <v>74</v>
      </c>
      <c r="D13352" s="218"/>
    </row>
    <row r="13353" spans="1:4" ht="14.25">
      <c r="A13353" s="199">
        <v>3408</v>
      </c>
      <c r="B13353" s="186" t="s">
        <v>12477</v>
      </c>
      <c r="C13353" s="187" t="s">
        <v>74</v>
      </c>
      <c r="D13353" s="218"/>
    </row>
    <row r="13354" spans="1:4" ht="14.25">
      <c r="A13354" s="199">
        <v>3409</v>
      </c>
      <c r="B13354" s="186" t="s">
        <v>12478</v>
      </c>
      <c r="C13354" s="187" t="s">
        <v>74</v>
      </c>
      <c r="D13354" s="218"/>
    </row>
    <row r="13355" spans="1:4" ht="14.25">
      <c r="A13355" s="199">
        <v>11427</v>
      </c>
      <c r="B13355" s="186" t="s">
        <v>12479</v>
      </c>
      <c r="C13355" s="187" t="s">
        <v>72</v>
      </c>
      <c r="D13355" s="218"/>
    </row>
    <row r="13356" spans="1:4" ht="14.25">
      <c r="A13356" s="199">
        <v>4491</v>
      </c>
      <c r="B13356" s="186" t="s">
        <v>12480</v>
      </c>
      <c r="C13356" s="187" t="s">
        <v>44</v>
      </c>
      <c r="D13356" s="218">
        <v>7.88</v>
      </c>
    </row>
    <row r="13357" spans="1:4" ht="14.25">
      <c r="A13357" s="199">
        <v>2745</v>
      </c>
      <c r="B13357" s="186" t="s">
        <v>12481</v>
      </c>
      <c r="C13357" s="187" t="s">
        <v>44</v>
      </c>
      <c r="D13357" s="218">
        <v>3.3</v>
      </c>
    </row>
    <row r="13358" spans="1:4" ht="14.25">
      <c r="A13358" s="199">
        <v>14439</v>
      </c>
      <c r="B13358" s="186" t="s">
        <v>12482</v>
      </c>
      <c r="C13358" s="187" t="s">
        <v>44</v>
      </c>
      <c r="D13358" s="218">
        <v>4.0999999999999996</v>
      </c>
    </row>
    <row r="13359" spans="1:4" ht="14.25">
      <c r="A13359" s="199">
        <v>45238</v>
      </c>
      <c r="B13359" s="186" t="s">
        <v>13986</v>
      </c>
      <c r="C13359" s="187" t="s">
        <v>73</v>
      </c>
      <c r="D13359" s="218">
        <v>29.34</v>
      </c>
    </row>
    <row r="13360" spans="1:4" ht="14.25">
      <c r="A13360" s="199">
        <v>44496</v>
      </c>
      <c r="B13360" s="186" t="s">
        <v>13987</v>
      </c>
      <c r="C13360" s="187" t="s">
        <v>73</v>
      </c>
      <c r="D13360" s="218">
        <v>200.63</v>
      </c>
    </row>
    <row r="13361" spans="1:4" ht="14.25">
      <c r="A13361" s="199">
        <v>12362</v>
      </c>
      <c r="B13361" s="186" t="s">
        <v>12483</v>
      </c>
      <c r="C13361" s="187" t="s">
        <v>73</v>
      </c>
      <c r="D13361" s="218"/>
    </row>
    <row r="13362" spans="1:4" ht="14.25">
      <c r="A13362" s="199">
        <v>421</v>
      </c>
      <c r="B13362" s="186" t="s">
        <v>12484</v>
      </c>
      <c r="C13362" s="187" t="s">
        <v>73</v>
      </c>
      <c r="D13362" s="218"/>
    </row>
    <row r="13363" spans="1:4" ht="14.25">
      <c r="A13363" s="199">
        <v>14148</v>
      </c>
      <c r="B13363" s="186" t="s">
        <v>13988</v>
      </c>
      <c r="C13363" s="187" t="s">
        <v>73</v>
      </c>
      <c r="D13363" s="218">
        <v>2</v>
      </c>
    </row>
    <row r="13364" spans="1:4" ht="14.25">
      <c r="A13364" s="199">
        <v>4341</v>
      </c>
      <c r="B13364" s="186" t="s">
        <v>12485</v>
      </c>
      <c r="C13364" s="187" t="s">
        <v>73</v>
      </c>
      <c r="D13364" s="218">
        <v>1.28</v>
      </c>
    </row>
    <row r="13365" spans="1:4" ht="14.25">
      <c r="A13365" s="199">
        <v>4337</v>
      </c>
      <c r="B13365" s="186" t="s">
        <v>12486</v>
      </c>
      <c r="C13365" s="187" t="s">
        <v>73</v>
      </c>
      <c r="D13365" s="218">
        <v>3.24</v>
      </c>
    </row>
    <row r="13366" spans="1:4" ht="14.25">
      <c r="A13366" s="199">
        <v>11971</v>
      </c>
      <c r="B13366" s="186" t="s">
        <v>12487</v>
      </c>
      <c r="C13366" s="187" t="s">
        <v>73</v>
      </c>
      <c r="D13366" s="218">
        <v>5.36</v>
      </c>
    </row>
    <row r="13367" spans="1:4" ht="14.25">
      <c r="A13367" s="199">
        <v>4339</v>
      </c>
      <c r="B13367" s="186" t="s">
        <v>12488</v>
      </c>
      <c r="C13367" s="187" t="s">
        <v>73</v>
      </c>
      <c r="D13367" s="218">
        <v>0.69</v>
      </c>
    </row>
    <row r="13368" spans="1:4" ht="14.25">
      <c r="A13368" s="199">
        <v>39997</v>
      </c>
      <c r="B13368" s="186" t="s">
        <v>12489</v>
      </c>
      <c r="C13368" s="187" t="s">
        <v>73</v>
      </c>
      <c r="D13368" s="218">
        <v>0.38</v>
      </c>
    </row>
    <row r="13369" spans="1:4" ht="14.25">
      <c r="A13369" s="199">
        <v>4342</v>
      </c>
      <c r="B13369" s="186" t="s">
        <v>12490</v>
      </c>
      <c r="C13369" s="187" t="s">
        <v>73</v>
      </c>
      <c r="D13369" s="218">
        <v>0.28000000000000003</v>
      </c>
    </row>
    <row r="13370" spans="1:4" ht="14.25">
      <c r="A13370" s="199">
        <v>4330</v>
      </c>
      <c r="B13370" s="186" t="s">
        <v>12491</v>
      </c>
      <c r="C13370" s="187" t="s">
        <v>73</v>
      </c>
      <c r="D13370" s="218">
        <v>0.19</v>
      </c>
    </row>
    <row r="13371" spans="1:4" ht="14.25">
      <c r="A13371" s="199">
        <v>4340</v>
      </c>
      <c r="B13371" s="186" t="s">
        <v>12492</v>
      </c>
      <c r="C13371" s="187" t="s">
        <v>73</v>
      </c>
      <c r="D13371" s="218">
        <v>1.5</v>
      </c>
    </row>
    <row r="13372" spans="1:4" ht="14.25">
      <c r="A13372" s="199">
        <v>5088</v>
      </c>
      <c r="B13372" s="186" t="s">
        <v>12493</v>
      </c>
      <c r="C13372" s="187" t="s">
        <v>73</v>
      </c>
      <c r="D13372" s="218">
        <v>7.1</v>
      </c>
    </row>
    <row r="13373" spans="1:4" ht="14.25">
      <c r="A13373" s="199">
        <v>11154</v>
      </c>
      <c r="B13373" s="186" t="s">
        <v>12494</v>
      </c>
      <c r="C13373" s="187" t="s">
        <v>73</v>
      </c>
      <c r="D13373" s="218">
        <v>1237</v>
      </c>
    </row>
    <row r="13374" spans="1:4" ht="14.25">
      <c r="A13374" s="199">
        <v>4989</v>
      </c>
      <c r="B13374" s="186" t="s">
        <v>12495</v>
      </c>
      <c r="C13374" s="187" t="s">
        <v>73</v>
      </c>
      <c r="D13374" s="218">
        <v>323.3</v>
      </c>
    </row>
    <row r="13375" spans="1:4" ht="14.25">
      <c r="A13375" s="199">
        <v>4982</v>
      </c>
      <c r="B13375" s="186" t="s">
        <v>12496</v>
      </c>
      <c r="C13375" s="187" t="s">
        <v>73</v>
      </c>
      <c r="D13375" s="218">
        <v>303.24</v>
      </c>
    </row>
    <row r="13376" spans="1:4" ht="14.25">
      <c r="A13376" s="199">
        <v>4962</v>
      </c>
      <c r="B13376" s="186" t="s">
        <v>12497</v>
      </c>
      <c r="C13376" s="187" t="s">
        <v>73</v>
      </c>
      <c r="D13376" s="218">
        <v>239.14</v>
      </c>
    </row>
    <row r="13377" spans="1:4" ht="14.25">
      <c r="A13377" s="199">
        <v>4981</v>
      </c>
      <c r="B13377" s="186" t="s">
        <v>12498</v>
      </c>
      <c r="C13377" s="187" t="s">
        <v>73</v>
      </c>
      <c r="D13377" s="218">
        <v>212.9</v>
      </c>
    </row>
    <row r="13378" spans="1:4" ht="14.25">
      <c r="A13378" s="199">
        <v>4964</v>
      </c>
      <c r="B13378" s="186" t="s">
        <v>12499</v>
      </c>
      <c r="C13378" s="187" t="s">
        <v>73</v>
      </c>
      <c r="D13378" s="218">
        <v>270.08999999999997</v>
      </c>
    </row>
    <row r="13379" spans="1:4" ht="14.25">
      <c r="A13379" s="199">
        <v>4992</v>
      </c>
      <c r="B13379" s="186" t="s">
        <v>12500</v>
      </c>
      <c r="C13379" s="187" t="s">
        <v>73</v>
      </c>
      <c r="D13379" s="218">
        <v>263.83</v>
      </c>
    </row>
    <row r="13380" spans="1:4" ht="14.25">
      <c r="A13380" s="199">
        <v>4987</v>
      </c>
      <c r="B13380" s="186" t="s">
        <v>12501</v>
      </c>
      <c r="C13380" s="187" t="s">
        <v>73</v>
      </c>
      <c r="D13380" s="218">
        <v>301.83999999999997</v>
      </c>
    </row>
    <row r="13381" spans="1:4" ht="14.25">
      <c r="A13381" s="199">
        <v>4930</v>
      </c>
      <c r="B13381" s="186" t="s">
        <v>12502</v>
      </c>
      <c r="C13381" s="187" t="s">
        <v>74</v>
      </c>
      <c r="D13381" s="218">
        <v>523.95000000000005</v>
      </c>
    </row>
    <row r="13382" spans="1:4" ht="14.25">
      <c r="A13382" s="199">
        <v>4998</v>
      </c>
      <c r="B13382" s="186" t="s">
        <v>12503</v>
      </c>
      <c r="C13382" s="187" t="s">
        <v>74</v>
      </c>
      <c r="D13382" s="218">
        <v>942.31</v>
      </c>
    </row>
    <row r="13383" spans="1:4" ht="14.25">
      <c r="A13383" s="199">
        <v>39021</v>
      </c>
      <c r="B13383" s="186" t="s">
        <v>12504</v>
      </c>
      <c r="C13383" s="187" t="s">
        <v>73</v>
      </c>
      <c r="D13383" s="218">
        <v>557.09</v>
      </c>
    </row>
    <row r="13384" spans="1:4" ht="14.25">
      <c r="A13384" s="199">
        <v>39022</v>
      </c>
      <c r="B13384" s="186" t="s">
        <v>12505</v>
      </c>
      <c r="C13384" s="187" t="s">
        <v>73</v>
      </c>
      <c r="D13384" s="218">
        <v>499</v>
      </c>
    </row>
    <row r="13385" spans="1:4" ht="14.25">
      <c r="A13385" s="199">
        <v>39024</v>
      </c>
      <c r="B13385" s="186" t="s">
        <v>12506</v>
      </c>
      <c r="C13385" s="187" t="s">
        <v>73</v>
      </c>
      <c r="D13385" s="218"/>
    </row>
    <row r="13386" spans="1:4" ht="14.25">
      <c r="A13386" s="199">
        <v>4914</v>
      </c>
      <c r="B13386" s="186" t="s">
        <v>12507</v>
      </c>
      <c r="C13386" s="187" t="s">
        <v>74</v>
      </c>
      <c r="D13386" s="218"/>
    </row>
    <row r="13387" spans="1:4" ht="14.25">
      <c r="A13387" s="199">
        <v>4917</v>
      </c>
      <c r="B13387" s="186" t="s">
        <v>12508</v>
      </c>
      <c r="C13387" s="187" t="s">
        <v>74</v>
      </c>
      <c r="D13387" s="218"/>
    </row>
    <row r="13388" spans="1:4" ht="14.25">
      <c r="A13388" s="199">
        <v>39025</v>
      </c>
      <c r="B13388" s="186" t="s">
        <v>12509</v>
      </c>
      <c r="C13388" s="187" t="s">
        <v>73</v>
      </c>
      <c r="D13388" s="218"/>
    </row>
    <row r="13389" spans="1:4" ht="14.25">
      <c r="A13389" s="199">
        <v>4922</v>
      </c>
      <c r="B13389" s="186" t="s">
        <v>12510</v>
      </c>
      <c r="C13389" s="187" t="s">
        <v>74</v>
      </c>
      <c r="D13389" s="218"/>
    </row>
    <row r="13390" spans="1:4" ht="14.25">
      <c r="A13390" s="199">
        <v>4911</v>
      </c>
      <c r="B13390" s="186" t="s">
        <v>12511</v>
      </c>
      <c r="C13390" s="187" t="s">
        <v>74</v>
      </c>
      <c r="D13390" s="218">
        <v>332.64</v>
      </c>
    </row>
    <row r="13391" spans="1:4" ht="14.25">
      <c r="A13391" s="199">
        <v>37518</v>
      </c>
      <c r="B13391" s="186" t="s">
        <v>12512</v>
      </c>
      <c r="C13391" s="187" t="s">
        <v>74</v>
      </c>
      <c r="D13391" s="218">
        <v>540.54</v>
      </c>
    </row>
    <row r="13392" spans="1:4" ht="14.25">
      <c r="A13392" s="199">
        <v>4910</v>
      </c>
      <c r="B13392" s="186" t="s">
        <v>12513</v>
      </c>
      <c r="C13392" s="187" t="s">
        <v>74</v>
      </c>
      <c r="D13392" s="218">
        <v>455.68</v>
      </c>
    </row>
    <row r="13393" spans="1:4" ht="14.25">
      <c r="A13393" s="199">
        <v>4943</v>
      </c>
      <c r="B13393" s="186" t="s">
        <v>12514</v>
      </c>
      <c r="C13393" s="187" t="s">
        <v>74</v>
      </c>
      <c r="D13393" s="218">
        <v>678.85</v>
      </c>
    </row>
    <row r="13394" spans="1:4" ht="14.25">
      <c r="A13394" s="199">
        <v>5002</v>
      </c>
      <c r="B13394" s="186" t="s">
        <v>12515</v>
      </c>
      <c r="C13394" s="187" t="s">
        <v>74</v>
      </c>
      <c r="D13394" s="218">
        <v>686.92</v>
      </c>
    </row>
    <row r="13395" spans="1:4" ht="14.25">
      <c r="A13395" s="199">
        <v>4977</v>
      </c>
      <c r="B13395" s="186" t="s">
        <v>12516</v>
      </c>
      <c r="C13395" s="187" t="s">
        <v>74</v>
      </c>
      <c r="D13395" s="218">
        <v>463.7</v>
      </c>
    </row>
    <row r="13396" spans="1:4" ht="14.25">
      <c r="A13396" s="199">
        <v>11364</v>
      </c>
      <c r="B13396" s="186" t="s">
        <v>12517</v>
      </c>
      <c r="C13396" s="187" t="s">
        <v>73</v>
      </c>
      <c r="D13396" s="218">
        <v>182.9</v>
      </c>
    </row>
    <row r="13397" spans="1:4" ht="14.25">
      <c r="A13397" s="199">
        <v>11365</v>
      </c>
      <c r="B13397" s="186" t="s">
        <v>12518</v>
      </c>
      <c r="C13397" s="187" t="s">
        <v>73</v>
      </c>
      <c r="D13397" s="218">
        <v>189.8</v>
      </c>
    </row>
    <row r="13398" spans="1:4" ht="14.25">
      <c r="A13398" s="199">
        <v>11366</v>
      </c>
      <c r="B13398" s="186" t="s">
        <v>12519</v>
      </c>
      <c r="C13398" s="187" t="s">
        <v>73</v>
      </c>
      <c r="D13398" s="218">
        <v>201.76</v>
      </c>
    </row>
    <row r="13399" spans="1:4" ht="14.25">
      <c r="A13399" s="199">
        <v>43777</v>
      </c>
      <c r="B13399" s="186" t="s">
        <v>12520</v>
      </c>
      <c r="C13399" s="187" t="s">
        <v>73</v>
      </c>
      <c r="D13399" s="218">
        <v>237</v>
      </c>
    </row>
    <row r="13400" spans="1:4" ht="14.25">
      <c r="A13400" s="199">
        <v>20322</v>
      </c>
      <c r="B13400" s="186" t="s">
        <v>12521</v>
      </c>
      <c r="C13400" s="187" t="s">
        <v>73</v>
      </c>
      <c r="D13400" s="218">
        <v>220.01</v>
      </c>
    </row>
    <row r="13401" spans="1:4" ht="14.25">
      <c r="A13401" s="199">
        <v>10553</v>
      </c>
      <c r="B13401" s="186" t="s">
        <v>12522</v>
      </c>
      <c r="C13401" s="187" t="s">
        <v>73</v>
      </c>
      <c r="D13401" s="218">
        <v>199.77</v>
      </c>
    </row>
    <row r="13402" spans="1:4" ht="14.25">
      <c r="A13402" s="199">
        <v>5020</v>
      </c>
      <c r="B13402" s="186" t="s">
        <v>12523</v>
      </c>
      <c r="C13402" s="187" t="s">
        <v>73</v>
      </c>
      <c r="D13402" s="218">
        <v>210.61</v>
      </c>
    </row>
    <row r="13403" spans="1:4" ht="14.25">
      <c r="A13403" s="199">
        <v>10554</v>
      </c>
      <c r="B13403" s="186" t="s">
        <v>12524</v>
      </c>
      <c r="C13403" s="187" t="s">
        <v>73</v>
      </c>
      <c r="D13403" s="218">
        <v>201.54</v>
      </c>
    </row>
    <row r="13404" spans="1:4" ht="14.25">
      <c r="A13404" s="199">
        <v>10555</v>
      </c>
      <c r="B13404" s="186" t="s">
        <v>12525</v>
      </c>
      <c r="C13404" s="187" t="s">
        <v>73</v>
      </c>
      <c r="D13404" s="218">
        <v>219.78</v>
      </c>
    </row>
    <row r="13405" spans="1:4" ht="14.25">
      <c r="A13405" s="199">
        <v>10556</v>
      </c>
      <c r="B13405" s="186" t="s">
        <v>12526</v>
      </c>
      <c r="C13405" s="187" t="s">
        <v>73</v>
      </c>
      <c r="D13405" s="218">
        <v>292.22000000000003</v>
      </c>
    </row>
    <row r="13406" spans="1:4" ht="14.25">
      <c r="A13406" s="199">
        <v>39502</v>
      </c>
      <c r="B13406" s="186" t="s">
        <v>12527</v>
      </c>
      <c r="C13406" s="187" t="s">
        <v>73</v>
      </c>
      <c r="D13406" s="218">
        <v>410.35</v>
      </c>
    </row>
    <row r="13407" spans="1:4" ht="14.25">
      <c r="A13407" s="199">
        <v>39504</v>
      </c>
      <c r="B13407" s="186" t="s">
        <v>12528</v>
      </c>
      <c r="C13407" s="187" t="s">
        <v>73</v>
      </c>
      <c r="D13407" s="218">
        <v>453.77</v>
      </c>
    </row>
    <row r="13408" spans="1:4" ht="14.25">
      <c r="A13408" s="199">
        <v>39503</v>
      </c>
      <c r="B13408" s="186" t="s">
        <v>12529</v>
      </c>
      <c r="C13408" s="187" t="s">
        <v>73</v>
      </c>
      <c r="D13408" s="218">
        <v>477.58</v>
      </c>
    </row>
    <row r="13409" spans="1:4" ht="14.25">
      <c r="A13409" s="199">
        <v>39505</v>
      </c>
      <c r="B13409" s="186" t="s">
        <v>12530</v>
      </c>
      <c r="C13409" s="187" t="s">
        <v>73</v>
      </c>
      <c r="D13409" s="218">
        <v>514.66</v>
      </c>
    </row>
    <row r="13410" spans="1:4" ht="14.25">
      <c r="A13410" s="199">
        <v>5028</v>
      </c>
      <c r="B13410" s="186" t="s">
        <v>12531</v>
      </c>
      <c r="C13410" s="187" t="s">
        <v>74</v>
      </c>
      <c r="D13410" s="218">
        <v>1134.5999999999999</v>
      </c>
    </row>
    <row r="13411" spans="1:4" ht="14.25">
      <c r="A13411" s="199">
        <v>4969</v>
      </c>
      <c r="B13411" s="186" t="s">
        <v>12532</v>
      </c>
      <c r="C13411" s="187" t="s">
        <v>74</v>
      </c>
      <c r="D13411" s="218">
        <v>655.81</v>
      </c>
    </row>
    <row r="13412" spans="1:4" ht="14.25">
      <c r="A13412" s="199">
        <v>44471</v>
      </c>
      <c r="B13412" s="186" t="s">
        <v>13989</v>
      </c>
      <c r="C13412" s="187" t="s">
        <v>73</v>
      </c>
      <c r="D13412" s="218"/>
    </row>
    <row r="13413" spans="1:4" ht="14.25">
      <c r="A13413" s="199">
        <v>4944</v>
      </c>
      <c r="B13413" s="186" t="s">
        <v>13990</v>
      </c>
      <c r="C13413" s="187" t="s">
        <v>74</v>
      </c>
      <c r="D13413" s="218">
        <v>1014.89</v>
      </c>
    </row>
    <row r="13414" spans="1:4" ht="14.25">
      <c r="A13414" s="199">
        <v>21102</v>
      </c>
      <c r="B13414" s="186" t="s">
        <v>12533</v>
      </c>
      <c r="C13414" s="187" t="s">
        <v>73</v>
      </c>
      <c r="D13414" s="218">
        <v>33.79</v>
      </c>
    </row>
    <row r="13415" spans="1:4" ht="14.25">
      <c r="A13415" s="199">
        <v>21101</v>
      </c>
      <c r="B13415" s="186" t="s">
        <v>12534</v>
      </c>
      <c r="C13415" s="187" t="s">
        <v>73</v>
      </c>
      <c r="D13415" s="218">
        <v>21.7</v>
      </c>
    </row>
    <row r="13416" spans="1:4" ht="14.25">
      <c r="A13416" s="199">
        <v>34713</v>
      </c>
      <c r="B13416" s="186" t="s">
        <v>12535</v>
      </c>
      <c r="C13416" s="187" t="s">
        <v>74</v>
      </c>
      <c r="D13416" s="218">
        <v>226.57</v>
      </c>
    </row>
    <row r="13417" spans="1:4" ht="14.25">
      <c r="A13417" s="199">
        <v>37563</v>
      </c>
      <c r="B13417" s="186" t="s">
        <v>12536</v>
      </c>
      <c r="C13417" s="187" t="s">
        <v>74</v>
      </c>
      <c r="D13417" s="218">
        <v>576.53</v>
      </c>
    </row>
    <row r="13418" spans="1:4" ht="14.25">
      <c r="A13418" s="199">
        <v>4948</v>
      </c>
      <c r="B13418" s="186" t="s">
        <v>12537</v>
      </c>
      <c r="C13418" s="187" t="s">
        <v>74</v>
      </c>
      <c r="D13418" s="218">
        <v>501.59</v>
      </c>
    </row>
    <row r="13419" spans="1:4" ht="14.25">
      <c r="A13419" s="199">
        <v>37561</v>
      </c>
      <c r="B13419" s="186" t="s">
        <v>12538</v>
      </c>
      <c r="C13419" s="187" t="s">
        <v>74</v>
      </c>
      <c r="D13419" s="218">
        <v>467.81</v>
      </c>
    </row>
    <row r="13420" spans="1:4" ht="14.25">
      <c r="A13420" s="199">
        <v>37562</v>
      </c>
      <c r="B13420" s="186" t="s">
        <v>12539</v>
      </c>
      <c r="C13420" s="187" t="s">
        <v>74</v>
      </c>
      <c r="D13420" s="218">
        <v>613.35</v>
      </c>
    </row>
    <row r="13421" spans="1:4" ht="14.25">
      <c r="A13421" s="199">
        <v>14164</v>
      </c>
      <c r="B13421" s="186" t="s">
        <v>12540</v>
      </c>
      <c r="C13421" s="187" t="s">
        <v>73</v>
      </c>
      <c r="D13421" s="218"/>
    </row>
    <row r="13422" spans="1:4" ht="14.25">
      <c r="A13422" s="199">
        <v>14163</v>
      </c>
      <c r="B13422" s="186" t="s">
        <v>12541</v>
      </c>
      <c r="C13422" s="187" t="s">
        <v>73</v>
      </c>
      <c r="D13422" s="218"/>
    </row>
    <row r="13423" spans="1:4" ht="14.25">
      <c r="A13423" s="199">
        <v>5051</v>
      </c>
      <c r="B13423" s="186" t="s">
        <v>12542</v>
      </c>
      <c r="C13423" s="187" t="s">
        <v>73</v>
      </c>
      <c r="D13423" s="218"/>
    </row>
    <row r="13424" spans="1:4" ht="14.25">
      <c r="A13424" s="199">
        <v>5052</v>
      </c>
      <c r="B13424" s="186" t="s">
        <v>12543</v>
      </c>
      <c r="C13424" s="187" t="s">
        <v>73</v>
      </c>
      <c r="D13424" s="218"/>
    </row>
    <row r="13425" spans="1:4" ht="14.25">
      <c r="A13425" s="199">
        <v>14162</v>
      </c>
      <c r="B13425" s="186" t="s">
        <v>12544</v>
      </c>
      <c r="C13425" s="187" t="s">
        <v>73</v>
      </c>
      <c r="D13425" s="218"/>
    </row>
    <row r="13426" spans="1:4" ht="14.25">
      <c r="A13426" s="199">
        <v>14166</v>
      </c>
      <c r="B13426" s="186" t="s">
        <v>12545</v>
      </c>
      <c r="C13426" s="187" t="s">
        <v>73</v>
      </c>
      <c r="D13426" s="218"/>
    </row>
    <row r="13427" spans="1:4" ht="14.25">
      <c r="A13427" s="199">
        <v>14165</v>
      </c>
      <c r="B13427" s="186" t="s">
        <v>12546</v>
      </c>
      <c r="C13427" s="187" t="s">
        <v>73</v>
      </c>
      <c r="D13427" s="218"/>
    </row>
    <row r="13428" spans="1:4" ht="14.25">
      <c r="A13428" s="199">
        <v>5050</v>
      </c>
      <c r="B13428" s="186" t="s">
        <v>12547</v>
      </c>
      <c r="C13428" s="187" t="s">
        <v>73</v>
      </c>
      <c r="D13428" s="218"/>
    </row>
    <row r="13429" spans="1:4" ht="14.25">
      <c r="A13429" s="199">
        <v>12366</v>
      </c>
      <c r="B13429" s="186" t="s">
        <v>12548</v>
      </c>
      <c r="C13429" s="187" t="s">
        <v>73</v>
      </c>
      <c r="D13429" s="218">
        <v>1589.61</v>
      </c>
    </row>
    <row r="13430" spans="1:4" ht="14.25">
      <c r="A13430" s="199">
        <v>5045</v>
      </c>
      <c r="B13430" s="186" t="s">
        <v>12549</v>
      </c>
      <c r="C13430" s="187" t="s">
        <v>73</v>
      </c>
      <c r="D13430" s="218">
        <v>2195.96</v>
      </c>
    </row>
    <row r="13431" spans="1:4" ht="14.25">
      <c r="A13431" s="199">
        <v>5035</v>
      </c>
      <c r="B13431" s="186" t="s">
        <v>12550</v>
      </c>
      <c r="C13431" s="187" t="s">
        <v>73</v>
      </c>
      <c r="D13431" s="218">
        <v>2524.83</v>
      </c>
    </row>
    <row r="13432" spans="1:4" ht="14.25">
      <c r="A13432" s="199">
        <v>41180</v>
      </c>
      <c r="B13432" s="186" t="s">
        <v>12551</v>
      </c>
      <c r="C13432" s="187" t="s">
        <v>73</v>
      </c>
      <c r="D13432" s="218">
        <v>5675.77</v>
      </c>
    </row>
    <row r="13433" spans="1:4" ht="14.25">
      <c r="A13433" s="199">
        <v>41181</v>
      </c>
      <c r="B13433" s="186" t="s">
        <v>12552</v>
      </c>
      <c r="C13433" s="187" t="s">
        <v>73</v>
      </c>
      <c r="D13433" s="218">
        <v>7514.54</v>
      </c>
    </row>
    <row r="13434" spans="1:4" ht="14.25">
      <c r="A13434" s="199">
        <v>41182</v>
      </c>
      <c r="B13434" s="186" t="s">
        <v>12553</v>
      </c>
      <c r="C13434" s="187" t="s">
        <v>73</v>
      </c>
      <c r="D13434" s="218">
        <v>10780.23</v>
      </c>
    </row>
    <row r="13435" spans="1:4" ht="14.25">
      <c r="A13435" s="199">
        <v>41183</v>
      </c>
      <c r="B13435" s="186" t="s">
        <v>12554</v>
      </c>
      <c r="C13435" s="187" t="s">
        <v>73</v>
      </c>
      <c r="D13435" s="218">
        <v>13459.33</v>
      </c>
    </row>
    <row r="13436" spans="1:4" ht="14.25">
      <c r="A13436" s="199">
        <v>41184</v>
      </c>
      <c r="B13436" s="186" t="s">
        <v>12555</v>
      </c>
      <c r="C13436" s="187" t="s">
        <v>73</v>
      </c>
      <c r="D13436" s="218">
        <v>20492.66</v>
      </c>
    </row>
    <row r="13437" spans="1:4" ht="14.25">
      <c r="A13437" s="199">
        <v>41185</v>
      </c>
      <c r="B13437" s="186" t="s">
        <v>12556</v>
      </c>
      <c r="C13437" s="187" t="s">
        <v>73</v>
      </c>
      <c r="D13437" s="218">
        <v>7599.6</v>
      </c>
    </row>
    <row r="13438" spans="1:4" ht="14.25">
      <c r="A13438" s="199">
        <v>41186</v>
      </c>
      <c r="B13438" s="186" t="s">
        <v>12557</v>
      </c>
      <c r="C13438" s="187" t="s">
        <v>73</v>
      </c>
      <c r="D13438" s="218">
        <v>10649.96</v>
      </c>
    </row>
    <row r="13439" spans="1:4" ht="14.25">
      <c r="A13439" s="199">
        <v>41187</v>
      </c>
      <c r="B13439" s="186" t="s">
        <v>12558</v>
      </c>
      <c r="C13439" s="187" t="s">
        <v>73</v>
      </c>
      <c r="D13439" s="218">
        <v>14282.48</v>
      </c>
    </row>
    <row r="13440" spans="1:4" ht="14.25">
      <c r="A13440" s="199">
        <v>41188</v>
      </c>
      <c r="B13440" s="186" t="s">
        <v>12559</v>
      </c>
      <c r="C13440" s="187" t="s">
        <v>73</v>
      </c>
      <c r="D13440" s="218">
        <v>18264.11</v>
      </c>
    </row>
    <row r="13441" spans="1:4" ht="14.25">
      <c r="A13441" s="199">
        <v>5036</v>
      </c>
      <c r="B13441" s="186" t="s">
        <v>12560</v>
      </c>
      <c r="C13441" s="187" t="s">
        <v>73</v>
      </c>
      <c r="D13441" s="218">
        <v>3873.54</v>
      </c>
    </row>
    <row r="13442" spans="1:4" ht="14.25">
      <c r="A13442" s="199">
        <v>41189</v>
      </c>
      <c r="B13442" s="186" t="s">
        <v>12561</v>
      </c>
      <c r="C13442" s="187" t="s">
        <v>73</v>
      </c>
      <c r="D13442" s="218">
        <v>23480.42</v>
      </c>
    </row>
    <row r="13443" spans="1:4" ht="14.25">
      <c r="A13443" s="199">
        <v>41190</v>
      </c>
      <c r="B13443" s="186" t="s">
        <v>12562</v>
      </c>
      <c r="C13443" s="187" t="s">
        <v>73</v>
      </c>
      <c r="D13443" s="218">
        <v>8165.67</v>
      </c>
    </row>
    <row r="13444" spans="1:4" ht="14.25">
      <c r="A13444" s="199">
        <v>41191</v>
      </c>
      <c r="B13444" s="186" t="s">
        <v>12563</v>
      </c>
      <c r="C13444" s="187" t="s">
        <v>73</v>
      </c>
      <c r="D13444" s="218">
        <v>12521.74</v>
      </c>
    </row>
    <row r="13445" spans="1:4" ht="14.25">
      <c r="A13445" s="199">
        <v>41192</v>
      </c>
      <c r="B13445" s="186" t="s">
        <v>12564</v>
      </c>
      <c r="C13445" s="187" t="s">
        <v>73</v>
      </c>
      <c r="D13445" s="218">
        <v>13053.82</v>
      </c>
    </row>
    <row r="13446" spans="1:4" ht="14.25">
      <c r="A13446" s="199">
        <v>41193</v>
      </c>
      <c r="B13446" s="186" t="s">
        <v>12565</v>
      </c>
      <c r="C13446" s="187" t="s">
        <v>73</v>
      </c>
      <c r="D13446" s="218">
        <v>21329.52</v>
      </c>
    </row>
    <row r="13447" spans="1:4" ht="14.25">
      <c r="A13447" s="199">
        <v>41194</v>
      </c>
      <c r="B13447" s="186" t="s">
        <v>12566</v>
      </c>
      <c r="C13447" s="187" t="s">
        <v>73</v>
      </c>
      <c r="D13447" s="218">
        <v>25450.95</v>
      </c>
    </row>
    <row r="13448" spans="1:4" ht="14.25">
      <c r="A13448" s="199">
        <v>5044</v>
      </c>
      <c r="B13448" s="186" t="s">
        <v>12567</v>
      </c>
      <c r="C13448" s="187" t="s">
        <v>73</v>
      </c>
      <c r="D13448" s="218">
        <v>1369.52</v>
      </c>
    </row>
    <row r="13449" spans="1:4" ht="14.25">
      <c r="A13449" s="199">
        <v>5059</v>
      </c>
      <c r="B13449" s="186" t="s">
        <v>12568</v>
      </c>
      <c r="C13449" s="187" t="s">
        <v>73</v>
      </c>
      <c r="D13449" s="218">
        <v>1637.78</v>
      </c>
    </row>
    <row r="13450" spans="1:4" ht="14.25">
      <c r="A13450" s="199">
        <v>41201</v>
      </c>
      <c r="B13450" s="186" t="s">
        <v>12569</v>
      </c>
      <c r="C13450" s="187" t="s">
        <v>73</v>
      </c>
      <c r="D13450" s="218">
        <v>3323.74</v>
      </c>
    </row>
    <row r="13451" spans="1:4" ht="14.25">
      <c r="A13451" s="199">
        <v>41199</v>
      </c>
      <c r="B13451" s="186" t="s">
        <v>12570</v>
      </c>
      <c r="C13451" s="187" t="s">
        <v>73</v>
      </c>
      <c r="D13451" s="218">
        <v>1068.04</v>
      </c>
    </row>
    <row r="13452" spans="1:4" ht="14.25">
      <c r="A13452" s="199">
        <v>5057</v>
      </c>
      <c r="B13452" s="186" t="s">
        <v>12571</v>
      </c>
      <c r="C13452" s="187" t="s">
        <v>73</v>
      </c>
      <c r="D13452" s="218">
        <v>1445.93</v>
      </c>
    </row>
    <row r="13453" spans="1:4" ht="14.25">
      <c r="A13453" s="199">
        <v>41200</v>
      </c>
      <c r="B13453" s="186" t="s">
        <v>12572</v>
      </c>
      <c r="C13453" s="187" t="s">
        <v>73</v>
      </c>
      <c r="D13453" s="218">
        <v>2078.79</v>
      </c>
    </row>
    <row r="13454" spans="1:4" ht="14.25">
      <c r="A13454" s="199">
        <v>41205</v>
      </c>
      <c r="B13454" s="186" t="s">
        <v>12573</v>
      </c>
      <c r="C13454" s="187" t="s">
        <v>73</v>
      </c>
      <c r="D13454" s="218">
        <v>3851.95</v>
      </c>
    </row>
    <row r="13455" spans="1:4" ht="14.25">
      <c r="A13455" s="199">
        <v>41202</v>
      </c>
      <c r="B13455" s="186" t="s">
        <v>12574</v>
      </c>
      <c r="C13455" s="187" t="s">
        <v>73</v>
      </c>
      <c r="D13455" s="218">
        <v>1124.02</v>
      </c>
    </row>
    <row r="13456" spans="1:4" ht="14.25">
      <c r="A13456" s="199">
        <v>41206</v>
      </c>
      <c r="B13456" s="186" t="s">
        <v>12575</v>
      </c>
      <c r="C13456" s="187" t="s">
        <v>73</v>
      </c>
      <c r="D13456" s="218">
        <v>5078.62</v>
      </c>
    </row>
    <row r="13457" spans="1:4" ht="14.25">
      <c r="A13457" s="199">
        <v>12372</v>
      </c>
      <c r="B13457" s="186" t="s">
        <v>12576</v>
      </c>
      <c r="C13457" s="187" t="s">
        <v>73</v>
      </c>
      <c r="D13457" s="218">
        <v>1180.23</v>
      </c>
    </row>
    <row r="13458" spans="1:4" ht="14.25">
      <c r="A13458" s="199">
        <v>41207</v>
      </c>
      <c r="B13458" s="186" t="s">
        <v>12577</v>
      </c>
      <c r="C13458" s="187" t="s">
        <v>73</v>
      </c>
      <c r="D13458" s="218">
        <v>6836.83</v>
      </c>
    </row>
    <row r="13459" spans="1:4" ht="14.25">
      <c r="A13459" s="199">
        <v>41203</v>
      </c>
      <c r="B13459" s="186" t="s">
        <v>12578</v>
      </c>
      <c r="C13459" s="187" t="s">
        <v>73</v>
      </c>
      <c r="D13459" s="218">
        <v>1800.56</v>
      </c>
    </row>
    <row r="13460" spans="1:4" ht="14.25">
      <c r="A13460" s="199">
        <v>41204</v>
      </c>
      <c r="B13460" s="186" t="s">
        <v>12579</v>
      </c>
      <c r="C13460" s="187" t="s">
        <v>73</v>
      </c>
      <c r="D13460" s="218">
        <v>2545.54</v>
      </c>
    </row>
    <row r="13461" spans="1:4" ht="14.25">
      <c r="A13461" s="199">
        <v>41210</v>
      </c>
      <c r="B13461" s="186" t="s">
        <v>12580</v>
      </c>
      <c r="C13461" s="187" t="s">
        <v>73</v>
      </c>
      <c r="D13461" s="218">
        <v>4252.26</v>
      </c>
    </row>
    <row r="13462" spans="1:4" ht="14.25">
      <c r="A13462" s="199">
        <v>41208</v>
      </c>
      <c r="B13462" s="186" t="s">
        <v>12581</v>
      </c>
      <c r="C13462" s="187" t="s">
        <v>73</v>
      </c>
      <c r="D13462" s="218">
        <v>1488.54</v>
      </c>
    </row>
    <row r="13463" spans="1:4" ht="14.25">
      <c r="A13463" s="199">
        <v>41211</v>
      </c>
      <c r="B13463" s="186" t="s">
        <v>12582</v>
      </c>
      <c r="C13463" s="187" t="s">
        <v>73</v>
      </c>
      <c r="D13463" s="218">
        <v>5991.37</v>
      </c>
    </row>
    <row r="13464" spans="1:4" ht="14.25">
      <c r="A13464" s="199">
        <v>13339</v>
      </c>
      <c r="B13464" s="186" t="s">
        <v>12583</v>
      </c>
      <c r="C13464" s="187" t="s">
        <v>73</v>
      </c>
      <c r="D13464" s="218">
        <v>2017.33</v>
      </c>
    </row>
    <row r="13465" spans="1:4" ht="14.25">
      <c r="A13465" s="199">
        <v>41213</v>
      </c>
      <c r="B13465" s="186" t="s">
        <v>12584</v>
      </c>
      <c r="C13465" s="187" t="s">
        <v>73</v>
      </c>
      <c r="D13465" s="218">
        <v>12418.63</v>
      </c>
    </row>
    <row r="13466" spans="1:4" ht="14.25">
      <c r="A13466" s="199">
        <v>41209</v>
      </c>
      <c r="B13466" s="186" t="s">
        <v>12585</v>
      </c>
      <c r="C13466" s="187" t="s">
        <v>73</v>
      </c>
      <c r="D13466" s="218">
        <v>2775.59</v>
      </c>
    </row>
    <row r="13467" spans="1:4" ht="14.25">
      <c r="A13467" s="199">
        <v>41216</v>
      </c>
      <c r="B13467" s="186" t="s">
        <v>12586</v>
      </c>
      <c r="C13467" s="187" t="s">
        <v>73</v>
      </c>
      <c r="D13467" s="218">
        <v>5199.05</v>
      </c>
    </row>
    <row r="13468" spans="1:4" ht="14.25">
      <c r="A13468" s="199">
        <v>41217</v>
      </c>
      <c r="B13468" s="186" t="s">
        <v>12587</v>
      </c>
      <c r="C13468" s="187" t="s">
        <v>73</v>
      </c>
      <c r="D13468" s="218">
        <v>8335.92</v>
      </c>
    </row>
    <row r="13469" spans="1:4" ht="14.25">
      <c r="A13469" s="199">
        <v>41218</v>
      </c>
      <c r="B13469" s="186" t="s">
        <v>12588</v>
      </c>
      <c r="C13469" s="187" t="s">
        <v>73</v>
      </c>
      <c r="D13469" s="218">
        <v>11178.73</v>
      </c>
    </row>
    <row r="13470" spans="1:4" ht="14.25">
      <c r="A13470" s="199">
        <v>41214</v>
      </c>
      <c r="B13470" s="186" t="s">
        <v>12589</v>
      </c>
      <c r="C13470" s="187" t="s">
        <v>73</v>
      </c>
      <c r="D13470" s="218">
        <v>2357.0100000000002</v>
      </c>
    </row>
    <row r="13471" spans="1:4" ht="14.25">
      <c r="A13471" s="199">
        <v>41215</v>
      </c>
      <c r="B13471" s="186" t="s">
        <v>12590</v>
      </c>
      <c r="C13471" s="187" t="s">
        <v>73</v>
      </c>
      <c r="D13471" s="218">
        <v>3548.81</v>
      </c>
    </row>
    <row r="13472" spans="1:4" ht="14.25">
      <c r="A13472" s="199">
        <v>41221</v>
      </c>
      <c r="B13472" s="186" t="s">
        <v>12591</v>
      </c>
      <c r="C13472" s="187" t="s">
        <v>73</v>
      </c>
      <c r="D13472" s="218">
        <v>10275.620000000001</v>
      </c>
    </row>
    <row r="13473" spans="1:4" ht="14.25">
      <c r="A13473" s="199">
        <v>41222</v>
      </c>
      <c r="B13473" s="186" t="s">
        <v>12592</v>
      </c>
      <c r="C13473" s="187" t="s">
        <v>73</v>
      </c>
      <c r="D13473" s="218">
        <v>14704.53</v>
      </c>
    </row>
    <row r="13474" spans="1:4" ht="14.25">
      <c r="A13474" s="199">
        <v>41195</v>
      </c>
      <c r="B13474" s="186" t="s">
        <v>12593</v>
      </c>
      <c r="C13474" s="187" t="s">
        <v>73</v>
      </c>
      <c r="D13474" s="218">
        <v>755.77</v>
      </c>
    </row>
    <row r="13475" spans="1:4" ht="14.25">
      <c r="A13475" s="199">
        <v>41198</v>
      </c>
      <c r="B13475" s="186" t="s">
        <v>12594</v>
      </c>
      <c r="C13475" s="187" t="s">
        <v>73</v>
      </c>
      <c r="D13475" s="218">
        <v>2953.37</v>
      </c>
    </row>
    <row r="13476" spans="1:4" ht="14.25">
      <c r="A13476" s="199">
        <v>41196</v>
      </c>
      <c r="B13476" s="186" t="s">
        <v>12595</v>
      </c>
      <c r="C13476" s="187" t="s">
        <v>73</v>
      </c>
      <c r="D13476" s="218">
        <v>936.82</v>
      </c>
    </row>
    <row r="13477" spans="1:4" ht="14.25">
      <c r="A13477" s="199">
        <v>5033</v>
      </c>
      <c r="B13477" s="186" t="s">
        <v>12596</v>
      </c>
      <c r="C13477" s="187" t="s">
        <v>73</v>
      </c>
      <c r="D13477" s="218">
        <v>1230</v>
      </c>
    </row>
    <row r="13478" spans="1:4" ht="14.25">
      <c r="A13478" s="199">
        <v>41197</v>
      </c>
      <c r="B13478" s="186" t="s">
        <v>12597</v>
      </c>
      <c r="C13478" s="187" t="s">
        <v>73</v>
      </c>
      <c r="D13478" s="218">
        <v>1827.01</v>
      </c>
    </row>
    <row r="13479" spans="1:4" ht="14.25">
      <c r="A13479" s="199">
        <v>12388</v>
      </c>
      <c r="B13479" s="186" t="s">
        <v>12598</v>
      </c>
      <c r="C13479" s="187" t="s">
        <v>73</v>
      </c>
      <c r="D13479" s="218"/>
    </row>
    <row r="13480" spans="1:4" ht="14.25">
      <c r="A13480" s="199">
        <v>2731</v>
      </c>
      <c r="B13480" s="186" t="s">
        <v>12599</v>
      </c>
      <c r="C13480" s="187" t="s">
        <v>44</v>
      </c>
      <c r="D13480" s="218">
        <v>94.36</v>
      </c>
    </row>
    <row r="13481" spans="1:4" ht="14.25">
      <c r="A13481" s="199">
        <v>41457</v>
      </c>
      <c r="B13481" s="186" t="s">
        <v>12600</v>
      </c>
      <c r="C13481" s="187" t="s">
        <v>73</v>
      </c>
      <c r="D13481" s="218">
        <v>1472.35</v>
      </c>
    </row>
    <row r="13482" spans="1:4" ht="14.25">
      <c r="A13482" s="199">
        <v>41458</v>
      </c>
      <c r="B13482" s="186" t="s">
        <v>12601</v>
      </c>
      <c r="C13482" s="187" t="s">
        <v>73</v>
      </c>
      <c r="D13482" s="218">
        <v>2055.48</v>
      </c>
    </row>
    <row r="13483" spans="1:4" ht="14.25">
      <c r="A13483" s="199">
        <v>41459</v>
      </c>
      <c r="B13483" s="186" t="s">
        <v>12602</v>
      </c>
      <c r="C13483" s="187" t="s">
        <v>73</v>
      </c>
      <c r="D13483" s="218">
        <v>2867.24</v>
      </c>
    </row>
    <row r="13484" spans="1:4" ht="14.25">
      <c r="A13484" s="199">
        <v>41461</v>
      </c>
      <c r="B13484" s="186" t="s">
        <v>12603</v>
      </c>
      <c r="C13484" s="187" t="s">
        <v>73</v>
      </c>
      <c r="D13484" s="218">
        <v>3909.33</v>
      </c>
    </row>
    <row r="13485" spans="1:4" ht="14.25">
      <c r="A13485" s="199">
        <v>44537</v>
      </c>
      <c r="B13485" s="186" t="s">
        <v>13991</v>
      </c>
      <c r="C13485" s="187" t="s">
        <v>715</v>
      </c>
      <c r="D13485" s="218">
        <v>313.63</v>
      </c>
    </row>
    <row r="13486" spans="1:4" ht="14.25">
      <c r="A13486" s="199">
        <v>11844</v>
      </c>
      <c r="B13486" s="186" t="s">
        <v>12604</v>
      </c>
      <c r="C13486" s="187" t="s">
        <v>44</v>
      </c>
      <c r="D13486" s="218">
        <v>72.739999999999995</v>
      </c>
    </row>
    <row r="13487" spans="1:4" ht="14.25">
      <c r="A13487" s="199">
        <v>4465</v>
      </c>
      <c r="B13487" s="186" t="s">
        <v>12605</v>
      </c>
      <c r="C13487" s="187" t="s">
        <v>44</v>
      </c>
      <c r="D13487" s="218">
        <v>60.45</v>
      </c>
    </row>
    <row r="13488" spans="1:4" ht="14.25">
      <c r="A13488" s="199">
        <v>35273</v>
      </c>
      <c r="B13488" s="186" t="s">
        <v>12606</v>
      </c>
      <c r="C13488" s="187" t="s">
        <v>44</v>
      </c>
      <c r="D13488" s="218">
        <v>72.489999999999995</v>
      </c>
    </row>
    <row r="13489" spans="1:4" ht="14.25">
      <c r="A13489" s="199">
        <v>4470</v>
      </c>
      <c r="B13489" s="186" t="s">
        <v>12607</v>
      </c>
      <c r="C13489" s="187" t="s">
        <v>44</v>
      </c>
      <c r="D13489" s="218">
        <v>167.3</v>
      </c>
    </row>
    <row r="13490" spans="1:4" ht="14.25">
      <c r="A13490" s="199">
        <v>20204</v>
      </c>
      <c r="B13490" s="186" t="s">
        <v>12608</v>
      </c>
      <c r="C13490" s="187" t="s">
        <v>44</v>
      </c>
      <c r="D13490" s="218">
        <v>111.53</v>
      </c>
    </row>
    <row r="13491" spans="1:4" ht="14.25">
      <c r="A13491" s="199">
        <v>20208</v>
      </c>
      <c r="B13491" s="186" t="s">
        <v>12609</v>
      </c>
      <c r="C13491" s="187" t="s">
        <v>44</v>
      </c>
      <c r="D13491" s="218">
        <v>150.57</v>
      </c>
    </row>
    <row r="13492" spans="1:4" ht="14.25">
      <c r="A13492" s="199">
        <v>4437</v>
      </c>
      <c r="B13492" s="186" t="s">
        <v>12610</v>
      </c>
      <c r="C13492" s="187" t="s">
        <v>44</v>
      </c>
      <c r="D13492" s="218">
        <v>125.47</v>
      </c>
    </row>
    <row r="13493" spans="1:4" ht="14.25">
      <c r="A13493" s="199">
        <v>14580</v>
      </c>
      <c r="B13493" s="186" t="s">
        <v>12611</v>
      </c>
      <c r="C13493" s="187" t="s">
        <v>44</v>
      </c>
      <c r="D13493" s="218">
        <v>125.47</v>
      </c>
    </row>
    <row r="13494" spans="1:4" ht="14.25">
      <c r="A13494" s="199">
        <v>5065</v>
      </c>
      <c r="B13494" s="186" t="s">
        <v>12612</v>
      </c>
      <c r="C13494" s="187" t="s">
        <v>72</v>
      </c>
      <c r="D13494" s="218">
        <v>33.200000000000003</v>
      </c>
    </row>
    <row r="13495" spans="1:4" ht="14.25">
      <c r="A13495" s="199">
        <v>5072</v>
      </c>
      <c r="B13495" s="186" t="s">
        <v>12613</v>
      </c>
      <c r="C13495" s="187" t="s">
        <v>72</v>
      </c>
      <c r="D13495" s="218">
        <v>30.71</v>
      </c>
    </row>
    <row r="13496" spans="1:4" ht="14.25">
      <c r="A13496" s="199">
        <v>5066</v>
      </c>
      <c r="B13496" s="186" t="s">
        <v>12614</v>
      </c>
      <c r="C13496" s="187" t="s">
        <v>72</v>
      </c>
      <c r="D13496" s="218">
        <v>23</v>
      </c>
    </row>
    <row r="13497" spans="1:4" ht="14.25">
      <c r="A13497" s="199">
        <v>5063</v>
      </c>
      <c r="B13497" s="186" t="s">
        <v>12615</v>
      </c>
      <c r="C13497" s="187" t="s">
        <v>72</v>
      </c>
      <c r="D13497" s="218">
        <v>20.83</v>
      </c>
    </row>
    <row r="13498" spans="1:4" ht="14.25">
      <c r="A13498" s="199">
        <v>20247</v>
      </c>
      <c r="B13498" s="186" t="s">
        <v>12616</v>
      </c>
      <c r="C13498" s="187" t="s">
        <v>72</v>
      </c>
      <c r="D13498" s="218">
        <v>19.329999999999998</v>
      </c>
    </row>
    <row r="13499" spans="1:4" ht="14.25">
      <c r="A13499" s="199">
        <v>5074</v>
      </c>
      <c r="B13499" s="186" t="s">
        <v>12617</v>
      </c>
      <c r="C13499" s="187" t="s">
        <v>72</v>
      </c>
      <c r="D13499" s="218">
        <v>19.559999999999999</v>
      </c>
    </row>
    <row r="13500" spans="1:4" ht="14.25">
      <c r="A13500" s="199">
        <v>5067</v>
      </c>
      <c r="B13500" s="186" t="s">
        <v>12618</v>
      </c>
      <c r="C13500" s="187" t="s">
        <v>72</v>
      </c>
      <c r="D13500" s="218">
        <v>18.600000000000001</v>
      </c>
    </row>
    <row r="13501" spans="1:4" ht="14.25">
      <c r="A13501" s="199">
        <v>5078</v>
      </c>
      <c r="B13501" s="186" t="s">
        <v>12619</v>
      </c>
      <c r="C13501" s="187" t="s">
        <v>72</v>
      </c>
      <c r="D13501" s="218">
        <v>18.39</v>
      </c>
    </row>
    <row r="13502" spans="1:4" ht="14.25">
      <c r="A13502" s="199">
        <v>5068</v>
      </c>
      <c r="B13502" s="186" t="s">
        <v>12620</v>
      </c>
      <c r="C13502" s="187" t="s">
        <v>72</v>
      </c>
      <c r="D13502" s="218">
        <v>17.46</v>
      </c>
    </row>
    <row r="13503" spans="1:4" ht="14.25">
      <c r="A13503" s="199">
        <v>5073</v>
      </c>
      <c r="B13503" s="186" t="s">
        <v>12621</v>
      </c>
      <c r="C13503" s="187" t="s">
        <v>72</v>
      </c>
      <c r="D13503" s="218">
        <v>17.79</v>
      </c>
    </row>
    <row r="13504" spans="1:4" ht="14.25">
      <c r="A13504" s="199">
        <v>5069</v>
      </c>
      <c r="B13504" s="186" t="s">
        <v>12622</v>
      </c>
      <c r="C13504" s="187" t="s">
        <v>72</v>
      </c>
      <c r="D13504" s="218">
        <v>17.79</v>
      </c>
    </row>
    <row r="13505" spans="1:4" ht="14.25">
      <c r="A13505" s="199">
        <v>5070</v>
      </c>
      <c r="B13505" s="186" t="s">
        <v>12623</v>
      </c>
      <c r="C13505" s="187" t="s">
        <v>72</v>
      </c>
      <c r="D13505" s="218">
        <v>17.98</v>
      </c>
    </row>
    <row r="13506" spans="1:4" ht="14.25">
      <c r="A13506" s="199">
        <v>5071</v>
      </c>
      <c r="B13506" s="186" t="s">
        <v>12624</v>
      </c>
      <c r="C13506" s="187" t="s">
        <v>72</v>
      </c>
      <c r="D13506" s="218">
        <v>17.46</v>
      </c>
    </row>
    <row r="13507" spans="1:4" ht="14.25">
      <c r="A13507" s="199">
        <v>5061</v>
      </c>
      <c r="B13507" s="186" t="s">
        <v>12625</v>
      </c>
      <c r="C13507" s="187" t="s">
        <v>72</v>
      </c>
      <c r="D13507" s="218">
        <v>17.16</v>
      </c>
    </row>
    <row r="13508" spans="1:4" ht="14.25">
      <c r="A13508" s="199">
        <v>5075</v>
      </c>
      <c r="B13508" s="186" t="s">
        <v>12626</v>
      </c>
      <c r="C13508" s="187" t="s">
        <v>72</v>
      </c>
      <c r="D13508" s="218">
        <v>17.46</v>
      </c>
    </row>
    <row r="13509" spans="1:4" ht="14.25">
      <c r="A13509" s="199">
        <v>5062</v>
      </c>
      <c r="B13509" s="186" t="s">
        <v>12627</v>
      </c>
      <c r="C13509" s="187" t="s">
        <v>72</v>
      </c>
      <c r="D13509" s="218">
        <v>17.68</v>
      </c>
    </row>
    <row r="13510" spans="1:4" ht="14.25">
      <c r="A13510" s="199">
        <v>39027</v>
      </c>
      <c r="B13510" s="186" t="s">
        <v>13992</v>
      </c>
      <c r="C13510" s="187" t="s">
        <v>72</v>
      </c>
      <c r="D13510" s="218">
        <v>17.440000000000001</v>
      </c>
    </row>
    <row r="13511" spans="1:4" ht="14.25">
      <c r="A13511" s="199">
        <v>40568</v>
      </c>
      <c r="B13511" s="186" t="s">
        <v>12628</v>
      </c>
      <c r="C13511" s="187" t="s">
        <v>72</v>
      </c>
      <c r="D13511" s="218">
        <v>17.579999999999998</v>
      </c>
    </row>
    <row r="13512" spans="1:4" ht="14.25">
      <c r="A13512" s="199">
        <v>40304</v>
      </c>
      <c r="B13512" s="186" t="s">
        <v>12629</v>
      </c>
      <c r="C13512" s="187" t="s">
        <v>72</v>
      </c>
      <c r="D13512" s="218">
        <v>21.54</v>
      </c>
    </row>
    <row r="13513" spans="1:4" ht="14.25">
      <c r="A13513" s="199">
        <v>39026</v>
      </c>
      <c r="B13513" s="186" t="s">
        <v>12630</v>
      </c>
      <c r="C13513" s="187" t="s">
        <v>72</v>
      </c>
      <c r="D13513" s="218">
        <v>19.63</v>
      </c>
    </row>
    <row r="13514" spans="1:4" ht="14.25">
      <c r="A13514" s="199">
        <v>42431</v>
      </c>
      <c r="B13514" s="186" t="s">
        <v>12631</v>
      </c>
      <c r="C13514" s="187" t="s">
        <v>73</v>
      </c>
      <c r="D13514" s="218"/>
    </row>
    <row r="13515" spans="1:4" ht="14.25">
      <c r="A13515" s="199">
        <v>44074</v>
      </c>
      <c r="B13515" s="186" t="s">
        <v>12632</v>
      </c>
      <c r="C13515" s="187" t="s">
        <v>717</v>
      </c>
      <c r="D13515" s="218">
        <v>500.97</v>
      </c>
    </row>
    <row r="13516" spans="1:4" ht="14.25">
      <c r="A13516" s="199">
        <v>44072</v>
      </c>
      <c r="B13516" s="186" t="s">
        <v>12633</v>
      </c>
      <c r="C13516" s="187" t="s">
        <v>717</v>
      </c>
      <c r="D13516" s="218">
        <v>152.15</v>
      </c>
    </row>
    <row r="13517" spans="1:4" ht="14.25">
      <c r="A13517" s="199">
        <v>511</v>
      </c>
      <c r="B13517" s="186" t="s">
        <v>12634</v>
      </c>
      <c r="C13517" s="187" t="s">
        <v>717</v>
      </c>
      <c r="D13517" s="218">
        <v>18.75</v>
      </c>
    </row>
    <row r="13518" spans="1:4" ht="14.25">
      <c r="A13518" s="199">
        <v>37540</v>
      </c>
      <c r="B13518" s="186" t="s">
        <v>12635</v>
      </c>
      <c r="C13518" s="187" t="s">
        <v>73</v>
      </c>
      <c r="D13518" s="218">
        <v>100840.37</v>
      </c>
    </row>
    <row r="13519" spans="1:4" ht="14.25">
      <c r="A13519" s="199">
        <v>37548</v>
      </c>
      <c r="B13519" s="186" t="s">
        <v>12636</v>
      </c>
      <c r="C13519" s="187" t="s">
        <v>73</v>
      </c>
      <c r="D13519" s="218">
        <v>133663.4</v>
      </c>
    </row>
    <row r="13520" spans="1:4" ht="14.25">
      <c r="A13520" s="199">
        <v>39828</v>
      </c>
      <c r="B13520" s="186" t="s">
        <v>12637</v>
      </c>
      <c r="C13520" s="187" t="s">
        <v>73</v>
      </c>
      <c r="D13520" s="218">
        <v>801.85</v>
      </c>
    </row>
    <row r="13521" spans="1:4" ht="14.25">
      <c r="A13521" s="199">
        <v>38392</v>
      </c>
      <c r="B13521" s="186" t="s">
        <v>12638</v>
      </c>
      <c r="C13521" s="187" t="s">
        <v>73</v>
      </c>
      <c r="D13521" s="218">
        <v>77.010000000000005</v>
      </c>
    </row>
    <row r="13522" spans="1:4" ht="14.25">
      <c r="A13522" s="199">
        <v>11735</v>
      </c>
      <c r="B13522" s="186" t="s">
        <v>12639</v>
      </c>
      <c r="C13522" s="187" t="s">
        <v>73</v>
      </c>
      <c r="D13522" s="218">
        <v>10.050000000000001</v>
      </c>
    </row>
    <row r="13523" spans="1:4" ht="14.25">
      <c r="A13523" s="199">
        <v>11737</v>
      </c>
      <c r="B13523" s="186" t="s">
        <v>12640</v>
      </c>
      <c r="C13523" s="187" t="s">
        <v>73</v>
      </c>
      <c r="D13523" s="218">
        <v>14.26</v>
      </c>
    </row>
    <row r="13524" spans="1:4" ht="14.25">
      <c r="A13524" s="199">
        <v>11738</v>
      </c>
      <c r="B13524" s="186" t="s">
        <v>12641</v>
      </c>
      <c r="C13524" s="187" t="s">
        <v>73</v>
      </c>
      <c r="D13524" s="218">
        <v>17.97</v>
      </c>
    </row>
    <row r="13525" spans="1:4" ht="14.25">
      <c r="A13525" s="199">
        <v>36143</v>
      </c>
      <c r="B13525" s="186" t="s">
        <v>12642</v>
      </c>
      <c r="C13525" s="187" t="s">
        <v>73</v>
      </c>
      <c r="D13525" s="218">
        <v>86.01</v>
      </c>
    </row>
    <row r="13526" spans="1:4" ht="14.25">
      <c r="A13526" s="199">
        <v>36142</v>
      </c>
      <c r="B13526" s="186" t="s">
        <v>12643</v>
      </c>
      <c r="C13526" s="187" t="s">
        <v>73</v>
      </c>
      <c r="D13526" s="218">
        <v>2.12</v>
      </c>
    </row>
    <row r="13527" spans="1:4" ht="14.25">
      <c r="A13527" s="199">
        <v>45227</v>
      </c>
      <c r="B13527" s="186" t="s">
        <v>13993</v>
      </c>
      <c r="C13527" s="187" t="s">
        <v>73</v>
      </c>
      <c r="D13527" s="218">
        <v>819.61</v>
      </c>
    </row>
    <row r="13528" spans="1:4" ht="14.25">
      <c r="A13528" s="199">
        <v>45209</v>
      </c>
      <c r="B13528" s="186" t="s">
        <v>13994</v>
      </c>
      <c r="C13528" s="187" t="s">
        <v>73</v>
      </c>
      <c r="D13528" s="218">
        <v>35.9</v>
      </c>
    </row>
    <row r="13529" spans="1:4" ht="14.25">
      <c r="A13529" s="199">
        <v>36146</v>
      </c>
      <c r="B13529" s="186" t="s">
        <v>12644</v>
      </c>
      <c r="C13529" s="187" t="s">
        <v>73</v>
      </c>
      <c r="D13529" s="218">
        <v>227.6</v>
      </c>
    </row>
    <row r="13530" spans="1:4" ht="14.25">
      <c r="A13530" s="199">
        <v>39015</v>
      </c>
      <c r="B13530" s="186" t="s">
        <v>12645</v>
      </c>
      <c r="C13530" s="187" t="s">
        <v>73</v>
      </c>
      <c r="D13530" s="218">
        <v>0.95</v>
      </c>
    </row>
    <row r="13531" spans="1:4" ht="14.25">
      <c r="A13531" s="199">
        <v>38377</v>
      </c>
      <c r="B13531" s="186" t="s">
        <v>12646</v>
      </c>
      <c r="C13531" s="187" t="s">
        <v>73</v>
      </c>
      <c r="D13531" s="218">
        <v>35.74</v>
      </c>
    </row>
    <row r="13532" spans="1:4" ht="14.25">
      <c r="A13532" s="199">
        <v>38376</v>
      </c>
      <c r="B13532" s="186" t="s">
        <v>12647</v>
      </c>
      <c r="C13532" s="187" t="s">
        <v>73</v>
      </c>
      <c r="D13532" s="218">
        <v>41.34</v>
      </c>
    </row>
    <row r="13533" spans="1:4" ht="14.25">
      <c r="A13533" s="199">
        <v>38116</v>
      </c>
      <c r="B13533" s="186" t="s">
        <v>12648</v>
      </c>
      <c r="C13533" s="187" t="s">
        <v>73</v>
      </c>
      <c r="D13533" s="218">
        <v>5.32</v>
      </c>
    </row>
    <row r="13534" spans="1:4" ht="14.25">
      <c r="A13534" s="199">
        <v>38066</v>
      </c>
      <c r="B13534" s="186" t="s">
        <v>12649</v>
      </c>
      <c r="C13534" s="187" t="s">
        <v>73</v>
      </c>
      <c r="D13534" s="218">
        <v>8.7899999999999991</v>
      </c>
    </row>
    <row r="13535" spans="1:4" ht="14.25">
      <c r="A13535" s="199">
        <v>38117</v>
      </c>
      <c r="B13535" s="186" t="s">
        <v>12650</v>
      </c>
      <c r="C13535" s="187" t="s">
        <v>73</v>
      </c>
      <c r="D13535" s="218">
        <v>9.07</v>
      </c>
    </row>
    <row r="13536" spans="1:4" ht="14.25">
      <c r="A13536" s="199">
        <v>38067</v>
      </c>
      <c r="B13536" s="186" t="s">
        <v>12651</v>
      </c>
      <c r="C13536" s="187" t="s">
        <v>73</v>
      </c>
      <c r="D13536" s="218">
        <v>12.37</v>
      </c>
    </row>
    <row r="13537" spans="1:4" ht="14.25">
      <c r="A13537" s="199">
        <v>44313</v>
      </c>
      <c r="B13537" s="186" t="s">
        <v>12652</v>
      </c>
      <c r="C13537" s="187" t="s">
        <v>73</v>
      </c>
      <c r="D13537" s="218">
        <v>910.34</v>
      </c>
    </row>
    <row r="13538" spans="1:4" ht="14.25">
      <c r="A13538" s="199">
        <v>11522</v>
      </c>
      <c r="B13538" s="186" t="s">
        <v>12653</v>
      </c>
      <c r="C13538" s="187" t="s">
        <v>73</v>
      </c>
      <c r="D13538" s="218">
        <v>13.76</v>
      </c>
    </row>
    <row r="13539" spans="1:4" ht="14.25">
      <c r="A13539" s="199">
        <v>43600</v>
      </c>
      <c r="B13539" s="186" t="s">
        <v>12654</v>
      </c>
      <c r="C13539" s="187" t="s">
        <v>73</v>
      </c>
      <c r="D13539" s="218">
        <v>55.14</v>
      </c>
    </row>
    <row r="13540" spans="1:4" ht="14.25">
      <c r="A13540" s="199">
        <v>5080</v>
      </c>
      <c r="B13540" s="186" t="s">
        <v>12655</v>
      </c>
      <c r="C13540" s="187" t="s">
        <v>73</v>
      </c>
      <c r="D13540" s="218">
        <v>21.5</v>
      </c>
    </row>
    <row r="13541" spans="1:4" ht="14.25">
      <c r="A13541" s="199">
        <v>38168</v>
      </c>
      <c r="B13541" s="186" t="s">
        <v>12656</v>
      </c>
      <c r="C13541" s="187" t="s">
        <v>73</v>
      </c>
      <c r="D13541" s="218">
        <v>150.12</v>
      </c>
    </row>
    <row r="13542" spans="1:4" ht="14.25">
      <c r="A13542" s="199">
        <v>43601</v>
      </c>
      <c r="B13542" s="186" t="s">
        <v>12657</v>
      </c>
      <c r="C13542" s="187" t="s">
        <v>73</v>
      </c>
      <c r="D13542" s="218">
        <v>75.06</v>
      </c>
    </row>
    <row r="13543" spans="1:4" ht="14.25">
      <c r="A13543" s="199">
        <v>13393</v>
      </c>
      <c r="B13543" s="186" t="s">
        <v>12658</v>
      </c>
      <c r="C13543" s="187" t="s">
        <v>73</v>
      </c>
      <c r="D13543" s="218">
        <v>345.14</v>
      </c>
    </row>
    <row r="13544" spans="1:4" ht="14.25">
      <c r="A13544" s="199">
        <v>13395</v>
      </c>
      <c r="B13544" s="186" t="s">
        <v>12659</v>
      </c>
      <c r="C13544" s="187" t="s">
        <v>73</v>
      </c>
      <c r="D13544" s="218">
        <v>483.68</v>
      </c>
    </row>
    <row r="13545" spans="1:4" ht="14.25">
      <c r="A13545" s="199">
        <v>12039</v>
      </c>
      <c r="B13545" s="186" t="s">
        <v>12660</v>
      </c>
      <c r="C13545" s="187" t="s">
        <v>73</v>
      </c>
      <c r="D13545" s="218">
        <v>508.3</v>
      </c>
    </row>
    <row r="13546" spans="1:4" ht="14.25">
      <c r="A13546" s="199">
        <v>13396</v>
      </c>
      <c r="B13546" s="186" t="s">
        <v>12661</v>
      </c>
      <c r="C13546" s="187" t="s">
        <v>73</v>
      </c>
      <c r="D13546" s="218">
        <v>713.87</v>
      </c>
    </row>
    <row r="13547" spans="1:4" ht="14.25">
      <c r="A13547" s="199">
        <v>12041</v>
      </c>
      <c r="B13547" s="186" t="s">
        <v>12662</v>
      </c>
      <c r="C13547" s="187" t="s">
        <v>73</v>
      </c>
      <c r="D13547" s="218">
        <v>582.91999999999996</v>
      </c>
    </row>
    <row r="13548" spans="1:4" ht="14.25">
      <c r="A13548" s="199">
        <v>12043</v>
      </c>
      <c r="B13548" s="186" t="s">
        <v>12663</v>
      </c>
      <c r="C13548" s="187" t="s">
        <v>73</v>
      </c>
      <c r="D13548" s="218">
        <v>1230.75</v>
      </c>
    </row>
    <row r="13549" spans="1:4" ht="14.25">
      <c r="A13549" s="199">
        <v>39762</v>
      </c>
      <c r="B13549" s="186" t="s">
        <v>12664</v>
      </c>
      <c r="C13549" s="187" t="s">
        <v>73</v>
      </c>
      <c r="D13549" s="218">
        <v>585.87</v>
      </c>
    </row>
    <row r="13550" spans="1:4" ht="14.25">
      <c r="A13550" s="199">
        <v>12042</v>
      </c>
      <c r="B13550" s="186" t="s">
        <v>12665</v>
      </c>
      <c r="C13550" s="187" t="s">
        <v>73</v>
      </c>
      <c r="D13550" s="218">
        <v>855.35</v>
      </c>
    </row>
    <row r="13551" spans="1:4" ht="14.25">
      <c r="A13551" s="199">
        <v>39763</v>
      </c>
      <c r="B13551" s="186" t="s">
        <v>12666</v>
      </c>
      <c r="C13551" s="187" t="s">
        <v>73</v>
      </c>
      <c r="D13551" s="218">
        <v>1001.07</v>
      </c>
    </row>
    <row r="13552" spans="1:4" ht="14.25">
      <c r="A13552" s="199">
        <v>39760</v>
      </c>
      <c r="B13552" s="186" t="s">
        <v>12667</v>
      </c>
      <c r="C13552" s="187" t="s">
        <v>73</v>
      </c>
      <c r="D13552" s="218">
        <v>997.78</v>
      </c>
    </row>
    <row r="13553" spans="1:4" ht="14.25">
      <c r="A13553" s="199">
        <v>39756</v>
      </c>
      <c r="B13553" s="186" t="s">
        <v>12668</v>
      </c>
      <c r="C13553" s="187" t="s">
        <v>73</v>
      </c>
      <c r="D13553" s="218">
        <v>358.26</v>
      </c>
    </row>
    <row r="13554" spans="1:4" ht="14.25">
      <c r="A13554" s="199">
        <v>12038</v>
      </c>
      <c r="B13554" s="186" t="s">
        <v>12669</v>
      </c>
      <c r="C13554" s="187" t="s">
        <v>73</v>
      </c>
      <c r="D13554" s="218">
        <v>447.66</v>
      </c>
    </row>
    <row r="13555" spans="1:4" ht="14.25">
      <c r="A13555" s="199">
        <v>39757</v>
      </c>
      <c r="B13555" s="186" t="s">
        <v>12670</v>
      </c>
      <c r="C13555" s="187" t="s">
        <v>73</v>
      </c>
      <c r="D13555" s="218">
        <v>413.95</v>
      </c>
    </row>
    <row r="13556" spans="1:4" ht="14.25">
      <c r="A13556" s="199">
        <v>39758</v>
      </c>
      <c r="B13556" s="186" t="s">
        <v>12671</v>
      </c>
      <c r="C13556" s="187" t="s">
        <v>73</v>
      </c>
      <c r="D13556" s="218">
        <v>603.27</v>
      </c>
    </row>
    <row r="13557" spans="1:4" ht="14.25">
      <c r="A13557" s="199">
        <v>39759</v>
      </c>
      <c r="B13557" s="186" t="s">
        <v>12672</v>
      </c>
      <c r="C13557" s="187" t="s">
        <v>73</v>
      </c>
      <c r="D13557" s="218">
        <v>745.04</v>
      </c>
    </row>
    <row r="13558" spans="1:4" ht="14.25">
      <c r="A13558" s="199">
        <v>39761</v>
      </c>
      <c r="B13558" s="186" t="s">
        <v>12673</v>
      </c>
      <c r="C13558" s="187" t="s">
        <v>73</v>
      </c>
      <c r="D13558" s="218">
        <v>895.56</v>
      </c>
    </row>
    <row r="13559" spans="1:4" ht="14.25">
      <c r="A13559" s="199">
        <v>39805</v>
      </c>
      <c r="B13559" s="186" t="s">
        <v>12674</v>
      </c>
      <c r="C13559" s="187" t="s">
        <v>73</v>
      </c>
      <c r="D13559" s="218">
        <v>163.6</v>
      </c>
    </row>
    <row r="13560" spans="1:4" ht="14.25">
      <c r="A13560" s="199">
        <v>39806</v>
      </c>
      <c r="B13560" s="186" t="s">
        <v>12675</v>
      </c>
      <c r="C13560" s="187" t="s">
        <v>73</v>
      </c>
      <c r="D13560" s="218">
        <v>303.10000000000002</v>
      </c>
    </row>
    <row r="13561" spans="1:4" ht="14.25">
      <c r="A13561" s="199">
        <v>39807</v>
      </c>
      <c r="B13561" s="186" t="s">
        <v>12676</v>
      </c>
      <c r="C13561" s="187" t="s">
        <v>73</v>
      </c>
      <c r="D13561" s="218">
        <v>656.88</v>
      </c>
    </row>
    <row r="13562" spans="1:4" ht="14.25">
      <c r="A13562" s="199">
        <v>43100</v>
      </c>
      <c r="B13562" s="186" t="s">
        <v>12677</v>
      </c>
      <c r="C13562" s="187" t="s">
        <v>73</v>
      </c>
      <c r="D13562" s="218">
        <v>513.54</v>
      </c>
    </row>
    <row r="13563" spans="1:4" ht="14.25">
      <c r="A13563" s="199">
        <v>39804</v>
      </c>
      <c r="B13563" s="186" t="s">
        <v>12678</v>
      </c>
      <c r="C13563" s="187" t="s">
        <v>73</v>
      </c>
      <c r="D13563" s="218">
        <v>96.06</v>
      </c>
    </row>
    <row r="13564" spans="1:4" ht="14.25">
      <c r="A13564" s="199">
        <v>39796</v>
      </c>
      <c r="B13564" s="186" t="s">
        <v>12679</v>
      </c>
      <c r="C13564" s="187" t="s">
        <v>73</v>
      </c>
      <c r="D13564" s="218">
        <v>99.5</v>
      </c>
    </row>
    <row r="13565" spans="1:4" ht="14.25">
      <c r="A13565" s="199">
        <v>39797</v>
      </c>
      <c r="B13565" s="186" t="s">
        <v>12680</v>
      </c>
      <c r="C13565" s="187" t="s">
        <v>73</v>
      </c>
      <c r="D13565" s="218">
        <v>156.19</v>
      </c>
    </row>
    <row r="13566" spans="1:4" ht="14.25">
      <c r="A13566" s="199">
        <v>39798</v>
      </c>
      <c r="B13566" s="186" t="s">
        <v>12681</v>
      </c>
      <c r="C13566" s="187" t="s">
        <v>73</v>
      </c>
      <c r="D13566" s="218">
        <v>267.91000000000003</v>
      </c>
    </row>
    <row r="13567" spans="1:4" ht="14.25">
      <c r="A13567" s="199">
        <v>39794</v>
      </c>
      <c r="B13567" s="186" t="s">
        <v>12682</v>
      </c>
      <c r="C13567" s="187" t="s">
        <v>73</v>
      </c>
      <c r="D13567" s="218">
        <v>42.23</v>
      </c>
    </row>
    <row r="13568" spans="1:4" ht="14.25">
      <c r="A13568" s="199">
        <v>39795</v>
      </c>
      <c r="B13568" s="186" t="s">
        <v>12683</v>
      </c>
      <c r="C13568" s="187" t="s">
        <v>73</v>
      </c>
      <c r="D13568" s="218">
        <v>66.72</v>
      </c>
    </row>
    <row r="13569" spans="1:4" ht="14.25">
      <c r="A13569" s="199">
        <v>39801</v>
      </c>
      <c r="B13569" s="186" t="s">
        <v>12684</v>
      </c>
      <c r="C13569" s="187" t="s">
        <v>73</v>
      </c>
      <c r="D13569" s="218">
        <v>140.88999999999999</v>
      </c>
    </row>
    <row r="13570" spans="1:4" ht="14.25">
      <c r="A13570" s="199">
        <v>39802</v>
      </c>
      <c r="B13570" s="186" t="s">
        <v>12685</v>
      </c>
      <c r="C13570" s="187" t="s">
        <v>73</v>
      </c>
      <c r="D13570" s="218">
        <v>206.52</v>
      </c>
    </row>
    <row r="13571" spans="1:4" ht="14.25">
      <c r="A13571" s="199">
        <v>39803</v>
      </c>
      <c r="B13571" s="186" t="s">
        <v>12686</v>
      </c>
      <c r="C13571" s="187" t="s">
        <v>73</v>
      </c>
      <c r="D13571" s="218">
        <v>288.10000000000002</v>
      </c>
    </row>
    <row r="13572" spans="1:4" ht="14.25">
      <c r="A13572" s="199">
        <v>39799</v>
      </c>
      <c r="B13572" s="186" t="s">
        <v>12687</v>
      </c>
      <c r="C13572" s="187" t="s">
        <v>73</v>
      </c>
      <c r="D13572" s="218">
        <v>49.23</v>
      </c>
    </row>
    <row r="13573" spans="1:4" ht="14.25">
      <c r="A13573" s="199">
        <v>39800</v>
      </c>
      <c r="B13573" s="186" t="s">
        <v>12688</v>
      </c>
      <c r="C13573" s="187" t="s">
        <v>73</v>
      </c>
      <c r="D13573" s="218">
        <v>83.86</v>
      </c>
    </row>
    <row r="13574" spans="1:4" ht="14.25">
      <c r="A13574" s="199">
        <v>43837</v>
      </c>
      <c r="B13574" s="186" t="s">
        <v>12689</v>
      </c>
      <c r="C13574" s="187" t="s">
        <v>73</v>
      </c>
      <c r="D13574" s="218">
        <v>1363.71</v>
      </c>
    </row>
    <row r="13575" spans="1:4" ht="14.25">
      <c r="A13575" s="199">
        <v>43836</v>
      </c>
      <c r="B13575" s="186" t="s">
        <v>12690</v>
      </c>
      <c r="C13575" s="187" t="s">
        <v>73</v>
      </c>
      <c r="D13575" s="218">
        <v>2774.91</v>
      </c>
    </row>
    <row r="13576" spans="1:4" ht="14.25">
      <c r="A13576" s="199">
        <v>21059</v>
      </c>
      <c r="B13576" s="186" t="s">
        <v>12691</v>
      </c>
      <c r="C13576" s="187" t="s">
        <v>73</v>
      </c>
      <c r="D13576" s="218">
        <v>44.43</v>
      </c>
    </row>
    <row r="13577" spans="1:4" ht="14.25">
      <c r="A13577" s="199">
        <v>11234</v>
      </c>
      <c r="B13577" s="186" t="s">
        <v>12692</v>
      </c>
      <c r="C13577" s="187" t="s">
        <v>73</v>
      </c>
      <c r="D13577" s="218">
        <v>66.97</v>
      </c>
    </row>
    <row r="13578" spans="1:4" ht="14.25">
      <c r="A13578" s="199">
        <v>21060</v>
      </c>
      <c r="B13578" s="186" t="s">
        <v>12693</v>
      </c>
      <c r="C13578" s="187" t="s">
        <v>73</v>
      </c>
      <c r="D13578" s="218">
        <v>82.42</v>
      </c>
    </row>
    <row r="13579" spans="1:4" ht="14.25">
      <c r="A13579" s="199">
        <v>21061</v>
      </c>
      <c r="B13579" s="186" t="s">
        <v>12694</v>
      </c>
      <c r="C13579" s="187" t="s">
        <v>73</v>
      </c>
      <c r="D13579" s="218">
        <v>103.03</v>
      </c>
    </row>
    <row r="13580" spans="1:4" ht="14.25">
      <c r="A13580" s="199">
        <v>21062</v>
      </c>
      <c r="B13580" s="186" t="s">
        <v>12695</v>
      </c>
      <c r="C13580" s="187" t="s">
        <v>73</v>
      </c>
      <c r="D13580" s="218">
        <v>162.27000000000001</v>
      </c>
    </row>
    <row r="13581" spans="1:4" ht="14.25">
      <c r="A13581" s="199">
        <v>11708</v>
      </c>
      <c r="B13581" s="186" t="s">
        <v>12696</v>
      </c>
      <c r="C13581" s="187" t="s">
        <v>73</v>
      </c>
      <c r="D13581" s="218">
        <v>17.7</v>
      </c>
    </row>
    <row r="13582" spans="1:4" ht="14.25">
      <c r="A13582" s="199">
        <v>11709</v>
      </c>
      <c r="B13582" s="186" t="s">
        <v>12697</v>
      </c>
      <c r="C13582" s="187" t="s">
        <v>73</v>
      </c>
      <c r="D13582" s="218">
        <v>41.59</v>
      </c>
    </row>
    <row r="13583" spans="1:4" ht="14.25">
      <c r="A13583" s="199">
        <v>11710</v>
      </c>
      <c r="B13583" s="186" t="s">
        <v>12698</v>
      </c>
      <c r="C13583" s="187" t="s">
        <v>73</v>
      </c>
      <c r="D13583" s="218">
        <v>95.62</v>
      </c>
    </row>
    <row r="13584" spans="1:4" ht="14.25">
      <c r="A13584" s="199">
        <v>11707</v>
      </c>
      <c r="B13584" s="186" t="s">
        <v>12699</v>
      </c>
      <c r="C13584" s="187" t="s">
        <v>73</v>
      </c>
      <c r="D13584" s="218">
        <v>13.26</v>
      </c>
    </row>
    <row r="13585" spans="1:4" ht="14.25">
      <c r="A13585" s="199">
        <v>5102</v>
      </c>
      <c r="B13585" s="186" t="s">
        <v>12700</v>
      </c>
      <c r="C13585" s="187" t="s">
        <v>73</v>
      </c>
      <c r="D13585" s="218">
        <v>14.12</v>
      </c>
    </row>
    <row r="13586" spans="1:4" ht="14.25">
      <c r="A13586" s="199">
        <v>11711</v>
      </c>
      <c r="B13586" s="186" t="s">
        <v>12701</v>
      </c>
      <c r="C13586" s="187" t="s">
        <v>73</v>
      </c>
      <c r="D13586" s="218">
        <v>11.77</v>
      </c>
    </row>
    <row r="13587" spans="1:4" ht="14.25">
      <c r="A13587" s="199">
        <v>11739</v>
      </c>
      <c r="B13587" s="186" t="s">
        <v>12702</v>
      </c>
      <c r="C13587" s="187" t="s">
        <v>73</v>
      </c>
      <c r="D13587" s="218">
        <v>10.07</v>
      </c>
    </row>
    <row r="13588" spans="1:4" ht="14.25">
      <c r="A13588" s="199">
        <v>11741</v>
      </c>
      <c r="B13588" s="186" t="s">
        <v>12703</v>
      </c>
      <c r="C13588" s="187" t="s">
        <v>73</v>
      </c>
      <c r="D13588" s="218">
        <v>12.82</v>
      </c>
    </row>
    <row r="13589" spans="1:4" ht="14.25">
      <c r="A13589" s="199">
        <v>11745</v>
      </c>
      <c r="B13589" s="186" t="s">
        <v>12704</v>
      </c>
      <c r="C13589" s="187" t="s">
        <v>73</v>
      </c>
      <c r="D13589" s="218">
        <v>16.89</v>
      </c>
    </row>
    <row r="13590" spans="1:4" ht="14.25">
      <c r="A13590" s="199">
        <v>11743</v>
      </c>
      <c r="B13590" s="186" t="s">
        <v>12705</v>
      </c>
      <c r="C13590" s="187" t="s">
        <v>73</v>
      </c>
      <c r="D13590" s="218">
        <v>10.76</v>
      </c>
    </row>
    <row r="13591" spans="1:4" ht="14.25">
      <c r="A13591" s="199">
        <v>5104</v>
      </c>
      <c r="B13591" s="186" t="s">
        <v>12706</v>
      </c>
      <c r="C13591" s="187" t="s">
        <v>72</v>
      </c>
      <c r="D13591" s="218">
        <v>109.46</v>
      </c>
    </row>
    <row r="13592" spans="1:4" ht="14.25">
      <c r="A13592" s="199">
        <v>44530</v>
      </c>
      <c r="B13592" s="186" t="s">
        <v>12707</v>
      </c>
      <c r="C13592" s="187" t="s">
        <v>73</v>
      </c>
      <c r="D13592" s="218">
        <v>77.55</v>
      </c>
    </row>
    <row r="13593" spans="1:4" ht="14.25">
      <c r="A13593" s="199">
        <v>2710</v>
      </c>
      <c r="B13593" s="186" t="s">
        <v>12708</v>
      </c>
      <c r="C13593" s="187" t="s">
        <v>73</v>
      </c>
      <c r="D13593" s="218">
        <v>66.92</v>
      </c>
    </row>
    <row r="13594" spans="1:4" ht="14.25">
      <c r="A13594" s="199">
        <v>14575</v>
      </c>
      <c r="B13594" s="186" t="s">
        <v>12709</v>
      </c>
      <c r="C13594" s="187" t="s">
        <v>73</v>
      </c>
      <c r="D13594" s="218"/>
    </row>
    <row r="13595" spans="1:4" ht="14.25">
      <c r="A13595" s="199">
        <v>44048</v>
      </c>
      <c r="B13595" s="186" t="s">
        <v>23805</v>
      </c>
      <c r="C13595" s="187" t="s">
        <v>73</v>
      </c>
      <c r="D13595" s="218">
        <v>108.3</v>
      </c>
    </row>
    <row r="13596" spans="1:4" ht="14.25">
      <c r="A13596" s="199">
        <v>44026</v>
      </c>
      <c r="B13596" s="186" t="s">
        <v>23806</v>
      </c>
      <c r="C13596" s="187" t="s">
        <v>73</v>
      </c>
      <c r="D13596" s="218">
        <v>134.5</v>
      </c>
    </row>
    <row r="13597" spans="1:4" ht="14.25">
      <c r="A13597" s="199">
        <v>44024</v>
      </c>
      <c r="B13597" s="186" t="s">
        <v>23807</v>
      </c>
      <c r="C13597" s="187" t="s">
        <v>73</v>
      </c>
      <c r="D13597" s="218">
        <v>64.739999999999995</v>
      </c>
    </row>
    <row r="13598" spans="1:4" ht="14.25">
      <c r="A13598" s="199">
        <v>44025</v>
      </c>
      <c r="B13598" s="186" t="s">
        <v>23808</v>
      </c>
      <c r="C13598" s="187" t="s">
        <v>73</v>
      </c>
      <c r="D13598" s="218">
        <v>75.47</v>
      </c>
    </row>
    <row r="13599" spans="1:4" ht="14.25">
      <c r="A13599" s="199">
        <v>44022</v>
      </c>
      <c r="B13599" s="186" t="s">
        <v>23809</v>
      </c>
      <c r="C13599" s="187" t="s">
        <v>73</v>
      </c>
      <c r="D13599" s="218">
        <v>38.549999999999997</v>
      </c>
    </row>
    <row r="13600" spans="1:4" ht="14.25">
      <c r="A13600" s="199">
        <v>44023</v>
      </c>
      <c r="B13600" s="186" t="s">
        <v>23810</v>
      </c>
      <c r="C13600" s="187" t="s">
        <v>73</v>
      </c>
      <c r="D13600" s="218">
        <v>52.19</v>
      </c>
    </row>
    <row r="13601" spans="1:4" ht="14.25">
      <c r="A13601" s="199">
        <v>43966</v>
      </c>
      <c r="B13601" s="186" t="s">
        <v>23811</v>
      </c>
      <c r="C13601" s="187" t="s">
        <v>73</v>
      </c>
      <c r="D13601" s="218">
        <v>13.03</v>
      </c>
    </row>
    <row r="13602" spans="1:4" ht="14.25">
      <c r="A13602" s="199">
        <v>43967</v>
      </c>
      <c r="B13602" s="186" t="s">
        <v>23812</v>
      </c>
      <c r="C13602" s="187" t="s">
        <v>73</v>
      </c>
      <c r="D13602" s="218">
        <v>15.15</v>
      </c>
    </row>
    <row r="13603" spans="1:4" ht="14.25">
      <c r="A13603" s="199">
        <v>43968</v>
      </c>
      <c r="B13603" s="186" t="s">
        <v>23813</v>
      </c>
      <c r="C13603" s="187" t="s">
        <v>73</v>
      </c>
      <c r="D13603" s="218">
        <v>16.89</v>
      </c>
    </row>
    <row r="13604" spans="1:4" ht="14.25">
      <c r="A13604" s="199">
        <v>43969</v>
      </c>
      <c r="B13604" s="186" t="s">
        <v>23814</v>
      </c>
      <c r="C13604" s="187" t="s">
        <v>73</v>
      </c>
      <c r="D13604" s="218">
        <v>19.87</v>
      </c>
    </row>
    <row r="13605" spans="1:4" ht="14.25">
      <c r="A13605" s="199">
        <v>44021</v>
      </c>
      <c r="B13605" s="186" t="s">
        <v>23815</v>
      </c>
      <c r="C13605" s="187" t="s">
        <v>73</v>
      </c>
      <c r="D13605" s="218">
        <v>22.78</v>
      </c>
    </row>
    <row r="13606" spans="1:4" ht="14.25">
      <c r="A13606" s="199">
        <v>43970</v>
      </c>
      <c r="B13606" s="186" t="s">
        <v>23816</v>
      </c>
      <c r="C13606" s="187" t="s">
        <v>73</v>
      </c>
      <c r="D13606" s="218">
        <v>11.56</v>
      </c>
    </row>
    <row r="13607" spans="1:4" ht="14.25">
      <c r="A13607" s="199">
        <v>20043</v>
      </c>
      <c r="B13607" s="186" t="s">
        <v>12710</v>
      </c>
      <c r="C13607" s="187" t="s">
        <v>73</v>
      </c>
      <c r="D13607" s="218">
        <v>10.28</v>
      </c>
    </row>
    <row r="13608" spans="1:4" ht="14.25">
      <c r="A13608" s="199">
        <v>20044</v>
      </c>
      <c r="B13608" s="186" t="s">
        <v>12711</v>
      </c>
      <c r="C13608" s="187" t="s">
        <v>73</v>
      </c>
      <c r="D13608" s="218">
        <v>11.92</v>
      </c>
    </row>
    <row r="13609" spans="1:4" ht="14.25">
      <c r="A13609" s="199">
        <v>20042</v>
      </c>
      <c r="B13609" s="186" t="s">
        <v>12712</v>
      </c>
      <c r="C13609" s="187" t="s">
        <v>73</v>
      </c>
      <c r="D13609" s="218">
        <v>8.92</v>
      </c>
    </row>
    <row r="13610" spans="1:4" ht="14.25">
      <c r="A13610" s="199">
        <v>20046</v>
      </c>
      <c r="B13610" s="186" t="s">
        <v>12713</v>
      </c>
      <c r="C13610" s="187" t="s">
        <v>73</v>
      </c>
      <c r="D13610" s="218">
        <v>21.1</v>
      </c>
    </row>
    <row r="13611" spans="1:4" ht="14.25">
      <c r="A13611" s="199">
        <v>20047</v>
      </c>
      <c r="B13611" s="186" t="s">
        <v>12714</v>
      </c>
      <c r="C13611" s="187" t="s">
        <v>73</v>
      </c>
      <c r="D13611" s="218">
        <v>63.28</v>
      </c>
    </row>
    <row r="13612" spans="1:4" ht="14.25">
      <c r="A13612" s="199">
        <v>20045</v>
      </c>
      <c r="B13612" s="186" t="s">
        <v>12715</v>
      </c>
      <c r="C13612" s="187" t="s">
        <v>73</v>
      </c>
      <c r="D13612" s="218">
        <v>10.68</v>
      </c>
    </row>
    <row r="13613" spans="1:4" ht="14.25">
      <c r="A13613" s="199">
        <v>20972</v>
      </c>
      <c r="B13613" s="186" t="s">
        <v>12716</v>
      </c>
      <c r="C13613" s="187" t="s">
        <v>73</v>
      </c>
      <c r="D13613" s="218">
        <v>112.49</v>
      </c>
    </row>
    <row r="13614" spans="1:4" ht="14.25">
      <c r="A13614" s="199">
        <v>11321</v>
      </c>
      <c r="B13614" s="186" t="s">
        <v>12717</v>
      </c>
      <c r="C13614" s="187" t="s">
        <v>73</v>
      </c>
      <c r="D13614" s="218">
        <v>34.94</v>
      </c>
    </row>
    <row r="13615" spans="1:4" ht="14.25">
      <c r="A13615" s="199">
        <v>11323</v>
      </c>
      <c r="B13615" s="186" t="s">
        <v>12718</v>
      </c>
      <c r="C13615" s="187" t="s">
        <v>73</v>
      </c>
      <c r="D13615" s="218">
        <v>40.18</v>
      </c>
    </row>
    <row r="13616" spans="1:4" ht="14.25">
      <c r="A13616" s="199">
        <v>20327</v>
      </c>
      <c r="B13616" s="186" t="s">
        <v>12719</v>
      </c>
      <c r="C13616" s="187" t="s">
        <v>73</v>
      </c>
      <c r="D13616" s="218">
        <v>22.8</v>
      </c>
    </row>
    <row r="13617" spans="1:4" ht="14.25">
      <c r="A13617" s="199">
        <v>6034</v>
      </c>
      <c r="B13617" s="186" t="s">
        <v>12720</v>
      </c>
      <c r="C13617" s="187" t="s">
        <v>73</v>
      </c>
      <c r="D13617" s="218">
        <v>7.81</v>
      </c>
    </row>
    <row r="13618" spans="1:4" ht="14.25">
      <c r="A13618" s="199">
        <v>6036</v>
      </c>
      <c r="B13618" s="186" t="s">
        <v>12721</v>
      </c>
      <c r="C13618" s="187" t="s">
        <v>73</v>
      </c>
      <c r="D13618" s="218">
        <v>10.63</v>
      </c>
    </row>
    <row r="13619" spans="1:4" ht="14.25">
      <c r="A13619" s="199">
        <v>6031</v>
      </c>
      <c r="B13619" s="186" t="s">
        <v>12722</v>
      </c>
      <c r="C13619" s="187" t="s">
        <v>73</v>
      </c>
      <c r="D13619" s="218">
        <v>12.5</v>
      </c>
    </row>
    <row r="13620" spans="1:4" ht="14.25">
      <c r="A13620" s="199">
        <v>6029</v>
      </c>
      <c r="B13620" s="186" t="s">
        <v>12723</v>
      </c>
      <c r="C13620" s="187" t="s">
        <v>73</v>
      </c>
      <c r="D13620" s="218">
        <v>12.63</v>
      </c>
    </row>
    <row r="13621" spans="1:4" ht="14.25">
      <c r="A13621" s="199">
        <v>6033</v>
      </c>
      <c r="B13621" s="186" t="s">
        <v>12724</v>
      </c>
      <c r="C13621" s="187" t="s">
        <v>73</v>
      </c>
      <c r="D13621" s="218">
        <v>16.649999999999999</v>
      </c>
    </row>
    <row r="13622" spans="1:4" ht="14.25">
      <c r="A13622" s="199">
        <v>11672</v>
      </c>
      <c r="B13622" s="186" t="s">
        <v>12725</v>
      </c>
      <c r="C13622" s="187" t="s">
        <v>73</v>
      </c>
      <c r="D13622" s="218">
        <v>36.22</v>
      </c>
    </row>
    <row r="13623" spans="1:4" ht="14.25">
      <c r="A13623" s="199">
        <v>11669</v>
      </c>
      <c r="B13623" s="186" t="s">
        <v>12726</v>
      </c>
      <c r="C13623" s="187" t="s">
        <v>73</v>
      </c>
      <c r="D13623" s="218">
        <v>34.49</v>
      </c>
    </row>
    <row r="13624" spans="1:4" ht="14.25">
      <c r="A13624" s="199">
        <v>20055</v>
      </c>
      <c r="B13624" s="186" t="s">
        <v>12727</v>
      </c>
      <c r="C13624" s="187" t="s">
        <v>73</v>
      </c>
      <c r="D13624" s="218">
        <v>25.83</v>
      </c>
    </row>
    <row r="13625" spans="1:4" ht="14.25">
      <c r="A13625" s="199">
        <v>11670</v>
      </c>
      <c r="B13625" s="186" t="s">
        <v>12728</v>
      </c>
      <c r="C13625" s="187" t="s">
        <v>73</v>
      </c>
      <c r="D13625" s="218">
        <v>13.21</v>
      </c>
    </row>
    <row r="13626" spans="1:4" ht="14.25">
      <c r="A13626" s="199">
        <v>11671</v>
      </c>
      <c r="B13626" s="186" t="s">
        <v>12729</v>
      </c>
      <c r="C13626" s="187" t="s">
        <v>73</v>
      </c>
      <c r="D13626" s="218">
        <v>55.43</v>
      </c>
    </row>
    <row r="13627" spans="1:4" ht="14.25">
      <c r="A13627" s="199">
        <v>6032</v>
      </c>
      <c r="B13627" s="186" t="s">
        <v>12730</v>
      </c>
      <c r="C13627" s="187" t="s">
        <v>73</v>
      </c>
      <c r="D13627" s="218">
        <v>15.83</v>
      </c>
    </row>
    <row r="13628" spans="1:4" ht="14.25">
      <c r="A13628" s="199">
        <v>11673</v>
      </c>
      <c r="B13628" s="186" t="s">
        <v>12731</v>
      </c>
      <c r="C13628" s="187" t="s">
        <v>73</v>
      </c>
      <c r="D13628" s="218">
        <v>12.47</v>
      </c>
    </row>
    <row r="13629" spans="1:4" ht="14.25">
      <c r="A13629" s="199">
        <v>11674</v>
      </c>
      <c r="B13629" s="186" t="s">
        <v>12732</v>
      </c>
      <c r="C13629" s="187" t="s">
        <v>73</v>
      </c>
      <c r="D13629" s="218">
        <v>16.05</v>
      </c>
    </row>
    <row r="13630" spans="1:4" ht="14.25">
      <c r="A13630" s="199">
        <v>11675</v>
      </c>
      <c r="B13630" s="186" t="s">
        <v>12733</v>
      </c>
      <c r="C13630" s="187" t="s">
        <v>73</v>
      </c>
      <c r="D13630" s="218">
        <v>25.49</v>
      </c>
    </row>
    <row r="13631" spans="1:4" ht="14.25">
      <c r="A13631" s="199">
        <v>11676</v>
      </c>
      <c r="B13631" s="186" t="s">
        <v>12734</v>
      </c>
      <c r="C13631" s="187" t="s">
        <v>73</v>
      </c>
      <c r="D13631" s="218">
        <v>34.090000000000003</v>
      </c>
    </row>
    <row r="13632" spans="1:4" ht="14.25">
      <c r="A13632" s="199">
        <v>11677</v>
      </c>
      <c r="B13632" s="186" t="s">
        <v>12735</v>
      </c>
      <c r="C13632" s="187" t="s">
        <v>73</v>
      </c>
      <c r="D13632" s="218">
        <v>35.200000000000003</v>
      </c>
    </row>
    <row r="13633" spans="1:4" ht="14.25">
      <c r="A13633" s="199">
        <v>11678</v>
      </c>
      <c r="B13633" s="186" t="s">
        <v>12736</v>
      </c>
      <c r="C13633" s="187" t="s">
        <v>73</v>
      </c>
      <c r="D13633" s="218">
        <v>64.47</v>
      </c>
    </row>
    <row r="13634" spans="1:4" ht="14.25">
      <c r="A13634" s="199">
        <v>6038</v>
      </c>
      <c r="B13634" s="186" t="s">
        <v>12737</v>
      </c>
      <c r="C13634" s="187" t="s">
        <v>73</v>
      </c>
      <c r="D13634" s="218">
        <v>4.09</v>
      </c>
    </row>
    <row r="13635" spans="1:4" ht="14.25">
      <c r="A13635" s="199">
        <v>11718</v>
      </c>
      <c r="B13635" s="186" t="s">
        <v>12738</v>
      </c>
      <c r="C13635" s="187" t="s">
        <v>73</v>
      </c>
      <c r="D13635" s="218">
        <v>11.66</v>
      </c>
    </row>
    <row r="13636" spans="1:4" ht="14.25">
      <c r="A13636" s="199">
        <v>6037</v>
      </c>
      <c r="B13636" s="186" t="s">
        <v>12739</v>
      </c>
      <c r="C13636" s="187" t="s">
        <v>73</v>
      </c>
      <c r="D13636" s="218">
        <v>8.51</v>
      </c>
    </row>
    <row r="13637" spans="1:4" ht="14.25">
      <c r="A13637" s="199">
        <v>11719</v>
      </c>
      <c r="B13637" s="186" t="s">
        <v>12740</v>
      </c>
      <c r="C13637" s="187" t="s">
        <v>73</v>
      </c>
      <c r="D13637" s="218">
        <v>9.4600000000000009</v>
      </c>
    </row>
    <row r="13638" spans="1:4" ht="14.25">
      <c r="A13638" s="199">
        <v>6010</v>
      </c>
      <c r="B13638" s="186" t="s">
        <v>12741</v>
      </c>
      <c r="C13638" s="187" t="s">
        <v>73</v>
      </c>
      <c r="D13638" s="218">
        <v>145.94999999999999</v>
      </c>
    </row>
    <row r="13639" spans="1:4" ht="14.25">
      <c r="A13639" s="199">
        <v>6017</v>
      </c>
      <c r="B13639" s="186" t="s">
        <v>12742</v>
      </c>
      <c r="C13639" s="187" t="s">
        <v>73</v>
      </c>
      <c r="D13639" s="218">
        <v>115.6</v>
      </c>
    </row>
    <row r="13640" spans="1:4" ht="14.25">
      <c r="A13640" s="199">
        <v>6019</v>
      </c>
      <c r="B13640" s="186" t="s">
        <v>12743</v>
      </c>
      <c r="C13640" s="187" t="s">
        <v>73</v>
      </c>
      <c r="D13640" s="218">
        <v>84.82</v>
      </c>
    </row>
    <row r="13641" spans="1:4" ht="14.25">
      <c r="A13641" s="199">
        <v>6020</v>
      </c>
      <c r="B13641" s="186" t="s">
        <v>12744</v>
      </c>
      <c r="C13641" s="187" t="s">
        <v>73</v>
      </c>
      <c r="D13641" s="218">
        <v>50.95</v>
      </c>
    </row>
    <row r="13642" spans="1:4" ht="14.25">
      <c r="A13642" s="199">
        <v>6011</v>
      </c>
      <c r="B13642" s="186" t="s">
        <v>12745</v>
      </c>
      <c r="C13642" s="187" t="s">
        <v>73</v>
      </c>
      <c r="D13642" s="218">
        <v>421.6</v>
      </c>
    </row>
    <row r="13643" spans="1:4" ht="14.25">
      <c r="A13643" s="199">
        <v>6028</v>
      </c>
      <c r="B13643" s="186" t="s">
        <v>12746</v>
      </c>
      <c r="C13643" s="187" t="s">
        <v>73</v>
      </c>
      <c r="D13643" s="218">
        <v>203.29</v>
      </c>
    </row>
    <row r="13644" spans="1:4" ht="14.25">
      <c r="A13644" s="199">
        <v>6012</v>
      </c>
      <c r="B13644" s="186" t="s">
        <v>12747</v>
      </c>
      <c r="C13644" s="187" t="s">
        <v>73</v>
      </c>
      <c r="D13644" s="218">
        <v>510.42</v>
      </c>
    </row>
    <row r="13645" spans="1:4" ht="14.25">
      <c r="A13645" s="199">
        <v>6016</v>
      </c>
      <c r="B13645" s="186" t="s">
        <v>12748</v>
      </c>
      <c r="C13645" s="187" t="s">
        <v>73</v>
      </c>
      <c r="D13645" s="218">
        <v>53.74</v>
      </c>
    </row>
    <row r="13646" spans="1:4" ht="14.25">
      <c r="A13646" s="199">
        <v>6027</v>
      </c>
      <c r="B13646" s="186" t="s">
        <v>12749</v>
      </c>
      <c r="C13646" s="187" t="s">
        <v>73</v>
      </c>
      <c r="D13646" s="218">
        <v>1063.53</v>
      </c>
    </row>
    <row r="13647" spans="1:4" ht="14.25">
      <c r="A13647" s="199">
        <v>6015</v>
      </c>
      <c r="B13647" s="186" t="s">
        <v>12750</v>
      </c>
      <c r="C13647" s="187" t="s">
        <v>73</v>
      </c>
      <c r="D13647" s="218">
        <v>233.38</v>
      </c>
    </row>
    <row r="13648" spans="1:4" ht="14.25">
      <c r="A13648" s="199">
        <v>6014</v>
      </c>
      <c r="B13648" s="186" t="s">
        <v>12751</v>
      </c>
      <c r="C13648" s="187" t="s">
        <v>73</v>
      </c>
      <c r="D13648" s="218">
        <v>223.13</v>
      </c>
    </row>
    <row r="13649" spans="1:4" ht="14.25">
      <c r="A13649" s="199">
        <v>6013</v>
      </c>
      <c r="B13649" s="186" t="s">
        <v>12752</v>
      </c>
      <c r="C13649" s="187" t="s">
        <v>73</v>
      </c>
      <c r="D13649" s="218">
        <v>160.47999999999999</v>
      </c>
    </row>
    <row r="13650" spans="1:4" ht="14.25">
      <c r="A13650" s="199">
        <v>6006</v>
      </c>
      <c r="B13650" s="186" t="s">
        <v>12753</v>
      </c>
      <c r="C13650" s="187" t="s">
        <v>73</v>
      </c>
      <c r="D13650" s="218">
        <v>116.22</v>
      </c>
    </row>
    <row r="13651" spans="1:4" ht="14.25">
      <c r="A13651" s="199">
        <v>6005</v>
      </c>
      <c r="B13651" s="186" t="s">
        <v>12754</v>
      </c>
      <c r="C13651" s="187" t="s">
        <v>73</v>
      </c>
      <c r="D13651" s="218">
        <v>131.1</v>
      </c>
    </row>
    <row r="13652" spans="1:4" ht="14.25">
      <c r="A13652" s="199">
        <v>11756</v>
      </c>
      <c r="B13652" s="186" t="s">
        <v>12755</v>
      </c>
      <c r="C13652" s="187" t="s">
        <v>73</v>
      </c>
      <c r="D13652" s="218">
        <v>62.61</v>
      </c>
    </row>
    <row r="13653" spans="1:4" ht="14.25">
      <c r="A13653" s="199">
        <v>10904</v>
      </c>
      <c r="B13653" s="186" t="s">
        <v>12756</v>
      </c>
      <c r="C13653" s="187" t="s">
        <v>73</v>
      </c>
      <c r="D13653" s="218">
        <v>157.5</v>
      </c>
    </row>
    <row r="13654" spans="1:4" ht="14.25">
      <c r="A13654" s="199">
        <v>11752</v>
      </c>
      <c r="B13654" s="186" t="s">
        <v>12757</v>
      </c>
      <c r="C13654" s="187" t="s">
        <v>73</v>
      </c>
      <c r="D13654" s="218">
        <v>36.1</v>
      </c>
    </row>
    <row r="13655" spans="1:4" ht="14.25">
      <c r="A13655" s="199">
        <v>11753</v>
      </c>
      <c r="B13655" s="186" t="s">
        <v>12758</v>
      </c>
      <c r="C13655" s="187" t="s">
        <v>73</v>
      </c>
      <c r="D13655" s="218">
        <v>43.1</v>
      </c>
    </row>
    <row r="13656" spans="1:4" ht="14.25">
      <c r="A13656" s="199">
        <v>6021</v>
      </c>
      <c r="B13656" s="186" t="s">
        <v>12759</v>
      </c>
      <c r="C13656" s="187" t="s">
        <v>73</v>
      </c>
      <c r="D13656" s="218">
        <v>119.62</v>
      </c>
    </row>
    <row r="13657" spans="1:4" ht="14.25">
      <c r="A13657" s="199">
        <v>6024</v>
      </c>
      <c r="B13657" s="186" t="s">
        <v>12760</v>
      </c>
      <c r="C13657" s="187" t="s">
        <v>73</v>
      </c>
      <c r="D13657" s="218">
        <v>123.65</v>
      </c>
    </row>
    <row r="13658" spans="1:4" ht="14.25">
      <c r="A13658" s="199">
        <v>45394</v>
      </c>
      <c r="B13658" s="186" t="s">
        <v>12761</v>
      </c>
      <c r="C13658" s="187" t="s">
        <v>73</v>
      </c>
      <c r="D13658" s="218">
        <v>45.5</v>
      </c>
    </row>
    <row r="13659" spans="1:4" ht="14.25">
      <c r="A13659" s="199">
        <v>13897</v>
      </c>
      <c r="B13659" s="186" t="s">
        <v>12762</v>
      </c>
      <c r="C13659" s="187" t="s">
        <v>73</v>
      </c>
      <c r="D13659" s="218"/>
    </row>
    <row r="13660" spans="1:4" ht="14.25">
      <c r="A13660" s="199">
        <v>34357</v>
      </c>
      <c r="B13660" s="186" t="s">
        <v>12763</v>
      </c>
      <c r="C13660" s="187" t="s">
        <v>72</v>
      </c>
      <c r="D13660" s="218">
        <v>3.99</v>
      </c>
    </row>
    <row r="13661" spans="1:4" ht="14.25">
      <c r="A13661" s="199">
        <v>37329</v>
      </c>
      <c r="B13661" s="186" t="s">
        <v>12764</v>
      </c>
      <c r="C13661" s="187" t="s">
        <v>72</v>
      </c>
      <c r="D13661" s="218">
        <v>84.09</v>
      </c>
    </row>
    <row r="13662" spans="1:4" ht="14.25">
      <c r="A13662" s="199">
        <v>2510</v>
      </c>
      <c r="B13662" s="186" t="s">
        <v>12765</v>
      </c>
      <c r="C13662" s="187" t="s">
        <v>73</v>
      </c>
      <c r="D13662" s="218"/>
    </row>
    <row r="13663" spans="1:4" ht="14.25">
      <c r="A13663" s="199">
        <v>12359</v>
      </c>
      <c r="B13663" s="186" t="s">
        <v>12766</v>
      </c>
      <c r="C13663" s="187" t="s">
        <v>73</v>
      </c>
      <c r="D13663" s="218">
        <v>173.03</v>
      </c>
    </row>
    <row r="13664" spans="1:4" ht="14.25">
      <c r="A13664" s="199">
        <v>7353</v>
      </c>
      <c r="B13664" s="186" t="s">
        <v>12767</v>
      </c>
      <c r="C13664" s="187" t="s">
        <v>717</v>
      </c>
      <c r="D13664" s="218">
        <v>35.4</v>
      </c>
    </row>
    <row r="13665" spans="1:4" ht="14.25">
      <c r="A13665" s="199">
        <v>45264</v>
      </c>
      <c r="B13665" s="186" t="s">
        <v>13995</v>
      </c>
      <c r="C13665" s="187" t="s">
        <v>73</v>
      </c>
      <c r="D13665" s="218">
        <v>26.78</v>
      </c>
    </row>
    <row r="13666" spans="1:4" ht="14.25">
      <c r="A13666" s="199">
        <v>36144</v>
      </c>
      <c r="B13666" s="186" t="s">
        <v>12768</v>
      </c>
      <c r="C13666" s="187" t="s">
        <v>73</v>
      </c>
      <c r="D13666" s="218">
        <v>1.67</v>
      </c>
    </row>
    <row r="13667" spans="1:4" ht="14.25">
      <c r="A13667" s="199">
        <v>10518</v>
      </c>
      <c r="B13667" s="186" t="s">
        <v>12769</v>
      </c>
      <c r="C13667" s="187" t="s">
        <v>73</v>
      </c>
      <c r="D13667" s="218"/>
    </row>
    <row r="13668" spans="1:4" ht="14.25">
      <c r="A13668" s="199">
        <v>36530</v>
      </c>
      <c r="B13668" s="186" t="s">
        <v>12770</v>
      </c>
      <c r="C13668" s="187" t="s">
        <v>73</v>
      </c>
      <c r="D13668" s="218">
        <v>433317.06</v>
      </c>
    </row>
    <row r="13669" spans="1:4" ht="14.25">
      <c r="A13669" s="199">
        <v>6046</v>
      </c>
      <c r="B13669" s="186" t="s">
        <v>12771</v>
      </c>
      <c r="C13669" s="187" t="s">
        <v>73</v>
      </c>
      <c r="D13669" s="218">
        <v>470000</v>
      </c>
    </row>
    <row r="13670" spans="1:4" ht="14.25">
      <c r="A13670" s="199">
        <v>36531</v>
      </c>
      <c r="B13670" s="186" t="s">
        <v>12772</v>
      </c>
      <c r="C13670" s="187" t="s">
        <v>73</v>
      </c>
      <c r="D13670" s="218">
        <v>487195.09</v>
      </c>
    </row>
    <row r="13671" spans="1:4" ht="14.25">
      <c r="A13671" s="199">
        <v>34684</v>
      </c>
      <c r="B13671" s="186" t="s">
        <v>12773</v>
      </c>
      <c r="C13671" s="187" t="s">
        <v>74</v>
      </c>
      <c r="D13671" s="218">
        <v>295.52999999999997</v>
      </c>
    </row>
    <row r="13672" spans="1:4" ht="14.25">
      <c r="A13672" s="199">
        <v>34683</v>
      </c>
      <c r="B13672" s="186" t="s">
        <v>12774</v>
      </c>
      <c r="C13672" s="187" t="s">
        <v>74</v>
      </c>
      <c r="D13672" s="218">
        <v>184.7</v>
      </c>
    </row>
    <row r="13673" spans="1:4" ht="14.25">
      <c r="A13673" s="199">
        <v>44954</v>
      </c>
      <c r="B13673" s="186" t="s">
        <v>12775</v>
      </c>
      <c r="C13673" s="187" t="s">
        <v>74</v>
      </c>
      <c r="D13673" s="218">
        <v>108.47</v>
      </c>
    </row>
    <row r="13674" spans="1:4" ht="14.25">
      <c r="A13674" s="199">
        <v>44955</v>
      </c>
      <c r="B13674" s="186" t="s">
        <v>12776</v>
      </c>
      <c r="C13674" s="187" t="s">
        <v>74</v>
      </c>
      <c r="D13674" s="218">
        <v>158.51</v>
      </c>
    </row>
    <row r="13675" spans="1:4" ht="14.25">
      <c r="A13675" s="199">
        <v>10515</v>
      </c>
      <c r="B13675" s="186" t="s">
        <v>12777</v>
      </c>
      <c r="C13675" s="187" t="s">
        <v>74</v>
      </c>
      <c r="D13675" s="218">
        <v>53.84</v>
      </c>
    </row>
    <row r="13676" spans="1:4" ht="14.25">
      <c r="A13676" s="199">
        <v>153</v>
      </c>
      <c r="B13676" s="186" t="s">
        <v>12778</v>
      </c>
      <c r="C13676" s="187" t="s">
        <v>717</v>
      </c>
      <c r="D13676" s="218">
        <v>86.86</v>
      </c>
    </row>
    <row r="13677" spans="1:4" ht="14.25">
      <c r="A13677" s="199">
        <v>34682</v>
      </c>
      <c r="B13677" s="186" t="s">
        <v>12779</v>
      </c>
      <c r="C13677" s="187" t="s">
        <v>74</v>
      </c>
      <c r="D13677" s="218">
        <v>141.24</v>
      </c>
    </row>
    <row r="13678" spans="1:4" ht="14.25">
      <c r="A13678" s="199">
        <v>536</v>
      </c>
      <c r="B13678" s="186" t="s">
        <v>12780</v>
      </c>
      <c r="C13678" s="187" t="s">
        <v>74</v>
      </c>
      <c r="D13678" s="218">
        <v>30.33</v>
      </c>
    </row>
    <row r="13679" spans="1:4" ht="14.25">
      <c r="A13679" s="199">
        <v>20205</v>
      </c>
      <c r="B13679" s="186" t="s">
        <v>12781</v>
      </c>
      <c r="C13679" s="187" t="s">
        <v>44</v>
      </c>
      <c r="D13679" s="218">
        <v>4.6399999999999997</v>
      </c>
    </row>
    <row r="13680" spans="1:4" ht="14.25">
      <c r="A13680" s="199">
        <v>4412</v>
      </c>
      <c r="B13680" s="186" t="s">
        <v>12782</v>
      </c>
      <c r="C13680" s="187" t="s">
        <v>44</v>
      </c>
      <c r="D13680" s="218">
        <v>2.78</v>
      </c>
    </row>
    <row r="13681" spans="1:4" ht="14.25">
      <c r="A13681" s="199">
        <v>4408</v>
      </c>
      <c r="B13681" s="186" t="s">
        <v>12783</v>
      </c>
      <c r="C13681" s="187" t="s">
        <v>44</v>
      </c>
      <c r="D13681" s="218">
        <v>3.47</v>
      </c>
    </row>
    <row r="13682" spans="1:4" ht="14.25">
      <c r="A13682" s="199">
        <v>45213</v>
      </c>
      <c r="B13682" s="186" t="s">
        <v>13996</v>
      </c>
      <c r="C13682" s="187" t="s">
        <v>73</v>
      </c>
      <c r="D13682" s="218">
        <v>41.88</v>
      </c>
    </row>
    <row r="13683" spans="1:4" ht="14.25">
      <c r="A13683" s="199">
        <v>36250</v>
      </c>
      <c r="B13683" s="186" t="s">
        <v>12784</v>
      </c>
      <c r="C13683" s="187" t="s">
        <v>44</v>
      </c>
      <c r="D13683" s="218">
        <v>4.91</v>
      </c>
    </row>
    <row r="13684" spans="1:4" ht="14.25">
      <c r="A13684" s="199">
        <v>10857</v>
      </c>
      <c r="B13684" s="186" t="s">
        <v>12785</v>
      </c>
      <c r="C13684" s="187" t="s">
        <v>44</v>
      </c>
      <c r="D13684" s="218"/>
    </row>
    <row r="13685" spans="1:4" ht="14.25">
      <c r="A13685" s="199">
        <v>4803</v>
      </c>
      <c r="B13685" s="186" t="s">
        <v>12786</v>
      </c>
      <c r="C13685" s="187" t="s">
        <v>44</v>
      </c>
      <c r="D13685" s="218">
        <v>31.93</v>
      </c>
    </row>
    <row r="13686" spans="1:4" ht="14.25">
      <c r="A13686" s="199">
        <v>6186</v>
      </c>
      <c r="B13686" s="186" t="s">
        <v>12787</v>
      </c>
      <c r="C13686" s="187" t="s">
        <v>44</v>
      </c>
      <c r="D13686" s="218"/>
    </row>
    <row r="13687" spans="1:4" ht="14.25">
      <c r="A13687" s="199">
        <v>4829</v>
      </c>
      <c r="B13687" s="186" t="s">
        <v>12788</v>
      </c>
      <c r="C13687" s="187" t="s">
        <v>44</v>
      </c>
      <c r="D13687" s="218">
        <v>38.630000000000003</v>
      </c>
    </row>
    <row r="13688" spans="1:4" ht="14.25">
      <c r="A13688" s="199">
        <v>39829</v>
      </c>
      <c r="B13688" s="186" t="s">
        <v>12789</v>
      </c>
      <c r="C13688" s="187" t="s">
        <v>44</v>
      </c>
      <c r="D13688" s="218">
        <v>41.35</v>
      </c>
    </row>
    <row r="13689" spans="1:4" ht="14.25">
      <c r="A13689" s="199">
        <v>20231</v>
      </c>
      <c r="B13689" s="186" t="s">
        <v>12790</v>
      </c>
      <c r="C13689" s="187" t="s">
        <v>44</v>
      </c>
      <c r="D13689" s="218">
        <v>47.18</v>
      </c>
    </row>
    <row r="13690" spans="1:4" ht="14.25">
      <c r="A13690" s="199">
        <v>4804</v>
      </c>
      <c r="B13690" s="186" t="s">
        <v>12791</v>
      </c>
      <c r="C13690" s="187" t="s">
        <v>44</v>
      </c>
      <c r="D13690" s="218">
        <v>24.51</v>
      </c>
    </row>
    <row r="13691" spans="1:4" ht="14.25">
      <c r="A13691" s="199">
        <v>34680</v>
      </c>
      <c r="B13691" s="186" t="s">
        <v>12792</v>
      </c>
      <c r="C13691" s="187" t="s">
        <v>44</v>
      </c>
      <c r="D13691" s="218">
        <v>43.46</v>
      </c>
    </row>
    <row r="13692" spans="1:4" ht="14.25">
      <c r="A13692" s="199">
        <v>11573</v>
      </c>
      <c r="B13692" s="186" t="s">
        <v>12793</v>
      </c>
      <c r="C13692" s="187" t="s">
        <v>73</v>
      </c>
      <c r="D13692" s="218">
        <v>6.16</v>
      </c>
    </row>
    <row r="13693" spans="1:4" ht="14.25">
      <c r="A13693" s="199">
        <v>38401</v>
      </c>
      <c r="B13693" s="186" t="s">
        <v>12794</v>
      </c>
      <c r="C13693" s="187" t="s">
        <v>73</v>
      </c>
      <c r="D13693" s="218">
        <v>70.17</v>
      </c>
    </row>
    <row r="13694" spans="1:4" ht="14.25">
      <c r="A13694" s="199">
        <v>11575</v>
      </c>
      <c r="B13694" s="186" t="s">
        <v>12795</v>
      </c>
      <c r="C13694" s="187" t="s">
        <v>73</v>
      </c>
      <c r="D13694" s="218">
        <v>59.38</v>
      </c>
    </row>
    <row r="13695" spans="1:4" ht="14.25">
      <c r="A13695" s="199">
        <v>38179</v>
      </c>
      <c r="B13695" s="186" t="s">
        <v>12796</v>
      </c>
      <c r="C13695" s="187" t="s">
        <v>73</v>
      </c>
      <c r="D13695" s="218">
        <v>49.1</v>
      </c>
    </row>
    <row r="13696" spans="1:4" ht="14.25">
      <c r="A13696" s="199">
        <v>20256</v>
      </c>
      <c r="B13696" s="186" t="s">
        <v>12797</v>
      </c>
      <c r="C13696" s="187" t="s">
        <v>73</v>
      </c>
      <c r="D13696" s="218">
        <v>0.34</v>
      </c>
    </row>
    <row r="13697" spans="1:4" ht="14.25">
      <c r="A13697" s="199">
        <v>14511</v>
      </c>
      <c r="B13697" s="186" t="s">
        <v>12798</v>
      </c>
      <c r="C13697" s="187" t="s">
        <v>73</v>
      </c>
      <c r="D13697" s="218"/>
    </row>
    <row r="13698" spans="1:4" ht="14.25">
      <c r="A13698" s="199">
        <v>10642</v>
      </c>
      <c r="B13698" s="186" t="s">
        <v>12799</v>
      </c>
      <c r="C13698" s="187" t="s">
        <v>73</v>
      </c>
      <c r="D13698" s="218"/>
    </row>
    <row r="13699" spans="1:4" ht="14.25">
      <c r="A13699" s="199">
        <v>14489</v>
      </c>
      <c r="B13699" s="186" t="s">
        <v>12800</v>
      </c>
      <c r="C13699" s="187" t="s">
        <v>73</v>
      </c>
      <c r="D13699" s="218"/>
    </row>
    <row r="13700" spans="1:4" ht="14.25">
      <c r="A13700" s="199">
        <v>14513</v>
      </c>
      <c r="B13700" s="186" t="s">
        <v>12801</v>
      </c>
      <c r="C13700" s="187" t="s">
        <v>73</v>
      </c>
      <c r="D13700" s="218"/>
    </row>
    <row r="13701" spans="1:4" ht="14.25">
      <c r="A13701" s="199">
        <v>10646</v>
      </c>
      <c r="B13701" s="186" t="s">
        <v>12802</v>
      </c>
      <c r="C13701" s="187" t="s">
        <v>73</v>
      </c>
      <c r="D13701" s="218"/>
    </row>
    <row r="13702" spans="1:4" ht="14.25">
      <c r="A13702" s="199">
        <v>6070</v>
      </c>
      <c r="B13702" s="186" t="s">
        <v>12803</v>
      </c>
      <c r="C13702" s="187" t="s">
        <v>73</v>
      </c>
      <c r="D13702" s="218"/>
    </row>
    <row r="13703" spans="1:4" ht="14.25">
      <c r="A13703" s="199">
        <v>6069</v>
      </c>
      <c r="B13703" s="186" t="s">
        <v>12804</v>
      </c>
      <c r="C13703" s="187" t="s">
        <v>73</v>
      </c>
      <c r="D13703" s="218"/>
    </row>
    <row r="13704" spans="1:4" ht="14.25">
      <c r="A13704" s="199">
        <v>14626</v>
      </c>
      <c r="B13704" s="186" t="s">
        <v>12805</v>
      </c>
      <c r="C13704" s="187" t="s">
        <v>73</v>
      </c>
      <c r="D13704" s="218"/>
    </row>
    <row r="13705" spans="1:4" ht="14.25">
      <c r="A13705" s="199">
        <v>6067</v>
      </c>
      <c r="B13705" s="186" t="s">
        <v>12806</v>
      </c>
      <c r="C13705" s="187" t="s">
        <v>73</v>
      </c>
      <c r="D13705" s="218"/>
    </row>
    <row r="13706" spans="1:4" ht="14.25">
      <c r="A13706" s="199">
        <v>38393</v>
      </c>
      <c r="B13706" s="186" t="s">
        <v>12807</v>
      </c>
      <c r="C13706" s="187" t="s">
        <v>73</v>
      </c>
      <c r="D13706" s="218">
        <v>24.65</v>
      </c>
    </row>
    <row r="13707" spans="1:4" ht="14.25">
      <c r="A13707" s="199">
        <v>45233</v>
      </c>
      <c r="B13707" s="186" t="s">
        <v>13997</v>
      </c>
      <c r="C13707" s="187" t="s">
        <v>73</v>
      </c>
      <c r="D13707" s="218">
        <v>10.57</v>
      </c>
    </row>
    <row r="13708" spans="1:4" ht="14.25">
      <c r="A13708" s="199">
        <v>38390</v>
      </c>
      <c r="B13708" s="186" t="s">
        <v>12808</v>
      </c>
      <c r="C13708" s="187" t="s">
        <v>73</v>
      </c>
      <c r="D13708" s="218">
        <v>60.56</v>
      </c>
    </row>
    <row r="13709" spans="1:4" ht="14.25">
      <c r="A13709" s="199">
        <v>11578</v>
      </c>
      <c r="B13709" s="186" t="s">
        <v>12809</v>
      </c>
      <c r="C13709" s="187" t="s">
        <v>73</v>
      </c>
      <c r="D13709" s="218">
        <v>12.82</v>
      </c>
    </row>
    <row r="13710" spans="1:4" ht="14.25">
      <c r="A13710" s="199">
        <v>11577</v>
      </c>
      <c r="B13710" s="186" t="s">
        <v>12810</v>
      </c>
      <c r="C13710" s="187" t="s">
        <v>73</v>
      </c>
      <c r="D13710" s="218">
        <v>12.23</v>
      </c>
    </row>
    <row r="13711" spans="1:4" ht="14.25">
      <c r="A13711" s="199">
        <v>42432</v>
      </c>
      <c r="B13711" s="186" t="s">
        <v>12811</v>
      </c>
      <c r="C13711" s="187" t="s">
        <v>73</v>
      </c>
      <c r="D13711" s="218"/>
    </row>
    <row r="13712" spans="1:4" ht="14.25">
      <c r="A13712" s="199">
        <v>42437</v>
      </c>
      <c r="B13712" s="186" t="s">
        <v>12812</v>
      </c>
      <c r="C13712" s="187" t="s">
        <v>73</v>
      </c>
      <c r="D13712" s="218"/>
    </row>
    <row r="13713" spans="1:4" ht="14.25">
      <c r="A13713" s="199">
        <v>1116</v>
      </c>
      <c r="B13713" s="186" t="s">
        <v>12813</v>
      </c>
      <c r="C13713" s="187" t="s">
        <v>44</v>
      </c>
      <c r="D13713" s="218">
        <v>19.829999999999998</v>
      </c>
    </row>
    <row r="13714" spans="1:4" ht="14.25">
      <c r="A13714" s="199">
        <v>1115</v>
      </c>
      <c r="B13714" s="186" t="s">
        <v>12814</v>
      </c>
      <c r="C13714" s="187" t="s">
        <v>44</v>
      </c>
      <c r="D13714" s="218">
        <v>23.76</v>
      </c>
    </row>
    <row r="13715" spans="1:4" ht="14.25">
      <c r="A13715" s="199">
        <v>1113</v>
      </c>
      <c r="B13715" s="186" t="s">
        <v>12815</v>
      </c>
      <c r="C13715" s="187" t="s">
        <v>44</v>
      </c>
      <c r="D13715" s="218">
        <v>27.78</v>
      </c>
    </row>
    <row r="13716" spans="1:4" ht="14.25">
      <c r="A13716" s="199">
        <v>1114</v>
      </c>
      <c r="B13716" s="186" t="s">
        <v>12816</v>
      </c>
      <c r="C13716" s="187" t="s">
        <v>44</v>
      </c>
      <c r="D13716" s="218">
        <v>33.090000000000003</v>
      </c>
    </row>
    <row r="13717" spans="1:4" ht="14.25">
      <c r="A13717" s="199">
        <v>40873</v>
      </c>
      <c r="B13717" s="186" t="s">
        <v>12817</v>
      </c>
      <c r="C13717" s="187" t="s">
        <v>44</v>
      </c>
      <c r="D13717" s="218">
        <v>25.89</v>
      </c>
    </row>
    <row r="13718" spans="1:4" ht="14.25">
      <c r="A13718" s="199">
        <v>20214</v>
      </c>
      <c r="B13718" s="186" t="s">
        <v>12818</v>
      </c>
      <c r="C13718" s="187" t="s">
        <v>73</v>
      </c>
      <c r="D13718" s="218">
        <v>46.15</v>
      </c>
    </row>
    <row r="13719" spans="1:4" ht="14.25">
      <c r="A13719" s="199">
        <v>7237</v>
      </c>
      <c r="B13719" s="186" t="s">
        <v>12819</v>
      </c>
      <c r="C13719" s="187" t="s">
        <v>73</v>
      </c>
      <c r="D13719" s="218">
        <v>45.18</v>
      </c>
    </row>
    <row r="13720" spans="1:4" ht="14.25">
      <c r="A13720" s="199">
        <v>11757</v>
      </c>
      <c r="B13720" s="186" t="s">
        <v>12820</v>
      </c>
      <c r="C13720" s="187" t="s">
        <v>73</v>
      </c>
      <c r="D13720" s="218">
        <v>27.69</v>
      </c>
    </row>
    <row r="13721" spans="1:4" ht="14.25">
      <c r="A13721" s="199">
        <v>11758</v>
      </c>
      <c r="B13721" s="186" t="s">
        <v>12821</v>
      </c>
      <c r="C13721" s="187" t="s">
        <v>73</v>
      </c>
      <c r="D13721" s="218">
        <v>44.9</v>
      </c>
    </row>
    <row r="13722" spans="1:4" ht="14.25">
      <c r="A13722" s="199">
        <v>37526</v>
      </c>
      <c r="B13722" s="186" t="s">
        <v>12822</v>
      </c>
      <c r="C13722" s="187" t="s">
        <v>73</v>
      </c>
      <c r="D13722" s="218">
        <v>3.33</v>
      </c>
    </row>
    <row r="13723" spans="1:4" ht="14.25">
      <c r="A13723" s="199">
        <v>6076</v>
      </c>
      <c r="B13723" s="186" t="s">
        <v>12823</v>
      </c>
      <c r="C13723" s="187" t="s">
        <v>712</v>
      </c>
      <c r="D13723" s="218"/>
    </row>
    <row r="13724" spans="1:4" ht="14.25">
      <c r="A13724" s="199">
        <v>13109</v>
      </c>
      <c r="B13724" s="186" t="s">
        <v>12824</v>
      </c>
      <c r="C13724" s="187" t="s">
        <v>73</v>
      </c>
      <c r="D13724" s="218"/>
    </row>
    <row r="13725" spans="1:4" ht="14.25">
      <c r="A13725" s="199">
        <v>13110</v>
      </c>
      <c r="B13725" s="186" t="s">
        <v>12825</v>
      </c>
      <c r="C13725" s="187" t="s">
        <v>73</v>
      </c>
      <c r="D13725" s="218"/>
    </row>
    <row r="13726" spans="1:4" ht="14.25">
      <c r="A13726" s="199">
        <v>7581</v>
      </c>
      <c r="B13726" s="186" t="s">
        <v>12826</v>
      </c>
      <c r="C13726" s="187" t="s">
        <v>73</v>
      </c>
      <c r="D13726" s="218"/>
    </row>
    <row r="13727" spans="1:4" ht="14.25">
      <c r="A13727" s="199">
        <v>4509</v>
      </c>
      <c r="B13727" s="186" t="s">
        <v>12827</v>
      </c>
      <c r="C13727" s="187" t="s">
        <v>44</v>
      </c>
      <c r="D13727" s="218">
        <v>4</v>
      </c>
    </row>
    <row r="13728" spans="1:4" ht="14.25">
      <c r="A13728" s="199">
        <v>4512</v>
      </c>
      <c r="B13728" s="186" t="s">
        <v>12828</v>
      </c>
      <c r="C13728" s="187" t="s">
        <v>44</v>
      </c>
      <c r="D13728" s="218">
        <v>1.91</v>
      </c>
    </row>
    <row r="13729" spans="1:4" ht="14.25">
      <c r="A13729" s="199">
        <v>4517</v>
      </c>
      <c r="B13729" s="186" t="s">
        <v>12829</v>
      </c>
      <c r="C13729" s="187" t="s">
        <v>44</v>
      </c>
      <c r="D13729" s="218">
        <v>2.75</v>
      </c>
    </row>
    <row r="13730" spans="1:4" ht="14.25">
      <c r="A13730" s="199">
        <v>20206</v>
      </c>
      <c r="B13730" s="186" t="s">
        <v>12830</v>
      </c>
      <c r="C13730" s="187" t="s">
        <v>44</v>
      </c>
      <c r="D13730" s="218">
        <v>12.54</v>
      </c>
    </row>
    <row r="13731" spans="1:4" ht="14.25">
      <c r="A13731" s="199">
        <v>4460</v>
      </c>
      <c r="B13731" s="186" t="s">
        <v>12831</v>
      </c>
      <c r="C13731" s="187" t="s">
        <v>44</v>
      </c>
      <c r="D13731" s="218">
        <v>12.88</v>
      </c>
    </row>
    <row r="13732" spans="1:4" ht="14.25">
      <c r="A13732" s="199">
        <v>4415</v>
      </c>
      <c r="B13732" s="186" t="s">
        <v>12832</v>
      </c>
      <c r="C13732" s="187" t="s">
        <v>44</v>
      </c>
      <c r="D13732" s="218">
        <v>6.9</v>
      </c>
    </row>
    <row r="13733" spans="1:4" ht="14.25">
      <c r="A13733" s="199">
        <v>4417</v>
      </c>
      <c r="B13733" s="186" t="s">
        <v>12833</v>
      </c>
      <c r="C13733" s="187" t="s">
        <v>44</v>
      </c>
      <c r="D13733" s="218">
        <v>9.93</v>
      </c>
    </row>
    <row r="13734" spans="1:4" ht="14.25">
      <c r="A13734" s="199">
        <v>37373</v>
      </c>
      <c r="B13734" s="186" t="s">
        <v>12834</v>
      </c>
      <c r="C13734" s="187" t="s">
        <v>42</v>
      </c>
      <c r="D13734" s="218">
        <v>0.08</v>
      </c>
    </row>
    <row r="13735" spans="1:4" ht="14.25">
      <c r="A13735" s="199">
        <v>40864</v>
      </c>
      <c r="B13735" s="186" t="s">
        <v>12835</v>
      </c>
      <c r="C13735" s="187" t="s">
        <v>75</v>
      </c>
      <c r="D13735" s="218">
        <v>15.46</v>
      </c>
    </row>
    <row r="13736" spans="1:4" ht="14.25">
      <c r="A13736" s="199">
        <v>4734</v>
      </c>
      <c r="B13736" s="186" t="s">
        <v>12836</v>
      </c>
      <c r="C13736" s="187" t="s">
        <v>712</v>
      </c>
      <c r="D13736" s="218">
        <v>417.22</v>
      </c>
    </row>
    <row r="13737" spans="1:4" ht="14.25">
      <c r="A13737" s="199">
        <v>6085</v>
      </c>
      <c r="B13737" s="186" t="s">
        <v>12837</v>
      </c>
      <c r="C13737" s="187" t="s">
        <v>717</v>
      </c>
      <c r="D13737" s="218">
        <v>12.71</v>
      </c>
    </row>
    <row r="13738" spans="1:4" ht="14.25">
      <c r="A13738" s="199">
        <v>38396</v>
      </c>
      <c r="B13738" s="186" t="s">
        <v>12838</v>
      </c>
      <c r="C13738" s="187" t="s">
        <v>73</v>
      </c>
      <c r="D13738" s="218">
        <v>1026.72</v>
      </c>
    </row>
    <row r="13739" spans="1:4" ht="14.25">
      <c r="A13739" s="199">
        <v>11622</v>
      </c>
      <c r="B13739" s="186" t="s">
        <v>12839</v>
      </c>
      <c r="C13739" s="187" t="s">
        <v>72</v>
      </c>
      <c r="D13739" s="218">
        <v>65.45</v>
      </c>
    </row>
    <row r="13740" spans="1:4" ht="14.25">
      <c r="A13740" s="199">
        <v>43143</v>
      </c>
      <c r="B13740" s="186" t="s">
        <v>12840</v>
      </c>
      <c r="C13740" s="187" t="s">
        <v>717</v>
      </c>
      <c r="D13740" s="218">
        <v>24.72</v>
      </c>
    </row>
    <row r="13741" spans="1:4" ht="14.25">
      <c r="A13741" s="199">
        <v>7317</v>
      </c>
      <c r="B13741" s="186" t="s">
        <v>12841</v>
      </c>
      <c r="C13741" s="187" t="s">
        <v>72</v>
      </c>
      <c r="D13741" s="218">
        <v>35.11</v>
      </c>
    </row>
    <row r="13742" spans="1:4" ht="14.25">
      <c r="A13742" s="199">
        <v>142</v>
      </c>
      <c r="B13742" s="186" t="s">
        <v>12842</v>
      </c>
      <c r="C13742" s="187" t="s">
        <v>12843</v>
      </c>
      <c r="D13742" s="218">
        <v>30.88</v>
      </c>
    </row>
    <row r="13743" spans="1:4" ht="14.25">
      <c r="A13743" s="199">
        <v>43142</v>
      </c>
      <c r="B13743" s="186" t="s">
        <v>12844</v>
      </c>
      <c r="C13743" s="187" t="s">
        <v>717</v>
      </c>
      <c r="D13743" s="218">
        <v>140.29</v>
      </c>
    </row>
    <row r="13744" spans="1:4" ht="14.25">
      <c r="A13744" s="199">
        <v>38123</v>
      </c>
      <c r="B13744" s="186" t="s">
        <v>12845</v>
      </c>
      <c r="C13744" s="187" t="s">
        <v>72</v>
      </c>
      <c r="D13744" s="218">
        <v>80.349999999999994</v>
      </c>
    </row>
    <row r="13745" spans="1:4" ht="14.25">
      <c r="A13745" s="199">
        <v>42699</v>
      </c>
      <c r="B13745" s="186" t="s">
        <v>12846</v>
      </c>
      <c r="C13745" s="187" t="s">
        <v>73</v>
      </c>
      <c r="D13745" s="218">
        <v>36.979999999999997</v>
      </c>
    </row>
    <row r="13746" spans="1:4" ht="14.25">
      <c r="A13746" s="199">
        <v>37743</v>
      </c>
      <c r="B13746" s="186" t="s">
        <v>12847</v>
      </c>
      <c r="C13746" s="187" t="s">
        <v>73</v>
      </c>
      <c r="D13746" s="218">
        <v>261030.76</v>
      </c>
    </row>
    <row r="13747" spans="1:4" ht="14.25">
      <c r="A13747" s="199">
        <v>37744</v>
      </c>
      <c r="B13747" s="186" t="s">
        <v>12848</v>
      </c>
      <c r="C13747" s="187" t="s">
        <v>73</v>
      </c>
      <c r="D13747" s="218">
        <v>306923.07</v>
      </c>
    </row>
    <row r="13748" spans="1:4" ht="14.25">
      <c r="A13748" s="199">
        <v>37741</v>
      </c>
      <c r="B13748" s="186" t="s">
        <v>12849</v>
      </c>
      <c r="C13748" s="187" t="s">
        <v>73</v>
      </c>
      <c r="D13748" s="218">
        <v>237353.84</v>
      </c>
    </row>
    <row r="13749" spans="1:4" ht="14.25">
      <c r="A13749" s="199">
        <v>39396</v>
      </c>
      <c r="B13749" s="186" t="s">
        <v>12850</v>
      </c>
      <c r="C13749" s="187" t="s">
        <v>73</v>
      </c>
      <c r="D13749" s="218"/>
    </row>
    <row r="13750" spans="1:4" ht="14.25">
      <c r="A13750" s="199">
        <v>39392</v>
      </c>
      <c r="B13750" s="186" t="s">
        <v>12851</v>
      </c>
      <c r="C13750" s="187" t="s">
        <v>73</v>
      </c>
      <c r="D13750" s="218"/>
    </row>
    <row r="13751" spans="1:4" ht="14.25">
      <c r="A13751" s="199">
        <v>39393</v>
      </c>
      <c r="B13751" s="186" t="s">
        <v>12852</v>
      </c>
      <c r="C13751" s="187" t="s">
        <v>73</v>
      </c>
      <c r="D13751" s="218"/>
    </row>
    <row r="13752" spans="1:4" ht="14.25">
      <c r="A13752" s="199">
        <v>39394</v>
      </c>
      <c r="B13752" s="186" t="s">
        <v>12853</v>
      </c>
      <c r="C13752" s="187" t="s">
        <v>73</v>
      </c>
      <c r="D13752" s="218"/>
    </row>
    <row r="13753" spans="1:4" ht="14.25">
      <c r="A13753" s="199">
        <v>39395</v>
      </c>
      <c r="B13753" s="186" t="s">
        <v>12854</v>
      </c>
      <c r="C13753" s="187" t="s">
        <v>73</v>
      </c>
      <c r="D13753" s="218"/>
    </row>
    <row r="13754" spans="1:4" ht="14.25">
      <c r="A13754" s="199">
        <v>14618</v>
      </c>
      <c r="B13754" s="186" t="s">
        <v>12855</v>
      </c>
      <c r="C13754" s="187" t="s">
        <v>73</v>
      </c>
      <c r="D13754" s="218">
        <v>1370.1</v>
      </c>
    </row>
    <row r="13755" spans="1:4" ht="14.25">
      <c r="A13755" s="199">
        <v>6110</v>
      </c>
      <c r="B13755" s="186" t="s">
        <v>12856</v>
      </c>
      <c r="C13755" s="187" t="s">
        <v>42</v>
      </c>
      <c r="D13755" s="218">
        <v>21.57</v>
      </c>
    </row>
    <row r="13756" spans="1:4" ht="14.25">
      <c r="A13756" s="199">
        <v>40910</v>
      </c>
      <c r="B13756" s="186" t="s">
        <v>12857</v>
      </c>
      <c r="C13756" s="187" t="s">
        <v>75</v>
      </c>
      <c r="D13756" s="218">
        <v>3807.32</v>
      </c>
    </row>
    <row r="13757" spans="1:4" ht="14.25">
      <c r="A13757" s="199">
        <v>45255</v>
      </c>
      <c r="B13757" s="186" t="s">
        <v>13998</v>
      </c>
      <c r="C13757" s="187" t="s">
        <v>73</v>
      </c>
      <c r="D13757" s="218">
        <v>47.71</v>
      </c>
    </row>
    <row r="13758" spans="1:4" ht="14.25">
      <c r="A13758" s="199">
        <v>6111</v>
      </c>
      <c r="B13758" s="186" t="s">
        <v>12858</v>
      </c>
      <c r="C13758" s="187" t="s">
        <v>42</v>
      </c>
      <c r="D13758" s="218">
        <v>14.14</v>
      </c>
    </row>
    <row r="13759" spans="1:4" ht="14.25">
      <c r="A13759" s="199">
        <v>41084</v>
      </c>
      <c r="B13759" s="186" t="s">
        <v>12859</v>
      </c>
      <c r="C13759" s="187" t="s">
        <v>75</v>
      </c>
      <c r="D13759" s="218">
        <v>2497.16</v>
      </c>
    </row>
    <row r="13760" spans="1:4" ht="14.25">
      <c r="A13760" s="199">
        <v>44535</v>
      </c>
      <c r="B13760" s="186" t="s">
        <v>12860</v>
      </c>
      <c r="C13760" s="187" t="s">
        <v>712</v>
      </c>
      <c r="D13760" s="218">
        <v>53.46</v>
      </c>
    </row>
    <row r="13761" spans="1:4" ht="14.25">
      <c r="A13761" s="199">
        <v>44945</v>
      </c>
      <c r="B13761" s="186" t="s">
        <v>12861</v>
      </c>
      <c r="C13761" s="187" t="s">
        <v>73</v>
      </c>
      <c r="D13761" s="218">
        <v>11</v>
      </c>
    </row>
    <row r="13762" spans="1:4" ht="14.25">
      <c r="A13762" s="199">
        <v>38637</v>
      </c>
      <c r="B13762" s="186" t="s">
        <v>12862</v>
      </c>
      <c r="C13762" s="187" t="s">
        <v>73</v>
      </c>
      <c r="D13762" s="218">
        <v>276.5</v>
      </c>
    </row>
    <row r="13763" spans="1:4" ht="14.25">
      <c r="A13763" s="199">
        <v>6150</v>
      </c>
      <c r="B13763" s="186" t="s">
        <v>12863</v>
      </c>
      <c r="C13763" s="187" t="s">
        <v>73</v>
      </c>
      <c r="D13763" s="218">
        <v>279.88</v>
      </c>
    </row>
    <row r="13764" spans="1:4" ht="14.25">
      <c r="A13764" s="199">
        <v>6136</v>
      </c>
      <c r="B13764" s="186" t="s">
        <v>12864</v>
      </c>
      <c r="C13764" s="187" t="s">
        <v>73</v>
      </c>
      <c r="D13764" s="218">
        <v>220</v>
      </c>
    </row>
    <row r="13765" spans="1:4" ht="14.25">
      <c r="A13765" s="199">
        <v>38638</v>
      </c>
      <c r="B13765" s="186" t="s">
        <v>12865</v>
      </c>
      <c r="C13765" s="187" t="s">
        <v>73</v>
      </c>
      <c r="D13765" s="218">
        <v>232.99</v>
      </c>
    </row>
    <row r="13766" spans="1:4" ht="14.25">
      <c r="A13766" s="199">
        <v>20262</v>
      </c>
      <c r="B13766" s="186" t="s">
        <v>12866</v>
      </c>
      <c r="C13766" s="187" t="s">
        <v>73</v>
      </c>
      <c r="D13766" s="218">
        <v>20.149999999999999</v>
      </c>
    </row>
    <row r="13767" spans="1:4" ht="14.25">
      <c r="A13767" s="199">
        <v>6145</v>
      </c>
      <c r="B13767" s="186" t="s">
        <v>12867</v>
      </c>
      <c r="C13767" s="187" t="s">
        <v>73</v>
      </c>
      <c r="D13767" s="218">
        <v>22.26</v>
      </c>
    </row>
    <row r="13768" spans="1:4" ht="14.25">
      <c r="A13768" s="199">
        <v>6149</v>
      </c>
      <c r="B13768" s="186" t="s">
        <v>12868</v>
      </c>
      <c r="C13768" s="187" t="s">
        <v>73</v>
      </c>
      <c r="D13768" s="218">
        <v>14.71</v>
      </c>
    </row>
    <row r="13769" spans="1:4" ht="14.25">
      <c r="A13769" s="199">
        <v>6146</v>
      </c>
      <c r="B13769" s="186" t="s">
        <v>12869</v>
      </c>
      <c r="C13769" s="187" t="s">
        <v>73</v>
      </c>
      <c r="D13769" s="218">
        <v>21.14</v>
      </c>
    </row>
    <row r="13770" spans="1:4" ht="14.25">
      <c r="A13770" s="199">
        <v>44536</v>
      </c>
      <c r="B13770" s="186" t="s">
        <v>13999</v>
      </c>
      <c r="C13770" s="187" t="s">
        <v>72</v>
      </c>
      <c r="D13770" s="218">
        <v>2.59</v>
      </c>
    </row>
    <row r="13771" spans="1:4" ht="14.25">
      <c r="A13771" s="199">
        <v>39961</v>
      </c>
      <c r="B13771" s="186" t="s">
        <v>12870</v>
      </c>
      <c r="C13771" s="187" t="s">
        <v>73</v>
      </c>
      <c r="D13771" s="218">
        <v>20.41</v>
      </c>
    </row>
    <row r="13772" spans="1:4" ht="14.25">
      <c r="A13772" s="199">
        <v>42433</v>
      </c>
      <c r="B13772" s="186" t="s">
        <v>12871</v>
      </c>
      <c r="C13772" s="187" t="s">
        <v>73</v>
      </c>
      <c r="D13772" s="218"/>
    </row>
    <row r="13773" spans="1:4" ht="14.25">
      <c r="A13773" s="199">
        <v>42434</v>
      </c>
      <c r="B13773" s="186" t="s">
        <v>12872</v>
      </c>
      <c r="C13773" s="187" t="s">
        <v>73</v>
      </c>
      <c r="D13773" s="218"/>
    </row>
    <row r="13774" spans="1:4" ht="14.25">
      <c r="A13774" s="199">
        <v>42435</v>
      </c>
      <c r="B13774" s="186" t="s">
        <v>12873</v>
      </c>
      <c r="C13774" s="187" t="s">
        <v>73</v>
      </c>
      <c r="D13774" s="218"/>
    </row>
    <row r="13775" spans="1:4" ht="14.25">
      <c r="A13775" s="199">
        <v>38061</v>
      </c>
      <c r="B13775" s="186" t="s">
        <v>12874</v>
      </c>
      <c r="C13775" s="187" t="s">
        <v>73</v>
      </c>
      <c r="D13775" s="218">
        <v>44.52</v>
      </c>
    </row>
    <row r="13776" spans="1:4" ht="14.25">
      <c r="A13776" s="199">
        <v>20250</v>
      </c>
      <c r="B13776" s="186" t="s">
        <v>12875</v>
      </c>
      <c r="C13776" s="187" t="s">
        <v>72</v>
      </c>
      <c r="D13776" s="218">
        <v>15</v>
      </c>
    </row>
    <row r="13777" spans="1:4" ht="14.25">
      <c r="A13777" s="199">
        <v>13388</v>
      </c>
      <c r="B13777" s="186" t="s">
        <v>12876</v>
      </c>
      <c r="C13777" s="187" t="s">
        <v>72</v>
      </c>
      <c r="D13777" s="218">
        <v>305.66000000000003</v>
      </c>
    </row>
    <row r="13778" spans="1:4" ht="14.25">
      <c r="A13778" s="199">
        <v>39914</v>
      </c>
      <c r="B13778" s="186" t="s">
        <v>12877</v>
      </c>
      <c r="C13778" s="187" t="s">
        <v>72</v>
      </c>
      <c r="D13778" s="218"/>
    </row>
    <row r="13779" spans="1:4" ht="14.25">
      <c r="A13779" s="199">
        <v>12732</v>
      </c>
      <c r="B13779" s="186" t="s">
        <v>12878</v>
      </c>
      <c r="C13779" s="187" t="s">
        <v>73</v>
      </c>
      <c r="D13779" s="218"/>
    </row>
    <row r="13780" spans="1:4" ht="14.25">
      <c r="A13780" s="199">
        <v>6160</v>
      </c>
      <c r="B13780" s="186" t="s">
        <v>12879</v>
      </c>
      <c r="C13780" s="187" t="s">
        <v>42</v>
      </c>
      <c r="D13780" s="218">
        <v>21.57</v>
      </c>
    </row>
    <row r="13781" spans="1:4" ht="14.25">
      <c r="A13781" s="199">
        <v>41087</v>
      </c>
      <c r="B13781" s="186" t="s">
        <v>12880</v>
      </c>
      <c r="C13781" s="187" t="s">
        <v>75</v>
      </c>
      <c r="D13781" s="218">
        <v>3807.32</v>
      </c>
    </row>
    <row r="13782" spans="1:4" ht="14.25">
      <c r="A13782" s="199">
        <v>6166</v>
      </c>
      <c r="B13782" s="186" t="s">
        <v>12881</v>
      </c>
      <c r="C13782" s="187" t="s">
        <v>42</v>
      </c>
      <c r="D13782" s="218">
        <v>29.4</v>
      </c>
    </row>
    <row r="13783" spans="1:4" ht="14.25">
      <c r="A13783" s="199">
        <v>41088</v>
      </c>
      <c r="B13783" s="186" t="s">
        <v>12882</v>
      </c>
      <c r="C13783" s="187" t="s">
        <v>75</v>
      </c>
      <c r="D13783" s="218">
        <v>5191.28</v>
      </c>
    </row>
    <row r="13784" spans="1:4" ht="14.25">
      <c r="A13784" s="199">
        <v>20232</v>
      </c>
      <c r="B13784" s="186" t="s">
        <v>12883</v>
      </c>
      <c r="C13784" s="187" t="s">
        <v>44</v>
      </c>
      <c r="D13784" s="218">
        <v>66.790000000000006</v>
      </c>
    </row>
    <row r="13785" spans="1:4" ht="14.25">
      <c r="A13785" s="199">
        <v>10856</v>
      </c>
      <c r="B13785" s="186" t="s">
        <v>12884</v>
      </c>
      <c r="C13785" s="187" t="s">
        <v>44</v>
      </c>
      <c r="D13785" s="218">
        <v>119.51</v>
      </c>
    </row>
    <row r="13786" spans="1:4" ht="14.25">
      <c r="A13786" s="199">
        <v>4828</v>
      </c>
      <c r="B13786" s="186" t="s">
        <v>12885</v>
      </c>
      <c r="C13786" s="187" t="s">
        <v>44</v>
      </c>
      <c r="D13786" s="218">
        <v>57.65</v>
      </c>
    </row>
    <row r="13787" spans="1:4" ht="14.25">
      <c r="A13787" s="199">
        <v>20249</v>
      </c>
      <c r="B13787" s="186" t="s">
        <v>12886</v>
      </c>
      <c r="C13787" s="187" t="s">
        <v>44</v>
      </c>
      <c r="D13787" s="218">
        <v>31.57</v>
      </c>
    </row>
    <row r="13788" spans="1:4" ht="14.25">
      <c r="A13788" s="199">
        <v>11609</v>
      </c>
      <c r="B13788" s="186" t="s">
        <v>12887</v>
      </c>
      <c r="C13788" s="187" t="s">
        <v>717</v>
      </c>
      <c r="D13788" s="218">
        <v>10.87</v>
      </c>
    </row>
    <row r="13789" spans="1:4" ht="14.25">
      <c r="A13789" s="199">
        <v>20083</v>
      </c>
      <c r="B13789" s="186" t="s">
        <v>12888</v>
      </c>
      <c r="C13789" s="187" t="s">
        <v>73</v>
      </c>
      <c r="D13789" s="218">
        <v>84.38</v>
      </c>
    </row>
    <row r="13790" spans="1:4" ht="14.25">
      <c r="A13790" s="199">
        <v>12295</v>
      </c>
      <c r="B13790" s="186" t="s">
        <v>12889</v>
      </c>
      <c r="C13790" s="187" t="s">
        <v>73</v>
      </c>
      <c r="D13790" s="218">
        <v>2.92</v>
      </c>
    </row>
    <row r="13791" spans="1:4" ht="14.25">
      <c r="A13791" s="199">
        <v>12296</v>
      </c>
      <c r="B13791" s="186" t="s">
        <v>12890</v>
      </c>
      <c r="C13791" s="187" t="s">
        <v>73</v>
      </c>
      <c r="D13791" s="218">
        <v>3.77</v>
      </c>
    </row>
    <row r="13792" spans="1:4" ht="14.25">
      <c r="A13792" s="199">
        <v>12294</v>
      </c>
      <c r="B13792" s="186" t="s">
        <v>12891</v>
      </c>
      <c r="C13792" s="187" t="s">
        <v>73</v>
      </c>
      <c r="D13792" s="218">
        <v>9.07</v>
      </c>
    </row>
    <row r="13793" spans="1:4" ht="14.25">
      <c r="A13793" s="199">
        <v>14543</v>
      </c>
      <c r="B13793" s="186" t="s">
        <v>12892</v>
      </c>
      <c r="C13793" s="187" t="s">
        <v>73</v>
      </c>
      <c r="D13793" s="218">
        <v>6.47</v>
      </c>
    </row>
    <row r="13794" spans="1:4" ht="14.25">
      <c r="A13794" s="199">
        <v>13329</v>
      </c>
      <c r="B13794" s="186" t="s">
        <v>12893</v>
      </c>
      <c r="C13794" s="187" t="s">
        <v>73</v>
      </c>
      <c r="D13794" s="218">
        <v>3.8</v>
      </c>
    </row>
    <row r="13795" spans="1:4" ht="14.25">
      <c r="A13795" s="199">
        <v>21047</v>
      </c>
      <c r="B13795" s="186" t="s">
        <v>12894</v>
      </c>
      <c r="C13795" s="187" t="s">
        <v>73</v>
      </c>
      <c r="D13795" s="218">
        <v>57.25</v>
      </c>
    </row>
    <row r="13796" spans="1:4" ht="14.25">
      <c r="A13796" s="199">
        <v>21042</v>
      </c>
      <c r="B13796" s="186" t="s">
        <v>12895</v>
      </c>
      <c r="C13796" s="187" t="s">
        <v>73</v>
      </c>
      <c r="D13796" s="218">
        <v>44.13</v>
      </c>
    </row>
    <row r="13797" spans="1:4" ht="14.25">
      <c r="A13797" s="199">
        <v>21043</v>
      </c>
      <c r="B13797" s="186" t="s">
        <v>12896</v>
      </c>
      <c r="C13797" s="187" t="s">
        <v>73</v>
      </c>
      <c r="D13797" s="218">
        <v>55.74</v>
      </c>
    </row>
    <row r="13798" spans="1:4" ht="14.25">
      <c r="A13798" s="199">
        <v>21044</v>
      </c>
      <c r="B13798" s="186" t="s">
        <v>12897</v>
      </c>
      <c r="C13798" s="187" t="s">
        <v>73</v>
      </c>
      <c r="D13798" s="218">
        <v>38.83</v>
      </c>
    </row>
    <row r="13799" spans="1:4" ht="14.25">
      <c r="A13799" s="199">
        <v>21045</v>
      </c>
      <c r="B13799" s="186" t="s">
        <v>12898</v>
      </c>
      <c r="C13799" s="187" t="s">
        <v>73</v>
      </c>
      <c r="D13799" s="218">
        <v>53.19</v>
      </c>
    </row>
    <row r="13800" spans="1:4" ht="14.25">
      <c r="A13800" s="199">
        <v>21041</v>
      </c>
      <c r="B13800" s="186" t="s">
        <v>12899</v>
      </c>
      <c r="C13800" s="187" t="s">
        <v>73</v>
      </c>
      <c r="D13800" s="218">
        <v>45.87</v>
      </c>
    </row>
    <row r="13801" spans="1:4" ht="14.25">
      <c r="A13801" s="199">
        <v>21040</v>
      </c>
      <c r="B13801" s="186" t="s">
        <v>12900</v>
      </c>
      <c r="C13801" s="187" t="s">
        <v>73</v>
      </c>
      <c r="D13801" s="218">
        <v>38</v>
      </c>
    </row>
    <row r="13802" spans="1:4" ht="14.25">
      <c r="A13802" s="199">
        <v>14149</v>
      </c>
      <c r="B13802" s="186" t="s">
        <v>12901</v>
      </c>
      <c r="C13802" s="187" t="s">
        <v>11223</v>
      </c>
      <c r="D13802" s="218">
        <v>418.17</v>
      </c>
    </row>
    <row r="13803" spans="1:4" ht="14.25">
      <c r="A13803" s="199">
        <v>38099</v>
      </c>
      <c r="B13803" s="186" t="s">
        <v>12902</v>
      </c>
      <c r="C13803" s="187" t="s">
        <v>73</v>
      </c>
      <c r="D13803" s="218">
        <v>1.4</v>
      </c>
    </row>
    <row r="13804" spans="1:4" ht="14.25">
      <c r="A13804" s="199">
        <v>38100</v>
      </c>
      <c r="B13804" s="186" t="s">
        <v>12903</v>
      </c>
      <c r="C13804" s="187" t="s">
        <v>73</v>
      </c>
      <c r="D13804" s="218">
        <v>2.29</v>
      </c>
    </row>
    <row r="13805" spans="1:4" ht="14.25">
      <c r="A13805" s="199">
        <v>7576</v>
      </c>
      <c r="B13805" s="186" t="s">
        <v>12904</v>
      </c>
      <c r="C13805" s="187" t="s">
        <v>73</v>
      </c>
      <c r="D13805" s="218"/>
    </row>
    <row r="13806" spans="1:4" ht="14.25">
      <c r="A13806" s="199">
        <v>3384</v>
      </c>
      <c r="B13806" s="186" t="s">
        <v>12905</v>
      </c>
      <c r="C13806" s="187" t="s">
        <v>73</v>
      </c>
      <c r="D13806" s="218">
        <v>10.71</v>
      </c>
    </row>
    <row r="13807" spans="1:4" ht="14.25">
      <c r="A13807" s="199">
        <v>7572</v>
      </c>
      <c r="B13807" s="186" t="s">
        <v>12906</v>
      </c>
      <c r="C13807" s="187" t="s">
        <v>73</v>
      </c>
      <c r="D13807" s="218">
        <v>7.28</v>
      </c>
    </row>
    <row r="13808" spans="1:4" ht="14.25">
      <c r="A13808" s="199">
        <v>3396</v>
      </c>
      <c r="B13808" s="186" t="s">
        <v>12907</v>
      </c>
      <c r="C13808" s="187" t="s">
        <v>73</v>
      </c>
      <c r="D13808" s="218">
        <v>4.92</v>
      </c>
    </row>
    <row r="13809" spans="1:4" ht="14.25">
      <c r="A13809" s="199">
        <v>45230</v>
      </c>
      <c r="B13809" s="186" t="s">
        <v>14000</v>
      </c>
      <c r="C13809" s="187" t="s">
        <v>73</v>
      </c>
      <c r="D13809" s="218">
        <v>49.96</v>
      </c>
    </row>
    <row r="13810" spans="1:4" ht="14.25">
      <c r="A13810" s="199">
        <v>37590</v>
      </c>
      <c r="B13810" s="186" t="s">
        <v>12908</v>
      </c>
      <c r="C13810" s="187" t="s">
        <v>73</v>
      </c>
      <c r="D13810" s="218"/>
    </row>
    <row r="13811" spans="1:4" ht="14.25">
      <c r="A13811" s="199">
        <v>37591</v>
      </c>
      <c r="B13811" s="186" t="s">
        <v>12909</v>
      </c>
      <c r="C13811" s="187" t="s">
        <v>73</v>
      </c>
      <c r="D13811" s="218"/>
    </row>
    <row r="13812" spans="1:4" ht="14.25">
      <c r="A13812" s="199">
        <v>12626</v>
      </c>
      <c r="B13812" s="186" t="s">
        <v>12910</v>
      </c>
      <c r="C13812" s="187" t="s">
        <v>73</v>
      </c>
      <c r="D13812" s="218">
        <v>46.78</v>
      </c>
    </row>
    <row r="13813" spans="1:4" ht="14.25">
      <c r="A13813" s="199">
        <v>11033</v>
      </c>
      <c r="B13813" s="186" t="s">
        <v>12911</v>
      </c>
      <c r="C13813" s="187" t="s">
        <v>73</v>
      </c>
      <c r="D13813" s="218">
        <v>7.12</v>
      </c>
    </row>
    <row r="13814" spans="1:4" ht="14.25">
      <c r="A13814" s="199">
        <v>390</v>
      </c>
      <c r="B13814" s="186" t="s">
        <v>12912</v>
      </c>
      <c r="C13814" s="187" t="s">
        <v>73</v>
      </c>
      <c r="D13814" s="218">
        <v>8.9</v>
      </c>
    </row>
    <row r="13815" spans="1:4" ht="14.25">
      <c r="A13815" s="199">
        <v>42436</v>
      </c>
      <c r="B13815" s="186" t="s">
        <v>12913</v>
      </c>
      <c r="C13815" s="187" t="s">
        <v>73</v>
      </c>
      <c r="D13815" s="218"/>
    </row>
    <row r="13816" spans="1:4" ht="14.25">
      <c r="A13816" s="199">
        <v>6194</v>
      </c>
      <c r="B13816" s="186" t="s">
        <v>12914</v>
      </c>
      <c r="C13816" s="187" t="s">
        <v>44</v>
      </c>
      <c r="D13816" s="218">
        <v>5.62</v>
      </c>
    </row>
    <row r="13817" spans="1:4" ht="14.25">
      <c r="A13817" s="199">
        <v>10567</v>
      </c>
      <c r="B13817" s="186" t="s">
        <v>12915</v>
      </c>
      <c r="C13817" s="187" t="s">
        <v>44</v>
      </c>
      <c r="D13817" s="218">
        <v>8.91</v>
      </c>
    </row>
    <row r="13818" spans="1:4" ht="14.25">
      <c r="A13818" s="199">
        <v>6212</v>
      </c>
      <c r="B13818" s="186" t="s">
        <v>12916</v>
      </c>
      <c r="C13818" s="187" t="s">
        <v>44</v>
      </c>
      <c r="D13818" s="218">
        <v>13.07</v>
      </c>
    </row>
    <row r="13819" spans="1:4" ht="14.25">
      <c r="A13819" s="199">
        <v>3993</v>
      </c>
      <c r="B13819" s="186" t="s">
        <v>12917</v>
      </c>
      <c r="C13819" s="187" t="s">
        <v>74</v>
      </c>
      <c r="D13819" s="218">
        <v>166.69</v>
      </c>
    </row>
    <row r="13820" spans="1:4" ht="14.25">
      <c r="A13820" s="199">
        <v>3990</v>
      </c>
      <c r="B13820" s="186" t="s">
        <v>12918</v>
      </c>
      <c r="C13820" s="187" t="s">
        <v>44</v>
      </c>
      <c r="D13820" s="218">
        <v>31.36</v>
      </c>
    </row>
    <row r="13821" spans="1:4" ht="14.25">
      <c r="A13821" s="199">
        <v>3992</v>
      </c>
      <c r="B13821" s="186" t="s">
        <v>12919</v>
      </c>
      <c r="C13821" s="187" t="s">
        <v>44</v>
      </c>
      <c r="D13821" s="218">
        <v>42.34</v>
      </c>
    </row>
    <row r="13822" spans="1:4" ht="14.25">
      <c r="A13822" s="199">
        <v>6178</v>
      </c>
      <c r="B13822" s="186" t="s">
        <v>12920</v>
      </c>
      <c r="C13822" s="187" t="s">
        <v>74</v>
      </c>
      <c r="D13822" s="218"/>
    </row>
    <row r="13823" spans="1:4" ht="14.25">
      <c r="A13823" s="199">
        <v>6180</v>
      </c>
      <c r="B13823" s="186" t="s">
        <v>12921</v>
      </c>
      <c r="C13823" s="187" t="s">
        <v>74</v>
      </c>
      <c r="D13823" s="218"/>
    </row>
    <row r="13824" spans="1:4" ht="14.25">
      <c r="A13824" s="199">
        <v>6182</v>
      </c>
      <c r="B13824" s="186" t="s">
        <v>12922</v>
      </c>
      <c r="C13824" s="187" t="s">
        <v>74</v>
      </c>
      <c r="D13824" s="218"/>
    </row>
    <row r="13825" spans="1:4" ht="14.25">
      <c r="A13825" s="199">
        <v>43614</v>
      </c>
      <c r="B13825" s="186" t="s">
        <v>12923</v>
      </c>
      <c r="C13825" s="187" t="s">
        <v>44</v>
      </c>
      <c r="D13825" s="218">
        <v>21.19</v>
      </c>
    </row>
    <row r="13826" spans="1:4" ht="14.25">
      <c r="A13826" s="199">
        <v>6193</v>
      </c>
      <c r="B13826" s="186" t="s">
        <v>12924</v>
      </c>
      <c r="C13826" s="187" t="s">
        <v>44</v>
      </c>
      <c r="D13826" s="218">
        <v>25.79</v>
      </c>
    </row>
    <row r="13827" spans="1:4" ht="14.25">
      <c r="A13827" s="199">
        <v>6189</v>
      </c>
      <c r="B13827" s="186" t="s">
        <v>12925</v>
      </c>
      <c r="C13827" s="187" t="s">
        <v>44</v>
      </c>
      <c r="D13827" s="218">
        <v>37.64</v>
      </c>
    </row>
    <row r="13828" spans="1:4" ht="14.25">
      <c r="A13828" s="199">
        <v>6214</v>
      </c>
      <c r="B13828" s="186" t="s">
        <v>12926</v>
      </c>
      <c r="C13828" s="187" t="s">
        <v>74</v>
      </c>
      <c r="D13828" s="218"/>
    </row>
    <row r="13829" spans="1:4" ht="14.25">
      <c r="A13829" s="199">
        <v>44027</v>
      </c>
      <c r="B13829" s="186" t="s">
        <v>23817</v>
      </c>
      <c r="C13829" s="187" t="s">
        <v>73</v>
      </c>
      <c r="D13829" s="218">
        <v>1.56</v>
      </c>
    </row>
    <row r="13830" spans="1:4" ht="14.25">
      <c r="A13830" s="199">
        <v>36153</v>
      </c>
      <c r="B13830" s="186" t="s">
        <v>12927</v>
      </c>
      <c r="C13830" s="187" t="s">
        <v>73</v>
      </c>
      <c r="D13830" s="218">
        <v>201.34</v>
      </c>
    </row>
    <row r="13831" spans="1:4" ht="14.25">
      <c r="A13831" s="199">
        <v>10742</v>
      </c>
      <c r="B13831" s="186" t="s">
        <v>12928</v>
      </c>
      <c r="C13831" s="187" t="s">
        <v>73</v>
      </c>
      <c r="D13831" s="218">
        <v>848</v>
      </c>
    </row>
    <row r="13832" spans="1:4" ht="14.25">
      <c r="A13832" s="199">
        <v>45239</v>
      </c>
      <c r="B13832" s="186" t="s">
        <v>14001</v>
      </c>
      <c r="C13832" s="187" t="s">
        <v>73</v>
      </c>
      <c r="D13832" s="218">
        <v>31.19</v>
      </c>
    </row>
    <row r="13833" spans="1:4" ht="14.25">
      <c r="A13833" s="199">
        <v>38465</v>
      </c>
      <c r="B13833" s="186" t="s">
        <v>12929</v>
      </c>
      <c r="C13833" s="187" t="s">
        <v>73</v>
      </c>
      <c r="D13833" s="218">
        <v>86.18</v>
      </c>
    </row>
    <row r="13834" spans="1:4" ht="14.25">
      <c r="A13834" s="199">
        <v>7543</v>
      </c>
      <c r="B13834" s="186" t="s">
        <v>12930</v>
      </c>
      <c r="C13834" s="187" t="s">
        <v>73</v>
      </c>
      <c r="D13834" s="218">
        <v>6.52</v>
      </c>
    </row>
    <row r="13835" spans="1:4" ht="14.25">
      <c r="A13835" s="199">
        <v>43427</v>
      </c>
      <c r="B13835" s="186" t="s">
        <v>12931</v>
      </c>
      <c r="C13835" s="187" t="s">
        <v>73</v>
      </c>
      <c r="D13835" s="218">
        <v>1987.19</v>
      </c>
    </row>
    <row r="13836" spans="1:4" ht="14.25">
      <c r="A13836" s="199">
        <v>41613</v>
      </c>
      <c r="B13836" s="186" t="s">
        <v>12932</v>
      </c>
      <c r="C13836" s="187" t="s">
        <v>73</v>
      </c>
      <c r="D13836" s="218">
        <v>127.74</v>
      </c>
    </row>
    <row r="13837" spans="1:4" ht="14.25">
      <c r="A13837" s="199">
        <v>41614</v>
      </c>
      <c r="B13837" s="186" t="s">
        <v>12933</v>
      </c>
      <c r="C13837" s="187" t="s">
        <v>73</v>
      </c>
      <c r="D13837" s="218">
        <v>162.76</v>
      </c>
    </row>
    <row r="13838" spans="1:4" ht="14.25">
      <c r="A13838" s="199">
        <v>41615</v>
      </c>
      <c r="B13838" s="186" t="s">
        <v>12934</v>
      </c>
      <c r="C13838" s="187" t="s">
        <v>73</v>
      </c>
      <c r="D13838" s="218">
        <v>251.56</v>
      </c>
    </row>
    <row r="13839" spans="1:4" ht="14.25">
      <c r="A13839" s="199">
        <v>41616</v>
      </c>
      <c r="B13839" s="186" t="s">
        <v>12935</v>
      </c>
      <c r="C13839" s="187" t="s">
        <v>73</v>
      </c>
      <c r="D13839" s="218">
        <v>375.87</v>
      </c>
    </row>
    <row r="13840" spans="1:4" ht="14.25">
      <c r="A13840" s="199">
        <v>41617</v>
      </c>
      <c r="B13840" s="186" t="s">
        <v>12936</v>
      </c>
      <c r="C13840" s="187" t="s">
        <v>73</v>
      </c>
      <c r="D13840" s="218">
        <v>747.38</v>
      </c>
    </row>
    <row r="13841" spans="1:4" ht="14.25">
      <c r="A13841" s="199">
        <v>41618</v>
      </c>
      <c r="B13841" s="186" t="s">
        <v>12937</v>
      </c>
      <c r="C13841" s="187" t="s">
        <v>73</v>
      </c>
      <c r="D13841" s="218">
        <v>1375.89</v>
      </c>
    </row>
    <row r="13842" spans="1:4" ht="14.25">
      <c r="A13842" s="199">
        <v>43428</v>
      </c>
      <c r="B13842" s="186" t="s">
        <v>12938</v>
      </c>
      <c r="C13842" s="187" t="s">
        <v>73</v>
      </c>
      <c r="D13842" s="218">
        <v>2416.77</v>
      </c>
    </row>
    <row r="13843" spans="1:4" ht="14.25">
      <c r="A13843" s="199">
        <v>41619</v>
      </c>
      <c r="B13843" s="186" t="s">
        <v>12939</v>
      </c>
      <c r="C13843" s="187" t="s">
        <v>73</v>
      </c>
      <c r="D13843" s="218">
        <v>156.58000000000001</v>
      </c>
    </row>
    <row r="13844" spans="1:4" ht="14.25">
      <c r="A13844" s="199">
        <v>41620</v>
      </c>
      <c r="B13844" s="186" t="s">
        <v>12940</v>
      </c>
      <c r="C13844" s="187" t="s">
        <v>73</v>
      </c>
      <c r="D13844" s="218">
        <v>197.79</v>
      </c>
    </row>
    <row r="13845" spans="1:4" ht="14.25">
      <c r="A13845" s="199">
        <v>41622</v>
      </c>
      <c r="B13845" s="186" t="s">
        <v>12941</v>
      </c>
      <c r="C13845" s="187" t="s">
        <v>73</v>
      </c>
      <c r="D13845" s="218">
        <v>343.04</v>
      </c>
    </row>
    <row r="13846" spans="1:4" ht="14.25">
      <c r="A13846" s="199">
        <v>41623</v>
      </c>
      <c r="B13846" s="186" t="s">
        <v>12942</v>
      </c>
      <c r="C13846" s="187" t="s">
        <v>73</v>
      </c>
      <c r="D13846" s="218">
        <v>527.44000000000005</v>
      </c>
    </row>
    <row r="13847" spans="1:4" ht="14.25">
      <c r="A13847" s="199">
        <v>41624</v>
      </c>
      <c r="B13847" s="186" t="s">
        <v>12943</v>
      </c>
      <c r="C13847" s="187" t="s">
        <v>73</v>
      </c>
      <c r="D13847" s="218">
        <v>988.96</v>
      </c>
    </row>
    <row r="13848" spans="1:4" ht="14.25">
      <c r="A13848" s="199">
        <v>41625</v>
      </c>
      <c r="B13848" s="186" t="s">
        <v>12944</v>
      </c>
      <c r="C13848" s="187" t="s">
        <v>73</v>
      </c>
      <c r="D13848" s="218">
        <v>1521.55</v>
      </c>
    </row>
    <row r="13849" spans="1:4" ht="14.25">
      <c r="A13849" s="199">
        <v>39346</v>
      </c>
      <c r="B13849" s="186" t="s">
        <v>12945</v>
      </c>
      <c r="C13849" s="187" t="s">
        <v>73</v>
      </c>
      <c r="D13849" s="218">
        <v>4.0199999999999996</v>
      </c>
    </row>
    <row r="13850" spans="1:4" ht="14.25">
      <c r="A13850" s="199">
        <v>39350</v>
      </c>
      <c r="B13850" s="186" t="s">
        <v>12946</v>
      </c>
      <c r="C13850" s="187" t="s">
        <v>73</v>
      </c>
      <c r="D13850" s="218">
        <v>4.33</v>
      </c>
    </row>
    <row r="13851" spans="1:4" ht="14.25">
      <c r="A13851" s="199">
        <v>39351</v>
      </c>
      <c r="B13851" s="186" t="s">
        <v>12947</v>
      </c>
      <c r="C13851" s="187" t="s">
        <v>73</v>
      </c>
      <c r="D13851" s="218">
        <v>5.01</v>
      </c>
    </row>
    <row r="13852" spans="1:4" ht="14.25">
      <c r="A13852" s="199">
        <v>39352</v>
      </c>
      <c r="B13852" s="186" t="s">
        <v>12948</v>
      </c>
      <c r="C13852" s="187" t="s">
        <v>73</v>
      </c>
      <c r="D13852" s="218">
        <v>4.0199999999999996</v>
      </c>
    </row>
    <row r="13853" spans="1:4" ht="14.25">
      <c r="A13853" s="199">
        <v>38837</v>
      </c>
      <c r="B13853" s="186" t="s">
        <v>12949</v>
      </c>
      <c r="C13853" s="187" t="s">
        <v>73</v>
      </c>
      <c r="D13853" s="218"/>
    </row>
    <row r="13854" spans="1:4" ht="14.25">
      <c r="A13854" s="199">
        <v>38836</v>
      </c>
      <c r="B13854" s="186" t="s">
        <v>12950</v>
      </c>
      <c r="C13854" s="187" t="s">
        <v>73</v>
      </c>
      <c r="D13854" s="218"/>
    </row>
    <row r="13855" spans="1:4" ht="14.25">
      <c r="A13855" s="199">
        <v>2666</v>
      </c>
      <c r="B13855" s="186" t="s">
        <v>12951</v>
      </c>
      <c r="C13855" s="187" t="s">
        <v>73</v>
      </c>
      <c r="D13855" s="218">
        <v>5</v>
      </c>
    </row>
    <row r="13856" spans="1:4" ht="14.25">
      <c r="A13856" s="199">
        <v>2668</v>
      </c>
      <c r="B13856" s="186" t="s">
        <v>12952</v>
      </c>
      <c r="C13856" s="187" t="s">
        <v>73</v>
      </c>
      <c r="D13856" s="218">
        <v>5.71</v>
      </c>
    </row>
    <row r="13857" spans="1:4" ht="14.25">
      <c r="A13857" s="199">
        <v>2664</v>
      </c>
      <c r="B13857" s="186" t="s">
        <v>12953</v>
      </c>
      <c r="C13857" s="187" t="s">
        <v>73</v>
      </c>
      <c r="D13857" s="218">
        <v>8.43</v>
      </c>
    </row>
    <row r="13858" spans="1:4" ht="14.25">
      <c r="A13858" s="199">
        <v>2662</v>
      </c>
      <c r="B13858" s="186" t="s">
        <v>12954</v>
      </c>
      <c r="C13858" s="187" t="s">
        <v>73</v>
      </c>
      <c r="D13858" s="218">
        <v>10.34</v>
      </c>
    </row>
    <row r="13859" spans="1:4" ht="14.25">
      <c r="A13859" s="199">
        <v>20964</v>
      </c>
      <c r="B13859" s="186" t="s">
        <v>12955</v>
      </c>
      <c r="C13859" s="187" t="s">
        <v>73</v>
      </c>
      <c r="D13859" s="218">
        <v>61.49</v>
      </c>
    </row>
    <row r="13860" spans="1:4" ht="14.25">
      <c r="A13860" s="199">
        <v>10905</v>
      </c>
      <c r="B13860" s="186" t="s">
        <v>12956</v>
      </c>
      <c r="C13860" s="187" t="s">
        <v>73</v>
      </c>
      <c r="D13860" s="218">
        <v>82.49</v>
      </c>
    </row>
    <row r="13861" spans="1:4" ht="14.25">
      <c r="A13861" s="199">
        <v>11289</v>
      </c>
      <c r="B13861" s="186" t="s">
        <v>12957</v>
      </c>
      <c r="C13861" s="187" t="s">
        <v>73</v>
      </c>
      <c r="D13861" s="218">
        <v>72.12</v>
      </c>
    </row>
    <row r="13862" spans="1:4" ht="14.25">
      <c r="A13862" s="199">
        <v>11241</v>
      </c>
      <c r="B13862" s="186" t="s">
        <v>12958</v>
      </c>
      <c r="C13862" s="187" t="s">
        <v>73</v>
      </c>
      <c r="D13862" s="218">
        <v>180.3</v>
      </c>
    </row>
    <row r="13863" spans="1:4" ht="14.25">
      <c r="A13863" s="199">
        <v>11301</v>
      </c>
      <c r="B13863" s="186" t="s">
        <v>12959</v>
      </c>
      <c r="C13863" s="187" t="s">
        <v>73</v>
      </c>
      <c r="D13863" s="218">
        <v>457.2</v>
      </c>
    </row>
    <row r="13864" spans="1:4" ht="14.25">
      <c r="A13864" s="199">
        <v>21090</v>
      </c>
      <c r="B13864" s="186" t="s">
        <v>12960</v>
      </c>
      <c r="C13864" s="187" t="s">
        <v>73</v>
      </c>
      <c r="D13864" s="218">
        <v>560.23</v>
      </c>
    </row>
    <row r="13865" spans="1:4" ht="14.25">
      <c r="A13865" s="199">
        <v>11315</v>
      </c>
      <c r="B13865" s="186" t="s">
        <v>12961</v>
      </c>
      <c r="C13865" s="187" t="s">
        <v>73</v>
      </c>
      <c r="D13865" s="218">
        <v>109.47</v>
      </c>
    </row>
    <row r="13866" spans="1:4" ht="14.25">
      <c r="A13866" s="199">
        <v>21071</v>
      </c>
      <c r="B13866" s="186" t="s">
        <v>12962</v>
      </c>
      <c r="C13866" s="187" t="s">
        <v>73</v>
      </c>
      <c r="D13866" s="218">
        <v>167.42</v>
      </c>
    </row>
    <row r="13867" spans="1:4" ht="14.25">
      <c r="A13867" s="199">
        <v>14112</v>
      </c>
      <c r="B13867" s="186" t="s">
        <v>12963</v>
      </c>
      <c r="C13867" s="187" t="s">
        <v>73</v>
      </c>
      <c r="D13867" s="218">
        <v>233.75</v>
      </c>
    </row>
    <row r="13868" spans="1:4" ht="14.25">
      <c r="A13868" s="199">
        <v>11316</v>
      </c>
      <c r="B13868" s="186" t="s">
        <v>12964</v>
      </c>
      <c r="C13868" s="187" t="s">
        <v>73</v>
      </c>
      <c r="D13868" s="218">
        <v>360.61</v>
      </c>
    </row>
    <row r="13869" spans="1:4" ht="14.25">
      <c r="A13869" s="199">
        <v>6243</v>
      </c>
      <c r="B13869" s="186" t="s">
        <v>12965</v>
      </c>
      <c r="C13869" s="187" t="s">
        <v>73</v>
      </c>
      <c r="D13869" s="218">
        <v>415.35</v>
      </c>
    </row>
    <row r="13870" spans="1:4" ht="14.25">
      <c r="A13870" s="199">
        <v>6240</v>
      </c>
      <c r="B13870" s="186" t="s">
        <v>12966</v>
      </c>
      <c r="C13870" s="187" t="s">
        <v>73</v>
      </c>
      <c r="D13870" s="218">
        <v>549.92999999999995</v>
      </c>
    </row>
    <row r="13871" spans="1:4" ht="14.25">
      <c r="A13871" s="199">
        <v>11296</v>
      </c>
      <c r="B13871" s="186" t="s">
        <v>12967</v>
      </c>
      <c r="C13871" s="187" t="s">
        <v>73</v>
      </c>
      <c r="D13871" s="218">
        <v>1752.19</v>
      </c>
    </row>
    <row r="13872" spans="1:4" ht="14.25">
      <c r="A13872" s="199">
        <v>11299</v>
      </c>
      <c r="B13872" s="186" t="s">
        <v>12968</v>
      </c>
      <c r="C13872" s="187" t="s">
        <v>73</v>
      </c>
      <c r="D13872" s="218">
        <v>593.08000000000004</v>
      </c>
    </row>
    <row r="13873" spans="1:4" ht="14.25">
      <c r="A13873" s="199">
        <v>11688</v>
      </c>
      <c r="B13873" s="186" t="s">
        <v>12969</v>
      </c>
      <c r="C13873" s="187" t="s">
        <v>73</v>
      </c>
      <c r="D13873" s="218">
        <v>548.73</v>
      </c>
    </row>
    <row r="13874" spans="1:4" ht="14.25">
      <c r="A13874" s="199">
        <v>37736</v>
      </c>
      <c r="B13874" s="186" t="s">
        <v>12970</v>
      </c>
      <c r="C13874" s="187" t="s">
        <v>73</v>
      </c>
      <c r="D13874" s="218"/>
    </row>
    <row r="13875" spans="1:4" ht="14.25">
      <c r="A13875" s="199">
        <v>37739</v>
      </c>
      <c r="B13875" s="186" t="s">
        <v>12971</v>
      </c>
      <c r="C13875" s="187" t="s">
        <v>73</v>
      </c>
      <c r="D13875" s="218"/>
    </row>
    <row r="13876" spans="1:4" ht="14.25">
      <c r="A13876" s="199">
        <v>37738</v>
      </c>
      <c r="B13876" s="186" t="s">
        <v>12972</v>
      </c>
      <c r="C13876" s="187" t="s">
        <v>73</v>
      </c>
      <c r="D13876" s="218"/>
    </row>
    <row r="13877" spans="1:4" ht="14.25">
      <c r="A13877" s="199">
        <v>25014</v>
      </c>
      <c r="B13877" s="186" t="s">
        <v>12973</v>
      </c>
      <c r="C13877" s="187" t="s">
        <v>73</v>
      </c>
      <c r="D13877" s="218"/>
    </row>
    <row r="13878" spans="1:4" ht="14.25">
      <c r="A13878" s="199">
        <v>14405</v>
      </c>
      <c r="B13878" s="186" t="s">
        <v>12974</v>
      </c>
      <c r="C13878" s="187" t="s">
        <v>73</v>
      </c>
      <c r="D13878" s="218"/>
    </row>
    <row r="13879" spans="1:4" ht="14.25">
      <c r="A13879" s="199">
        <v>20271</v>
      </c>
      <c r="B13879" s="186" t="s">
        <v>12975</v>
      </c>
      <c r="C13879" s="187" t="s">
        <v>73</v>
      </c>
      <c r="D13879" s="218">
        <v>623.46</v>
      </c>
    </row>
    <row r="13880" spans="1:4" ht="14.25">
      <c r="A13880" s="199">
        <v>10423</v>
      </c>
      <c r="B13880" s="186" t="s">
        <v>12976</v>
      </c>
      <c r="C13880" s="187" t="s">
        <v>73</v>
      </c>
      <c r="D13880" s="218">
        <v>457.76</v>
      </c>
    </row>
    <row r="13881" spans="1:4" ht="14.25">
      <c r="A13881" s="199">
        <v>36790</v>
      </c>
      <c r="B13881" s="186" t="s">
        <v>12977</v>
      </c>
      <c r="C13881" s="187" t="s">
        <v>73</v>
      </c>
      <c r="D13881" s="218">
        <v>363.76</v>
      </c>
    </row>
    <row r="13882" spans="1:4" ht="14.25">
      <c r="A13882" s="199">
        <v>37589</v>
      </c>
      <c r="B13882" s="186" t="s">
        <v>12978</v>
      </c>
      <c r="C13882" s="187" t="s">
        <v>73</v>
      </c>
      <c r="D13882" s="218">
        <v>445.7</v>
      </c>
    </row>
    <row r="13883" spans="1:4" ht="14.25">
      <c r="A13883" s="199">
        <v>11690</v>
      </c>
      <c r="B13883" s="186" t="s">
        <v>12979</v>
      </c>
      <c r="C13883" s="187" t="s">
        <v>73</v>
      </c>
      <c r="D13883" s="218">
        <v>236.76</v>
      </c>
    </row>
    <row r="13884" spans="1:4" ht="14.25">
      <c r="A13884" s="199">
        <v>20234</v>
      </c>
      <c r="B13884" s="186" t="s">
        <v>12980</v>
      </c>
      <c r="C13884" s="187" t="s">
        <v>73</v>
      </c>
      <c r="D13884" s="218">
        <v>299.63</v>
      </c>
    </row>
    <row r="13885" spans="1:4" ht="14.25">
      <c r="A13885" s="199">
        <v>44480</v>
      </c>
      <c r="B13885" s="186" t="s">
        <v>12981</v>
      </c>
      <c r="C13885" s="187" t="s">
        <v>712</v>
      </c>
      <c r="D13885" s="218">
        <v>21.76</v>
      </c>
    </row>
    <row r="13886" spans="1:4" ht="14.25">
      <c r="A13886" s="199">
        <v>11457</v>
      </c>
      <c r="B13886" s="186" t="s">
        <v>12982</v>
      </c>
      <c r="C13886" s="187" t="s">
        <v>73</v>
      </c>
      <c r="D13886" s="218">
        <v>48.54</v>
      </c>
    </row>
    <row r="13887" spans="1:4" ht="14.25">
      <c r="A13887" s="199">
        <v>44073</v>
      </c>
      <c r="B13887" s="186" t="s">
        <v>12983</v>
      </c>
      <c r="C13887" s="187" t="s">
        <v>44</v>
      </c>
      <c r="D13887" s="218">
        <v>0.98</v>
      </c>
    </row>
    <row r="13888" spans="1:4" ht="14.25">
      <c r="A13888" s="199">
        <v>3593</v>
      </c>
      <c r="B13888" s="186" t="s">
        <v>12984</v>
      </c>
      <c r="C13888" s="187" t="s">
        <v>73</v>
      </c>
      <c r="D13888" s="218">
        <v>90.84</v>
      </c>
    </row>
    <row r="13889" spans="1:4" ht="14.25">
      <c r="A13889" s="199">
        <v>3588</v>
      </c>
      <c r="B13889" s="186" t="s">
        <v>12985</v>
      </c>
      <c r="C13889" s="187" t="s">
        <v>73</v>
      </c>
      <c r="D13889" s="218">
        <v>70.02</v>
      </c>
    </row>
    <row r="13890" spans="1:4" ht="14.25">
      <c r="A13890" s="199">
        <v>3587</v>
      </c>
      <c r="B13890" s="186" t="s">
        <v>12986</v>
      </c>
      <c r="C13890" s="187" t="s">
        <v>73</v>
      </c>
      <c r="D13890" s="218">
        <v>43.45</v>
      </c>
    </row>
    <row r="13891" spans="1:4" ht="14.25">
      <c r="A13891" s="199">
        <v>3585</v>
      </c>
      <c r="B13891" s="186" t="s">
        <v>12987</v>
      </c>
      <c r="C13891" s="187" t="s">
        <v>73</v>
      </c>
      <c r="D13891" s="218">
        <v>21.63</v>
      </c>
    </row>
    <row r="13892" spans="1:4" ht="14.25">
      <c r="A13892" s="199">
        <v>3590</v>
      </c>
      <c r="B13892" s="186" t="s">
        <v>12988</v>
      </c>
      <c r="C13892" s="187" t="s">
        <v>73</v>
      </c>
      <c r="D13892" s="218">
        <v>257.93</v>
      </c>
    </row>
    <row r="13893" spans="1:4" ht="14.25">
      <c r="A13893" s="199">
        <v>3589</v>
      </c>
      <c r="B13893" s="186" t="s">
        <v>12989</v>
      </c>
      <c r="C13893" s="187" t="s">
        <v>73</v>
      </c>
      <c r="D13893" s="218">
        <v>138.44</v>
      </c>
    </row>
    <row r="13894" spans="1:4" ht="14.25">
      <c r="A13894" s="199">
        <v>3592</v>
      </c>
      <c r="B13894" s="186" t="s">
        <v>12990</v>
      </c>
      <c r="C13894" s="187" t="s">
        <v>73</v>
      </c>
      <c r="D13894" s="218">
        <v>407.71</v>
      </c>
    </row>
    <row r="13895" spans="1:4" ht="14.25">
      <c r="A13895" s="199">
        <v>3586</v>
      </c>
      <c r="B13895" s="186" t="s">
        <v>12991</v>
      </c>
      <c r="C13895" s="187" t="s">
        <v>73</v>
      </c>
      <c r="D13895" s="218">
        <v>28.33</v>
      </c>
    </row>
    <row r="13896" spans="1:4" ht="14.25">
      <c r="A13896" s="199">
        <v>3591</v>
      </c>
      <c r="B13896" s="186" t="s">
        <v>12992</v>
      </c>
      <c r="C13896" s="187" t="s">
        <v>73</v>
      </c>
      <c r="D13896" s="218">
        <v>653.58000000000004</v>
      </c>
    </row>
    <row r="13897" spans="1:4" ht="14.25">
      <c r="A13897" s="199">
        <v>40396</v>
      </c>
      <c r="B13897" s="186" t="s">
        <v>12993</v>
      </c>
      <c r="C13897" s="187" t="s">
        <v>73</v>
      </c>
      <c r="D13897" s="218"/>
    </row>
    <row r="13898" spans="1:4" ht="14.25">
      <c r="A13898" s="199">
        <v>40395</v>
      </c>
      <c r="B13898" s="186" t="s">
        <v>12994</v>
      </c>
      <c r="C13898" s="187" t="s">
        <v>73</v>
      </c>
      <c r="D13898" s="218"/>
    </row>
    <row r="13899" spans="1:4" ht="14.25">
      <c r="A13899" s="199">
        <v>40394</v>
      </c>
      <c r="B13899" s="186" t="s">
        <v>12995</v>
      </c>
      <c r="C13899" s="187" t="s">
        <v>73</v>
      </c>
      <c r="D13899" s="218"/>
    </row>
    <row r="13900" spans="1:4" ht="14.25">
      <c r="A13900" s="199">
        <v>40392</v>
      </c>
      <c r="B13900" s="186" t="s">
        <v>12996</v>
      </c>
      <c r="C13900" s="187" t="s">
        <v>73</v>
      </c>
      <c r="D13900" s="218"/>
    </row>
    <row r="13901" spans="1:4" ht="14.25">
      <c r="A13901" s="199">
        <v>40398</v>
      </c>
      <c r="B13901" s="186" t="s">
        <v>12997</v>
      </c>
      <c r="C13901" s="187" t="s">
        <v>73</v>
      </c>
      <c r="D13901" s="218"/>
    </row>
    <row r="13902" spans="1:4" ht="14.25">
      <c r="A13902" s="199">
        <v>40397</v>
      </c>
      <c r="B13902" s="186" t="s">
        <v>12998</v>
      </c>
      <c r="C13902" s="187" t="s">
        <v>73</v>
      </c>
      <c r="D13902" s="218"/>
    </row>
    <row r="13903" spans="1:4" ht="14.25">
      <c r="A13903" s="199">
        <v>40399</v>
      </c>
      <c r="B13903" s="186" t="s">
        <v>12999</v>
      </c>
      <c r="C13903" s="187" t="s">
        <v>73</v>
      </c>
      <c r="D13903" s="218"/>
    </row>
    <row r="13904" spans="1:4" ht="14.25">
      <c r="A13904" s="199">
        <v>40393</v>
      </c>
      <c r="B13904" s="186" t="s">
        <v>13000</v>
      </c>
      <c r="C13904" s="187" t="s">
        <v>73</v>
      </c>
      <c r="D13904" s="218"/>
    </row>
    <row r="13905" spans="1:4" ht="14.25">
      <c r="A13905" s="199">
        <v>44253</v>
      </c>
      <c r="B13905" s="186" t="s">
        <v>13001</v>
      </c>
      <c r="C13905" s="187" t="s">
        <v>73</v>
      </c>
      <c r="D13905" s="218">
        <v>291.05</v>
      </c>
    </row>
    <row r="13906" spans="1:4" ht="14.25">
      <c r="A13906" s="199">
        <v>21121</v>
      </c>
      <c r="B13906" s="186" t="s">
        <v>13002</v>
      </c>
      <c r="C13906" s="187" t="s">
        <v>73</v>
      </c>
      <c r="D13906" s="218">
        <v>4.17</v>
      </c>
    </row>
    <row r="13907" spans="1:4" ht="14.25">
      <c r="A13907" s="199">
        <v>38010</v>
      </c>
      <c r="B13907" s="186" t="s">
        <v>13003</v>
      </c>
      <c r="C13907" s="187" t="s">
        <v>73</v>
      </c>
      <c r="D13907" s="218">
        <v>5.2</v>
      </c>
    </row>
    <row r="13908" spans="1:4" ht="14.25">
      <c r="A13908" s="199">
        <v>38011</v>
      </c>
      <c r="B13908" s="186" t="s">
        <v>13004</v>
      </c>
      <c r="C13908" s="187" t="s">
        <v>73</v>
      </c>
      <c r="D13908" s="218">
        <v>10.42</v>
      </c>
    </row>
    <row r="13909" spans="1:4" ht="14.25">
      <c r="A13909" s="199">
        <v>38012</v>
      </c>
      <c r="B13909" s="186" t="s">
        <v>13005</v>
      </c>
      <c r="C13909" s="187" t="s">
        <v>73</v>
      </c>
      <c r="D13909" s="218">
        <v>39.729999999999997</v>
      </c>
    </row>
    <row r="13910" spans="1:4" ht="14.25">
      <c r="A13910" s="199">
        <v>38013</v>
      </c>
      <c r="B13910" s="186" t="s">
        <v>13006</v>
      </c>
      <c r="C13910" s="187" t="s">
        <v>73</v>
      </c>
      <c r="D13910" s="218">
        <v>51.04</v>
      </c>
    </row>
    <row r="13911" spans="1:4" ht="14.25">
      <c r="A13911" s="199">
        <v>38014</v>
      </c>
      <c r="B13911" s="186" t="s">
        <v>13007</v>
      </c>
      <c r="C13911" s="187" t="s">
        <v>73</v>
      </c>
      <c r="D13911" s="218">
        <v>85.24</v>
      </c>
    </row>
    <row r="13912" spans="1:4" ht="14.25">
      <c r="A13912" s="199">
        <v>38015</v>
      </c>
      <c r="B13912" s="186" t="s">
        <v>13008</v>
      </c>
      <c r="C13912" s="187" t="s">
        <v>73</v>
      </c>
      <c r="D13912" s="218">
        <v>200.38</v>
      </c>
    </row>
    <row r="13913" spans="1:4" ht="14.25">
      <c r="A13913" s="199">
        <v>38016</v>
      </c>
      <c r="B13913" s="186" t="s">
        <v>13009</v>
      </c>
      <c r="C13913" s="187" t="s">
        <v>73</v>
      </c>
      <c r="D13913" s="218">
        <v>233.02</v>
      </c>
    </row>
    <row r="13914" spans="1:4" ht="14.25">
      <c r="A13914" s="199">
        <v>12741</v>
      </c>
      <c r="B13914" s="186" t="s">
        <v>13010</v>
      </c>
      <c r="C13914" s="187" t="s">
        <v>73</v>
      </c>
      <c r="D13914" s="218"/>
    </row>
    <row r="13915" spans="1:4" ht="14.25">
      <c r="A13915" s="199">
        <v>12733</v>
      </c>
      <c r="B13915" s="186" t="s">
        <v>13011</v>
      </c>
      <c r="C13915" s="187" t="s">
        <v>73</v>
      </c>
      <c r="D13915" s="218"/>
    </row>
    <row r="13916" spans="1:4" ht="14.25">
      <c r="A13916" s="199">
        <v>12734</v>
      </c>
      <c r="B13916" s="186" t="s">
        <v>13012</v>
      </c>
      <c r="C13916" s="187" t="s">
        <v>73</v>
      </c>
      <c r="D13916" s="218"/>
    </row>
    <row r="13917" spans="1:4" ht="14.25">
      <c r="A13917" s="199">
        <v>12735</v>
      </c>
      <c r="B13917" s="186" t="s">
        <v>13013</v>
      </c>
      <c r="C13917" s="187" t="s">
        <v>73</v>
      </c>
      <c r="D13917" s="218"/>
    </row>
    <row r="13918" spans="1:4" ht="14.25">
      <c r="A13918" s="199">
        <v>12736</v>
      </c>
      <c r="B13918" s="186" t="s">
        <v>13014</v>
      </c>
      <c r="C13918" s="187" t="s">
        <v>73</v>
      </c>
      <c r="D13918" s="218"/>
    </row>
    <row r="13919" spans="1:4" ht="14.25">
      <c r="A13919" s="199">
        <v>12737</v>
      </c>
      <c r="B13919" s="186" t="s">
        <v>13015</v>
      </c>
      <c r="C13919" s="187" t="s">
        <v>73</v>
      </c>
      <c r="D13919" s="218"/>
    </row>
    <row r="13920" spans="1:4" ht="14.25">
      <c r="A13920" s="199">
        <v>12738</v>
      </c>
      <c r="B13920" s="186" t="s">
        <v>13016</v>
      </c>
      <c r="C13920" s="187" t="s">
        <v>73</v>
      </c>
      <c r="D13920" s="218"/>
    </row>
    <row r="13921" spans="1:4" ht="14.25">
      <c r="A13921" s="199">
        <v>12739</v>
      </c>
      <c r="B13921" s="186" t="s">
        <v>13017</v>
      </c>
      <c r="C13921" s="187" t="s">
        <v>73</v>
      </c>
      <c r="D13921" s="218"/>
    </row>
    <row r="13922" spans="1:4" ht="14.25">
      <c r="A13922" s="199">
        <v>12740</v>
      </c>
      <c r="B13922" s="186" t="s">
        <v>13018</v>
      </c>
      <c r="C13922" s="187" t="s">
        <v>73</v>
      </c>
      <c r="D13922" s="218"/>
    </row>
    <row r="13923" spans="1:4" ht="14.25">
      <c r="A13923" s="199">
        <v>6297</v>
      </c>
      <c r="B13923" s="186" t="s">
        <v>13019</v>
      </c>
      <c r="C13923" s="187" t="s">
        <v>73</v>
      </c>
      <c r="D13923" s="218">
        <v>41.86</v>
      </c>
    </row>
    <row r="13924" spans="1:4" ht="14.25">
      <c r="A13924" s="199">
        <v>6296</v>
      </c>
      <c r="B13924" s="186" t="s">
        <v>13020</v>
      </c>
      <c r="C13924" s="187" t="s">
        <v>73</v>
      </c>
      <c r="D13924" s="218">
        <v>33.04</v>
      </c>
    </row>
    <row r="13925" spans="1:4" ht="14.25">
      <c r="A13925" s="199">
        <v>6323</v>
      </c>
      <c r="B13925" s="186" t="s">
        <v>13021</v>
      </c>
      <c r="C13925" s="187" t="s">
        <v>73</v>
      </c>
      <c r="D13925" s="218">
        <v>21.59</v>
      </c>
    </row>
    <row r="13926" spans="1:4" ht="14.25">
      <c r="A13926" s="199">
        <v>6294</v>
      </c>
      <c r="B13926" s="186" t="s">
        <v>13022</v>
      </c>
      <c r="C13926" s="187" t="s">
        <v>73</v>
      </c>
      <c r="D13926" s="218">
        <v>9.42</v>
      </c>
    </row>
    <row r="13927" spans="1:4" ht="14.25">
      <c r="A13927" s="199">
        <v>6299</v>
      </c>
      <c r="B13927" s="186" t="s">
        <v>13023</v>
      </c>
      <c r="C13927" s="187" t="s">
        <v>73</v>
      </c>
      <c r="D13927" s="218">
        <v>125.89</v>
      </c>
    </row>
    <row r="13928" spans="1:4" ht="14.25">
      <c r="A13928" s="199">
        <v>6298</v>
      </c>
      <c r="B13928" s="186" t="s">
        <v>13024</v>
      </c>
      <c r="C13928" s="187" t="s">
        <v>73</v>
      </c>
      <c r="D13928" s="218">
        <v>66.3</v>
      </c>
    </row>
    <row r="13929" spans="1:4" ht="14.25">
      <c r="A13929" s="199">
        <v>6322</v>
      </c>
      <c r="B13929" s="186" t="s">
        <v>13025</v>
      </c>
      <c r="C13929" s="187" t="s">
        <v>73</v>
      </c>
      <c r="D13929" s="218">
        <v>168.61</v>
      </c>
    </row>
    <row r="13930" spans="1:4" ht="14.25">
      <c r="A13930" s="199">
        <v>6295</v>
      </c>
      <c r="B13930" s="186" t="s">
        <v>13026</v>
      </c>
      <c r="C13930" s="187" t="s">
        <v>73</v>
      </c>
      <c r="D13930" s="218">
        <v>13.41</v>
      </c>
    </row>
    <row r="13931" spans="1:4" ht="14.25">
      <c r="A13931" s="199">
        <v>6300</v>
      </c>
      <c r="B13931" s="186" t="s">
        <v>13027</v>
      </c>
      <c r="C13931" s="187" t="s">
        <v>73</v>
      </c>
      <c r="D13931" s="218">
        <v>310.86</v>
      </c>
    </row>
    <row r="13932" spans="1:4" ht="14.25">
      <c r="A13932" s="199">
        <v>6321</v>
      </c>
      <c r="B13932" s="186" t="s">
        <v>13028</v>
      </c>
      <c r="C13932" s="187" t="s">
        <v>73</v>
      </c>
      <c r="D13932" s="218">
        <v>444.04</v>
      </c>
    </row>
    <row r="13933" spans="1:4" ht="14.25">
      <c r="A13933" s="199">
        <v>6301</v>
      </c>
      <c r="B13933" s="186" t="s">
        <v>13029</v>
      </c>
      <c r="C13933" s="187" t="s">
        <v>73</v>
      </c>
      <c r="D13933" s="218">
        <v>1040.78</v>
      </c>
    </row>
    <row r="13934" spans="1:4" ht="14.25">
      <c r="A13934" s="199">
        <v>7105</v>
      </c>
      <c r="B13934" s="186" t="s">
        <v>13030</v>
      </c>
      <c r="C13934" s="187" t="s">
        <v>73</v>
      </c>
      <c r="D13934" s="218">
        <v>47</v>
      </c>
    </row>
    <row r="13935" spans="1:4" ht="14.25">
      <c r="A13935" s="199">
        <v>20183</v>
      </c>
      <c r="B13935" s="186" t="s">
        <v>13031</v>
      </c>
      <c r="C13935" s="187" t="s">
        <v>73</v>
      </c>
      <c r="D13935" s="218">
        <v>57.91</v>
      </c>
    </row>
    <row r="13936" spans="1:4" ht="14.25">
      <c r="A13936" s="199">
        <v>38448</v>
      </c>
      <c r="B13936" s="186" t="s">
        <v>13032</v>
      </c>
      <c r="C13936" s="187" t="s">
        <v>73</v>
      </c>
      <c r="D13936" s="218">
        <v>262.77999999999997</v>
      </c>
    </row>
    <row r="13937" spans="1:4" ht="14.25">
      <c r="A13937" s="199">
        <v>20182</v>
      </c>
      <c r="B13937" s="186" t="s">
        <v>13033</v>
      </c>
      <c r="C13937" s="187" t="s">
        <v>73</v>
      </c>
      <c r="D13937" s="218">
        <v>33.67</v>
      </c>
    </row>
    <row r="13938" spans="1:4" ht="14.25">
      <c r="A13938" s="199">
        <v>7119</v>
      </c>
      <c r="B13938" s="186" t="s">
        <v>13034</v>
      </c>
      <c r="C13938" s="187" t="s">
        <v>73</v>
      </c>
      <c r="D13938" s="218">
        <v>12.76</v>
      </c>
    </row>
    <row r="13939" spans="1:4" ht="14.25">
      <c r="A13939" s="199">
        <v>7126</v>
      </c>
      <c r="B13939" s="186" t="s">
        <v>13035</v>
      </c>
      <c r="C13939" s="187" t="s">
        <v>73</v>
      </c>
      <c r="D13939" s="218">
        <v>26.04</v>
      </c>
    </row>
    <row r="13940" spans="1:4" ht="14.25">
      <c r="A13940" s="199">
        <v>7120</v>
      </c>
      <c r="B13940" s="186" t="s">
        <v>13036</v>
      </c>
      <c r="C13940" s="187" t="s">
        <v>73</v>
      </c>
      <c r="D13940" s="218">
        <v>9.7899999999999991</v>
      </c>
    </row>
    <row r="13941" spans="1:4" ht="14.25">
      <c r="A13941" s="199">
        <v>6319</v>
      </c>
      <c r="B13941" s="186" t="s">
        <v>13037</v>
      </c>
      <c r="C13941" s="187" t="s">
        <v>73</v>
      </c>
      <c r="D13941" s="218">
        <v>49.17</v>
      </c>
    </row>
    <row r="13942" spans="1:4" ht="14.25">
      <c r="A13942" s="199">
        <v>6304</v>
      </c>
      <c r="B13942" s="186" t="s">
        <v>13038</v>
      </c>
      <c r="C13942" s="187" t="s">
        <v>73</v>
      </c>
      <c r="D13942" s="218">
        <v>49.17</v>
      </c>
    </row>
    <row r="13943" spans="1:4" ht="14.25">
      <c r="A13943" s="199">
        <v>21116</v>
      </c>
      <c r="B13943" s="186" t="s">
        <v>13039</v>
      </c>
      <c r="C13943" s="187" t="s">
        <v>73</v>
      </c>
      <c r="D13943" s="218">
        <v>37.24</v>
      </c>
    </row>
    <row r="13944" spans="1:4" ht="14.25">
      <c r="A13944" s="199">
        <v>6320</v>
      </c>
      <c r="B13944" s="186" t="s">
        <v>13040</v>
      </c>
      <c r="C13944" s="187" t="s">
        <v>73</v>
      </c>
      <c r="D13944" s="218">
        <v>25.32</v>
      </c>
    </row>
    <row r="13945" spans="1:4" ht="14.25">
      <c r="A13945" s="199">
        <v>6303</v>
      </c>
      <c r="B13945" s="186" t="s">
        <v>13041</v>
      </c>
      <c r="C13945" s="187" t="s">
        <v>73</v>
      </c>
      <c r="D13945" s="218">
        <v>25.32</v>
      </c>
    </row>
    <row r="13946" spans="1:4" ht="14.25">
      <c r="A13946" s="199">
        <v>6308</v>
      </c>
      <c r="B13946" s="186" t="s">
        <v>13042</v>
      </c>
      <c r="C13946" s="187" t="s">
        <v>73</v>
      </c>
      <c r="D13946" s="218">
        <v>136.07</v>
      </c>
    </row>
    <row r="13947" spans="1:4" ht="14.25">
      <c r="A13947" s="199">
        <v>6317</v>
      </c>
      <c r="B13947" s="186" t="s">
        <v>13043</v>
      </c>
      <c r="C13947" s="187" t="s">
        <v>73</v>
      </c>
      <c r="D13947" s="218">
        <v>136.07</v>
      </c>
    </row>
    <row r="13948" spans="1:4" ht="14.25">
      <c r="A13948" s="199">
        <v>6307</v>
      </c>
      <c r="B13948" s="186" t="s">
        <v>13044</v>
      </c>
      <c r="C13948" s="187" t="s">
        <v>73</v>
      </c>
      <c r="D13948" s="218">
        <v>136.07</v>
      </c>
    </row>
    <row r="13949" spans="1:4" ht="14.25">
      <c r="A13949" s="199">
        <v>6309</v>
      </c>
      <c r="B13949" s="186" t="s">
        <v>13045</v>
      </c>
      <c r="C13949" s="187" t="s">
        <v>73</v>
      </c>
      <c r="D13949" s="218">
        <v>140.02000000000001</v>
      </c>
    </row>
    <row r="13950" spans="1:4" ht="14.25">
      <c r="A13950" s="199">
        <v>6318</v>
      </c>
      <c r="B13950" s="186" t="s">
        <v>13046</v>
      </c>
      <c r="C13950" s="187" t="s">
        <v>73</v>
      </c>
      <c r="D13950" s="218">
        <v>73.400000000000006</v>
      </c>
    </row>
    <row r="13951" spans="1:4" ht="14.25">
      <c r="A13951" s="199">
        <v>6306</v>
      </c>
      <c r="B13951" s="186" t="s">
        <v>13047</v>
      </c>
      <c r="C13951" s="187" t="s">
        <v>73</v>
      </c>
      <c r="D13951" s="218">
        <v>73.400000000000006</v>
      </c>
    </row>
    <row r="13952" spans="1:4" ht="14.25">
      <c r="A13952" s="199">
        <v>6305</v>
      </c>
      <c r="B13952" s="186" t="s">
        <v>13048</v>
      </c>
      <c r="C13952" s="187" t="s">
        <v>73</v>
      </c>
      <c r="D13952" s="218">
        <v>73.400000000000006</v>
      </c>
    </row>
    <row r="13953" spans="1:4" ht="14.25">
      <c r="A13953" s="199">
        <v>6312</v>
      </c>
      <c r="B13953" s="186" t="s">
        <v>13049</v>
      </c>
      <c r="C13953" s="187" t="s">
        <v>73</v>
      </c>
      <c r="D13953" s="218">
        <v>195.72</v>
      </c>
    </row>
    <row r="13954" spans="1:4" ht="14.25">
      <c r="A13954" s="199">
        <v>6311</v>
      </c>
      <c r="B13954" s="186" t="s">
        <v>13050</v>
      </c>
      <c r="C13954" s="187" t="s">
        <v>73</v>
      </c>
      <c r="D13954" s="218">
        <v>195.72</v>
      </c>
    </row>
    <row r="13955" spans="1:4" ht="14.25">
      <c r="A13955" s="199">
        <v>6310</v>
      </c>
      <c r="B13955" s="186" t="s">
        <v>13051</v>
      </c>
      <c r="C13955" s="187" t="s">
        <v>73</v>
      </c>
      <c r="D13955" s="218">
        <v>195.72</v>
      </c>
    </row>
    <row r="13956" spans="1:4" ht="14.25">
      <c r="A13956" s="199">
        <v>6314</v>
      </c>
      <c r="B13956" s="186" t="s">
        <v>13052</v>
      </c>
      <c r="C13956" s="187" t="s">
        <v>73</v>
      </c>
      <c r="D13956" s="218">
        <v>195.72</v>
      </c>
    </row>
    <row r="13957" spans="1:4" ht="14.25">
      <c r="A13957" s="199">
        <v>6313</v>
      </c>
      <c r="B13957" s="186" t="s">
        <v>13053</v>
      </c>
      <c r="C13957" s="187" t="s">
        <v>73</v>
      </c>
      <c r="D13957" s="218">
        <v>195.72</v>
      </c>
    </row>
    <row r="13958" spans="1:4" ht="14.25">
      <c r="A13958" s="199">
        <v>6302</v>
      </c>
      <c r="B13958" s="186" t="s">
        <v>13054</v>
      </c>
      <c r="C13958" s="187" t="s">
        <v>73</v>
      </c>
      <c r="D13958" s="218">
        <v>15.57</v>
      </c>
    </row>
    <row r="13959" spans="1:4" ht="14.25">
      <c r="A13959" s="199">
        <v>6315</v>
      </c>
      <c r="B13959" s="186" t="s">
        <v>13055</v>
      </c>
      <c r="C13959" s="187" t="s">
        <v>73</v>
      </c>
      <c r="D13959" s="218">
        <v>370.59</v>
      </c>
    </row>
    <row r="13960" spans="1:4" ht="14.25">
      <c r="A13960" s="199">
        <v>6316</v>
      </c>
      <c r="B13960" s="186" t="s">
        <v>13056</v>
      </c>
      <c r="C13960" s="187" t="s">
        <v>73</v>
      </c>
      <c r="D13960" s="218">
        <v>370.59</v>
      </c>
    </row>
    <row r="13961" spans="1:4" ht="14.25">
      <c r="A13961" s="199">
        <v>39324</v>
      </c>
      <c r="B13961" s="186" t="s">
        <v>13057</v>
      </c>
      <c r="C13961" s="187" t="s">
        <v>73</v>
      </c>
      <c r="D13961" s="218">
        <v>5.43</v>
      </c>
    </row>
    <row r="13962" spans="1:4" ht="14.25">
      <c r="A13962" s="199">
        <v>39325</v>
      </c>
      <c r="B13962" s="186" t="s">
        <v>13058</v>
      </c>
      <c r="C13962" s="187" t="s">
        <v>73</v>
      </c>
      <c r="D13962" s="218">
        <v>8.19</v>
      </c>
    </row>
    <row r="13963" spans="1:4" ht="14.25">
      <c r="A13963" s="199">
        <v>39326</v>
      </c>
      <c r="B13963" s="186" t="s">
        <v>13059</v>
      </c>
      <c r="C13963" s="187" t="s">
        <v>73</v>
      </c>
      <c r="D13963" s="218">
        <v>29.38</v>
      </c>
    </row>
    <row r="13964" spans="1:4" ht="14.25">
      <c r="A13964" s="199">
        <v>39327</v>
      </c>
      <c r="B13964" s="186" t="s">
        <v>13060</v>
      </c>
      <c r="C13964" s="187" t="s">
        <v>73</v>
      </c>
      <c r="D13964" s="218">
        <v>44.33</v>
      </c>
    </row>
    <row r="13965" spans="1:4" ht="14.25">
      <c r="A13965" s="199">
        <v>11378</v>
      </c>
      <c r="B13965" s="186" t="s">
        <v>13061</v>
      </c>
      <c r="C13965" s="187" t="s">
        <v>73</v>
      </c>
      <c r="D13965" s="218">
        <v>109.29</v>
      </c>
    </row>
    <row r="13966" spans="1:4" ht="14.25">
      <c r="A13966" s="199">
        <v>11379</v>
      </c>
      <c r="B13966" s="186" t="s">
        <v>13062</v>
      </c>
      <c r="C13966" s="187" t="s">
        <v>73</v>
      </c>
      <c r="D13966" s="218">
        <v>92.35</v>
      </c>
    </row>
    <row r="13967" spans="1:4" ht="14.25">
      <c r="A13967" s="199">
        <v>11493</v>
      </c>
      <c r="B13967" s="186" t="s">
        <v>13063</v>
      </c>
      <c r="C13967" s="187" t="s">
        <v>73</v>
      </c>
      <c r="D13967" s="218">
        <v>53.27</v>
      </c>
    </row>
    <row r="13968" spans="1:4" ht="14.25">
      <c r="A13968" s="199">
        <v>7106</v>
      </c>
      <c r="B13968" s="186" t="s">
        <v>13064</v>
      </c>
      <c r="C13968" s="187" t="s">
        <v>73</v>
      </c>
      <c r="D13968" s="218">
        <v>161.13999999999999</v>
      </c>
    </row>
    <row r="13969" spans="1:4" ht="14.25">
      <c r="A13969" s="199">
        <v>7104</v>
      </c>
      <c r="B13969" s="186" t="s">
        <v>13065</v>
      </c>
      <c r="C13969" s="187" t="s">
        <v>73</v>
      </c>
      <c r="D13969" s="218">
        <v>4.34</v>
      </c>
    </row>
    <row r="13970" spans="1:4" ht="14.25">
      <c r="A13970" s="199">
        <v>7136</v>
      </c>
      <c r="B13970" s="186" t="s">
        <v>13066</v>
      </c>
      <c r="C13970" s="187" t="s">
        <v>73</v>
      </c>
      <c r="D13970" s="218">
        <v>7.56</v>
      </c>
    </row>
    <row r="13971" spans="1:4" ht="14.25">
      <c r="A13971" s="199">
        <v>7128</v>
      </c>
      <c r="B13971" s="186" t="s">
        <v>13067</v>
      </c>
      <c r="C13971" s="187" t="s">
        <v>73</v>
      </c>
      <c r="D13971" s="218">
        <v>9.81</v>
      </c>
    </row>
    <row r="13972" spans="1:4" ht="14.25">
      <c r="A13972" s="199">
        <v>7108</v>
      </c>
      <c r="B13972" s="186" t="s">
        <v>13068</v>
      </c>
      <c r="C13972" s="187" t="s">
        <v>73</v>
      </c>
      <c r="D13972" s="218">
        <v>9.7899999999999991</v>
      </c>
    </row>
    <row r="13973" spans="1:4" ht="14.25">
      <c r="A13973" s="199">
        <v>7129</v>
      </c>
      <c r="B13973" s="186" t="s">
        <v>13069</v>
      </c>
      <c r="C13973" s="187" t="s">
        <v>73</v>
      </c>
      <c r="D13973" s="218">
        <v>11.52</v>
      </c>
    </row>
    <row r="13974" spans="1:4" ht="14.25">
      <c r="A13974" s="199">
        <v>7130</v>
      </c>
      <c r="B13974" s="186" t="s">
        <v>13070</v>
      </c>
      <c r="C13974" s="187" t="s">
        <v>73</v>
      </c>
      <c r="D13974" s="218">
        <v>16.739999999999998</v>
      </c>
    </row>
    <row r="13975" spans="1:4" ht="14.25">
      <c r="A13975" s="199">
        <v>7131</v>
      </c>
      <c r="B13975" s="186" t="s">
        <v>13071</v>
      </c>
      <c r="C13975" s="187" t="s">
        <v>73</v>
      </c>
      <c r="D13975" s="218">
        <v>20.47</v>
      </c>
    </row>
    <row r="13976" spans="1:4" ht="14.25">
      <c r="A13976" s="199">
        <v>7132</v>
      </c>
      <c r="B13976" s="186" t="s">
        <v>13072</v>
      </c>
      <c r="C13976" s="187" t="s">
        <v>73</v>
      </c>
      <c r="D13976" s="218">
        <v>48.2</v>
      </c>
    </row>
    <row r="13977" spans="1:4" ht="14.25">
      <c r="A13977" s="199">
        <v>7133</v>
      </c>
      <c r="B13977" s="186" t="s">
        <v>13073</v>
      </c>
      <c r="C13977" s="187" t="s">
        <v>73</v>
      </c>
      <c r="D13977" s="218">
        <v>111.38</v>
      </c>
    </row>
    <row r="13978" spans="1:4" ht="14.25">
      <c r="A13978" s="199">
        <v>37422</v>
      </c>
      <c r="B13978" s="186" t="s">
        <v>13074</v>
      </c>
      <c r="C13978" s="187" t="s">
        <v>73</v>
      </c>
      <c r="D13978" s="218">
        <v>77.52</v>
      </c>
    </row>
    <row r="13979" spans="1:4" ht="14.25">
      <c r="A13979" s="199">
        <v>37420</v>
      </c>
      <c r="B13979" s="186" t="s">
        <v>13075</v>
      </c>
      <c r="C13979" s="187" t="s">
        <v>73</v>
      </c>
      <c r="D13979" s="218">
        <v>60.59</v>
      </c>
    </row>
    <row r="13980" spans="1:4" ht="14.25">
      <c r="A13980" s="199">
        <v>37421</v>
      </c>
      <c r="B13980" s="186" t="s">
        <v>13076</v>
      </c>
      <c r="C13980" s="187" t="s">
        <v>73</v>
      </c>
      <c r="D13980" s="218">
        <v>82.81</v>
      </c>
    </row>
    <row r="13981" spans="1:4" ht="14.25">
      <c r="A13981" s="199">
        <v>37443</v>
      </c>
      <c r="B13981" s="186" t="s">
        <v>13077</v>
      </c>
      <c r="C13981" s="187" t="s">
        <v>73</v>
      </c>
      <c r="D13981" s="218"/>
    </row>
    <row r="13982" spans="1:4" ht="14.25">
      <c r="A13982" s="199">
        <v>37444</v>
      </c>
      <c r="B13982" s="186" t="s">
        <v>13078</v>
      </c>
      <c r="C13982" s="187" t="s">
        <v>73</v>
      </c>
      <c r="D13982" s="218"/>
    </row>
    <row r="13983" spans="1:4" ht="14.25">
      <c r="A13983" s="199">
        <v>37445</v>
      </c>
      <c r="B13983" s="186" t="s">
        <v>13079</v>
      </c>
      <c r="C13983" s="187" t="s">
        <v>73</v>
      </c>
      <c r="D13983" s="218"/>
    </row>
    <row r="13984" spans="1:4" ht="14.25">
      <c r="A13984" s="199">
        <v>37446</v>
      </c>
      <c r="B13984" s="186" t="s">
        <v>13080</v>
      </c>
      <c r="C13984" s="187" t="s">
        <v>73</v>
      </c>
      <c r="D13984" s="218"/>
    </row>
    <row r="13985" spans="1:4" ht="14.25">
      <c r="A13985" s="199">
        <v>37447</v>
      </c>
      <c r="B13985" s="186" t="s">
        <v>13081</v>
      </c>
      <c r="C13985" s="187" t="s">
        <v>73</v>
      </c>
      <c r="D13985" s="218"/>
    </row>
    <row r="13986" spans="1:4" ht="14.25">
      <c r="A13986" s="199">
        <v>37448</v>
      </c>
      <c r="B13986" s="186" t="s">
        <v>13082</v>
      </c>
      <c r="C13986" s="187" t="s">
        <v>73</v>
      </c>
      <c r="D13986" s="218"/>
    </row>
    <row r="13987" spans="1:4" ht="14.25">
      <c r="A13987" s="199">
        <v>37440</v>
      </c>
      <c r="B13987" s="186" t="s">
        <v>13083</v>
      </c>
      <c r="C13987" s="187" t="s">
        <v>73</v>
      </c>
      <c r="D13987" s="218"/>
    </row>
    <row r="13988" spans="1:4" ht="14.25">
      <c r="A13988" s="199">
        <v>37441</v>
      </c>
      <c r="B13988" s="186" t="s">
        <v>13084</v>
      </c>
      <c r="C13988" s="187" t="s">
        <v>73</v>
      </c>
      <c r="D13988" s="218"/>
    </row>
    <row r="13989" spans="1:4" ht="14.25">
      <c r="A13989" s="199">
        <v>37442</v>
      </c>
      <c r="B13989" s="186" t="s">
        <v>13085</v>
      </c>
      <c r="C13989" s="187" t="s">
        <v>73</v>
      </c>
      <c r="D13989" s="218"/>
    </row>
    <row r="13990" spans="1:4" ht="14.25">
      <c r="A13990" s="199">
        <v>38017</v>
      </c>
      <c r="B13990" s="186" t="s">
        <v>13086</v>
      </c>
      <c r="C13990" s="187" t="s">
        <v>73</v>
      </c>
      <c r="D13990" s="218">
        <v>11.11</v>
      </c>
    </row>
    <row r="13991" spans="1:4" ht="14.25">
      <c r="A13991" s="199">
        <v>38018</v>
      </c>
      <c r="B13991" s="186" t="s">
        <v>13087</v>
      </c>
      <c r="C13991" s="187" t="s">
        <v>73</v>
      </c>
      <c r="D13991" s="218">
        <v>12.49</v>
      </c>
    </row>
    <row r="13992" spans="1:4" ht="14.25">
      <c r="A13992" s="199">
        <v>39895</v>
      </c>
      <c r="B13992" s="186" t="s">
        <v>13088</v>
      </c>
      <c r="C13992" s="187" t="s">
        <v>73</v>
      </c>
      <c r="D13992" s="218"/>
    </row>
    <row r="13993" spans="1:4" ht="14.25">
      <c r="A13993" s="199">
        <v>39896</v>
      </c>
      <c r="B13993" s="186" t="s">
        <v>13089</v>
      </c>
      <c r="C13993" s="187" t="s">
        <v>73</v>
      </c>
      <c r="D13993" s="218"/>
    </row>
    <row r="13994" spans="1:4" ht="14.25">
      <c r="A13994" s="199">
        <v>44038</v>
      </c>
      <c r="B13994" s="186" t="s">
        <v>23818</v>
      </c>
      <c r="C13994" s="187" t="s">
        <v>73</v>
      </c>
      <c r="D13994" s="218">
        <v>314.52999999999997</v>
      </c>
    </row>
    <row r="13995" spans="1:4" ht="14.25">
      <c r="A13995" s="199">
        <v>44040</v>
      </c>
      <c r="B13995" s="186" t="s">
        <v>23819</v>
      </c>
      <c r="C13995" s="187" t="s">
        <v>73</v>
      </c>
      <c r="D13995" s="218">
        <v>401.32</v>
      </c>
    </row>
    <row r="13996" spans="1:4" ht="14.25">
      <c r="A13996" s="199">
        <v>44035</v>
      </c>
      <c r="B13996" s="186" t="s">
        <v>23820</v>
      </c>
      <c r="C13996" s="187" t="s">
        <v>73</v>
      </c>
      <c r="D13996" s="218">
        <v>187.14</v>
      </c>
    </row>
    <row r="13997" spans="1:4" ht="14.25">
      <c r="A13997" s="199">
        <v>44037</v>
      </c>
      <c r="B13997" s="186" t="s">
        <v>23821</v>
      </c>
      <c r="C13997" s="187" t="s">
        <v>73</v>
      </c>
      <c r="D13997" s="218">
        <v>238.11</v>
      </c>
    </row>
    <row r="13998" spans="1:4" ht="14.25">
      <c r="A13998" s="199">
        <v>44033</v>
      </c>
      <c r="B13998" s="186" t="s">
        <v>23822</v>
      </c>
      <c r="C13998" s="187" t="s">
        <v>73</v>
      </c>
      <c r="D13998" s="218">
        <v>74.02</v>
      </c>
    </row>
    <row r="13999" spans="1:4" ht="14.25">
      <c r="A13999" s="199">
        <v>44034</v>
      </c>
      <c r="B13999" s="186" t="s">
        <v>23823</v>
      </c>
      <c r="C13999" s="187" t="s">
        <v>73</v>
      </c>
      <c r="D13999" s="218">
        <v>101.74</v>
      </c>
    </row>
    <row r="14000" spans="1:4" ht="14.25">
      <c r="A14000" s="199">
        <v>44028</v>
      </c>
      <c r="B14000" s="186" t="s">
        <v>23824</v>
      </c>
      <c r="C14000" s="187" t="s">
        <v>73</v>
      </c>
      <c r="D14000" s="218">
        <v>29.7</v>
      </c>
    </row>
    <row r="14001" spans="1:4" ht="14.25">
      <c r="A14001" s="199">
        <v>44029</v>
      </c>
      <c r="B14001" s="186" t="s">
        <v>23825</v>
      </c>
      <c r="C14001" s="187" t="s">
        <v>73</v>
      </c>
      <c r="D14001" s="218">
        <v>31.57</v>
      </c>
    </row>
    <row r="14002" spans="1:4" ht="14.25">
      <c r="A14002" s="199">
        <v>44030</v>
      </c>
      <c r="B14002" s="186" t="s">
        <v>23826</v>
      </c>
      <c r="C14002" s="187" t="s">
        <v>73</v>
      </c>
      <c r="D14002" s="218">
        <v>37.93</v>
      </c>
    </row>
    <row r="14003" spans="1:4" ht="14.25">
      <c r="A14003" s="199">
        <v>44031</v>
      </c>
      <c r="B14003" s="186" t="s">
        <v>23827</v>
      </c>
      <c r="C14003" s="187" t="s">
        <v>73</v>
      </c>
      <c r="D14003" s="218">
        <v>46.57</v>
      </c>
    </row>
    <row r="14004" spans="1:4" ht="14.25">
      <c r="A14004" s="199">
        <v>44032</v>
      </c>
      <c r="B14004" s="186" t="s">
        <v>23828</v>
      </c>
      <c r="C14004" s="187" t="s">
        <v>73</v>
      </c>
      <c r="D14004" s="218">
        <v>52.84</v>
      </c>
    </row>
    <row r="14005" spans="1:4" ht="14.25">
      <c r="A14005" s="199">
        <v>44036</v>
      </c>
      <c r="B14005" s="186" t="s">
        <v>23829</v>
      </c>
      <c r="C14005" s="187" t="s">
        <v>73</v>
      </c>
      <c r="D14005" s="218">
        <v>21.82</v>
      </c>
    </row>
    <row r="14006" spans="1:4" ht="14.25">
      <c r="A14006" s="199">
        <v>44039</v>
      </c>
      <c r="B14006" s="186" t="s">
        <v>23830</v>
      </c>
      <c r="C14006" s="187" t="s">
        <v>73</v>
      </c>
      <c r="D14006" s="218">
        <v>26.55</v>
      </c>
    </row>
    <row r="14007" spans="1:4" ht="14.25">
      <c r="A14007" s="199">
        <v>38873</v>
      </c>
      <c r="B14007" s="186" t="s">
        <v>13090</v>
      </c>
      <c r="C14007" s="187" t="s">
        <v>73</v>
      </c>
      <c r="D14007" s="218"/>
    </row>
    <row r="14008" spans="1:4" ht="14.25">
      <c r="A14008" s="199">
        <v>38874</v>
      </c>
      <c r="B14008" s="186" t="s">
        <v>13091</v>
      </c>
      <c r="C14008" s="187" t="s">
        <v>73</v>
      </c>
      <c r="D14008" s="218"/>
    </row>
    <row r="14009" spans="1:4" ht="14.25">
      <c r="A14009" s="199">
        <v>38875</v>
      </c>
      <c r="B14009" s="186" t="s">
        <v>13092</v>
      </c>
      <c r="C14009" s="187" t="s">
        <v>73</v>
      </c>
      <c r="D14009" s="218"/>
    </row>
    <row r="14010" spans="1:4" ht="14.25">
      <c r="A14010" s="199">
        <v>38876</v>
      </c>
      <c r="B14010" s="186" t="s">
        <v>13093</v>
      </c>
      <c r="C14010" s="187" t="s">
        <v>73</v>
      </c>
      <c r="D14010" s="218"/>
    </row>
    <row r="14011" spans="1:4" ht="14.25">
      <c r="A14011" s="199">
        <v>39000</v>
      </c>
      <c r="B14011" s="186" t="s">
        <v>13094</v>
      </c>
      <c r="C14011" s="187" t="s">
        <v>73</v>
      </c>
      <c r="D14011" s="218"/>
    </row>
    <row r="14012" spans="1:4" ht="14.25">
      <c r="A14012" s="199">
        <v>38674</v>
      </c>
      <c r="B14012" s="186" t="s">
        <v>13095</v>
      </c>
      <c r="C14012" s="187" t="s">
        <v>73</v>
      </c>
      <c r="D14012" s="218">
        <v>37.380000000000003</v>
      </c>
    </row>
    <row r="14013" spans="1:4" ht="14.25">
      <c r="A14013" s="199">
        <v>38019</v>
      </c>
      <c r="B14013" s="186" t="s">
        <v>13096</v>
      </c>
      <c r="C14013" s="187" t="s">
        <v>73</v>
      </c>
      <c r="D14013" s="218">
        <v>7.91</v>
      </c>
    </row>
    <row r="14014" spans="1:4" ht="14.25">
      <c r="A14014" s="199">
        <v>38020</v>
      </c>
      <c r="B14014" s="186" t="s">
        <v>13097</v>
      </c>
      <c r="C14014" s="187" t="s">
        <v>73</v>
      </c>
      <c r="D14014" s="218">
        <v>9.74</v>
      </c>
    </row>
    <row r="14015" spans="1:4" ht="14.25">
      <c r="A14015" s="199">
        <v>38454</v>
      </c>
      <c r="B14015" s="186" t="s">
        <v>13098</v>
      </c>
      <c r="C14015" s="187" t="s">
        <v>73</v>
      </c>
      <c r="D14015" s="218"/>
    </row>
    <row r="14016" spans="1:4" ht="14.25">
      <c r="A14016" s="199">
        <v>38455</v>
      </c>
      <c r="B14016" s="186" t="s">
        <v>13099</v>
      </c>
      <c r="C14016" s="187" t="s">
        <v>73</v>
      </c>
      <c r="D14016" s="218"/>
    </row>
    <row r="14017" spans="1:4" ht="14.25">
      <c r="A14017" s="199">
        <v>38462</v>
      </c>
      <c r="B14017" s="186" t="s">
        <v>13100</v>
      </c>
      <c r="C14017" s="187" t="s">
        <v>73</v>
      </c>
      <c r="D14017" s="218"/>
    </row>
    <row r="14018" spans="1:4" ht="14.25">
      <c r="A14018" s="199">
        <v>36362</v>
      </c>
      <c r="B14018" s="186" t="s">
        <v>13101</v>
      </c>
      <c r="C14018" s="187" t="s">
        <v>73</v>
      </c>
      <c r="D14018" s="218"/>
    </row>
    <row r="14019" spans="1:4" ht="14.25">
      <c r="A14019" s="199">
        <v>36298</v>
      </c>
      <c r="B14019" s="186" t="s">
        <v>13102</v>
      </c>
      <c r="C14019" s="187" t="s">
        <v>73</v>
      </c>
      <c r="D14019" s="218"/>
    </row>
    <row r="14020" spans="1:4" ht="14.25">
      <c r="A14020" s="199">
        <v>38456</v>
      </c>
      <c r="B14020" s="186" t="s">
        <v>13103</v>
      </c>
      <c r="C14020" s="187" t="s">
        <v>73</v>
      </c>
      <c r="D14020" s="218"/>
    </row>
    <row r="14021" spans="1:4" ht="14.25">
      <c r="A14021" s="199">
        <v>38457</v>
      </c>
      <c r="B14021" s="186" t="s">
        <v>13104</v>
      </c>
      <c r="C14021" s="187" t="s">
        <v>73</v>
      </c>
      <c r="D14021" s="218"/>
    </row>
    <row r="14022" spans="1:4" ht="14.25">
      <c r="A14022" s="199">
        <v>38458</v>
      </c>
      <c r="B14022" s="186" t="s">
        <v>13105</v>
      </c>
      <c r="C14022" s="187" t="s">
        <v>73</v>
      </c>
      <c r="D14022" s="218"/>
    </row>
    <row r="14023" spans="1:4" ht="14.25">
      <c r="A14023" s="199">
        <v>38459</v>
      </c>
      <c r="B14023" s="186" t="s">
        <v>13106</v>
      </c>
      <c r="C14023" s="187" t="s">
        <v>73</v>
      </c>
      <c r="D14023" s="218"/>
    </row>
    <row r="14024" spans="1:4" ht="14.25">
      <c r="A14024" s="199">
        <v>38460</v>
      </c>
      <c r="B14024" s="186" t="s">
        <v>13107</v>
      </c>
      <c r="C14024" s="187" t="s">
        <v>73</v>
      </c>
      <c r="D14024" s="218"/>
    </row>
    <row r="14025" spans="1:4" ht="14.25">
      <c r="A14025" s="199">
        <v>38461</v>
      </c>
      <c r="B14025" s="186" t="s">
        <v>13108</v>
      </c>
      <c r="C14025" s="187" t="s">
        <v>73</v>
      </c>
      <c r="D14025" s="218"/>
    </row>
    <row r="14026" spans="1:4" ht="14.25">
      <c r="A14026" s="199">
        <v>7094</v>
      </c>
      <c r="B14026" s="186" t="s">
        <v>13109</v>
      </c>
      <c r="C14026" s="187" t="s">
        <v>73</v>
      </c>
      <c r="D14026" s="218">
        <v>14.18</v>
      </c>
    </row>
    <row r="14027" spans="1:4" ht="14.25">
      <c r="A14027" s="199">
        <v>7116</v>
      </c>
      <c r="B14027" s="186" t="s">
        <v>13110</v>
      </c>
      <c r="C14027" s="187" t="s">
        <v>73</v>
      </c>
      <c r="D14027" s="218">
        <v>4.21</v>
      </c>
    </row>
    <row r="14028" spans="1:4" ht="14.25">
      <c r="A14028" s="199">
        <v>7118</v>
      </c>
      <c r="B14028" s="186" t="s">
        <v>13111</v>
      </c>
      <c r="C14028" s="187" t="s">
        <v>73</v>
      </c>
      <c r="D14028" s="218">
        <v>29.16</v>
      </c>
    </row>
    <row r="14029" spans="1:4" ht="14.25">
      <c r="A14029" s="199">
        <v>7098</v>
      </c>
      <c r="B14029" s="186" t="s">
        <v>13112</v>
      </c>
      <c r="C14029" s="187" t="s">
        <v>73</v>
      </c>
      <c r="D14029" s="218">
        <v>4.33</v>
      </c>
    </row>
    <row r="14030" spans="1:4" ht="14.25">
      <c r="A14030" s="199">
        <v>7110</v>
      </c>
      <c r="B14030" s="186" t="s">
        <v>13113</v>
      </c>
      <c r="C14030" s="187" t="s">
        <v>73</v>
      </c>
      <c r="D14030" s="218">
        <v>55.44</v>
      </c>
    </row>
    <row r="14031" spans="1:4" ht="14.25">
      <c r="A14031" s="199">
        <v>7123</v>
      </c>
      <c r="B14031" s="186" t="s">
        <v>13114</v>
      </c>
      <c r="C14031" s="187" t="s">
        <v>73</v>
      </c>
      <c r="D14031" s="218">
        <v>5.24</v>
      </c>
    </row>
    <row r="14032" spans="1:4" ht="14.25">
      <c r="A14032" s="199">
        <v>7121</v>
      </c>
      <c r="B14032" s="186" t="s">
        <v>13115</v>
      </c>
      <c r="C14032" s="187" t="s">
        <v>73</v>
      </c>
      <c r="D14032" s="218">
        <v>10.37</v>
      </c>
    </row>
    <row r="14033" spans="1:4" ht="14.25">
      <c r="A14033" s="199">
        <v>7137</v>
      </c>
      <c r="B14033" s="186" t="s">
        <v>13116</v>
      </c>
      <c r="C14033" s="187" t="s">
        <v>73</v>
      </c>
      <c r="D14033" s="218">
        <v>11.32</v>
      </c>
    </row>
    <row r="14034" spans="1:4" ht="14.25">
      <c r="A14034" s="199">
        <v>7122</v>
      </c>
      <c r="B14034" s="186" t="s">
        <v>13117</v>
      </c>
      <c r="C14034" s="187" t="s">
        <v>73</v>
      </c>
      <c r="D14034" s="218">
        <v>12.46</v>
      </c>
    </row>
    <row r="14035" spans="1:4" ht="14.25">
      <c r="A14035" s="199">
        <v>7114</v>
      </c>
      <c r="B14035" s="186" t="s">
        <v>13118</v>
      </c>
      <c r="C14035" s="187" t="s">
        <v>73</v>
      </c>
      <c r="D14035" s="218">
        <v>14.5</v>
      </c>
    </row>
    <row r="14036" spans="1:4" ht="14.25">
      <c r="A14036" s="199">
        <v>7109</v>
      </c>
      <c r="B14036" s="186" t="s">
        <v>13119</v>
      </c>
      <c r="C14036" s="187" t="s">
        <v>73</v>
      </c>
      <c r="D14036" s="218">
        <v>2.87</v>
      </c>
    </row>
    <row r="14037" spans="1:4" ht="14.25">
      <c r="A14037" s="199">
        <v>7135</v>
      </c>
      <c r="B14037" s="186" t="s">
        <v>13120</v>
      </c>
      <c r="C14037" s="187" t="s">
        <v>73</v>
      </c>
      <c r="D14037" s="218">
        <v>5.88</v>
      </c>
    </row>
    <row r="14038" spans="1:4" ht="14.25">
      <c r="A14038" s="199">
        <v>37947</v>
      </c>
      <c r="B14038" s="186" t="s">
        <v>13121</v>
      </c>
      <c r="C14038" s="187" t="s">
        <v>73</v>
      </c>
      <c r="D14038" s="218">
        <v>4.78</v>
      </c>
    </row>
    <row r="14039" spans="1:4" ht="14.25">
      <c r="A14039" s="199">
        <v>7103</v>
      </c>
      <c r="B14039" s="186" t="s">
        <v>13122</v>
      </c>
      <c r="C14039" s="187" t="s">
        <v>73</v>
      </c>
      <c r="D14039" s="218">
        <v>15.59</v>
      </c>
    </row>
    <row r="14040" spans="1:4" ht="14.25">
      <c r="A14040" s="199">
        <v>40419</v>
      </c>
      <c r="B14040" s="186" t="s">
        <v>13123</v>
      </c>
      <c r="C14040" s="187" t="s">
        <v>73</v>
      </c>
      <c r="D14040" s="218"/>
    </row>
    <row r="14041" spans="1:4" ht="14.25">
      <c r="A14041" s="199">
        <v>40420</v>
      </c>
      <c r="B14041" s="186" t="s">
        <v>13124</v>
      </c>
      <c r="C14041" s="187" t="s">
        <v>73</v>
      </c>
      <c r="D14041" s="218"/>
    </row>
    <row r="14042" spans="1:4" ht="14.25">
      <c r="A14042" s="199">
        <v>40421</v>
      </c>
      <c r="B14042" s="186" t="s">
        <v>13125</v>
      </c>
      <c r="C14042" s="187" t="s">
        <v>73</v>
      </c>
      <c r="D14042" s="218"/>
    </row>
    <row r="14043" spans="1:4" ht="14.25">
      <c r="A14043" s="199">
        <v>38905</v>
      </c>
      <c r="B14043" s="186" t="s">
        <v>13126</v>
      </c>
      <c r="C14043" s="187" t="s">
        <v>73</v>
      </c>
      <c r="D14043" s="218"/>
    </row>
    <row r="14044" spans="1:4" ht="14.25">
      <c r="A14044" s="199">
        <v>38907</v>
      </c>
      <c r="B14044" s="186" t="s">
        <v>13127</v>
      </c>
      <c r="C14044" s="187" t="s">
        <v>73</v>
      </c>
      <c r="D14044" s="218"/>
    </row>
    <row r="14045" spans="1:4" ht="14.25">
      <c r="A14045" s="199">
        <v>38910</v>
      </c>
      <c r="B14045" s="186" t="s">
        <v>13128</v>
      </c>
      <c r="C14045" s="187" t="s">
        <v>73</v>
      </c>
      <c r="D14045" s="218"/>
    </row>
    <row r="14046" spans="1:4" ht="14.25">
      <c r="A14046" s="199">
        <v>11655</v>
      </c>
      <c r="B14046" s="186" t="s">
        <v>13129</v>
      </c>
      <c r="C14046" s="187" t="s">
        <v>73</v>
      </c>
      <c r="D14046" s="218">
        <v>19.48</v>
      </c>
    </row>
    <row r="14047" spans="1:4" ht="14.25">
      <c r="A14047" s="199">
        <v>11656</v>
      </c>
      <c r="B14047" s="186" t="s">
        <v>13130</v>
      </c>
      <c r="C14047" s="187" t="s">
        <v>73</v>
      </c>
      <c r="D14047" s="218">
        <v>22.36</v>
      </c>
    </row>
    <row r="14048" spans="1:4" ht="14.25">
      <c r="A14048" s="199">
        <v>7091</v>
      </c>
      <c r="B14048" s="186" t="s">
        <v>13131</v>
      </c>
      <c r="C14048" s="187" t="s">
        <v>73</v>
      </c>
      <c r="D14048" s="218">
        <v>18.32</v>
      </c>
    </row>
    <row r="14049" spans="1:4" ht="14.25">
      <c r="A14049" s="199">
        <v>37948</v>
      </c>
      <c r="B14049" s="186" t="s">
        <v>13132</v>
      </c>
      <c r="C14049" s="187" t="s">
        <v>73</v>
      </c>
      <c r="D14049" s="218">
        <v>4.24</v>
      </c>
    </row>
    <row r="14050" spans="1:4" ht="14.25">
      <c r="A14050" s="199">
        <v>7097</v>
      </c>
      <c r="B14050" s="186" t="s">
        <v>13133</v>
      </c>
      <c r="C14050" s="187" t="s">
        <v>73</v>
      </c>
      <c r="D14050" s="218">
        <v>8.61</v>
      </c>
    </row>
    <row r="14051" spans="1:4" ht="14.25">
      <c r="A14051" s="199">
        <v>11658</v>
      </c>
      <c r="B14051" s="186" t="s">
        <v>13134</v>
      </c>
      <c r="C14051" s="187" t="s">
        <v>73</v>
      </c>
      <c r="D14051" s="218">
        <v>19.02</v>
      </c>
    </row>
    <row r="14052" spans="1:4" ht="14.25">
      <c r="A14052" s="199">
        <v>7146</v>
      </c>
      <c r="B14052" s="186" t="s">
        <v>13135</v>
      </c>
      <c r="C14052" s="187" t="s">
        <v>73</v>
      </c>
      <c r="D14052" s="218">
        <v>189.75</v>
      </c>
    </row>
    <row r="14053" spans="1:4" ht="14.25">
      <c r="A14053" s="199">
        <v>7138</v>
      </c>
      <c r="B14053" s="186" t="s">
        <v>13136</v>
      </c>
      <c r="C14053" s="187" t="s">
        <v>73</v>
      </c>
      <c r="D14053" s="218">
        <v>1.2</v>
      </c>
    </row>
    <row r="14054" spans="1:4" ht="14.25">
      <c r="A14054" s="199">
        <v>7139</v>
      </c>
      <c r="B14054" s="186" t="s">
        <v>13137</v>
      </c>
      <c r="C14054" s="187" t="s">
        <v>73</v>
      </c>
      <c r="D14054" s="218">
        <v>1.36</v>
      </c>
    </row>
    <row r="14055" spans="1:4" ht="14.25">
      <c r="A14055" s="199">
        <v>7140</v>
      </c>
      <c r="B14055" s="186" t="s">
        <v>13138</v>
      </c>
      <c r="C14055" s="187" t="s">
        <v>73</v>
      </c>
      <c r="D14055" s="218">
        <v>4.2699999999999996</v>
      </c>
    </row>
    <row r="14056" spans="1:4" ht="14.25">
      <c r="A14056" s="199">
        <v>7141</v>
      </c>
      <c r="B14056" s="186" t="s">
        <v>13139</v>
      </c>
      <c r="C14056" s="187" t="s">
        <v>73</v>
      </c>
      <c r="D14056" s="218">
        <v>10.44</v>
      </c>
    </row>
    <row r="14057" spans="1:4" ht="14.25">
      <c r="A14057" s="199">
        <v>7143</v>
      </c>
      <c r="B14057" s="186" t="s">
        <v>13140</v>
      </c>
      <c r="C14057" s="187" t="s">
        <v>73</v>
      </c>
      <c r="D14057" s="218">
        <v>35.03</v>
      </c>
    </row>
    <row r="14058" spans="1:4" ht="14.25">
      <c r="A14058" s="199">
        <v>7144</v>
      </c>
      <c r="B14058" s="186" t="s">
        <v>13141</v>
      </c>
      <c r="C14058" s="187" t="s">
        <v>73</v>
      </c>
      <c r="D14058" s="218">
        <v>64.989999999999995</v>
      </c>
    </row>
    <row r="14059" spans="1:4" ht="14.25">
      <c r="A14059" s="199">
        <v>7145</v>
      </c>
      <c r="B14059" s="186" t="s">
        <v>13142</v>
      </c>
      <c r="C14059" s="187" t="s">
        <v>73</v>
      </c>
      <c r="D14059" s="218">
        <v>88.37</v>
      </c>
    </row>
    <row r="14060" spans="1:4" ht="14.25">
      <c r="A14060" s="199">
        <v>7142</v>
      </c>
      <c r="B14060" s="186" t="s">
        <v>13143</v>
      </c>
      <c r="C14060" s="187" t="s">
        <v>73</v>
      </c>
      <c r="D14060" s="218">
        <v>10.91</v>
      </c>
    </row>
    <row r="14061" spans="1:4" ht="14.25">
      <c r="A14061" s="199">
        <v>39322</v>
      </c>
      <c r="B14061" s="186" t="s">
        <v>13144</v>
      </c>
      <c r="C14061" s="187" t="s">
        <v>73</v>
      </c>
      <c r="D14061" s="218"/>
    </row>
    <row r="14062" spans="1:4" ht="14.25">
      <c r="A14062" s="199">
        <v>39289</v>
      </c>
      <c r="B14062" s="186" t="s">
        <v>13145</v>
      </c>
      <c r="C14062" s="187" t="s">
        <v>73</v>
      </c>
      <c r="D14062" s="218"/>
    </row>
    <row r="14063" spans="1:4" ht="14.25">
      <c r="A14063" s="199">
        <v>39290</v>
      </c>
      <c r="B14063" s="186" t="s">
        <v>13146</v>
      </c>
      <c r="C14063" s="187" t="s">
        <v>73</v>
      </c>
      <c r="D14063" s="218"/>
    </row>
    <row r="14064" spans="1:4" ht="14.25">
      <c r="A14064" s="199">
        <v>39291</v>
      </c>
      <c r="B14064" s="186" t="s">
        <v>13147</v>
      </c>
      <c r="C14064" s="187" t="s">
        <v>73</v>
      </c>
      <c r="D14064" s="218"/>
    </row>
    <row r="14065" spans="1:4" ht="14.25">
      <c r="A14065" s="199">
        <v>41892</v>
      </c>
      <c r="B14065" s="186" t="s">
        <v>13148</v>
      </c>
      <c r="C14065" s="187" t="s">
        <v>73</v>
      </c>
      <c r="D14065" s="218">
        <v>137.53</v>
      </c>
    </row>
    <row r="14066" spans="1:4" ht="14.25">
      <c r="A14066" s="199">
        <v>7048</v>
      </c>
      <c r="B14066" s="186" t="s">
        <v>13149</v>
      </c>
      <c r="C14066" s="187" t="s">
        <v>73</v>
      </c>
      <c r="D14066" s="218">
        <v>29.68</v>
      </c>
    </row>
    <row r="14067" spans="1:4" ht="14.25">
      <c r="A14067" s="199">
        <v>7088</v>
      </c>
      <c r="B14067" s="186" t="s">
        <v>13150</v>
      </c>
      <c r="C14067" s="187" t="s">
        <v>73</v>
      </c>
      <c r="D14067" s="218">
        <v>64.91</v>
      </c>
    </row>
    <row r="14068" spans="1:4" ht="14.25">
      <c r="A14068" s="199">
        <v>7070</v>
      </c>
      <c r="B14068" s="186" t="s">
        <v>13151</v>
      </c>
      <c r="C14068" s="187" t="s">
        <v>73</v>
      </c>
      <c r="D14068" s="218">
        <v>235.71</v>
      </c>
    </row>
    <row r="14069" spans="1:4" ht="14.25">
      <c r="A14069" s="199">
        <v>20179</v>
      </c>
      <c r="B14069" s="186" t="s">
        <v>13152</v>
      </c>
      <c r="C14069" s="187" t="s">
        <v>73</v>
      </c>
      <c r="D14069" s="218">
        <v>50.13</v>
      </c>
    </row>
    <row r="14070" spans="1:4" ht="14.25">
      <c r="A14070" s="199">
        <v>20178</v>
      </c>
      <c r="B14070" s="186" t="s">
        <v>13153</v>
      </c>
      <c r="C14070" s="187" t="s">
        <v>73</v>
      </c>
      <c r="D14070" s="218">
        <v>60.09</v>
      </c>
    </row>
    <row r="14071" spans="1:4" ht="14.25">
      <c r="A14071" s="199">
        <v>20180</v>
      </c>
      <c r="B14071" s="186" t="s">
        <v>13154</v>
      </c>
      <c r="C14071" s="187" t="s">
        <v>73</v>
      </c>
      <c r="D14071" s="218">
        <v>99.18</v>
      </c>
    </row>
    <row r="14072" spans="1:4" ht="14.25">
      <c r="A14072" s="199">
        <v>20181</v>
      </c>
      <c r="B14072" s="186" t="s">
        <v>13155</v>
      </c>
      <c r="C14072" s="187" t="s">
        <v>73</v>
      </c>
      <c r="D14072" s="218">
        <v>132.79</v>
      </c>
    </row>
    <row r="14073" spans="1:4" ht="14.25">
      <c r="A14073" s="199">
        <v>20177</v>
      </c>
      <c r="B14073" s="186" t="s">
        <v>13156</v>
      </c>
      <c r="C14073" s="187" t="s">
        <v>73</v>
      </c>
      <c r="D14073" s="218">
        <v>32.85</v>
      </c>
    </row>
    <row r="14074" spans="1:4" ht="14.25">
      <c r="A14074" s="199">
        <v>40945</v>
      </c>
      <c r="B14074" s="186" t="s">
        <v>13157</v>
      </c>
      <c r="C14074" s="187" t="s">
        <v>42</v>
      </c>
      <c r="D14074" s="218">
        <v>31.76</v>
      </c>
    </row>
    <row r="14075" spans="1:4" ht="14.25">
      <c r="A14075" s="199">
        <v>40946</v>
      </c>
      <c r="B14075" s="186" t="s">
        <v>13158</v>
      </c>
      <c r="C14075" s="187" t="s">
        <v>75</v>
      </c>
      <c r="D14075" s="218">
        <v>5608.41</v>
      </c>
    </row>
    <row r="14076" spans="1:4" ht="14.25">
      <c r="A14076" s="199">
        <v>7153</v>
      </c>
      <c r="B14076" s="186" t="s">
        <v>13159</v>
      </c>
      <c r="C14076" s="187" t="s">
        <v>42</v>
      </c>
      <c r="D14076" s="218">
        <v>36.75</v>
      </c>
    </row>
    <row r="14077" spans="1:4" ht="14.25">
      <c r="A14077" s="199">
        <v>41089</v>
      </c>
      <c r="B14077" s="186" t="s">
        <v>13160</v>
      </c>
      <c r="C14077" s="187" t="s">
        <v>75</v>
      </c>
      <c r="D14077" s="218">
        <v>6486.37</v>
      </c>
    </row>
    <row r="14078" spans="1:4" ht="14.25">
      <c r="A14078" s="199">
        <v>40943</v>
      </c>
      <c r="B14078" s="186" t="s">
        <v>13161</v>
      </c>
      <c r="C14078" s="187" t="s">
        <v>42</v>
      </c>
      <c r="D14078" s="218">
        <v>36.590000000000003</v>
      </c>
    </row>
    <row r="14079" spans="1:4" ht="14.25">
      <c r="A14079" s="199">
        <v>40944</v>
      </c>
      <c r="B14079" s="186" t="s">
        <v>13162</v>
      </c>
      <c r="C14079" s="187" t="s">
        <v>75</v>
      </c>
      <c r="D14079" s="218">
        <v>6461.26</v>
      </c>
    </row>
    <row r="14080" spans="1:4" ht="14.25">
      <c r="A14080" s="199">
        <v>6175</v>
      </c>
      <c r="B14080" s="186" t="s">
        <v>13163</v>
      </c>
      <c r="C14080" s="187" t="s">
        <v>42</v>
      </c>
      <c r="D14080" s="218">
        <v>23.37</v>
      </c>
    </row>
    <row r="14081" spans="1:4" ht="14.25">
      <c r="A14081" s="199">
        <v>41092</v>
      </c>
      <c r="B14081" s="186" t="s">
        <v>13164</v>
      </c>
      <c r="C14081" s="187" t="s">
        <v>75</v>
      </c>
      <c r="D14081" s="218">
        <v>4128.8599999999997</v>
      </c>
    </row>
    <row r="14082" spans="1:4" ht="14.25">
      <c r="A14082" s="199">
        <v>37712</v>
      </c>
      <c r="B14082" s="186" t="s">
        <v>13165</v>
      </c>
      <c r="C14082" s="187" t="s">
        <v>74</v>
      </c>
      <c r="D14082" s="218">
        <v>60.64</v>
      </c>
    </row>
    <row r="14083" spans="1:4" ht="14.25">
      <c r="A14083" s="199">
        <v>34558</v>
      </c>
      <c r="B14083" s="186" t="s">
        <v>13166</v>
      </c>
      <c r="C14083" s="187" t="s">
        <v>44</v>
      </c>
      <c r="D14083" s="218">
        <v>2.96</v>
      </c>
    </row>
    <row r="14084" spans="1:4" ht="14.25">
      <c r="A14084" s="199">
        <v>34547</v>
      </c>
      <c r="B14084" s="186" t="s">
        <v>13167</v>
      </c>
      <c r="C14084" s="187" t="s">
        <v>44</v>
      </c>
      <c r="D14084" s="218">
        <v>3.64</v>
      </c>
    </row>
    <row r="14085" spans="1:4" ht="14.25">
      <c r="A14085" s="199">
        <v>34548</v>
      </c>
      <c r="B14085" s="186" t="s">
        <v>13168</v>
      </c>
      <c r="C14085" s="187" t="s">
        <v>44</v>
      </c>
      <c r="D14085" s="218">
        <v>5.97</v>
      </c>
    </row>
    <row r="14086" spans="1:4" ht="14.25">
      <c r="A14086" s="199">
        <v>34550</v>
      </c>
      <c r="B14086" s="186" t="s">
        <v>13169</v>
      </c>
      <c r="C14086" s="187" t="s">
        <v>44</v>
      </c>
      <c r="D14086" s="218">
        <v>1.57</v>
      </c>
    </row>
    <row r="14087" spans="1:4" ht="14.25">
      <c r="A14087" s="199">
        <v>34557</v>
      </c>
      <c r="B14087" s="186" t="s">
        <v>13170</v>
      </c>
      <c r="C14087" s="187" t="s">
        <v>44</v>
      </c>
      <c r="D14087" s="218">
        <v>2.2999999999999998</v>
      </c>
    </row>
    <row r="14088" spans="1:4" ht="14.25">
      <c r="A14088" s="199">
        <v>37411</v>
      </c>
      <c r="B14088" s="186" t="s">
        <v>13171</v>
      </c>
      <c r="C14088" s="187" t="s">
        <v>74</v>
      </c>
      <c r="D14088" s="218">
        <v>16.86</v>
      </c>
    </row>
    <row r="14089" spans="1:4" ht="14.25">
      <c r="A14089" s="199">
        <v>39508</v>
      </c>
      <c r="B14089" s="186" t="s">
        <v>13172</v>
      </c>
      <c r="C14089" s="187" t="s">
        <v>74</v>
      </c>
      <c r="D14089" s="218">
        <v>9.4700000000000006</v>
      </c>
    </row>
    <row r="14090" spans="1:4" ht="14.25">
      <c r="A14090" s="199">
        <v>39507</v>
      </c>
      <c r="B14090" s="186" t="s">
        <v>13173</v>
      </c>
      <c r="C14090" s="187" t="s">
        <v>74</v>
      </c>
      <c r="D14090" s="218">
        <v>14.13</v>
      </c>
    </row>
    <row r="14091" spans="1:4" ht="14.25">
      <c r="A14091" s="199">
        <v>7155</v>
      </c>
      <c r="B14091" s="186" t="s">
        <v>13174</v>
      </c>
      <c r="C14091" s="187" t="s">
        <v>74</v>
      </c>
      <c r="D14091" s="218">
        <v>18.14</v>
      </c>
    </row>
    <row r="14092" spans="1:4" ht="14.25">
      <c r="A14092" s="199">
        <v>42406</v>
      </c>
      <c r="B14092" s="186" t="s">
        <v>13175</v>
      </c>
      <c r="C14092" s="187" t="s">
        <v>74</v>
      </c>
      <c r="D14092" s="218">
        <v>20.8</v>
      </c>
    </row>
    <row r="14093" spans="1:4" ht="14.25">
      <c r="A14093" s="199">
        <v>7156</v>
      </c>
      <c r="B14093" s="186" t="s">
        <v>13176</v>
      </c>
      <c r="C14093" s="187" t="s">
        <v>74</v>
      </c>
      <c r="D14093" s="218">
        <v>26.03</v>
      </c>
    </row>
    <row r="14094" spans="1:4" ht="14.25">
      <c r="A14094" s="199">
        <v>43127</v>
      </c>
      <c r="B14094" s="186" t="s">
        <v>13177</v>
      </c>
      <c r="C14094" s="187" t="s">
        <v>74</v>
      </c>
      <c r="D14094" s="218">
        <v>37.25</v>
      </c>
    </row>
    <row r="14095" spans="1:4" ht="14.25">
      <c r="A14095" s="199">
        <v>10917</v>
      </c>
      <c r="B14095" s="186" t="s">
        <v>13178</v>
      </c>
      <c r="C14095" s="187" t="s">
        <v>74</v>
      </c>
      <c r="D14095" s="218">
        <v>7.86</v>
      </c>
    </row>
    <row r="14096" spans="1:4" ht="14.25">
      <c r="A14096" s="199">
        <v>21141</v>
      </c>
      <c r="B14096" s="186" t="s">
        <v>13179</v>
      </c>
      <c r="C14096" s="187" t="s">
        <v>74</v>
      </c>
      <c r="D14096" s="218">
        <v>12.17</v>
      </c>
    </row>
    <row r="14097" spans="1:4" ht="14.25">
      <c r="A14097" s="199">
        <v>39509</v>
      </c>
      <c r="B14097" s="186" t="s">
        <v>13180</v>
      </c>
      <c r="C14097" s="187" t="s">
        <v>74</v>
      </c>
      <c r="D14097" s="218">
        <v>11.71</v>
      </c>
    </row>
    <row r="14098" spans="1:4" ht="14.25">
      <c r="A14098" s="199">
        <v>44529</v>
      </c>
      <c r="B14098" s="186" t="s">
        <v>14002</v>
      </c>
      <c r="C14098" s="187" t="s">
        <v>74</v>
      </c>
      <c r="D14098" s="218">
        <v>13.47</v>
      </c>
    </row>
    <row r="14099" spans="1:4" ht="14.25">
      <c r="A14099" s="199">
        <v>7167</v>
      </c>
      <c r="B14099" s="186" t="s">
        <v>13181</v>
      </c>
      <c r="C14099" s="187" t="s">
        <v>74</v>
      </c>
      <c r="D14099" s="218">
        <v>22.33</v>
      </c>
    </row>
    <row r="14100" spans="1:4" ht="14.25">
      <c r="A14100" s="199">
        <v>10928</v>
      </c>
      <c r="B14100" s="186" t="s">
        <v>13182</v>
      </c>
      <c r="C14100" s="187" t="s">
        <v>74</v>
      </c>
      <c r="D14100" s="218">
        <v>12.83</v>
      </c>
    </row>
    <row r="14101" spans="1:4" ht="14.25">
      <c r="A14101" s="199">
        <v>10933</v>
      </c>
      <c r="B14101" s="186" t="s">
        <v>13183</v>
      </c>
      <c r="C14101" s="187" t="s">
        <v>74</v>
      </c>
      <c r="D14101" s="218">
        <v>19.350000000000001</v>
      </c>
    </row>
    <row r="14102" spans="1:4" ht="14.25">
      <c r="A14102" s="199">
        <v>7158</v>
      </c>
      <c r="B14102" s="186" t="s">
        <v>13184</v>
      </c>
      <c r="C14102" s="187" t="s">
        <v>74</v>
      </c>
      <c r="D14102" s="218">
        <v>32.82</v>
      </c>
    </row>
    <row r="14103" spans="1:4" ht="14.25">
      <c r="A14103" s="199">
        <v>10927</v>
      </c>
      <c r="B14103" s="186" t="s">
        <v>13185</v>
      </c>
      <c r="C14103" s="187" t="s">
        <v>74</v>
      </c>
      <c r="D14103" s="218">
        <v>20.99</v>
      </c>
    </row>
    <row r="14104" spans="1:4" ht="14.25">
      <c r="A14104" s="199">
        <v>7162</v>
      </c>
      <c r="B14104" s="186" t="s">
        <v>13186</v>
      </c>
      <c r="C14104" s="187" t="s">
        <v>74</v>
      </c>
      <c r="D14104" s="218">
        <v>51.36</v>
      </c>
    </row>
    <row r="14105" spans="1:4" ht="14.25">
      <c r="A14105" s="199">
        <v>10932</v>
      </c>
      <c r="B14105" s="186" t="s">
        <v>13187</v>
      </c>
      <c r="C14105" s="187" t="s">
        <v>74</v>
      </c>
      <c r="D14105" s="218">
        <v>89.33</v>
      </c>
    </row>
    <row r="14106" spans="1:4" ht="14.25">
      <c r="A14106" s="199">
        <v>10937</v>
      </c>
      <c r="B14106" s="186" t="s">
        <v>13188</v>
      </c>
      <c r="C14106" s="187" t="s">
        <v>74</v>
      </c>
      <c r="D14106" s="218">
        <v>22.96</v>
      </c>
    </row>
    <row r="14107" spans="1:4" ht="14.25">
      <c r="A14107" s="199">
        <v>10935</v>
      </c>
      <c r="B14107" s="186" t="s">
        <v>13189</v>
      </c>
      <c r="C14107" s="187" t="s">
        <v>74</v>
      </c>
      <c r="D14107" s="218">
        <v>39.82</v>
      </c>
    </row>
    <row r="14108" spans="1:4" ht="14.25">
      <c r="A14108" s="199">
        <v>10931</v>
      </c>
      <c r="B14108" s="186" t="s">
        <v>13190</v>
      </c>
      <c r="C14108" s="187" t="s">
        <v>74</v>
      </c>
      <c r="D14108" s="218">
        <v>11.2</v>
      </c>
    </row>
    <row r="14109" spans="1:4" ht="14.25">
      <c r="A14109" s="199">
        <v>7164</v>
      </c>
      <c r="B14109" s="186" t="s">
        <v>13191</v>
      </c>
      <c r="C14109" s="187" t="s">
        <v>74</v>
      </c>
      <c r="D14109" s="218">
        <v>37.07</v>
      </c>
    </row>
    <row r="14110" spans="1:4" ht="14.25">
      <c r="A14110" s="199">
        <v>36887</v>
      </c>
      <c r="B14110" s="186" t="s">
        <v>13192</v>
      </c>
      <c r="C14110" s="187" t="s">
        <v>74</v>
      </c>
      <c r="D14110" s="218">
        <v>8.74</v>
      </c>
    </row>
    <row r="14111" spans="1:4" ht="14.25">
      <c r="A14111" s="199">
        <v>34630</v>
      </c>
      <c r="B14111" s="186" t="s">
        <v>13193</v>
      </c>
      <c r="C14111" s="187" t="s">
        <v>73</v>
      </c>
      <c r="D14111" s="218">
        <v>985.51</v>
      </c>
    </row>
    <row r="14112" spans="1:4" ht="14.25">
      <c r="A14112" s="199">
        <v>7161</v>
      </c>
      <c r="B14112" s="186" t="s">
        <v>13194</v>
      </c>
      <c r="C14112" s="187" t="s">
        <v>74</v>
      </c>
      <c r="D14112" s="218">
        <v>4.6100000000000003</v>
      </c>
    </row>
    <row r="14113" spans="1:4" ht="14.25">
      <c r="A14113" s="199">
        <v>7170</v>
      </c>
      <c r="B14113" s="186" t="s">
        <v>13195</v>
      </c>
      <c r="C14113" s="187" t="s">
        <v>74</v>
      </c>
      <c r="D14113" s="218">
        <v>2.11</v>
      </c>
    </row>
    <row r="14114" spans="1:4" ht="14.25">
      <c r="A14114" s="199">
        <v>37524</v>
      </c>
      <c r="B14114" s="186" t="s">
        <v>13196</v>
      </c>
      <c r="C14114" s="187" t="s">
        <v>44</v>
      </c>
      <c r="D14114" s="218">
        <v>1.93</v>
      </c>
    </row>
    <row r="14115" spans="1:4" ht="14.25">
      <c r="A14115" s="199">
        <v>37525</v>
      </c>
      <c r="B14115" s="186" t="s">
        <v>13197</v>
      </c>
      <c r="C14115" s="187" t="s">
        <v>44</v>
      </c>
      <c r="D14115" s="218">
        <v>2.64</v>
      </c>
    </row>
    <row r="14116" spans="1:4" ht="14.25">
      <c r="A14116" s="199">
        <v>36789</v>
      </c>
      <c r="B14116" s="186" t="s">
        <v>13198</v>
      </c>
      <c r="C14116" s="187" t="s">
        <v>73</v>
      </c>
      <c r="D14116" s="218">
        <v>4.5599999999999996</v>
      </c>
    </row>
    <row r="14117" spans="1:4" ht="14.25">
      <c r="A14117" s="199">
        <v>7173</v>
      </c>
      <c r="B14117" s="186" t="s">
        <v>13199</v>
      </c>
      <c r="C14117" s="187" t="s">
        <v>12283</v>
      </c>
      <c r="D14117" s="218">
        <v>2950</v>
      </c>
    </row>
    <row r="14118" spans="1:4" ht="14.25">
      <c r="A14118" s="199">
        <v>7175</v>
      </c>
      <c r="B14118" s="186" t="s">
        <v>13200</v>
      </c>
      <c r="C14118" s="187" t="s">
        <v>73</v>
      </c>
      <c r="D14118" s="218">
        <v>3.33</v>
      </c>
    </row>
    <row r="14119" spans="1:4" ht="14.25">
      <c r="A14119" s="199">
        <v>40741</v>
      </c>
      <c r="B14119" s="186" t="s">
        <v>13201</v>
      </c>
      <c r="C14119" s="187" t="s">
        <v>73</v>
      </c>
      <c r="D14119" s="218">
        <v>3.47</v>
      </c>
    </row>
    <row r="14120" spans="1:4" ht="14.25">
      <c r="A14120" s="199">
        <v>7184</v>
      </c>
      <c r="B14120" s="186" t="s">
        <v>13202</v>
      </c>
      <c r="C14120" s="187" t="s">
        <v>74</v>
      </c>
      <c r="D14120" s="218">
        <v>39.44</v>
      </c>
    </row>
    <row r="14121" spans="1:4" ht="14.25">
      <c r="A14121" s="199">
        <v>34458</v>
      </c>
      <c r="B14121" s="186" t="s">
        <v>13203</v>
      </c>
      <c r="C14121" s="187" t="s">
        <v>73</v>
      </c>
      <c r="D14121" s="218">
        <v>126.04</v>
      </c>
    </row>
    <row r="14122" spans="1:4" ht="14.25">
      <c r="A14122" s="199">
        <v>34464</v>
      </c>
      <c r="B14122" s="186" t="s">
        <v>13204</v>
      </c>
      <c r="C14122" s="187" t="s">
        <v>73</v>
      </c>
      <c r="D14122" s="218">
        <v>187.62</v>
      </c>
    </row>
    <row r="14123" spans="1:4" ht="14.25">
      <c r="A14123" s="199">
        <v>34468</v>
      </c>
      <c r="B14123" s="186" t="s">
        <v>13205</v>
      </c>
      <c r="C14123" s="187" t="s">
        <v>73</v>
      </c>
      <c r="D14123" s="218">
        <v>236.53</v>
      </c>
    </row>
    <row r="14124" spans="1:4" ht="14.25">
      <c r="A14124" s="199">
        <v>34473</v>
      </c>
      <c r="B14124" s="186" t="s">
        <v>13206</v>
      </c>
      <c r="C14124" s="187" t="s">
        <v>73</v>
      </c>
      <c r="D14124" s="218">
        <v>143.49</v>
      </c>
    </row>
    <row r="14125" spans="1:4" ht="14.25">
      <c r="A14125" s="199">
        <v>34480</v>
      </c>
      <c r="B14125" s="186" t="s">
        <v>13207</v>
      </c>
      <c r="C14125" s="187" t="s">
        <v>73</v>
      </c>
      <c r="D14125" s="218">
        <v>265.17</v>
      </c>
    </row>
    <row r="14126" spans="1:4" ht="14.25">
      <c r="A14126" s="199">
        <v>34486</v>
      </c>
      <c r="B14126" s="186" t="s">
        <v>13208</v>
      </c>
      <c r="C14126" s="187" t="s">
        <v>73</v>
      </c>
      <c r="D14126" s="218">
        <v>313.95</v>
      </c>
    </row>
    <row r="14127" spans="1:4" ht="14.25">
      <c r="A14127" s="199">
        <v>7190</v>
      </c>
      <c r="B14127" s="186" t="s">
        <v>13209</v>
      </c>
      <c r="C14127" s="187" t="s">
        <v>73</v>
      </c>
      <c r="D14127" s="218">
        <v>10.48</v>
      </c>
    </row>
    <row r="14128" spans="1:4" ht="14.25">
      <c r="A14128" s="199">
        <v>34417</v>
      </c>
      <c r="B14128" s="186" t="s">
        <v>13210</v>
      </c>
      <c r="C14128" s="187" t="s">
        <v>73</v>
      </c>
      <c r="D14128" s="218">
        <v>16.77</v>
      </c>
    </row>
    <row r="14129" spans="1:4" ht="14.25">
      <c r="A14129" s="199">
        <v>7213</v>
      </c>
      <c r="B14129" s="186" t="s">
        <v>13211</v>
      </c>
      <c r="C14129" s="187" t="s">
        <v>74</v>
      </c>
      <c r="D14129" s="218">
        <v>15.38</v>
      </c>
    </row>
    <row r="14130" spans="1:4" ht="14.25">
      <c r="A14130" s="199">
        <v>7195</v>
      </c>
      <c r="B14130" s="186" t="s">
        <v>13212</v>
      </c>
      <c r="C14130" s="187" t="s">
        <v>73</v>
      </c>
      <c r="D14130" s="218">
        <v>45.16</v>
      </c>
    </row>
    <row r="14131" spans="1:4" ht="14.25">
      <c r="A14131" s="199">
        <v>7186</v>
      </c>
      <c r="B14131" s="186" t="s">
        <v>13213</v>
      </c>
      <c r="C14131" s="187" t="s">
        <v>73</v>
      </c>
      <c r="D14131" s="218">
        <v>49.2</v>
      </c>
    </row>
    <row r="14132" spans="1:4" ht="14.25">
      <c r="A14132" s="199">
        <v>7194</v>
      </c>
      <c r="B14132" s="186" t="s">
        <v>13214</v>
      </c>
      <c r="C14132" s="187" t="s">
        <v>74</v>
      </c>
      <c r="D14132" s="218">
        <v>22.68</v>
      </c>
    </row>
    <row r="14133" spans="1:4" ht="14.25">
      <c r="A14133" s="199">
        <v>7197</v>
      </c>
      <c r="B14133" s="186" t="s">
        <v>13215</v>
      </c>
      <c r="C14133" s="187" t="s">
        <v>73</v>
      </c>
      <c r="D14133" s="218">
        <v>95.74</v>
      </c>
    </row>
    <row r="14134" spans="1:4" ht="14.25">
      <c r="A14134" s="199">
        <v>7192</v>
      </c>
      <c r="B14134" s="186" t="s">
        <v>13216</v>
      </c>
      <c r="C14134" s="187" t="s">
        <v>73</v>
      </c>
      <c r="D14134" s="218">
        <v>85.78</v>
      </c>
    </row>
    <row r="14135" spans="1:4" ht="14.25">
      <c r="A14135" s="199">
        <v>7193</v>
      </c>
      <c r="B14135" s="186" t="s">
        <v>13217</v>
      </c>
      <c r="C14135" s="187" t="s">
        <v>73</v>
      </c>
      <c r="D14135" s="218">
        <v>96.57</v>
      </c>
    </row>
    <row r="14136" spans="1:4" ht="14.25">
      <c r="A14136" s="199">
        <v>7189</v>
      </c>
      <c r="B14136" s="186" t="s">
        <v>13218</v>
      </c>
      <c r="C14136" s="187" t="s">
        <v>73</v>
      </c>
      <c r="D14136" s="218">
        <v>112.23</v>
      </c>
    </row>
    <row r="14137" spans="1:4" ht="14.25">
      <c r="A14137" s="199">
        <v>34402</v>
      </c>
      <c r="B14137" s="186" t="s">
        <v>13219</v>
      </c>
      <c r="C14137" s="187" t="s">
        <v>73</v>
      </c>
      <c r="D14137" s="218">
        <v>158.44</v>
      </c>
    </row>
    <row r="14138" spans="1:4" ht="14.25">
      <c r="A14138" s="199">
        <v>7245</v>
      </c>
      <c r="B14138" s="186" t="s">
        <v>13220</v>
      </c>
      <c r="C14138" s="187" t="s">
        <v>73</v>
      </c>
      <c r="D14138" s="218">
        <v>30.35</v>
      </c>
    </row>
    <row r="14139" spans="1:4" ht="14.25">
      <c r="A14139" s="199">
        <v>34425</v>
      </c>
      <c r="B14139" s="186" t="s">
        <v>13221</v>
      </c>
      <c r="C14139" s="187" t="s">
        <v>73</v>
      </c>
      <c r="D14139" s="218">
        <v>101.78</v>
      </c>
    </row>
    <row r="14140" spans="1:4" ht="14.25">
      <c r="A14140" s="199">
        <v>7223</v>
      </c>
      <c r="B14140" s="186" t="s">
        <v>13222</v>
      </c>
      <c r="C14140" s="187" t="s">
        <v>73</v>
      </c>
      <c r="D14140" s="218">
        <v>113.43</v>
      </c>
    </row>
    <row r="14141" spans="1:4" ht="14.25">
      <c r="A14141" s="199">
        <v>7234</v>
      </c>
      <c r="B14141" s="186" t="s">
        <v>13223</v>
      </c>
      <c r="C14141" s="187" t="s">
        <v>73</v>
      </c>
      <c r="D14141" s="218">
        <v>171.16</v>
      </c>
    </row>
    <row r="14142" spans="1:4" ht="14.25">
      <c r="A14142" s="199">
        <v>7224</v>
      </c>
      <c r="B14142" s="186" t="s">
        <v>13224</v>
      </c>
      <c r="C14142" s="187" t="s">
        <v>73</v>
      </c>
      <c r="D14142" s="218">
        <v>208.52</v>
      </c>
    </row>
    <row r="14143" spans="1:4" ht="14.25">
      <c r="A14143" s="199">
        <v>7225</v>
      </c>
      <c r="B14143" s="186" t="s">
        <v>13225</v>
      </c>
      <c r="C14143" s="187" t="s">
        <v>73</v>
      </c>
      <c r="D14143" s="218">
        <v>223.59</v>
      </c>
    </row>
    <row r="14144" spans="1:4" ht="14.25">
      <c r="A14144" s="199">
        <v>7226</v>
      </c>
      <c r="B14144" s="186" t="s">
        <v>13226</v>
      </c>
      <c r="C14144" s="187" t="s">
        <v>73</v>
      </c>
      <c r="D14144" s="218">
        <v>238.6</v>
      </c>
    </row>
    <row r="14145" spans="1:4" ht="14.25">
      <c r="A14145" s="199">
        <v>7227</v>
      </c>
      <c r="B14145" s="186" t="s">
        <v>13227</v>
      </c>
      <c r="C14145" s="187" t="s">
        <v>73</v>
      </c>
      <c r="D14145" s="218">
        <v>271.58999999999997</v>
      </c>
    </row>
    <row r="14146" spans="1:4" ht="14.25">
      <c r="A14146" s="199">
        <v>7212</v>
      </c>
      <c r="B14146" s="186" t="s">
        <v>13228</v>
      </c>
      <c r="C14146" s="187" t="s">
        <v>73</v>
      </c>
      <c r="D14146" s="218">
        <v>298.41000000000003</v>
      </c>
    </row>
    <row r="14147" spans="1:4" ht="14.25">
      <c r="A14147" s="199">
        <v>7229</v>
      </c>
      <c r="B14147" s="186" t="s">
        <v>13229</v>
      </c>
      <c r="C14147" s="187" t="s">
        <v>73</v>
      </c>
      <c r="D14147" s="218">
        <v>189.15</v>
      </c>
    </row>
    <row r="14148" spans="1:4" ht="14.25">
      <c r="A14148" s="199">
        <v>7230</v>
      </c>
      <c r="B14148" s="186" t="s">
        <v>13230</v>
      </c>
      <c r="C14148" s="187" t="s">
        <v>73</v>
      </c>
      <c r="D14148" s="218">
        <v>314.89999999999998</v>
      </c>
    </row>
    <row r="14149" spans="1:4" ht="14.25">
      <c r="A14149" s="199">
        <v>7231</v>
      </c>
      <c r="B14149" s="186" t="s">
        <v>13231</v>
      </c>
      <c r="C14149" s="187" t="s">
        <v>73</v>
      </c>
      <c r="D14149" s="218">
        <v>446.71</v>
      </c>
    </row>
    <row r="14150" spans="1:4" ht="14.25">
      <c r="A14150" s="199">
        <v>7220</v>
      </c>
      <c r="B14150" s="186" t="s">
        <v>13232</v>
      </c>
      <c r="C14150" s="187" t="s">
        <v>73</v>
      </c>
      <c r="D14150" s="218">
        <v>551.41999999999996</v>
      </c>
    </row>
    <row r="14151" spans="1:4" ht="14.25">
      <c r="A14151" s="199">
        <v>34447</v>
      </c>
      <c r="B14151" s="186" t="s">
        <v>13233</v>
      </c>
      <c r="C14151" s="187" t="s">
        <v>73</v>
      </c>
      <c r="D14151" s="218">
        <v>616.55999999999995</v>
      </c>
    </row>
    <row r="14152" spans="1:4" ht="14.25">
      <c r="A14152" s="199">
        <v>7233</v>
      </c>
      <c r="B14152" s="186" t="s">
        <v>13234</v>
      </c>
      <c r="C14152" s="187" t="s">
        <v>73</v>
      </c>
      <c r="D14152" s="218">
        <v>707.3</v>
      </c>
    </row>
    <row r="14153" spans="1:4" ht="14.25">
      <c r="A14153" s="199">
        <v>40740</v>
      </c>
      <c r="B14153" s="186" t="s">
        <v>13235</v>
      </c>
      <c r="C14153" s="187" t="s">
        <v>74</v>
      </c>
      <c r="D14153" s="218">
        <v>115.32</v>
      </c>
    </row>
    <row r="14154" spans="1:4" ht="14.25">
      <c r="A14154" s="199">
        <v>25007</v>
      </c>
      <c r="B14154" s="186" t="s">
        <v>13236</v>
      </c>
      <c r="C14154" s="187" t="s">
        <v>74</v>
      </c>
      <c r="D14154" s="218">
        <v>33</v>
      </c>
    </row>
    <row r="14155" spans="1:4" ht="14.25">
      <c r="A14155" s="199">
        <v>43071</v>
      </c>
      <c r="B14155" s="186" t="s">
        <v>13237</v>
      </c>
      <c r="C14155" s="187" t="s">
        <v>74</v>
      </c>
      <c r="D14155" s="218">
        <v>129.85</v>
      </c>
    </row>
    <row r="14156" spans="1:4" ht="14.25">
      <c r="A14156" s="199">
        <v>39520</v>
      </c>
      <c r="B14156" s="186" t="s">
        <v>13238</v>
      </c>
      <c r="C14156" s="187" t="s">
        <v>74</v>
      </c>
      <c r="D14156" s="218">
        <v>105.94</v>
      </c>
    </row>
    <row r="14157" spans="1:4" ht="14.25">
      <c r="A14157" s="199">
        <v>39521</v>
      </c>
      <c r="B14157" s="186" t="s">
        <v>13239</v>
      </c>
      <c r="C14157" s="187" t="s">
        <v>74</v>
      </c>
      <c r="D14157" s="218">
        <v>109.4</v>
      </c>
    </row>
    <row r="14158" spans="1:4" ht="14.25">
      <c r="A14158" s="199">
        <v>39522</v>
      </c>
      <c r="B14158" s="186" t="s">
        <v>13240</v>
      </c>
      <c r="C14158" s="187" t="s">
        <v>74</v>
      </c>
      <c r="D14158" s="218">
        <v>112.97</v>
      </c>
    </row>
    <row r="14159" spans="1:4" ht="14.25">
      <c r="A14159" s="199">
        <v>7243</v>
      </c>
      <c r="B14159" s="186" t="s">
        <v>13241</v>
      </c>
      <c r="C14159" s="187" t="s">
        <v>74</v>
      </c>
      <c r="D14159" s="218">
        <v>34.479999999999997</v>
      </c>
    </row>
    <row r="14160" spans="1:4" ht="14.25">
      <c r="A14160" s="199">
        <v>7246</v>
      </c>
      <c r="B14160" s="186" t="s">
        <v>13242</v>
      </c>
      <c r="C14160" s="187" t="s">
        <v>73</v>
      </c>
      <c r="D14160" s="218">
        <v>33.51</v>
      </c>
    </row>
    <row r="14161" spans="1:4" ht="14.25">
      <c r="A14161" s="199">
        <v>12869</v>
      </c>
      <c r="B14161" s="186" t="s">
        <v>13243</v>
      </c>
      <c r="C14161" s="187" t="s">
        <v>42</v>
      </c>
      <c r="D14161" s="218">
        <v>21.3</v>
      </c>
    </row>
    <row r="14162" spans="1:4" ht="14.25">
      <c r="A14162" s="199">
        <v>41097</v>
      </c>
      <c r="B14162" s="186" t="s">
        <v>13244</v>
      </c>
      <c r="C14162" s="187" t="s">
        <v>75</v>
      </c>
      <c r="D14162" s="218">
        <v>3762.06</v>
      </c>
    </row>
    <row r="14163" spans="1:4" ht="14.25">
      <c r="A14163" s="199">
        <v>1574</v>
      </c>
      <c r="B14163" s="186" t="s">
        <v>13245</v>
      </c>
      <c r="C14163" s="187" t="s">
        <v>73</v>
      </c>
      <c r="D14163" s="218">
        <v>2.33</v>
      </c>
    </row>
    <row r="14164" spans="1:4" ht="14.25">
      <c r="A14164" s="199">
        <v>1581</v>
      </c>
      <c r="B14164" s="186" t="s">
        <v>13246</v>
      </c>
      <c r="C14164" s="187" t="s">
        <v>73</v>
      </c>
      <c r="D14164" s="218">
        <v>16.18</v>
      </c>
    </row>
    <row r="14165" spans="1:4" ht="14.25">
      <c r="A14165" s="199">
        <v>1575</v>
      </c>
      <c r="B14165" s="186" t="s">
        <v>13247</v>
      </c>
      <c r="C14165" s="187" t="s">
        <v>73</v>
      </c>
      <c r="D14165" s="218">
        <v>2.77</v>
      </c>
    </row>
    <row r="14166" spans="1:4" ht="14.25">
      <c r="A14166" s="199">
        <v>1570</v>
      </c>
      <c r="B14166" s="186" t="s">
        <v>13248</v>
      </c>
      <c r="C14166" s="187" t="s">
        <v>73</v>
      </c>
      <c r="D14166" s="218">
        <v>1.39</v>
      </c>
    </row>
    <row r="14167" spans="1:4" ht="14.25">
      <c r="A14167" s="199">
        <v>1576</v>
      </c>
      <c r="B14167" s="186" t="s">
        <v>13249</v>
      </c>
      <c r="C14167" s="187" t="s">
        <v>73</v>
      </c>
      <c r="D14167" s="218">
        <v>3.83</v>
      </c>
    </row>
    <row r="14168" spans="1:4" ht="14.25">
      <c r="A14168" s="199">
        <v>1577</v>
      </c>
      <c r="B14168" s="186" t="s">
        <v>13250</v>
      </c>
      <c r="C14168" s="187" t="s">
        <v>73</v>
      </c>
      <c r="D14168" s="218">
        <v>4.32</v>
      </c>
    </row>
    <row r="14169" spans="1:4" ht="14.25">
      <c r="A14169" s="199">
        <v>1571</v>
      </c>
      <c r="B14169" s="186" t="s">
        <v>13251</v>
      </c>
      <c r="C14169" s="187" t="s">
        <v>73</v>
      </c>
      <c r="D14169" s="218">
        <v>1.81</v>
      </c>
    </row>
    <row r="14170" spans="1:4" ht="14.25">
      <c r="A14170" s="199">
        <v>1578</v>
      </c>
      <c r="B14170" s="186" t="s">
        <v>13252</v>
      </c>
      <c r="C14170" s="187" t="s">
        <v>73</v>
      </c>
      <c r="D14170" s="218">
        <v>7.5</v>
      </c>
    </row>
    <row r="14171" spans="1:4" ht="14.25">
      <c r="A14171" s="199">
        <v>1573</v>
      </c>
      <c r="B14171" s="186" t="s">
        <v>13253</v>
      </c>
      <c r="C14171" s="187" t="s">
        <v>73</v>
      </c>
      <c r="D14171" s="218">
        <v>2.16</v>
      </c>
    </row>
    <row r="14172" spans="1:4" ht="14.25">
      <c r="A14172" s="199">
        <v>1579</v>
      </c>
      <c r="B14172" s="186" t="s">
        <v>13254</v>
      </c>
      <c r="C14172" s="187" t="s">
        <v>73</v>
      </c>
      <c r="D14172" s="218">
        <v>9.34</v>
      </c>
    </row>
    <row r="14173" spans="1:4" ht="14.25">
      <c r="A14173" s="199">
        <v>1580</v>
      </c>
      <c r="B14173" s="186" t="s">
        <v>13255</v>
      </c>
      <c r="C14173" s="187" t="s">
        <v>73</v>
      </c>
      <c r="D14173" s="218">
        <v>11.51</v>
      </c>
    </row>
    <row r="14174" spans="1:4" ht="14.25">
      <c r="A14174" s="199">
        <v>39321</v>
      </c>
      <c r="B14174" s="186" t="s">
        <v>13256</v>
      </c>
      <c r="C14174" s="187" t="s">
        <v>73</v>
      </c>
      <c r="D14174" s="218">
        <v>25.12</v>
      </c>
    </row>
    <row r="14175" spans="1:4" ht="14.25">
      <c r="A14175" s="199">
        <v>39319</v>
      </c>
      <c r="B14175" s="186" t="s">
        <v>13257</v>
      </c>
      <c r="C14175" s="187" t="s">
        <v>73</v>
      </c>
      <c r="D14175" s="218">
        <v>10.45</v>
      </c>
    </row>
    <row r="14176" spans="1:4" ht="14.25">
      <c r="A14176" s="199">
        <v>39320</v>
      </c>
      <c r="B14176" s="186" t="s">
        <v>13258</v>
      </c>
      <c r="C14176" s="187" t="s">
        <v>73</v>
      </c>
      <c r="D14176" s="218">
        <v>20.09</v>
      </c>
    </row>
    <row r="14177" spans="1:4" ht="14.25">
      <c r="A14177" s="199">
        <v>1542</v>
      </c>
      <c r="B14177" s="186" t="s">
        <v>13259</v>
      </c>
      <c r="C14177" s="187" t="s">
        <v>73</v>
      </c>
      <c r="D14177" s="218">
        <v>31.88</v>
      </c>
    </row>
    <row r="14178" spans="1:4" ht="14.25">
      <c r="A14178" s="199">
        <v>1591</v>
      </c>
      <c r="B14178" s="186" t="s">
        <v>13260</v>
      </c>
      <c r="C14178" s="187" t="s">
        <v>73</v>
      </c>
      <c r="D14178" s="218">
        <v>35.68</v>
      </c>
    </row>
    <row r="14179" spans="1:4" ht="14.25">
      <c r="A14179" s="199">
        <v>1547</v>
      </c>
      <c r="B14179" s="186" t="s">
        <v>13261</v>
      </c>
      <c r="C14179" s="187" t="s">
        <v>73</v>
      </c>
      <c r="D14179" s="218">
        <v>186.98</v>
      </c>
    </row>
    <row r="14180" spans="1:4" ht="14.25">
      <c r="A14180" s="199">
        <v>38196</v>
      </c>
      <c r="B14180" s="186" t="s">
        <v>13262</v>
      </c>
      <c r="C14180" s="187" t="s">
        <v>73</v>
      </c>
      <c r="D14180" s="218">
        <v>36.42</v>
      </c>
    </row>
    <row r="14181" spans="1:4" ht="14.25">
      <c r="A14181" s="199">
        <v>1543</v>
      </c>
      <c r="B14181" s="186" t="s">
        <v>13263</v>
      </c>
      <c r="C14181" s="187" t="s">
        <v>73</v>
      </c>
      <c r="D14181" s="218">
        <v>38.700000000000003</v>
      </c>
    </row>
    <row r="14182" spans="1:4" ht="14.25">
      <c r="A14182" s="199">
        <v>1585</v>
      </c>
      <c r="B14182" s="186" t="s">
        <v>13264</v>
      </c>
      <c r="C14182" s="187" t="s">
        <v>73</v>
      </c>
      <c r="D14182" s="218">
        <v>7.5</v>
      </c>
    </row>
    <row r="14183" spans="1:4" ht="14.25">
      <c r="A14183" s="199">
        <v>1593</v>
      </c>
      <c r="B14183" s="186" t="s">
        <v>13265</v>
      </c>
      <c r="C14183" s="187" t="s">
        <v>73</v>
      </c>
      <c r="D14183" s="218">
        <v>39.799999999999997</v>
      </c>
    </row>
    <row r="14184" spans="1:4" ht="14.25">
      <c r="A14184" s="199">
        <v>11838</v>
      </c>
      <c r="B14184" s="186" t="s">
        <v>13266</v>
      </c>
      <c r="C14184" s="187" t="s">
        <v>73</v>
      </c>
      <c r="D14184" s="218">
        <v>52.52</v>
      </c>
    </row>
    <row r="14185" spans="1:4" ht="14.25">
      <c r="A14185" s="199">
        <v>1594</v>
      </c>
      <c r="B14185" s="186" t="s">
        <v>13267</v>
      </c>
      <c r="C14185" s="187" t="s">
        <v>73</v>
      </c>
      <c r="D14185" s="218">
        <v>53.09</v>
      </c>
    </row>
    <row r="14186" spans="1:4" ht="14.25">
      <c r="A14186" s="199">
        <v>1586</v>
      </c>
      <c r="B14186" s="186" t="s">
        <v>13268</v>
      </c>
      <c r="C14186" s="187" t="s">
        <v>73</v>
      </c>
      <c r="D14186" s="218">
        <v>9.48</v>
      </c>
    </row>
    <row r="14187" spans="1:4" ht="14.25">
      <c r="A14187" s="199">
        <v>11839</v>
      </c>
      <c r="B14187" s="186" t="s">
        <v>13269</v>
      </c>
      <c r="C14187" s="187" t="s">
        <v>73</v>
      </c>
      <c r="D14187" s="218">
        <v>76.41</v>
      </c>
    </row>
    <row r="14188" spans="1:4" ht="14.25">
      <c r="A14188" s="199">
        <v>1587</v>
      </c>
      <c r="B14188" s="186" t="s">
        <v>13270</v>
      </c>
      <c r="C14188" s="187" t="s">
        <v>73</v>
      </c>
      <c r="D14188" s="218">
        <v>9.66</v>
      </c>
    </row>
    <row r="14189" spans="1:4" ht="14.25">
      <c r="A14189" s="199">
        <v>1545</v>
      </c>
      <c r="B14189" s="186" t="s">
        <v>13271</v>
      </c>
      <c r="C14189" s="187" t="s">
        <v>73</v>
      </c>
      <c r="D14189" s="218">
        <v>91.69</v>
      </c>
    </row>
    <row r="14190" spans="1:4" ht="14.25">
      <c r="A14190" s="199">
        <v>1588</v>
      </c>
      <c r="B14190" s="186" t="s">
        <v>13272</v>
      </c>
      <c r="C14190" s="187" t="s">
        <v>73</v>
      </c>
      <c r="D14190" s="218">
        <v>13.25</v>
      </c>
    </row>
    <row r="14191" spans="1:4" ht="14.25">
      <c r="A14191" s="199">
        <v>1535</v>
      </c>
      <c r="B14191" s="186" t="s">
        <v>13273</v>
      </c>
      <c r="C14191" s="187" t="s">
        <v>73</v>
      </c>
      <c r="D14191" s="218">
        <v>7.63</v>
      </c>
    </row>
    <row r="14192" spans="1:4" ht="14.25">
      <c r="A14192" s="199">
        <v>1589</v>
      </c>
      <c r="B14192" s="186" t="s">
        <v>13274</v>
      </c>
      <c r="C14192" s="187" t="s">
        <v>73</v>
      </c>
      <c r="D14192" s="218">
        <v>13.67</v>
      </c>
    </row>
    <row r="14193" spans="1:4" ht="14.25">
      <c r="A14193" s="199">
        <v>1546</v>
      </c>
      <c r="B14193" s="186" t="s">
        <v>13275</v>
      </c>
      <c r="C14193" s="187" t="s">
        <v>73</v>
      </c>
      <c r="D14193" s="218">
        <v>154.72999999999999</v>
      </c>
    </row>
    <row r="14194" spans="1:4" ht="14.25">
      <c r="A14194" s="199">
        <v>1590</v>
      </c>
      <c r="B14194" s="186" t="s">
        <v>13276</v>
      </c>
      <c r="C14194" s="187" t="s">
        <v>73</v>
      </c>
      <c r="D14194" s="218">
        <v>24.07</v>
      </c>
    </row>
    <row r="14195" spans="1:4" ht="14.25">
      <c r="A14195" s="199">
        <v>38415</v>
      </c>
      <c r="B14195" s="186" t="s">
        <v>13277</v>
      </c>
      <c r="C14195" s="187" t="s">
        <v>73</v>
      </c>
      <c r="D14195" s="218">
        <v>594.09</v>
      </c>
    </row>
    <row r="14196" spans="1:4" ht="14.25">
      <c r="A14196" s="199">
        <v>38414</v>
      </c>
      <c r="B14196" s="186" t="s">
        <v>13278</v>
      </c>
      <c r="C14196" s="187" t="s">
        <v>73</v>
      </c>
      <c r="D14196" s="218">
        <v>757.8</v>
      </c>
    </row>
    <row r="14197" spans="1:4" ht="14.25">
      <c r="A14197" s="199">
        <v>38128</v>
      </c>
      <c r="B14197" s="186" t="s">
        <v>13279</v>
      </c>
      <c r="C14197" s="187" t="s">
        <v>72</v>
      </c>
      <c r="D14197" s="218">
        <v>0.9</v>
      </c>
    </row>
    <row r="14198" spans="1:4" ht="14.25">
      <c r="A14198" s="199">
        <v>7253</v>
      </c>
      <c r="B14198" s="186" t="s">
        <v>13280</v>
      </c>
      <c r="C14198" s="187" t="s">
        <v>712</v>
      </c>
      <c r="D14198" s="218">
        <v>192.85</v>
      </c>
    </row>
    <row r="14199" spans="1:4" ht="14.25">
      <c r="A14199" s="199">
        <v>4806</v>
      </c>
      <c r="B14199" s="186" t="s">
        <v>13281</v>
      </c>
      <c r="C14199" s="187" t="s">
        <v>44</v>
      </c>
      <c r="D14199" s="218">
        <v>18.54</v>
      </c>
    </row>
    <row r="14200" spans="1:4" ht="14.25">
      <c r="A14200" s="199">
        <v>34401</v>
      </c>
      <c r="B14200" s="186" t="s">
        <v>13282</v>
      </c>
      <c r="C14200" s="187" t="s">
        <v>73</v>
      </c>
      <c r="D14200" s="218">
        <v>1.66</v>
      </c>
    </row>
    <row r="14201" spans="1:4" ht="14.25">
      <c r="A14201" s="199">
        <v>7256</v>
      </c>
      <c r="B14201" s="186" t="s">
        <v>13283</v>
      </c>
      <c r="C14201" s="187" t="s">
        <v>73</v>
      </c>
      <c r="D14201" s="218">
        <v>1.18</v>
      </c>
    </row>
    <row r="14202" spans="1:4" ht="14.25">
      <c r="A14202" s="199">
        <v>7260</v>
      </c>
      <c r="B14202" s="186" t="s">
        <v>13284</v>
      </c>
      <c r="C14202" s="187" t="s">
        <v>73</v>
      </c>
      <c r="D14202" s="218">
        <v>2.2400000000000002</v>
      </c>
    </row>
    <row r="14203" spans="1:4" ht="14.25">
      <c r="A14203" s="199">
        <v>7258</v>
      </c>
      <c r="B14203" s="186" t="s">
        <v>13285</v>
      </c>
      <c r="C14203" s="187" t="s">
        <v>73</v>
      </c>
      <c r="D14203" s="218">
        <v>0.57999999999999996</v>
      </c>
    </row>
    <row r="14204" spans="1:4" ht="14.25">
      <c r="A14204" s="199">
        <v>34400</v>
      </c>
      <c r="B14204" s="186" t="s">
        <v>13286</v>
      </c>
      <c r="C14204" s="187" t="s">
        <v>73</v>
      </c>
      <c r="D14204" s="218">
        <v>4.62</v>
      </c>
    </row>
    <row r="14205" spans="1:4" ht="14.25">
      <c r="A14205" s="199">
        <v>10617</v>
      </c>
      <c r="B14205" s="186" t="s">
        <v>13287</v>
      </c>
      <c r="C14205" s="187" t="s">
        <v>73</v>
      </c>
      <c r="D14205" s="218">
        <v>5.95</v>
      </c>
    </row>
    <row r="14206" spans="1:4" ht="14.25">
      <c r="A14206" s="199">
        <v>44261</v>
      </c>
      <c r="B14206" s="186" t="s">
        <v>13288</v>
      </c>
      <c r="C14206" s="187" t="s">
        <v>73</v>
      </c>
      <c r="D14206" s="218">
        <v>166.88</v>
      </c>
    </row>
    <row r="14207" spans="1:4" ht="14.25">
      <c r="A14207" s="199">
        <v>7274</v>
      </c>
      <c r="B14207" s="186" t="s">
        <v>13289</v>
      </c>
      <c r="C14207" s="187" t="s">
        <v>73</v>
      </c>
      <c r="D14207" s="218">
        <v>80.790000000000006</v>
      </c>
    </row>
    <row r="14208" spans="1:4" ht="14.25">
      <c r="A14208" s="199">
        <v>44326</v>
      </c>
      <c r="B14208" s="186" t="s">
        <v>13290</v>
      </c>
      <c r="C14208" s="187" t="s">
        <v>73</v>
      </c>
      <c r="D14208" s="218">
        <v>1744.96</v>
      </c>
    </row>
    <row r="14209" spans="1:4" ht="14.25">
      <c r="A14209" s="199">
        <v>154</v>
      </c>
      <c r="B14209" s="186" t="s">
        <v>13291</v>
      </c>
      <c r="C14209" s="187" t="s">
        <v>717</v>
      </c>
      <c r="D14209" s="218">
        <v>65.290000000000006</v>
      </c>
    </row>
    <row r="14210" spans="1:4" ht="14.25">
      <c r="A14210" s="199">
        <v>38121</v>
      </c>
      <c r="B14210" s="186" t="s">
        <v>13292</v>
      </c>
      <c r="C14210" s="187" t="s">
        <v>717</v>
      </c>
      <c r="D14210" s="218">
        <v>26.59</v>
      </c>
    </row>
    <row r="14211" spans="1:4" ht="14.25">
      <c r="A14211" s="199">
        <v>43776</v>
      </c>
      <c r="B14211" s="186" t="s">
        <v>13293</v>
      </c>
      <c r="C14211" s="187" t="s">
        <v>717</v>
      </c>
      <c r="D14211" s="218">
        <v>34.1</v>
      </c>
    </row>
    <row r="14212" spans="1:4" ht="14.25">
      <c r="A14212" s="199">
        <v>7343</v>
      </c>
      <c r="B14212" s="186" t="s">
        <v>13294</v>
      </c>
      <c r="C14212" s="187" t="s">
        <v>717</v>
      </c>
      <c r="D14212" s="218">
        <v>39.11</v>
      </c>
    </row>
    <row r="14213" spans="1:4" ht="14.25">
      <c r="A14213" s="199">
        <v>7348</v>
      </c>
      <c r="B14213" s="186" t="s">
        <v>13295</v>
      </c>
      <c r="C14213" s="187" t="s">
        <v>717</v>
      </c>
      <c r="D14213" s="218">
        <v>21.43</v>
      </c>
    </row>
    <row r="14214" spans="1:4" ht="14.25">
      <c r="A14214" s="199">
        <v>7313</v>
      </c>
      <c r="B14214" s="186" t="s">
        <v>13296</v>
      </c>
      <c r="C14214" s="187" t="s">
        <v>717</v>
      </c>
      <c r="D14214" s="218">
        <v>18.54</v>
      </c>
    </row>
    <row r="14215" spans="1:4" ht="14.25">
      <c r="A14215" s="199">
        <v>7319</v>
      </c>
      <c r="B14215" s="186" t="s">
        <v>13297</v>
      </c>
      <c r="C14215" s="187" t="s">
        <v>717</v>
      </c>
      <c r="D14215" s="218">
        <v>10.61</v>
      </c>
    </row>
    <row r="14216" spans="1:4" ht="14.25">
      <c r="A14216" s="199">
        <v>7314</v>
      </c>
      <c r="B14216" s="186" t="s">
        <v>13298</v>
      </c>
      <c r="C14216" s="187" t="s">
        <v>717</v>
      </c>
      <c r="D14216" s="218">
        <v>92.93</v>
      </c>
    </row>
    <row r="14217" spans="1:4" ht="14.25">
      <c r="A14217" s="199">
        <v>7304</v>
      </c>
      <c r="B14217" s="186" t="s">
        <v>13299</v>
      </c>
      <c r="C14217" s="187" t="s">
        <v>717</v>
      </c>
      <c r="D14217" s="218">
        <v>101.05</v>
      </c>
    </row>
    <row r="14218" spans="1:4" ht="14.25">
      <c r="A14218" s="199">
        <v>43649</v>
      </c>
      <c r="B14218" s="186" t="s">
        <v>13300</v>
      </c>
      <c r="C14218" s="187" t="s">
        <v>717</v>
      </c>
      <c r="D14218" s="218">
        <v>52.26</v>
      </c>
    </row>
    <row r="14219" spans="1:4" ht="14.25">
      <c r="A14219" s="199">
        <v>43650</v>
      </c>
      <c r="B14219" s="186" t="s">
        <v>13301</v>
      </c>
      <c r="C14219" s="187" t="s">
        <v>717</v>
      </c>
      <c r="D14219" s="218">
        <v>49.39</v>
      </c>
    </row>
    <row r="14220" spans="1:4" ht="14.25">
      <c r="A14220" s="199">
        <v>7311</v>
      </c>
      <c r="B14220" s="186" t="s">
        <v>13302</v>
      </c>
      <c r="C14220" s="187" t="s">
        <v>717</v>
      </c>
      <c r="D14220" s="218">
        <v>50.59</v>
      </c>
    </row>
    <row r="14221" spans="1:4" ht="14.25">
      <c r="A14221" s="199">
        <v>7292</v>
      </c>
      <c r="B14221" s="186" t="s">
        <v>13303</v>
      </c>
      <c r="C14221" s="187" t="s">
        <v>717</v>
      </c>
      <c r="D14221" s="218">
        <v>48.98</v>
      </c>
    </row>
    <row r="14222" spans="1:4" ht="14.25">
      <c r="A14222" s="199">
        <v>7293</v>
      </c>
      <c r="B14222" s="186" t="s">
        <v>13304</v>
      </c>
      <c r="C14222" s="187" t="s">
        <v>717</v>
      </c>
      <c r="D14222" s="218">
        <v>54.19</v>
      </c>
    </row>
    <row r="14223" spans="1:4" ht="14.25">
      <c r="A14223" s="199">
        <v>7306</v>
      </c>
      <c r="B14223" s="186" t="s">
        <v>13305</v>
      </c>
      <c r="C14223" s="187" t="s">
        <v>717</v>
      </c>
      <c r="D14223" s="218">
        <v>59.8</v>
      </c>
    </row>
    <row r="14224" spans="1:4" ht="14.25">
      <c r="A14224" s="199">
        <v>7288</v>
      </c>
      <c r="B14224" s="186" t="s">
        <v>13306</v>
      </c>
      <c r="C14224" s="187" t="s">
        <v>717</v>
      </c>
      <c r="D14224" s="218">
        <v>49.65</v>
      </c>
    </row>
    <row r="14225" spans="1:4" ht="14.25">
      <c r="A14225" s="199">
        <v>43625</v>
      </c>
      <c r="B14225" s="186" t="s">
        <v>13307</v>
      </c>
      <c r="C14225" s="187" t="s">
        <v>717</v>
      </c>
      <c r="D14225" s="218">
        <v>40.090000000000003</v>
      </c>
    </row>
    <row r="14226" spans="1:4" ht="14.25">
      <c r="A14226" s="199">
        <v>43647</v>
      </c>
      <c r="B14226" s="186" t="s">
        <v>13308</v>
      </c>
      <c r="C14226" s="187" t="s">
        <v>717</v>
      </c>
      <c r="D14226" s="218">
        <v>36.42</v>
      </c>
    </row>
    <row r="14227" spans="1:4" ht="14.25">
      <c r="A14227" s="199">
        <v>43648</v>
      </c>
      <c r="B14227" s="186" t="s">
        <v>13309</v>
      </c>
      <c r="C14227" s="187" t="s">
        <v>717</v>
      </c>
      <c r="D14227" s="218">
        <v>35.14</v>
      </c>
    </row>
    <row r="14228" spans="1:4" ht="14.25">
      <c r="A14228" s="199">
        <v>35693</v>
      </c>
      <c r="B14228" s="186" t="s">
        <v>13310</v>
      </c>
      <c r="C14228" s="187" t="s">
        <v>717</v>
      </c>
      <c r="D14228" s="218">
        <v>13.33</v>
      </c>
    </row>
    <row r="14229" spans="1:4" ht="14.25">
      <c r="A14229" s="199">
        <v>7356</v>
      </c>
      <c r="B14229" s="186" t="s">
        <v>13311</v>
      </c>
      <c r="C14229" s="187" t="s">
        <v>717</v>
      </c>
      <c r="D14229" s="218">
        <v>31.95</v>
      </c>
    </row>
    <row r="14230" spans="1:4" ht="14.25">
      <c r="A14230" s="199">
        <v>35692</v>
      </c>
      <c r="B14230" s="186" t="s">
        <v>13312</v>
      </c>
      <c r="C14230" s="187" t="s">
        <v>717</v>
      </c>
      <c r="D14230" s="218">
        <v>20.91</v>
      </c>
    </row>
    <row r="14231" spans="1:4" ht="14.25">
      <c r="A14231" s="199">
        <v>43624</v>
      </c>
      <c r="B14231" s="186" t="s">
        <v>13313</v>
      </c>
      <c r="C14231" s="187" t="s">
        <v>717</v>
      </c>
      <c r="D14231" s="218">
        <v>38.94</v>
      </c>
    </row>
    <row r="14232" spans="1:4" ht="14.25">
      <c r="A14232" s="199">
        <v>7342</v>
      </c>
      <c r="B14232" s="186" t="s">
        <v>13314</v>
      </c>
      <c r="C14232" s="187" t="s">
        <v>72</v>
      </c>
      <c r="D14232" s="218">
        <v>2.0299999999999998</v>
      </c>
    </row>
    <row r="14233" spans="1:4" ht="14.25">
      <c r="A14233" s="199">
        <v>7350</v>
      </c>
      <c r="B14233" s="186" t="s">
        <v>13315</v>
      </c>
      <c r="C14233" s="187" t="s">
        <v>717</v>
      </c>
      <c r="D14233" s="218">
        <v>46.12</v>
      </c>
    </row>
    <row r="14234" spans="1:4" ht="14.25">
      <c r="A14234" s="199">
        <v>39574</v>
      </c>
      <c r="B14234" s="186" t="s">
        <v>13316</v>
      </c>
      <c r="C14234" s="187" t="s">
        <v>73</v>
      </c>
      <c r="D14234" s="218">
        <v>4.0199999999999996</v>
      </c>
    </row>
    <row r="14235" spans="1:4" ht="14.25">
      <c r="A14235" s="199">
        <v>11060</v>
      </c>
      <c r="B14235" s="186" t="s">
        <v>13317</v>
      </c>
      <c r="C14235" s="187" t="s">
        <v>73</v>
      </c>
      <c r="D14235" s="218">
        <v>42.2</v>
      </c>
    </row>
    <row r="14236" spans="1:4" ht="14.25">
      <c r="A14236" s="199">
        <v>37401</v>
      </c>
      <c r="B14236" s="186" t="s">
        <v>13318</v>
      </c>
      <c r="C14236" s="187" t="s">
        <v>73</v>
      </c>
      <c r="D14236" s="218">
        <v>46.74</v>
      </c>
    </row>
    <row r="14237" spans="1:4" ht="14.25">
      <c r="A14237" s="199">
        <v>38101</v>
      </c>
      <c r="B14237" s="186" t="s">
        <v>13319</v>
      </c>
      <c r="C14237" s="187" t="s">
        <v>73</v>
      </c>
      <c r="D14237" s="218">
        <v>7.23</v>
      </c>
    </row>
    <row r="14238" spans="1:4" ht="14.25">
      <c r="A14238" s="199">
        <v>7528</v>
      </c>
      <c r="B14238" s="186" t="s">
        <v>13320</v>
      </c>
      <c r="C14238" s="187" t="s">
        <v>73</v>
      </c>
      <c r="D14238" s="218">
        <v>8.5</v>
      </c>
    </row>
    <row r="14239" spans="1:4" ht="14.25">
      <c r="A14239" s="199">
        <v>12147</v>
      </c>
      <c r="B14239" s="186" t="s">
        <v>13321</v>
      </c>
      <c r="C14239" s="187" t="s">
        <v>73</v>
      </c>
      <c r="D14239" s="218">
        <v>12.96</v>
      </c>
    </row>
    <row r="14240" spans="1:4" ht="14.25">
      <c r="A14240" s="199">
        <v>38075</v>
      </c>
      <c r="B14240" s="186" t="s">
        <v>13322</v>
      </c>
      <c r="C14240" s="187" t="s">
        <v>73</v>
      </c>
      <c r="D14240" s="218">
        <v>14.72</v>
      </c>
    </row>
    <row r="14241" spans="1:4" ht="14.25">
      <c r="A14241" s="199">
        <v>38102</v>
      </c>
      <c r="B14241" s="186" t="s">
        <v>13323</v>
      </c>
      <c r="C14241" s="187" t="s">
        <v>73</v>
      </c>
      <c r="D14241" s="218">
        <v>9.25</v>
      </c>
    </row>
    <row r="14242" spans="1:4" ht="14.25">
      <c r="A14242" s="199">
        <v>7525</v>
      </c>
      <c r="B14242" s="186" t="s">
        <v>13324</v>
      </c>
      <c r="C14242" s="187" t="s">
        <v>73</v>
      </c>
      <c r="D14242" s="218">
        <v>41.85</v>
      </c>
    </row>
    <row r="14243" spans="1:4" ht="14.25">
      <c r="A14243" s="199">
        <v>7524</v>
      </c>
      <c r="B14243" s="186" t="s">
        <v>13325</v>
      </c>
      <c r="C14243" s="187" t="s">
        <v>73</v>
      </c>
      <c r="D14243" s="218">
        <v>39.44</v>
      </c>
    </row>
    <row r="14244" spans="1:4" ht="14.25">
      <c r="A14244" s="199">
        <v>38105</v>
      </c>
      <c r="B14244" s="186" t="s">
        <v>13326</v>
      </c>
      <c r="C14244" s="187" t="s">
        <v>73</v>
      </c>
      <c r="D14244" s="218">
        <v>10.130000000000001</v>
      </c>
    </row>
    <row r="14245" spans="1:4" ht="14.25">
      <c r="A14245" s="199">
        <v>38084</v>
      </c>
      <c r="B14245" s="186" t="s">
        <v>13327</v>
      </c>
      <c r="C14245" s="187" t="s">
        <v>73</v>
      </c>
      <c r="D14245" s="218">
        <v>14.39</v>
      </c>
    </row>
    <row r="14246" spans="1:4" ht="14.25">
      <c r="A14246" s="199">
        <v>38103</v>
      </c>
      <c r="B14246" s="186" t="s">
        <v>13328</v>
      </c>
      <c r="C14246" s="187" t="s">
        <v>73</v>
      </c>
      <c r="D14246" s="218">
        <v>15.21</v>
      </c>
    </row>
    <row r="14247" spans="1:4" ht="14.25">
      <c r="A14247" s="199">
        <v>38082</v>
      </c>
      <c r="B14247" s="186" t="s">
        <v>13329</v>
      </c>
      <c r="C14247" s="187" t="s">
        <v>73</v>
      </c>
      <c r="D14247" s="218">
        <v>18.73</v>
      </c>
    </row>
    <row r="14248" spans="1:4" ht="14.25">
      <c r="A14248" s="199">
        <v>38104</v>
      </c>
      <c r="B14248" s="186" t="s">
        <v>13330</v>
      </c>
      <c r="C14248" s="187" t="s">
        <v>73</v>
      </c>
      <c r="D14248" s="218">
        <v>29.78</v>
      </c>
    </row>
    <row r="14249" spans="1:4" ht="14.25">
      <c r="A14249" s="199">
        <v>38083</v>
      </c>
      <c r="B14249" s="186" t="s">
        <v>13331</v>
      </c>
      <c r="C14249" s="187" t="s">
        <v>73</v>
      </c>
      <c r="D14249" s="218">
        <v>33.06</v>
      </c>
    </row>
    <row r="14250" spans="1:4" ht="14.25">
      <c r="A14250" s="199">
        <v>38076</v>
      </c>
      <c r="B14250" s="186" t="s">
        <v>13332</v>
      </c>
      <c r="C14250" s="187" t="s">
        <v>73</v>
      </c>
      <c r="D14250" s="218">
        <v>16.5</v>
      </c>
    </row>
    <row r="14251" spans="1:4" ht="14.25">
      <c r="A14251" s="199">
        <v>7592</v>
      </c>
      <c r="B14251" s="186" t="s">
        <v>13333</v>
      </c>
      <c r="C14251" s="187" t="s">
        <v>42</v>
      </c>
      <c r="D14251" s="218">
        <v>40.21</v>
      </c>
    </row>
    <row r="14252" spans="1:4" ht="14.25">
      <c r="A14252" s="199">
        <v>40820</v>
      </c>
      <c r="B14252" s="186" t="s">
        <v>13334</v>
      </c>
      <c r="C14252" s="187" t="s">
        <v>75</v>
      </c>
      <c r="D14252" s="218">
        <v>7098.11</v>
      </c>
    </row>
    <row r="14253" spans="1:4" ht="14.25">
      <c r="A14253" s="199">
        <v>11826</v>
      </c>
      <c r="B14253" s="186" t="s">
        <v>14003</v>
      </c>
      <c r="C14253" s="187" t="s">
        <v>73</v>
      </c>
      <c r="D14253" s="218">
        <v>48.72</v>
      </c>
    </row>
    <row r="14254" spans="1:4" ht="14.25">
      <c r="A14254" s="199">
        <v>7606</v>
      </c>
      <c r="B14254" s="186" t="s">
        <v>14004</v>
      </c>
      <c r="C14254" s="187" t="s">
        <v>73</v>
      </c>
      <c r="D14254" s="218">
        <v>58.59</v>
      </c>
    </row>
    <row r="14255" spans="1:4" ht="14.25">
      <c r="A14255" s="199">
        <v>11825</v>
      </c>
      <c r="B14255" s="186" t="s">
        <v>13335</v>
      </c>
      <c r="C14255" s="187" t="s">
        <v>73</v>
      </c>
      <c r="D14255" s="218">
        <v>61.64</v>
      </c>
    </row>
    <row r="14256" spans="1:4" ht="14.25">
      <c r="A14256" s="199">
        <v>11767</v>
      </c>
      <c r="B14256" s="186" t="s">
        <v>13336</v>
      </c>
      <c r="C14256" s="187" t="s">
        <v>73</v>
      </c>
      <c r="D14256" s="218">
        <v>164.17</v>
      </c>
    </row>
    <row r="14257" spans="1:4" ht="14.25">
      <c r="A14257" s="199">
        <v>11763</v>
      </c>
      <c r="B14257" s="186" t="s">
        <v>13337</v>
      </c>
      <c r="C14257" s="187" t="s">
        <v>73</v>
      </c>
      <c r="D14257" s="218">
        <v>127.95</v>
      </c>
    </row>
    <row r="14258" spans="1:4" ht="14.25">
      <c r="A14258" s="199">
        <v>11764</v>
      </c>
      <c r="B14258" s="186" t="s">
        <v>13338</v>
      </c>
      <c r="C14258" s="187" t="s">
        <v>73</v>
      </c>
      <c r="D14258" s="218">
        <v>104.98</v>
      </c>
    </row>
    <row r="14259" spans="1:4" ht="14.25">
      <c r="A14259" s="199">
        <v>11829</v>
      </c>
      <c r="B14259" s="186" t="s">
        <v>13339</v>
      </c>
      <c r="C14259" s="187" t="s">
        <v>73</v>
      </c>
      <c r="D14259" s="218">
        <v>25.37</v>
      </c>
    </row>
    <row r="14260" spans="1:4" ht="14.25">
      <c r="A14260" s="199">
        <v>11830</v>
      </c>
      <c r="B14260" s="186" t="s">
        <v>13340</v>
      </c>
      <c r="C14260" s="187" t="s">
        <v>73</v>
      </c>
      <c r="D14260" s="218">
        <v>27.4</v>
      </c>
    </row>
    <row r="14261" spans="1:4" ht="14.25">
      <c r="A14261" s="199">
        <v>11765</v>
      </c>
      <c r="B14261" s="186" t="s">
        <v>13341</v>
      </c>
      <c r="C14261" s="187" t="s">
        <v>73</v>
      </c>
      <c r="D14261" s="218">
        <v>69.959999999999994</v>
      </c>
    </row>
    <row r="14262" spans="1:4" ht="14.25">
      <c r="A14262" s="199">
        <v>11766</v>
      </c>
      <c r="B14262" s="186" t="s">
        <v>13342</v>
      </c>
      <c r="C14262" s="187" t="s">
        <v>73</v>
      </c>
      <c r="D14262" s="218">
        <v>38.270000000000003</v>
      </c>
    </row>
    <row r="14263" spans="1:4" ht="14.25">
      <c r="A14263" s="199">
        <v>11824</v>
      </c>
      <c r="B14263" s="186" t="s">
        <v>13343</v>
      </c>
      <c r="C14263" s="187" t="s">
        <v>73</v>
      </c>
      <c r="D14263" s="218">
        <v>45.01</v>
      </c>
    </row>
    <row r="14264" spans="1:4" ht="14.25">
      <c r="A14264" s="199">
        <v>44045</v>
      </c>
      <c r="B14264" s="186" t="s">
        <v>13344</v>
      </c>
      <c r="C14264" s="187" t="s">
        <v>73</v>
      </c>
      <c r="D14264" s="218">
        <v>318.64999999999998</v>
      </c>
    </row>
    <row r="14265" spans="1:4" ht="14.25">
      <c r="A14265" s="199">
        <v>39702</v>
      </c>
      <c r="B14265" s="186" t="s">
        <v>13345</v>
      </c>
      <c r="C14265" s="187" t="s">
        <v>73</v>
      </c>
      <c r="D14265" s="218">
        <v>2116.3000000000002</v>
      </c>
    </row>
    <row r="14266" spans="1:4" ht="14.25">
      <c r="A14266" s="199">
        <v>13415</v>
      </c>
      <c r="B14266" s="186" t="s">
        <v>13346</v>
      </c>
      <c r="C14266" s="187" t="s">
        <v>73</v>
      </c>
      <c r="D14266" s="218">
        <v>69.48</v>
      </c>
    </row>
    <row r="14267" spans="1:4" ht="14.25">
      <c r="A14267" s="199">
        <v>7602</v>
      </c>
      <c r="B14267" s="186" t="s">
        <v>13347</v>
      </c>
      <c r="C14267" s="187" t="s">
        <v>73</v>
      </c>
      <c r="D14267" s="218">
        <v>44.34</v>
      </c>
    </row>
    <row r="14268" spans="1:4" ht="14.25">
      <c r="A14268" s="199">
        <v>7603</v>
      </c>
      <c r="B14268" s="186" t="s">
        <v>13348</v>
      </c>
      <c r="C14268" s="187" t="s">
        <v>73</v>
      </c>
      <c r="D14268" s="218">
        <v>37.61</v>
      </c>
    </row>
    <row r="14269" spans="1:4" ht="14.25">
      <c r="A14269" s="199">
        <v>11777</v>
      </c>
      <c r="B14269" s="186" t="s">
        <v>13349</v>
      </c>
      <c r="C14269" s="187" t="s">
        <v>73</v>
      </c>
      <c r="D14269" s="218">
        <v>210.33</v>
      </c>
    </row>
    <row r="14270" spans="1:4" ht="14.25">
      <c r="A14270" s="199">
        <v>13417</v>
      </c>
      <c r="B14270" s="186" t="s">
        <v>13350</v>
      </c>
      <c r="C14270" s="187" t="s">
        <v>73</v>
      </c>
      <c r="D14270" s="218">
        <v>90.49</v>
      </c>
    </row>
    <row r="14271" spans="1:4" ht="14.25">
      <c r="A14271" s="199">
        <v>36791</v>
      </c>
      <c r="B14271" s="186" t="s">
        <v>13351</v>
      </c>
      <c r="C14271" s="187" t="s">
        <v>73</v>
      </c>
      <c r="D14271" s="218">
        <v>135.81</v>
      </c>
    </row>
    <row r="14272" spans="1:4" ht="14.25">
      <c r="A14272" s="199">
        <v>36795</v>
      </c>
      <c r="B14272" s="186" t="s">
        <v>13352</v>
      </c>
      <c r="C14272" s="187" t="s">
        <v>73</v>
      </c>
      <c r="D14272" s="218">
        <v>1717.19</v>
      </c>
    </row>
    <row r="14273" spans="1:4" ht="14.25">
      <c r="A14273" s="199">
        <v>36796</v>
      </c>
      <c r="B14273" s="186" t="s">
        <v>13353</v>
      </c>
      <c r="C14273" s="187" t="s">
        <v>73</v>
      </c>
      <c r="D14273" s="218">
        <v>142.69</v>
      </c>
    </row>
    <row r="14274" spans="1:4" ht="14.25">
      <c r="A14274" s="199">
        <v>36792</v>
      </c>
      <c r="B14274" s="186" t="s">
        <v>13354</v>
      </c>
      <c r="C14274" s="187" t="s">
        <v>73</v>
      </c>
      <c r="D14274" s="218">
        <v>180.76</v>
      </c>
    </row>
    <row r="14275" spans="1:4" ht="14.25">
      <c r="A14275" s="199">
        <v>11773</v>
      </c>
      <c r="B14275" s="186" t="s">
        <v>13355</v>
      </c>
      <c r="C14275" s="187" t="s">
        <v>73</v>
      </c>
      <c r="D14275" s="218">
        <v>120.33</v>
      </c>
    </row>
    <row r="14276" spans="1:4" ht="14.25">
      <c r="A14276" s="199">
        <v>11762</v>
      </c>
      <c r="B14276" s="186" t="s">
        <v>13356</v>
      </c>
      <c r="C14276" s="187" t="s">
        <v>73</v>
      </c>
      <c r="D14276" s="218">
        <v>57.07</v>
      </c>
    </row>
    <row r="14277" spans="1:4" ht="14.25">
      <c r="A14277" s="199">
        <v>7604</v>
      </c>
      <c r="B14277" s="186" t="s">
        <v>13357</v>
      </c>
      <c r="C14277" s="187" t="s">
        <v>73</v>
      </c>
      <c r="D14277" s="218">
        <v>48.32</v>
      </c>
    </row>
    <row r="14278" spans="1:4" ht="14.25">
      <c r="A14278" s="199">
        <v>13984</v>
      </c>
      <c r="B14278" s="186" t="s">
        <v>13358</v>
      </c>
      <c r="C14278" s="187" t="s">
        <v>73</v>
      </c>
      <c r="D14278" s="218">
        <v>70.23</v>
      </c>
    </row>
    <row r="14279" spans="1:4" ht="14.25">
      <c r="A14279" s="199">
        <v>11772</v>
      </c>
      <c r="B14279" s="186" t="s">
        <v>13359</v>
      </c>
      <c r="C14279" s="187" t="s">
        <v>73</v>
      </c>
      <c r="D14279" s="218">
        <v>120.7</v>
      </c>
    </row>
    <row r="14280" spans="1:4" ht="14.25">
      <c r="A14280" s="199">
        <v>13983</v>
      </c>
      <c r="B14280" s="186" t="s">
        <v>13360</v>
      </c>
      <c r="C14280" s="187" t="s">
        <v>73</v>
      </c>
      <c r="D14280" s="218">
        <v>91.41</v>
      </c>
    </row>
    <row r="14281" spans="1:4" ht="14.25">
      <c r="A14281" s="199">
        <v>13416</v>
      </c>
      <c r="B14281" s="186" t="s">
        <v>13361</v>
      </c>
      <c r="C14281" s="187" t="s">
        <v>73</v>
      </c>
      <c r="D14281" s="218">
        <v>81.19</v>
      </c>
    </row>
    <row r="14282" spans="1:4" ht="14.25">
      <c r="A14282" s="199">
        <v>40329</v>
      </c>
      <c r="B14282" s="186" t="s">
        <v>14005</v>
      </c>
      <c r="C14282" s="187" t="s">
        <v>73</v>
      </c>
      <c r="D14282" s="218">
        <v>15.9</v>
      </c>
    </row>
    <row r="14283" spans="1:4" ht="14.25">
      <c r="A14283" s="199">
        <v>11823</v>
      </c>
      <c r="B14283" s="186" t="s">
        <v>13362</v>
      </c>
      <c r="C14283" s="187" t="s">
        <v>73</v>
      </c>
      <c r="D14283" s="218">
        <v>6.69</v>
      </c>
    </row>
    <row r="14284" spans="1:4" ht="14.25">
      <c r="A14284" s="199">
        <v>11822</v>
      </c>
      <c r="B14284" s="186" t="s">
        <v>13363</v>
      </c>
      <c r="C14284" s="187" t="s">
        <v>73</v>
      </c>
      <c r="D14284" s="218">
        <v>34.97</v>
      </c>
    </row>
    <row r="14285" spans="1:4" ht="14.25">
      <c r="A14285" s="199">
        <v>11831</v>
      </c>
      <c r="B14285" s="186" t="s">
        <v>13364</v>
      </c>
      <c r="C14285" s="187" t="s">
        <v>73</v>
      </c>
      <c r="D14285" s="218">
        <v>21.04</v>
      </c>
    </row>
    <row r="14286" spans="1:4" ht="14.25">
      <c r="A14286" s="199">
        <v>45249</v>
      </c>
      <c r="B14286" s="186" t="s">
        <v>14006</v>
      </c>
      <c r="C14286" s="187" t="s">
        <v>73</v>
      </c>
      <c r="D14286" s="218">
        <v>204.48</v>
      </c>
    </row>
    <row r="14287" spans="1:4" ht="14.25">
      <c r="A14287" s="199">
        <v>7613</v>
      </c>
      <c r="B14287" s="186" t="s">
        <v>13365</v>
      </c>
      <c r="C14287" s="187" t="s">
        <v>73</v>
      </c>
      <c r="D14287" s="218"/>
    </row>
    <row r="14288" spans="1:4" ht="14.25">
      <c r="A14288" s="199">
        <v>7619</v>
      </c>
      <c r="B14288" s="186" t="s">
        <v>13366</v>
      </c>
      <c r="C14288" s="187" t="s">
        <v>73</v>
      </c>
      <c r="D14288" s="218"/>
    </row>
    <row r="14289" spans="1:4" ht="14.25">
      <c r="A14289" s="199">
        <v>12076</v>
      </c>
      <c r="B14289" s="186" t="s">
        <v>13367</v>
      </c>
      <c r="C14289" s="187" t="s">
        <v>73</v>
      </c>
      <c r="D14289" s="218"/>
    </row>
    <row r="14290" spans="1:4" ht="14.25">
      <c r="A14290" s="199">
        <v>7614</v>
      </c>
      <c r="B14290" s="186" t="s">
        <v>13368</v>
      </c>
      <c r="C14290" s="187" t="s">
        <v>73</v>
      </c>
      <c r="D14290" s="218"/>
    </row>
    <row r="14291" spans="1:4" ht="14.25">
      <c r="A14291" s="199">
        <v>7618</v>
      </c>
      <c r="B14291" s="186" t="s">
        <v>13369</v>
      </c>
      <c r="C14291" s="187" t="s">
        <v>73</v>
      </c>
      <c r="D14291" s="218"/>
    </row>
    <row r="14292" spans="1:4" ht="14.25">
      <c r="A14292" s="199">
        <v>7620</v>
      </c>
      <c r="B14292" s="186" t="s">
        <v>13370</v>
      </c>
      <c r="C14292" s="187" t="s">
        <v>73</v>
      </c>
      <c r="D14292" s="218"/>
    </row>
    <row r="14293" spans="1:4" ht="14.25">
      <c r="A14293" s="199">
        <v>7610</v>
      </c>
      <c r="B14293" s="186" t="s">
        <v>13371</v>
      </c>
      <c r="C14293" s="187" t="s">
        <v>73</v>
      </c>
      <c r="D14293" s="218"/>
    </row>
    <row r="14294" spans="1:4" ht="14.25">
      <c r="A14294" s="199">
        <v>7615</v>
      </c>
      <c r="B14294" s="186" t="s">
        <v>13372</v>
      </c>
      <c r="C14294" s="187" t="s">
        <v>73</v>
      </c>
      <c r="D14294" s="218"/>
    </row>
    <row r="14295" spans="1:4" ht="14.25">
      <c r="A14295" s="199">
        <v>7617</v>
      </c>
      <c r="B14295" s="186" t="s">
        <v>13373</v>
      </c>
      <c r="C14295" s="187" t="s">
        <v>73</v>
      </c>
      <c r="D14295" s="218"/>
    </row>
    <row r="14296" spans="1:4" ht="14.25">
      <c r="A14296" s="199">
        <v>7616</v>
      </c>
      <c r="B14296" s="186" t="s">
        <v>13374</v>
      </c>
      <c r="C14296" s="187" t="s">
        <v>73</v>
      </c>
      <c r="D14296" s="218"/>
    </row>
    <row r="14297" spans="1:4" ht="14.25">
      <c r="A14297" s="199">
        <v>7611</v>
      </c>
      <c r="B14297" s="186" t="s">
        <v>13375</v>
      </c>
      <c r="C14297" s="187" t="s">
        <v>73</v>
      </c>
      <c r="D14297" s="218"/>
    </row>
    <row r="14298" spans="1:4" ht="14.25">
      <c r="A14298" s="199">
        <v>7612</v>
      </c>
      <c r="B14298" s="186" t="s">
        <v>13376</v>
      </c>
      <c r="C14298" s="187" t="s">
        <v>73</v>
      </c>
      <c r="D14298" s="218"/>
    </row>
    <row r="14299" spans="1:4" ht="14.25">
      <c r="A14299" s="199">
        <v>37371</v>
      </c>
      <c r="B14299" s="186" t="s">
        <v>13377</v>
      </c>
      <c r="C14299" s="187" t="s">
        <v>42</v>
      </c>
      <c r="D14299" s="218">
        <v>0.86</v>
      </c>
    </row>
    <row r="14300" spans="1:4" ht="14.25">
      <c r="A14300" s="199">
        <v>40861</v>
      </c>
      <c r="B14300" s="186" t="s">
        <v>13378</v>
      </c>
      <c r="C14300" s="187" t="s">
        <v>75</v>
      </c>
      <c r="D14300" s="218">
        <v>162.4</v>
      </c>
    </row>
    <row r="14301" spans="1:4" ht="14.25">
      <c r="A14301" s="199">
        <v>36509</v>
      </c>
      <c r="B14301" s="186" t="s">
        <v>13379</v>
      </c>
      <c r="C14301" s="187" t="s">
        <v>73</v>
      </c>
      <c r="D14301" s="218">
        <v>1122201.76</v>
      </c>
    </row>
    <row r="14302" spans="1:4" ht="14.25">
      <c r="A14302" s="199">
        <v>7622</v>
      </c>
      <c r="B14302" s="186" t="s">
        <v>13380</v>
      </c>
      <c r="C14302" s="187" t="s">
        <v>73</v>
      </c>
      <c r="D14302" s="218">
        <v>1072204.3</v>
      </c>
    </row>
    <row r="14303" spans="1:4" ht="14.25">
      <c r="A14303" s="199">
        <v>7624</v>
      </c>
      <c r="B14303" s="186" t="s">
        <v>13381</v>
      </c>
      <c r="C14303" s="187" t="s">
        <v>73</v>
      </c>
      <c r="D14303" s="218">
        <v>1390000</v>
      </c>
    </row>
    <row r="14304" spans="1:4" ht="14.25">
      <c r="A14304" s="199">
        <v>7625</v>
      </c>
      <c r="B14304" s="186" t="s">
        <v>13382</v>
      </c>
      <c r="C14304" s="187" t="s">
        <v>73</v>
      </c>
      <c r="D14304" s="218">
        <v>1381498.34</v>
      </c>
    </row>
    <row r="14305" spans="1:4" ht="14.25">
      <c r="A14305" s="199">
        <v>7623</v>
      </c>
      <c r="B14305" s="186" t="s">
        <v>13383</v>
      </c>
      <c r="C14305" s="187" t="s">
        <v>73</v>
      </c>
      <c r="D14305" s="218">
        <v>4553029.92</v>
      </c>
    </row>
    <row r="14306" spans="1:4" ht="14.25">
      <c r="A14306" s="199">
        <v>36511</v>
      </c>
      <c r="B14306" s="186" t="s">
        <v>13384</v>
      </c>
      <c r="C14306" s="187" t="s">
        <v>73</v>
      </c>
      <c r="D14306" s="218">
        <v>407981.28</v>
      </c>
    </row>
    <row r="14307" spans="1:4" ht="14.25">
      <c r="A14307" s="199">
        <v>7640</v>
      </c>
      <c r="B14307" s="186" t="s">
        <v>13385</v>
      </c>
      <c r="C14307" s="187" t="s">
        <v>73</v>
      </c>
      <c r="D14307" s="218">
        <v>299000</v>
      </c>
    </row>
    <row r="14308" spans="1:4" ht="14.25">
      <c r="A14308" s="199">
        <v>11572</v>
      </c>
      <c r="B14308" s="186" t="s">
        <v>13386</v>
      </c>
      <c r="C14308" s="187" t="s">
        <v>73</v>
      </c>
      <c r="D14308" s="218">
        <v>33</v>
      </c>
    </row>
    <row r="14309" spans="1:4" ht="14.25">
      <c r="A14309" s="199">
        <v>36149</v>
      </c>
      <c r="B14309" s="186" t="s">
        <v>13387</v>
      </c>
      <c r="C14309" s="187" t="s">
        <v>73</v>
      </c>
      <c r="D14309" s="218">
        <v>176.56</v>
      </c>
    </row>
    <row r="14310" spans="1:4" ht="14.25">
      <c r="A14310" s="199">
        <v>42407</v>
      </c>
      <c r="B14310" s="186" t="s">
        <v>13388</v>
      </c>
      <c r="C14310" s="187" t="s">
        <v>44</v>
      </c>
      <c r="D14310" s="218">
        <v>5.94</v>
      </c>
    </row>
    <row r="14311" spans="1:4" ht="14.25">
      <c r="A14311" s="199">
        <v>45200</v>
      </c>
      <c r="B14311" s="186" t="s">
        <v>14007</v>
      </c>
      <c r="C14311" s="187" t="s">
        <v>73</v>
      </c>
      <c r="D14311" s="218">
        <v>32.75</v>
      </c>
    </row>
    <row r="14312" spans="1:4" ht="14.25">
      <c r="A14312" s="199">
        <v>11581</v>
      </c>
      <c r="B14312" s="186" t="s">
        <v>13389</v>
      </c>
      <c r="C14312" s="187" t="s">
        <v>44</v>
      </c>
      <c r="D14312" s="218">
        <v>21.78</v>
      </c>
    </row>
    <row r="14313" spans="1:4" ht="14.25">
      <c r="A14313" s="199">
        <v>43605</v>
      </c>
      <c r="B14313" s="186" t="s">
        <v>13390</v>
      </c>
      <c r="C14313" s="187" t="s">
        <v>44</v>
      </c>
      <c r="D14313" s="218">
        <v>44.56</v>
      </c>
    </row>
    <row r="14314" spans="1:4" ht="14.25">
      <c r="A14314" s="199">
        <v>11580</v>
      </c>
      <c r="B14314" s="186" t="s">
        <v>13391</v>
      </c>
      <c r="C14314" s="187" t="s">
        <v>44</v>
      </c>
      <c r="D14314" s="218">
        <v>8.74</v>
      </c>
    </row>
    <row r="14315" spans="1:4" ht="14.25">
      <c r="A14315" s="199">
        <v>38386</v>
      </c>
      <c r="B14315" s="186" t="s">
        <v>13392</v>
      </c>
      <c r="C14315" s="187" t="s">
        <v>73</v>
      </c>
      <c r="D14315" s="218">
        <v>7.51</v>
      </c>
    </row>
    <row r="14316" spans="1:4" ht="14.25">
      <c r="A14316" s="199">
        <v>45231</v>
      </c>
      <c r="B14316" s="186" t="s">
        <v>14008</v>
      </c>
      <c r="C14316" s="187" t="s">
        <v>73</v>
      </c>
      <c r="D14316" s="218">
        <v>6.85</v>
      </c>
    </row>
    <row r="14317" spans="1:4" ht="14.25">
      <c r="A14317" s="199">
        <v>45232</v>
      </c>
      <c r="B14317" s="186" t="s">
        <v>14009</v>
      </c>
      <c r="C14317" s="187" t="s">
        <v>73</v>
      </c>
      <c r="D14317" s="218">
        <v>12.07</v>
      </c>
    </row>
    <row r="14318" spans="1:4" ht="14.25">
      <c r="A14318" s="199">
        <v>39848</v>
      </c>
      <c r="B14318" s="186" t="s">
        <v>13393</v>
      </c>
      <c r="C14318" s="187" t="s">
        <v>44</v>
      </c>
      <c r="D14318" s="218"/>
    </row>
    <row r="14319" spans="1:4" ht="14.25">
      <c r="A14319" s="199">
        <v>7667</v>
      </c>
      <c r="B14319" s="186" t="s">
        <v>13394</v>
      </c>
      <c r="C14319" s="187" t="s">
        <v>44</v>
      </c>
      <c r="D14319" s="218"/>
    </row>
    <row r="14320" spans="1:4" ht="14.25">
      <c r="A14320" s="199">
        <v>7660</v>
      </c>
      <c r="B14320" s="186" t="s">
        <v>13395</v>
      </c>
      <c r="C14320" s="187" t="s">
        <v>44</v>
      </c>
      <c r="D14320" s="218"/>
    </row>
    <row r="14321" spans="1:4" ht="14.25">
      <c r="A14321" s="199">
        <v>7676</v>
      </c>
      <c r="B14321" s="186" t="s">
        <v>13396</v>
      </c>
      <c r="C14321" s="187" t="s">
        <v>44</v>
      </c>
      <c r="D14321" s="218"/>
    </row>
    <row r="14322" spans="1:4" ht="14.25">
      <c r="A14322" s="199">
        <v>20999</v>
      </c>
      <c r="B14322" s="186" t="s">
        <v>13397</v>
      </c>
      <c r="C14322" s="187" t="s">
        <v>44</v>
      </c>
      <c r="D14322" s="218">
        <v>15.62</v>
      </c>
    </row>
    <row r="14323" spans="1:4" ht="14.25">
      <c r="A14323" s="199">
        <v>21001</v>
      </c>
      <c r="B14323" s="186" t="s">
        <v>13398</v>
      </c>
      <c r="C14323" s="187" t="s">
        <v>44</v>
      </c>
      <c r="D14323" s="218">
        <v>29.15</v>
      </c>
    </row>
    <row r="14324" spans="1:4" ht="14.25">
      <c r="A14324" s="199">
        <v>21003</v>
      </c>
      <c r="B14324" s="186" t="s">
        <v>13399</v>
      </c>
      <c r="C14324" s="187" t="s">
        <v>44</v>
      </c>
      <c r="D14324" s="218">
        <v>47.9</v>
      </c>
    </row>
    <row r="14325" spans="1:4" ht="14.25">
      <c r="A14325" s="199">
        <v>21006</v>
      </c>
      <c r="B14325" s="186" t="s">
        <v>13400</v>
      </c>
      <c r="C14325" s="187" t="s">
        <v>44</v>
      </c>
      <c r="D14325" s="218">
        <v>101.66</v>
      </c>
    </row>
    <row r="14326" spans="1:4" ht="14.25">
      <c r="A14326" s="199">
        <v>21019</v>
      </c>
      <c r="B14326" s="186" t="s">
        <v>13401</v>
      </c>
      <c r="C14326" s="187" t="s">
        <v>44</v>
      </c>
      <c r="D14326" s="218">
        <v>35.340000000000003</v>
      </c>
    </row>
    <row r="14327" spans="1:4" ht="14.25">
      <c r="A14327" s="199">
        <v>21021</v>
      </c>
      <c r="B14327" s="186" t="s">
        <v>13402</v>
      </c>
      <c r="C14327" s="187" t="s">
        <v>44</v>
      </c>
      <c r="D14327" s="218">
        <v>55.86</v>
      </c>
    </row>
    <row r="14328" spans="1:4" ht="14.25">
      <c r="A14328" s="199">
        <v>21024</v>
      </c>
      <c r="B14328" s="186" t="s">
        <v>13403</v>
      </c>
      <c r="C14328" s="187" t="s">
        <v>44</v>
      </c>
      <c r="D14328" s="218">
        <v>119.69</v>
      </c>
    </row>
    <row r="14329" spans="1:4" ht="14.25">
      <c r="A14329" s="199">
        <v>40624</v>
      </c>
      <c r="B14329" s="186" t="s">
        <v>13404</v>
      </c>
      <c r="C14329" s="187" t="s">
        <v>44</v>
      </c>
      <c r="D14329" s="218"/>
    </row>
    <row r="14330" spans="1:4" ht="14.25">
      <c r="A14330" s="199">
        <v>42575</v>
      </c>
      <c r="B14330" s="186" t="s">
        <v>13405</v>
      </c>
      <c r="C14330" s="187" t="s">
        <v>44</v>
      </c>
      <c r="D14330" s="218"/>
    </row>
    <row r="14331" spans="1:4" ht="14.25">
      <c r="A14331" s="199">
        <v>42574</v>
      </c>
      <c r="B14331" s="186" t="s">
        <v>13406</v>
      </c>
      <c r="C14331" s="187" t="s">
        <v>44</v>
      </c>
      <c r="D14331" s="218"/>
    </row>
    <row r="14332" spans="1:4" ht="14.25">
      <c r="A14332" s="199">
        <v>13127</v>
      </c>
      <c r="B14332" s="186" t="s">
        <v>13407</v>
      </c>
      <c r="C14332" s="187" t="s">
        <v>44</v>
      </c>
      <c r="D14332" s="218"/>
    </row>
    <row r="14333" spans="1:4" ht="14.25">
      <c r="A14333" s="199">
        <v>13137</v>
      </c>
      <c r="B14333" s="186" t="s">
        <v>13408</v>
      </c>
      <c r="C14333" s="187" t="s">
        <v>44</v>
      </c>
      <c r="D14333" s="218"/>
    </row>
    <row r="14334" spans="1:4" ht="14.25">
      <c r="A14334" s="199">
        <v>20989</v>
      </c>
      <c r="B14334" s="186" t="s">
        <v>13409</v>
      </c>
      <c r="C14334" s="187" t="s">
        <v>44</v>
      </c>
      <c r="D14334" s="218"/>
    </row>
    <row r="14335" spans="1:4" ht="14.25">
      <c r="A14335" s="199">
        <v>21147</v>
      </c>
      <c r="B14335" s="186" t="s">
        <v>13410</v>
      </c>
      <c r="C14335" s="187" t="s">
        <v>44</v>
      </c>
      <c r="D14335" s="218"/>
    </row>
    <row r="14336" spans="1:4" ht="14.25">
      <c r="A14336" s="199">
        <v>21148</v>
      </c>
      <c r="B14336" s="186" t="s">
        <v>13411</v>
      </c>
      <c r="C14336" s="187" t="s">
        <v>44</v>
      </c>
      <c r="D14336" s="218"/>
    </row>
    <row r="14337" spans="1:4" ht="14.25">
      <c r="A14337" s="199">
        <v>20984</v>
      </c>
      <c r="B14337" s="186" t="s">
        <v>13412</v>
      </c>
      <c r="C14337" s="187" t="s">
        <v>44</v>
      </c>
      <c r="D14337" s="218"/>
    </row>
    <row r="14338" spans="1:4" ht="14.25">
      <c r="A14338" s="199">
        <v>13042</v>
      </c>
      <c r="B14338" s="186" t="s">
        <v>13413</v>
      </c>
      <c r="C14338" s="187" t="s">
        <v>44</v>
      </c>
      <c r="D14338" s="218"/>
    </row>
    <row r="14339" spans="1:4" ht="14.25">
      <c r="A14339" s="199">
        <v>42576</v>
      </c>
      <c r="B14339" s="186" t="s">
        <v>13414</v>
      </c>
      <c r="C14339" s="187" t="s">
        <v>44</v>
      </c>
      <c r="D14339" s="218"/>
    </row>
    <row r="14340" spans="1:4" ht="14.25">
      <c r="A14340" s="199">
        <v>21150</v>
      </c>
      <c r="B14340" s="186" t="s">
        <v>13415</v>
      </c>
      <c r="C14340" s="187" t="s">
        <v>44</v>
      </c>
      <c r="D14340" s="218"/>
    </row>
    <row r="14341" spans="1:4" ht="14.25">
      <c r="A14341" s="199">
        <v>13141</v>
      </c>
      <c r="B14341" s="186" t="s">
        <v>13416</v>
      </c>
      <c r="C14341" s="187" t="s">
        <v>44</v>
      </c>
      <c r="D14341" s="218"/>
    </row>
    <row r="14342" spans="1:4" ht="14.25">
      <c r="A14342" s="199">
        <v>21151</v>
      </c>
      <c r="B14342" s="186" t="s">
        <v>13417</v>
      </c>
      <c r="C14342" s="187" t="s">
        <v>44</v>
      </c>
      <c r="D14342" s="218"/>
    </row>
    <row r="14343" spans="1:4" ht="14.25">
      <c r="A14343" s="199">
        <v>13142</v>
      </c>
      <c r="B14343" s="186" t="s">
        <v>13418</v>
      </c>
      <c r="C14343" s="187" t="s">
        <v>44</v>
      </c>
      <c r="D14343" s="218"/>
    </row>
    <row r="14344" spans="1:4" ht="14.25">
      <c r="A14344" s="199">
        <v>42577</v>
      </c>
      <c r="B14344" s="186" t="s">
        <v>13419</v>
      </c>
      <c r="C14344" s="187" t="s">
        <v>44</v>
      </c>
      <c r="D14344" s="218"/>
    </row>
    <row r="14345" spans="1:4" ht="14.25">
      <c r="A14345" s="199">
        <v>20994</v>
      </c>
      <c r="B14345" s="186" t="s">
        <v>13420</v>
      </c>
      <c r="C14345" s="187" t="s">
        <v>44</v>
      </c>
      <c r="D14345" s="218"/>
    </row>
    <row r="14346" spans="1:4" ht="14.25">
      <c r="A14346" s="199">
        <v>7672</v>
      </c>
      <c r="B14346" s="186" t="s">
        <v>13421</v>
      </c>
      <c r="C14346" s="187" t="s">
        <v>44</v>
      </c>
      <c r="D14346" s="218"/>
    </row>
    <row r="14347" spans="1:4" ht="14.25">
      <c r="A14347" s="199">
        <v>20995</v>
      </c>
      <c r="B14347" s="186" t="s">
        <v>13422</v>
      </c>
      <c r="C14347" s="187" t="s">
        <v>44</v>
      </c>
      <c r="D14347" s="218"/>
    </row>
    <row r="14348" spans="1:4" ht="14.25">
      <c r="A14348" s="199">
        <v>7690</v>
      </c>
      <c r="B14348" s="186" t="s">
        <v>13423</v>
      </c>
      <c r="C14348" s="187" t="s">
        <v>44</v>
      </c>
      <c r="D14348" s="218"/>
    </row>
    <row r="14349" spans="1:4" ht="14.25">
      <c r="A14349" s="199">
        <v>20980</v>
      </c>
      <c r="B14349" s="186" t="s">
        <v>13424</v>
      </c>
      <c r="C14349" s="187" t="s">
        <v>44</v>
      </c>
      <c r="D14349" s="218"/>
    </row>
    <row r="14350" spans="1:4" ht="14.25">
      <c r="A14350" s="199">
        <v>7661</v>
      </c>
      <c r="B14350" s="186" t="s">
        <v>13425</v>
      </c>
      <c r="C14350" s="187" t="s">
        <v>44</v>
      </c>
      <c r="D14350" s="218"/>
    </row>
    <row r="14351" spans="1:4" ht="14.25">
      <c r="A14351" s="199">
        <v>21016</v>
      </c>
      <c r="B14351" s="186" t="s">
        <v>13426</v>
      </c>
      <c r="C14351" s="187" t="s">
        <v>44</v>
      </c>
      <c r="D14351" s="218">
        <v>223.19</v>
      </c>
    </row>
    <row r="14352" spans="1:4" ht="14.25">
      <c r="A14352" s="199">
        <v>21008</v>
      </c>
      <c r="B14352" s="186" t="s">
        <v>13427</v>
      </c>
      <c r="C14352" s="187" t="s">
        <v>44</v>
      </c>
      <c r="D14352" s="218">
        <v>26.07</v>
      </c>
    </row>
    <row r="14353" spans="1:4" ht="14.25">
      <c r="A14353" s="199">
        <v>21009</v>
      </c>
      <c r="B14353" s="186" t="s">
        <v>13428</v>
      </c>
      <c r="C14353" s="187" t="s">
        <v>44</v>
      </c>
      <c r="D14353" s="218">
        <v>33.950000000000003</v>
      </c>
    </row>
    <row r="14354" spans="1:4" ht="14.25">
      <c r="A14354" s="199">
        <v>21010</v>
      </c>
      <c r="B14354" s="186" t="s">
        <v>13429</v>
      </c>
      <c r="C14354" s="187" t="s">
        <v>44</v>
      </c>
      <c r="D14354" s="218">
        <v>45.58</v>
      </c>
    </row>
    <row r="14355" spans="1:4" ht="14.25">
      <c r="A14355" s="199">
        <v>21011</v>
      </c>
      <c r="B14355" s="186" t="s">
        <v>13430</v>
      </c>
      <c r="C14355" s="187" t="s">
        <v>44</v>
      </c>
      <c r="D14355" s="218">
        <v>66.430000000000007</v>
      </c>
    </row>
    <row r="14356" spans="1:4" ht="14.25">
      <c r="A14356" s="199">
        <v>21012</v>
      </c>
      <c r="B14356" s="186" t="s">
        <v>13431</v>
      </c>
      <c r="C14356" s="187" t="s">
        <v>44</v>
      </c>
      <c r="D14356" s="218">
        <v>73.41</v>
      </c>
    </row>
    <row r="14357" spans="1:4" ht="14.25">
      <c r="A14357" s="199">
        <v>21013</v>
      </c>
      <c r="B14357" s="186" t="s">
        <v>13432</v>
      </c>
      <c r="C14357" s="187" t="s">
        <v>44</v>
      </c>
      <c r="D14357" s="218">
        <v>95.8</v>
      </c>
    </row>
    <row r="14358" spans="1:4" ht="14.25">
      <c r="A14358" s="199">
        <v>21014</v>
      </c>
      <c r="B14358" s="186" t="s">
        <v>13433</v>
      </c>
      <c r="C14358" s="187" t="s">
        <v>44</v>
      </c>
      <c r="D14358" s="218">
        <v>134.04</v>
      </c>
    </row>
    <row r="14359" spans="1:4" ht="14.25">
      <c r="A14359" s="199">
        <v>21015</v>
      </c>
      <c r="B14359" s="186" t="s">
        <v>13434</v>
      </c>
      <c r="C14359" s="187" t="s">
        <v>44</v>
      </c>
      <c r="D14359" s="218">
        <v>154</v>
      </c>
    </row>
    <row r="14360" spans="1:4" ht="14.25">
      <c r="A14360" s="199">
        <v>40626</v>
      </c>
      <c r="B14360" s="186" t="s">
        <v>13435</v>
      </c>
      <c r="C14360" s="187" t="s">
        <v>44</v>
      </c>
      <c r="D14360" s="218">
        <v>50.16</v>
      </c>
    </row>
    <row r="14361" spans="1:4" ht="14.25">
      <c r="A14361" s="199">
        <v>7697</v>
      </c>
      <c r="B14361" s="186" t="s">
        <v>13436</v>
      </c>
      <c r="C14361" s="187" t="s">
        <v>44</v>
      </c>
      <c r="D14361" s="218">
        <v>73.48</v>
      </c>
    </row>
    <row r="14362" spans="1:4" ht="14.25">
      <c r="A14362" s="199">
        <v>7698</v>
      </c>
      <c r="B14362" s="186" t="s">
        <v>13437</v>
      </c>
      <c r="C14362" s="187" t="s">
        <v>44</v>
      </c>
      <c r="D14362" s="218">
        <v>63.26</v>
      </c>
    </row>
    <row r="14363" spans="1:4" ht="14.25">
      <c r="A14363" s="199">
        <v>7691</v>
      </c>
      <c r="B14363" s="186" t="s">
        <v>13438</v>
      </c>
      <c r="C14363" s="187" t="s">
        <v>44</v>
      </c>
      <c r="D14363" s="218">
        <v>26.73</v>
      </c>
    </row>
    <row r="14364" spans="1:4" ht="14.25">
      <c r="A14364" s="199">
        <v>7696</v>
      </c>
      <c r="B14364" s="186" t="s">
        <v>13439</v>
      </c>
      <c r="C14364" s="187" t="s">
        <v>44</v>
      </c>
      <c r="D14364" s="218">
        <v>105.97</v>
      </c>
    </row>
    <row r="14365" spans="1:4" ht="14.25">
      <c r="A14365" s="199">
        <v>7701</v>
      </c>
      <c r="B14365" s="186" t="s">
        <v>13440</v>
      </c>
      <c r="C14365" s="187" t="s">
        <v>44</v>
      </c>
      <c r="D14365" s="218">
        <v>131.51</v>
      </c>
    </row>
    <row r="14366" spans="1:4" ht="14.25">
      <c r="A14366" s="199">
        <v>7694</v>
      </c>
      <c r="B14366" s="186" t="s">
        <v>13441</v>
      </c>
      <c r="C14366" s="187" t="s">
        <v>44</v>
      </c>
      <c r="D14366" s="218">
        <v>176.97</v>
      </c>
    </row>
    <row r="14367" spans="1:4" ht="14.25">
      <c r="A14367" s="199">
        <v>7700</v>
      </c>
      <c r="B14367" s="186" t="s">
        <v>13442</v>
      </c>
      <c r="C14367" s="187" t="s">
        <v>44</v>
      </c>
      <c r="D14367" s="218">
        <v>33.799999999999997</v>
      </c>
    </row>
    <row r="14368" spans="1:4" ht="14.25">
      <c r="A14368" s="199">
        <v>7693</v>
      </c>
      <c r="B14368" s="186" t="s">
        <v>13443</v>
      </c>
      <c r="C14368" s="187" t="s">
        <v>44</v>
      </c>
      <c r="D14368" s="218">
        <v>243.72</v>
      </c>
    </row>
    <row r="14369" spans="1:4" ht="14.25">
      <c r="A14369" s="199">
        <v>7692</v>
      </c>
      <c r="B14369" s="186" t="s">
        <v>13444</v>
      </c>
      <c r="C14369" s="187" t="s">
        <v>44</v>
      </c>
      <c r="D14369" s="218">
        <v>364.89</v>
      </c>
    </row>
    <row r="14370" spans="1:4" ht="14.25">
      <c r="A14370" s="199">
        <v>7695</v>
      </c>
      <c r="B14370" s="186" t="s">
        <v>13445</v>
      </c>
      <c r="C14370" s="187" t="s">
        <v>44</v>
      </c>
      <c r="D14370" s="218">
        <v>395.73</v>
      </c>
    </row>
    <row r="14371" spans="1:4" ht="14.25">
      <c r="A14371" s="199">
        <v>13356</v>
      </c>
      <c r="B14371" s="186" t="s">
        <v>13446</v>
      </c>
      <c r="C14371" s="187" t="s">
        <v>44</v>
      </c>
      <c r="D14371" s="218">
        <v>28.69</v>
      </c>
    </row>
    <row r="14372" spans="1:4" ht="14.25">
      <c r="A14372" s="199">
        <v>36365</v>
      </c>
      <c r="B14372" s="186" t="s">
        <v>14010</v>
      </c>
      <c r="C14372" s="187" t="s">
        <v>44</v>
      </c>
      <c r="D14372" s="218">
        <v>45.97</v>
      </c>
    </row>
    <row r="14373" spans="1:4" ht="14.25">
      <c r="A14373" s="199">
        <v>41930</v>
      </c>
      <c r="B14373" s="186" t="s">
        <v>13447</v>
      </c>
      <c r="C14373" s="187" t="s">
        <v>44</v>
      </c>
      <c r="D14373" s="218">
        <v>153.12</v>
      </c>
    </row>
    <row r="14374" spans="1:4" ht="14.25">
      <c r="A14374" s="199">
        <v>41931</v>
      </c>
      <c r="B14374" s="186" t="s">
        <v>13448</v>
      </c>
      <c r="C14374" s="187" t="s">
        <v>44</v>
      </c>
      <c r="D14374" s="218">
        <v>239.82</v>
      </c>
    </row>
    <row r="14375" spans="1:4" ht="14.25">
      <c r="A14375" s="199">
        <v>41932</v>
      </c>
      <c r="B14375" s="186" t="s">
        <v>13449</v>
      </c>
      <c r="C14375" s="187" t="s">
        <v>44</v>
      </c>
      <c r="D14375" s="218">
        <v>369.13</v>
      </c>
    </row>
    <row r="14376" spans="1:4" ht="14.25">
      <c r="A14376" s="199">
        <v>41933</v>
      </c>
      <c r="B14376" s="186" t="s">
        <v>13450</v>
      </c>
      <c r="C14376" s="187" t="s">
        <v>44</v>
      </c>
      <c r="D14376" s="218">
        <v>521.66999999999996</v>
      </c>
    </row>
    <row r="14377" spans="1:4" ht="14.25">
      <c r="A14377" s="199">
        <v>41934</v>
      </c>
      <c r="B14377" s="186" t="s">
        <v>13451</v>
      </c>
      <c r="C14377" s="187" t="s">
        <v>44</v>
      </c>
      <c r="D14377" s="218">
        <v>607.54999999999995</v>
      </c>
    </row>
    <row r="14378" spans="1:4" ht="14.25">
      <c r="A14378" s="199">
        <v>41936</v>
      </c>
      <c r="B14378" s="186" t="s">
        <v>13452</v>
      </c>
      <c r="C14378" s="187" t="s">
        <v>44</v>
      </c>
      <c r="D14378" s="218">
        <v>90.16</v>
      </c>
    </row>
    <row r="14379" spans="1:4" ht="14.25">
      <c r="A14379" s="199">
        <v>44812</v>
      </c>
      <c r="B14379" s="186" t="s">
        <v>13453</v>
      </c>
      <c r="C14379" s="187" t="s">
        <v>44</v>
      </c>
      <c r="D14379" s="218">
        <v>345.82</v>
      </c>
    </row>
    <row r="14380" spans="1:4" ht="14.25">
      <c r="A14380" s="199">
        <v>41785</v>
      </c>
      <c r="B14380" s="186" t="s">
        <v>13454</v>
      </c>
      <c r="C14380" s="187" t="s">
        <v>44</v>
      </c>
      <c r="D14380" s="218">
        <v>1281.5999999999999</v>
      </c>
    </row>
    <row r="14381" spans="1:4" ht="14.25">
      <c r="A14381" s="199">
        <v>41781</v>
      </c>
      <c r="B14381" s="186" t="s">
        <v>13455</v>
      </c>
      <c r="C14381" s="187" t="s">
        <v>44</v>
      </c>
      <c r="D14381" s="218">
        <v>231.41</v>
      </c>
    </row>
    <row r="14382" spans="1:4" ht="14.25">
      <c r="A14382" s="199">
        <v>41783</v>
      </c>
      <c r="B14382" s="186" t="s">
        <v>13456</v>
      </c>
      <c r="C14382" s="187" t="s">
        <v>44</v>
      </c>
      <c r="D14382" s="218">
        <v>831.95</v>
      </c>
    </row>
    <row r="14383" spans="1:4" ht="14.25">
      <c r="A14383" s="199">
        <v>41786</v>
      </c>
      <c r="B14383" s="186" t="s">
        <v>13457</v>
      </c>
      <c r="C14383" s="187" t="s">
        <v>44</v>
      </c>
      <c r="D14383" s="218">
        <v>1771.26</v>
      </c>
    </row>
    <row r="14384" spans="1:4" ht="14.25">
      <c r="A14384" s="199">
        <v>41779</v>
      </c>
      <c r="B14384" s="186" t="s">
        <v>13458</v>
      </c>
      <c r="C14384" s="187" t="s">
        <v>44</v>
      </c>
      <c r="D14384" s="218">
        <v>91.14</v>
      </c>
    </row>
    <row r="14385" spans="1:4" ht="14.25">
      <c r="A14385" s="199">
        <v>41780</v>
      </c>
      <c r="B14385" s="186" t="s">
        <v>13459</v>
      </c>
      <c r="C14385" s="187" t="s">
        <v>44</v>
      </c>
      <c r="D14385" s="218">
        <v>142.78</v>
      </c>
    </row>
    <row r="14386" spans="1:4" ht="14.25">
      <c r="A14386" s="199">
        <v>41782</v>
      </c>
      <c r="B14386" s="186" t="s">
        <v>13460</v>
      </c>
      <c r="C14386" s="187" t="s">
        <v>44</v>
      </c>
      <c r="D14386" s="218">
        <v>511.49</v>
      </c>
    </row>
    <row r="14387" spans="1:4" ht="14.25">
      <c r="A14387" s="199">
        <v>38130</v>
      </c>
      <c r="B14387" s="186" t="s">
        <v>13461</v>
      </c>
      <c r="C14387" s="187" t="s">
        <v>44</v>
      </c>
      <c r="D14387" s="218">
        <v>45.28</v>
      </c>
    </row>
    <row r="14388" spans="1:4" ht="14.25">
      <c r="A14388" s="199">
        <v>44260</v>
      </c>
      <c r="B14388" s="186" t="s">
        <v>13462</v>
      </c>
      <c r="C14388" s="187" t="s">
        <v>44</v>
      </c>
      <c r="D14388" s="218">
        <v>428.53</v>
      </c>
    </row>
    <row r="14389" spans="1:4" ht="14.25">
      <c r="A14389" s="199">
        <v>21123</v>
      </c>
      <c r="B14389" s="186" t="s">
        <v>13463</v>
      </c>
      <c r="C14389" s="187" t="s">
        <v>44</v>
      </c>
      <c r="D14389" s="218">
        <v>12.6</v>
      </c>
    </row>
    <row r="14390" spans="1:4" ht="14.25">
      <c r="A14390" s="199">
        <v>21124</v>
      </c>
      <c r="B14390" s="186" t="s">
        <v>13464</v>
      </c>
      <c r="C14390" s="187" t="s">
        <v>44</v>
      </c>
      <c r="D14390" s="218">
        <v>20.13</v>
      </c>
    </row>
    <row r="14391" spans="1:4" ht="14.25">
      <c r="A14391" s="199">
        <v>21125</v>
      </c>
      <c r="B14391" s="186" t="s">
        <v>13465</v>
      </c>
      <c r="C14391" s="187" t="s">
        <v>44</v>
      </c>
      <c r="D14391" s="218">
        <v>34.67</v>
      </c>
    </row>
    <row r="14392" spans="1:4" ht="14.25">
      <c r="A14392" s="199">
        <v>38028</v>
      </c>
      <c r="B14392" s="186" t="s">
        <v>13466</v>
      </c>
      <c r="C14392" s="187" t="s">
        <v>44</v>
      </c>
      <c r="D14392" s="218">
        <v>60.61</v>
      </c>
    </row>
    <row r="14393" spans="1:4" ht="14.25">
      <c r="A14393" s="199">
        <v>38029</v>
      </c>
      <c r="B14393" s="186" t="s">
        <v>13467</v>
      </c>
      <c r="C14393" s="187" t="s">
        <v>44</v>
      </c>
      <c r="D14393" s="218">
        <v>88.72</v>
      </c>
    </row>
    <row r="14394" spans="1:4" ht="14.25">
      <c r="A14394" s="199">
        <v>38030</v>
      </c>
      <c r="B14394" s="186" t="s">
        <v>13468</v>
      </c>
      <c r="C14394" s="187" t="s">
        <v>44</v>
      </c>
      <c r="D14394" s="218">
        <v>143.46</v>
      </c>
    </row>
    <row r="14395" spans="1:4" ht="14.25">
      <c r="A14395" s="199">
        <v>38031</v>
      </c>
      <c r="B14395" s="186" t="s">
        <v>13469</v>
      </c>
      <c r="C14395" s="187" t="s">
        <v>44</v>
      </c>
      <c r="D14395" s="218">
        <v>225.17</v>
      </c>
    </row>
    <row r="14396" spans="1:4" ht="14.25">
      <c r="A14396" s="199">
        <v>39735</v>
      </c>
      <c r="B14396" s="186" t="s">
        <v>13470</v>
      </c>
      <c r="C14396" s="187" t="s">
        <v>44</v>
      </c>
      <c r="D14396" s="218">
        <v>73.25</v>
      </c>
    </row>
    <row r="14397" spans="1:4" ht="14.25">
      <c r="A14397" s="199">
        <v>39734</v>
      </c>
      <c r="B14397" s="186" t="s">
        <v>13471</v>
      </c>
      <c r="C14397" s="187" t="s">
        <v>44</v>
      </c>
      <c r="D14397" s="218">
        <v>86.89</v>
      </c>
    </row>
    <row r="14398" spans="1:4" ht="14.25">
      <c r="A14398" s="199">
        <v>39736</v>
      </c>
      <c r="B14398" s="186" t="s">
        <v>13472</v>
      </c>
      <c r="C14398" s="187" t="s">
        <v>44</v>
      </c>
      <c r="D14398" s="218">
        <v>99.16</v>
      </c>
    </row>
    <row r="14399" spans="1:4" ht="14.25">
      <c r="A14399" s="199">
        <v>39739</v>
      </c>
      <c r="B14399" s="186" t="s">
        <v>13473</v>
      </c>
      <c r="C14399" s="187" t="s">
        <v>44</v>
      </c>
      <c r="D14399" s="218">
        <v>68.569999999999993</v>
      </c>
    </row>
    <row r="14400" spans="1:4" ht="14.25">
      <c r="A14400" s="199">
        <v>39737</v>
      </c>
      <c r="B14400" s="186" t="s">
        <v>13474</v>
      </c>
      <c r="C14400" s="187" t="s">
        <v>44</v>
      </c>
      <c r="D14400" s="218">
        <v>13.34</v>
      </c>
    </row>
    <row r="14401" spans="1:4" ht="14.25">
      <c r="A14401" s="199">
        <v>39738</v>
      </c>
      <c r="B14401" s="186" t="s">
        <v>13475</v>
      </c>
      <c r="C14401" s="187" t="s">
        <v>44</v>
      </c>
      <c r="D14401" s="218">
        <v>4.82</v>
      </c>
    </row>
    <row r="14402" spans="1:4" ht="14.25">
      <c r="A14402" s="199">
        <v>39733</v>
      </c>
      <c r="B14402" s="186" t="s">
        <v>13476</v>
      </c>
      <c r="C14402" s="187" t="s">
        <v>44</v>
      </c>
      <c r="D14402" s="218">
        <v>118.67</v>
      </c>
    </row>
    <row r="14403" spans="1:4" ht="14.25">
      <c r="A14403" s="199">
        <v>39854</v>
      </c>
      <c r="B14403" s="186" t="s">
        <v>13477</v>
      </c>
      <c r="C14403" s="187" t="s">
        <v>44</v>
      </c>
      <c r="D14403" s="218">
        <v>120.35</v>
      </c>
    </row>
    <row r="14404" spans="1:4" ht="14.25">
      <c r="A14404" s="199">
        <v>39740</v>
      </c>
      <c r="B14404" s="186" t="s">
        <v>13478</v>
      </c>
      <c r="C14404" s="187" t="s">
        <v>44</v>
      </c>
      <c r="D14404" s="218">
        <v>65.849999999999994</v>
      </c>
    </row>
    <row r="14405" spans="1:4" ht="14.25">
      <c r="A14405" s="199">
        <v>39741</v>
      </c>
      <c r="B14405" s="186" t="s">
        <v>13479</v>
      </c>
      <c r="C14405" s="187" t="s">
        <v>44</v>
      </c>
      <c r="D14405" s="218">
        <v>12.13</v>
      </c>
    </row>
    <row r="14406" spans="1:4" ht="14.25">
      <c r="A14406" s="199">
        <v>39853</v>
      </c>
      <c r="B14406" s="186" t="s">
        <v>13480</v>
      </c>
      <c r="C14406" s="187" t="s">
        <v>44</v>
      </c>
      <c r="D14406" s="218">
        <v>15.94</v>
      </c>
    </row>
    <row r="14407" spans="1:4" ht="14.25">
      <c r="A14407" s="199">
        <v>39742</v>
      </c>
      <c r="B14407" s="186" t="s">
        <v>13481</v>
      </c>
      <c r="C14407" s="187" t="s">
        <v>44</v>
      </c>
      <c r="D14407" s="218">
        <v>52.93</v>
      </c>
    </row>
    <row r="14408" spans="1:4" ht="14.25">
      <c r="A14408" s="199">
        <v>39751</v>
      </c>
      <c r="B14408" s="186" t="s">
        <v>13482</v>
      </c>
      <c r="C14408" s="187" t="s">
        <v>44</v>
      </c>
      <c r="D14408" s="218"/>
    </row>
    <row r="14409" spans="1:4" ht="14.25">
      <c r="A14409" s="199">
        <v>39750</v>
      </c>
      <c r="B14409" s="186" t="s">
        <v>13483</v>
      </c>
      <c r="C14409" s="187" t="s">
        <v>44</v>
      </c>
      <c r="D14409" s="218"/>
    </row>
    <row r="14410" spans="1:4" ht="14.25">
      <c r="A14410" s="199">
        <v>39749</v>
      </c>
      <c r="B14410" s="186" t="s">
        <v>13484</v>
      </c>
      <c r="C14410" s="187" t="s">
        <v>44</v>
      </c>
      <c r="D14410" s="218"/>
    </row>
    <row r="14411" spans="1:4" ht="14.25">
      <c r="A14411" s="199">
        <v>39747</v>
      </c>
      <c r="B14411" s="186" t="s">
        <v>13485</v>
      </c>
      <c r="C14411" s="187" t="s">
        <v>44</v>
      </c>
      <c r="D14411" s="218"/>
    </row>
    <row r="14412" spans="1:4" ht="14.25">
      <c r="A14412" s="199">
        <v>39753</v>
      </c>
      <c r="B14412" s="186" t="s">
        <v>13486</v>
      </c>
      <c r="C14412" s="187" t="s">
        <v>44</v>
      </c>
      <c r="D14412" s="218"/>
    </row>
    <row r="14413" spans="1:4" ht="14.25">
      <c r="A14413" s="199">
        <v>39752</v>
      </c>
      <c r="B14413" s="186" t="s">
        <v>13487</v>
      </c>
      <c r="C14413" s="187" t="s">
        <v>44</v>
      </c>
      <c r="D14413" s="218"/>
    </row>
    <row r="14414" spans="1:4" ht="14.25">
      <c r="A14414" s="199">
        <v>39754</v>
      </c>
      <c r="B14414" s="186" t="s">
        <v>13488</v>
      </c>
      <c r="C14414" s="187" t="s">
        <v>44</v>
      </c>
      <c r="D14414" s="218"/>
    </row>
    <row r="14415" spans="1:4" ht="14.25">
      <c r="A14415" s="199">
        <v>39748</v>
      </c>
      <c r="B14415" s="186" t="s">
        <v>13489</v>
      </c>
      <c r="C14415" s="187" t="s">
        <v>44</v>
      </c>
      <c r="D14415" s="218"/>
    </row>
    <row r="14416" spans="1:4" ht="14.25">
      <c r="A14416" s="199">
        <v>39755</v>
      </c>
      <c r="B14416" s="186" t="s">
        <v>13490</v>
      </c>
      <c r="C14416" s="187" t="s">
        <v>44</v>
      </c>
      <c r="D14416" s="218"/>
    </row>
    <row r="14417" spans="1:4" ht="14.25">
      <c r="A14417" s="199">
        <v>12742</v>
      </c>
      <c r="B14417" s="186" t="s">
        <v>13491</v>
      </c>
      <c r="C14417" s="187" t="s">
        <v>44</v>
      </c>
      <c r="D14417" s="218"/>
    </row>
    <row r="14418" spans="1:4" ht="14.25">
      <c r="A14418" s="199">
        <v>12713</v>
      </c>
      <c r="B14418" s="186" t="s">
        <v>13492</v>
      </c>
      <c r="C14418" s="187" t="s">
        <v>44</v>
      </c>
      <c r="D14418" s="218"/>
    </row>
    <row r="14419" spans="1:4" ht="14.25">
      <c r="A14419" s="199">
        <v>12743</v>
      </c>
      <c r="B14419" s="186" t="s">
        <v>13493</v>
      </c>
      <c r="C14419" s="187" t="s">
        <v>44</v>
      </c>
      <c r="D14419" s="218"/>
    </row>
    <row r="14420" spans="1:4" ht="14.25">
      <c r="A14420" s="199">
        <v>12744</v>
      </c>
      <c r="B14420" s="186" t="s">
        <v>13494</v>
      </c>
      <c r="C14420" s="187" t="s">
        <v>44</v>
      </c>
      <c r="D14420" s="218"/>
    </row>
    <row r="14421" spans="1:4" ht="14.25">
      <c r="A14421" s="199">
        <v>12745</v>
      </c>
      <c r="B14421" s="186" t="s">
        <v>13495</v>
      </c>
      <c r="C14421" s="187" t="s">
        <v>44</v>
      </c>
      <c r="D14421" s="218"/>
    </row>
    <row r="14422" spans="1:4" ht="14.25">
      <c r="A14422" s="199">
        <v>12746</v>
      </c>
      <c r="B14422" s="186" t="s">
        <v>13496</v>
      </c>
      <c r="C14422" s="187" t="s">
        <v>44</v>
      </c>
      <c r="D14422" s="218"/>
    </row>
    <row r="14423" spans="1:4" ht="14.25">
      <c r="A14423" s="199">
        <v>12747</v>
      </c>
      <c r="B14423" s="186" t="s">
        <v>13497</v>
      </c>
      <c r="C14423" s="187" t="s">
        <v>44</v>
      </c>
      <c r="D14423" s="218"/>
    </row>
    <row r="14424" spans="1:4" ht="14.25">
      <c r="A14424" s="199">
        <v>12748</v>
      </c>
      <c r="B14424" s="186" t="s">
        <v>13498</v>
      </c>
      <c r="C14424" s="187" t="s">
        <v>44</v>
      </c>
      <c r="D14424" s="218"/>
    </row>
    <row r="14425" spans="1:4" ht="14.25">
      <c r="A14425" s="199">
        <v>12749</v>
      </c>
      <c r="B14425" s="186" t="s">
        <v>13499</v>
      </c>
      <c r="C14425" s="187" t="s">
        <v>44</v>
      </c>
      <c r="D14425" s="218"/>
    </row>
    <row r="14426" spans="1:4" ht="14.25">
      <c r="A14426" s="199">
        <v>39660</v>
      </c>
      <c r="B14426" s="186" t="s">
        <v>14011</v>
      </c>
      <c r="C14426" s="187" t="s">
        <v>44</v>
      </c>
      <c r="D14426" s="218"/>
    </row>
    <row r="14427" spans="1:4" ht="14.25">
      <c r="A14427" s="199">
        <v>39662</v>
      </c>
      <c r="B14427" s="186" t="s">
        <v>14012</v>
      </c>
      <c r="C14427" s="187" t="s">
        <v>44</v>
      </c>
      <c r="D14427" s="218"/>
    </row>
    <row r="14428" spans="1:4" ht="14.25">
      <c r="A14428" s="199">
        <v>39661</v>
      </c>
      <c r="B14428" s="186" t="s">
        <v>14013</v>
      </c>
      <c r="C14428" s="187" t="s">
        <v>44</v>
      </c>
      <c r="D14428" s="218"/>
    </row>
    <row r="14429" spans="1:4" ht="14.25">
      <c r="A14429" s="199">
        <v>39666</v>
      </c>
      <c r="B14429" s="186" t="s">
        <v>14014</v>
      </c>
      <c r="C14429" s="187" t="s">
        <v>44</v>
      </c>
      <c r="D14429" s="218"/>
    </row>
    <row r="14430" spans="1:4" ht="14.25">
      <c r="A14430" s="199">
        <v>39664</v>
      </c>
      <c r="B14430" s="186" t="s">
        <v>14015</v>
      </c>
      <c r="C14430" s="187" t="s">
        <v>44</v>
      </c>
      <c r="D14430" s="218"/>
    </row>
    <row r="14431" spans="1:4" ht="14.25">
      <c r="A14431" s="199">
        <v>39663</v>
      </c>
      <c r="B14431" s="186" t="s">
        <v>14016</v>
      </c>
      <c r="C14431" s="187" t="s">
        <v>44</v>
      </c>
      <c r="D14431" s="218"/>
    </row>
    <row r="14432" spans="1:4" ht="14.25">
      <c r="A14432" s="199">
        <v>39665</v>
      </c>
      <c r="B14432" s="186" t="s">
        <v>14017</v>
      </c>
      <c r="C14432" s="187" t="s">
        <v>44</v>
      </c>
      <c r="D14432" s="218"/>
    </row>
    <row r="14433" spans="1:4" ht="14.25">
      <c r="A14433" s="199">
        <v>7753</v>
      </c>
      <c r="B14433" s="186" t="s">
        <v>13500</v>
      </c>
      <c r="C14433" s="187" t="s">
        <v>44</v>
      </c>
      <c r="D14433" s="218">
        <v>477.99</v>
      </c>
    </row>
    <row r="14434" spans="1:4" ht="14.25">
      <c r="A14434" s="199">
        <v>13256</v>
      </c>
      <c r="B14434" s="186" t="s">
        <v>13501</v>
      </c>
      <c r="C14434" s="187" t="s">
        <v>44</v>
      </c>
      <c r="D14434" s="218">
        <v>669.6</v>
      </c>
    </row>
    <row r="14435" spans="1:4" ht="14.25">
      <c r="A14435" s="199">
        <v>7757</v>
      </c>
      <c r="B14435" s="186" t="s">
        <v>13502</v>
      </c>
      <c r="C14435" s="187" t="s">
        <v>44</v>
      </c>
      <c r="D14435" s="218">
        <v>713.9</v>
      </c>
    </row>
    <row r="14436" spans="1:4" ht="14.25">
      <c r="A14436" s="199">
        <v>7758</v>
      </c>
      <c r="B14436" s="186" t="s">
        <v>13503</v>
      </c>
      <c r="C14436" s="187" t="s">
        <v>44</v>
      </c>
      <c r="D14436" s="218">
        <v>1034.28</v>
      </c>
    </row>
    <row r="14437" spans="1:4" ht="14.25">
      <c r="A14437" s="199">
        <v>7759</v>
      </c>
      <c r="B14437" s="186" t="s">
        <v>13504</v>
      </c>
      <c r="C14437" s="187" t="s">
        <v>44</v>
      </c>
      <c r="D14437" s="218">
        <v>2866</v>
      </c>
    </row>
    <row r="14438" spans="1:4" ht="14.25">
      <c r="A14438" s="199">
        <v>40334</v>
      </c>
      <c r="B14438" s="186" t="s">
        <v>13505</v>
      </c>
      <c r="C14438" s="187" t="s">
        <v>44</v>
      </c>
      <c r="D14438" s="218">
        <v>112.28</v>
      </c>
    </row>
    <row r="14439" spans="1:4" ht="14.25">
      <c r="A14439" s="199">
        <v>7745</v>
      </c>
      <c r="B14439" s="186" t="s">
        <v>13506</v>
      </c>
      <c r="C14439" s="187" t="s">
        <v>44</v>
      </c>
      <c r="D14439" s="218">
        <v>126.71</v>
      </c>
    </row>
    <row r="14440" spans="1:4" ht="14.25">
      <c r="A14440" s="199">
        <v>7742</v>
      </c>
      <c r="B14440" s="186" t="s">
        <v>13507</v>
      </c>
      <c r="C14440" s="187" t="s">
        <v>44</v>
      </c>
      <c r="D14440" s="218">
        <v>334.18</v>
      </c>
    </row>
    <row r="14441" spans="1:4" ht="14.25">
      <c r="A14441" s="199">
        <v>7750</v>
      </c>
      <c r="B14441" s="186" t="s">
        <v>13508</v>
      </c>
      <c r="C14441" s="187" t="s">
        <v>44</v>
      </c>
      <c r="D14441" s="218">
        <v>407.94</v>
      </c>
    </row>
    <row r="14442" spans="1:4" ht="14.25">
      <c r="A14442" s="199">
        <v>7756</v>
      </c>
      <c r="B14442" s="186" t="s">
        <v>13509</v>
      </c>
      <c r="C14442" s="187" t="s">
        <v>44</v>
      </c>
      <c r="D14442" s="218">
        <v>468.72</v>
      </c>
    </row>
    <row r="14443" spans="1:4" ht="14.25">
      <c r="A14443" s="199">
        <v>7725</v>
      </c>
      <c r="B14443" s="186" t="s">
        <v>13510</v>
      </c>
      <c r="C14443" s="187" t="s">
        <v>44</v>
      </c>
      <c r="D14443" s="218">
        <v>245.18</v>
      </c>
    </row>
    <row r="14444" spans="1:4" ht="14.25">
      <c r="A14444" s="199">
        <v>7765</v>
      </c>
      <c r="B14444" s="186" t="s">
        <v>13511</v>
      </c>
      <c r="C14444" s="187" t="s">
        <v>44</v>
      </c>
      <c r="D14444" s="218">
        <v>525.38</v>
      </c>
    </row>
    <row r="14445" spans="1:4" ht="14.25">
      <c r="A14445" s="199">
        <v>12569</v>
      </c>
      <c r="B14445" s="186" t="s">
        <v>13512</v>
      </c>
      <c r="C14445" s="187" t="s">
        <v>44</v>
      </c>
      <c r="D14445" s="218">
        <v>725.23</v>
      </c>
    </row>
    <row r="14446" spans="1:4" ht="14.25">
      <c r="A14446" s="199">
        <v>7766</v>
      </c>
      <c r="B14446" s="186" t="s">
        <v>13513</v>
      </c>
      <c r="C14446" s="187" t="s">
        <v>44</v>
      </c>
      <c r="D14446" s="218">
        <v>770.56</v>
      </c>
    </row>
    <row r="14447" spans="1:4" ht="14.25">
      <c r="A14447" s="199">
        <v>7767</v>
      </c>
      <c r="B14447" s="186" t="s">
        <v>13514</v>
      </c>
      <c r="C14447" s="187" t="s">
        <v>44</v>
      </c>
      <c r="D14447" s="218">
        <v>1106.4000000000001</v>
      </c>
    </row>
    <row r="14448" spans="1:4" ht="14.25">
      <c r="A14448" s="199">
        <v>7727</v>
      </c>
      <c r="B14448" s="186" t="s">
        <v>13515</v>
      </c>
      <c r="C14448" s="187" t="s">
        <v>44</v>
      </c>
      <c r="D14448" s="218">
        <v>3214.12</v>
      </c>
    </row>
    <row r="14449" spans="1:4" ht="14.25">
      <c r="A14449" s="199">
        <v>7760</v>
      </c>
      <c r="B14449" s="186" t="s">
        <v>13516</v>
      </c>
      <c r="C14449" s="187" t="s">
        <v>44</v>
      </c>
      <c r="D14449" s="218">
        <v>127.74</v>
      </c>
    </row>
    <row r="14450" spans="1:4" ht="14.25">
      <c r="A14450" s="199">
        <v>7761</v>
      </c>
      <c r="B14450" s="186" t="s">
        <v>13517</v>
      </c>
      <c r="C14450" s="187" t="s">
        <v>44</v>
      </c>
      <c r="D14450" s="218">
        <v>133.91999999999999</v>
      </c>
    </row>
    <row r="14451" spans="1:4" ht="14.25">
      <c r="A14451" s="199">
        <v>7752</v>
      </c>
      <c r="B14451" s="186" t="s">
        <v>13518</v>
      </c>
      <c r="C14451" s="187" t="s">
        <v>44</v>
      </c>
      <c r="D14451" s="218">
        <v>162.76</v>
      </c>
    </row>
    <row r="14452" spans="1:4" ht="14.25">
      <c r="A14452" s="199">
        <v>7762</v>
      </c>
      <c r="B14452" s="186" t="s">
        <v>13519</v>
      </c>
      <c r="C14452" s="187" t="s">
        <v>44</v>
      </c>
      <c r="D14452" s="218">
        <v>212.72</v>
      </c>
    </row>
    <row r="14453" spans="1:4" ht="14.25">
      <c r="A14453" s="199">
        <v>7722</v>
      </c>
      <c r="B14453" s="186" t="s">
        <v>13520</v>
      </c>
      <c r="C14453" s="187" t="s">
        <v>44</v>
      </c>
      <c r="D14453" s="218">
        <v>325.52999999999997</v>
      </c>
    </row>
    <row r="14454" spans="1:4" ht="14.25">
      <c r="A14454" s="199">
        <v>7763</v>
      </c>
      <c r="B14454" s="186" t="s">
        <v>13521</v>
      </c>
      <c r="C14454" s="187" t="s">
        <v>44</v>
      </c>
      <c r="D14454" s="218">
        <v>396.61</v>
      </c>
    </row>
    <row r="14455" spans="1:4" ht="14.25">
      <c r="A14455" s="199">
        <v>7764</v>
      </c>
      <c r="B14455" s="186" t="s">
        <v>13522</v>
      </c>
      <c r="C14455" s="187" t="s">
        <v>44</v>
      </c>
      <c r="D14455" s="218">
        <v>473.87</v>
      </c>
    </row>
    <row r="14456" spans="1:4" ht="14.25">
      <c r="A14456" s="199">
        <v>12572</v>
      </c>
      <c r="B14456" s="186" t="s">
        <v>13523</v>
      </c>
      <c r="C14456" s="187" t="s">
        <v>44</v>
      </c>
      <c r="D14456" s="218">
        <v>669.6</v>
      </c>
    </row>
    <row r="14457" spans="1:4" ht="14.25">
      <c r="A14457" s="199">
        <v>12573</v>
      </c>
      <c r="B14457" s="186" t="s">
        <v>13524</v>
      </c>
      <c r="C14457" s="187" t="s">
        <v>44</v>
      </c>
      <c r="D14457" s="218">
        <v>880.79</v>
      </c>
    </row>
    <row r="14458" spans="1:4" ht="14.25">
      <c r="A14458" s="199">
        <v>12574</v>
      </c>
      <c r="B14458" s="186" t="s">
        <v>13525</v>
      </c>
      <c r="C14458" s="187" t="s">
        <v>44</v>
      </c>
      <c r="D14458" s="218">
        <v>1064.98</v>
      </c>
    </row>
    <row r="14459" spans="1:4" ht="14.25">
      <c r="A14459" s="199">
        <v>12575</v>
      </c>
      <c r="B14459" s="186" t="s">
        <v>13526</v>
      </c>
      <c r="C14459" s="187" t="s">
        <v>44</v>
      </c>
      <c r="D14459" s="218">
        <v>1617.36</v>
      </c>
    </row>
    <row r="14460" spans="1:4" ht="14.25">
      <c r="A14460" s="199">
        <v>12576</v>
      </c>
      <c r="B14460" s="186" t="s">
        <v>13527</v>
      </c>
      <c r="C14460" s="187" t="s">
        <v>44</v>
      </c>
      <c r="D14460" s="218">
        <v>195.73</v>
      </c>
    </row>
    <row r="14461" spans="1:4" ht="14.25">
      <c r="A14461" s="199">
        <v>12577</v>
      </c>
      <c r="B14461" s="186" t="s">
        <v>13528</v>
      </c>
      <c r="C14461" s="187" t="s">
        <v>44</v>
      </c>
      <c r="D14461" s="218">
        <v>263.72000000000003</v>
      </c>
    </row>
    <row r="14462" spans="1:4" ht="14.25">
      <c r="A14462" s="199">
        <v>12578</v>
      </c>
      <c r="B14462" s="186" t="s">
        <v>13529</v>
      </c>
      <c r="C14462" s="187" t="s">
        <v>44</v>
      </c>
      <c r="D14462" s="218">
        <v>319.35000000000002</v>
      </c>
    </row>
    <row r="14463" spans="1:4" ht="14.25">
      <c r="A14463" s="199">
        <v>12579</v>
      </c>
      <c r="B14463" s="186" t="s">
        <v>13530</v>
      </c>
      <c r="C14463" s="187" t="s">
        <v>44</v>
      </c>
      <c r="D14463" s="218">
        <v>550.1</v>
      </c>
    </row>
    <row r="14464" spans="1:4" ht="14.25">
      <c r="A14464" s="199">
        <v>12580</v>
      </c>
      <c r="B14464" s="186" t="s">
        <v>13531</v>
      </c>
      <c r="C14464" s="187" t="s">
        <v>44</v>
      </c>
      <c r="D14464" s="218">
        <v>573.17999999999995</v>
      </c>
    </row>
    <row r="14465" spans="1:4" ht="14.25">
      <c r="A14465" s="199">
        <v>12581</v>
      </c>
      <c r="B14465" s="186" t="s">
        <v>13532</v>
      </c>
      <c r="C14465" s="187" t="s">
        <v>44</v>
      </c>
      <c r="D14465" s="218">
        <v>613.98</v>
      </c>
    </row>
    <row r="14466" spans="1:4" ht="14.25">
      <c r="A14466" s="199">
        <v>7720</v>
      </c>
      <c r="B14466" s="186" t="s">
        <v>13533</v>
      </c>
      <c r="C14466" s="187" t="s">
        <v>44</v>
      </c>
      <c r="D14466" s="218">
        <v>960.11</v>
      </c>
    </row>
    <row r="14467" spans="1:4" ht="14.25">
      <c r="A14467" s="199">
        <v>40335</v>
      </c>
      <c r="B14467" s="186" t="s">
        <v>13534</v>
      </c>
      <c r="C14467" s="187" t="s">
        <v>44</v>
      </c>
      <c r="D14467" s="218">
        <v>200.88</v>
      </c>
    </row>
    <row r="14468" spans="1:4" ht="14.25">
      <c r="A14468" s="199">
        <v>7740</v>
      </c>
      <c r="B14468" s="186" t="s">
        <v>13535</v>
      </c>
      <c r="C14468" s="187" t="s">
        <v>44</v>
      </c>
      <c r="D14468" s="218">
        <v>206.03</v>
      </c>
    </row>
    <row r="14469" spans="1:4" ht="14.25">
      <c r="A14469" s="199">
        <v>7741</v>
      </c>
      <c r="B14469" s="186" t="s">
        <v>13536</v>
      </c>
      <c r="C14469" s="187" t="s">
        <v>44</v>
      </c>
      <c r="D14469" s="218">
        <v>381.16</v>
      </c>
    </row>
    <row r="14470" spans="1:4" ht="14.25">
      <c r="A14470" s="199">
        <v>7774</v>
      </c>
      <c r="B14470" s="186" t="s">
        <v>13537</v>
      </c>
      <c r="C14470" s="187" t="s">
        <v>44</v>
      </c>
      <c r="D14470" s="218">
        <v>467.69</v>
      </c>
    </row>
    <row r="14471" spans="1:4" ht="14.25">
      <c r="A14471" s="199">
        <v>7744</v>
      </c>
      <c r="B14471" s="186" t="s">
        <v>13538</v>
      </c>
      <c r="C14471" s="187" t="s">
        <v>44</v>
      </c>
      <c r="D14471" s="218">
        <v>610.88</v>
      </c>
    </row>
    <row r="14472" spans="1:4" ht="14.25">
      <c r="A14472" s="199">
        <v>7773</v>
      </c>
      <c r="B14472" s="186" t="s">
        <v>13539</v>
      </c>
      <c r="C14472" s="187" t="s">
        <v>44</v>
      </c>
      <c r="D14472" s="218">
        <v>624.38</v>
      </c>
    </row>
    <row r="14473" spans="1:4" ht="14.25">
      <c r="A14473" s="199">
        <v>7754</v>
      </c>
      <c r="B14473" s="186" t="s">
        <v>13540</v>
      </c>
      <c r="C14473" s="187" t="s">
        <v>44</v>
      </c>
      <c r="D14473" s="218">
        <v>946.72</v>
      </c>
    </row>
    <row r="14474" spans="1:4" ht="14.25">
      <c r="A14474" s="199">
        <v>7735</v>
      </c>
      <c r="B14474" s="186" t="s">
        <v>13541</v>
      </c>
      <c r="C14474" s="187" t="s">
        <v>44</v>
      </c>
      <c r="D14474" s="218">
        <v>1225.9000000000001</v>
      </c>
    </row>
    <row r="14475" spans="1:4" ht="14.25">
      <c r="A14475" s="199">
        <v>7755</v>
      </c>
      <c r="B14475" s="186" t="s">
        <v>13542</v>
      </c>
      <c r="C14475" s="187" t="s">
        <v>44</v>
      </c>
      <c r="D14475" s="218">
        <v>243.11</v>
      </c>
    </row>
    <row r="14476" spans="1:4" ht="14.25">
      <c r="A14476" s="199">
        <v>7776</v>
      </c>
      <c r="B14476" s="186" t="s">
        <v>13543</v>
      </c>
      <c r="C14476" s="187" t="s">
        <v>44</v>
      </c>
      <c r="D14476" s="218">
        <v>506.84</v>
      </c>
    </row>
    <row r="14477" spans="1:4" ht="14.25">
      <c r="A14477" s="199">
        <v>7743</v>
      </c>
      <c r="B14477" s="186" t="s">
        <v>13544</v>
      </c>
      <c r="C14477" s="187" t="s">
        <v>44</v>
      </c>
      <c r="D14477" s="218">
        <v>536.71</v>
      </c>
    </row>
    <row r="14478" spans="1:4" ht="14.25">
      <c r="A14478" s="199">
        <v>7733</v>
      </c>
      <c r="B14478" s="186" t="s">
        <v>13545</v>
      </c>
      <c r="C14478" s="187" t="s">
        <v>44</v>
      </c>
      <c r="D14478" s="218">
        <v>700.51</v>
      </c>
    </row>
    <row r="14479" spans="1:4" ht="14.25">
      <c r="A14479" s="199">
        <v>7775</v>
      </c>
      <c r="B14479" s="186" t="s">
        <v>13546</v>
      </c>
      <c r="C14479" s="187" t="s">
        <v>44</v>
      </c>
      <c r="D14479" s="218">
        <v>767.47</v>
      </c>
    </row>
    <row r="14480" spans="1:4" ht="14.25">
      <c r="A14480" s="199">
        <v>7734</v>
      </c>
      <c r="B14480" s="186" t="s">
        <v>13547</v>
      </c>
      <c r="C14480" s="187" t="s">
        <v>44</v>
      </c>
      <c r="D14480" s="218">
        <v>1086.82</v>
      </c>
    </row>
    <row r="14481" spans="1:4" ht="14.25">
      <c r="A14481" s="199">
        <v>7714</v>
      </c>
      <c r="B14481" s="186" t="s">
        <v>13548</v>
      </c>
      <c r="C14481" s="187" t="s">
        <v>44</v>
      </c>
      <c r="D14481" s="218">
        <v>151.43</v>
      </c>
    </row>
    <row r="14482" spans="1:4" ht="14.25">
      <c r="A14482" s="199">
        <v>37449</v>
      </c>
      <c r="B14482" s="186" t="s">
        <v>13549</v>
      </c>
      <c r="C14482" s="187" t="s">
        <v>44</v>
      </c>
      <c r="D14482" s="218">
        <v>55</v>
      </c>
    </row>
    <row r="14483" spans="1:4" ht="14.25">
      <c r="A14483" s="199">
        <v>37450</v>
      </c>
      <c r="B14483" s="186" t="s">
        <v>13550</v>
      </c>
      <c r="C14483" s="187" t="s">
        <v>44</v>
      </c>
      <c r="D14483" s="218">
        <v>76.989999999999995</v>
      </c>
    </row>
    <row r="14484" spans="1:4" ht="14.25">
      <c r="A14484" s="199">
        <v>37451</v>
      </c>
      <c r="B14484" s="186" t="s">
        <v>13551</v>
      </c>
      <c r="C14484" s="187" t="s">
        <v>44</v>
      </c>
      <c r="D14484" s="218">
        <v>107.5</v>
      </c>
    </row>
    <row r="14485" spans="1:4" ht="14.25">
      <c r="A14485" s="199">
        <v>37452</v>
      </c>
      <c r="B14485" s="186" t="s">
        <v>13552</v>
      </c>
      <c r="C14485" s="187" t="s">
        <v>44</v>
      </c>
      <c r="D14485" s="218">
        <v>156.25</v>
      </c>
    </row>
    <row r="14486" spans="1:4" ht="14.25">
      <c r="A14486" s="199">
        <v>37453</v>
      </c>
      <c r="B14486" s="186" t="s">
        <v>13553</v>
      </c>
      <c r="C14486" s="187" t="s">
        <v>44</v>
      </c>
      <c r="D14486" s="218">
        <v>179.93</v>
      </c>
    </row>
    <row r="14487" spans="1:4" ht="14.25">
      <c r="A14487" s="199">
        <v>7778</v>
      </c>
      <c r="B14487" s="186" t="s">
        <v>13554</v>
      </c>
      <c r="C14487" s="187" t="s">
        <v>44</v>
      </c>
      <c r="D14487" s="218">
        <v>67.489999999999995</v>
      </c>
    </row>
    <row r="14488" spans="1:4" ht="14.25">
      <c r="A14488" s="199">
        <v>7796</v>
      </c>
      <c r="B14488" s="186" t="s">
        <v>13555</v>
      </c>
      <c r="C14488" s="187" t="s">
        <v>44</v>
      </c>
      <c r="D14488" s="218">
        <v>92.5</v>
      </c>
    </row>
    <row r="14489" spans="1:4" ht="14.25">
      <c r="A14489" s="199">
        <v>7781</v>
      </c>
      <c r="B14489" s="186" t="s">
        <v>13556</v>
      </c>
      <c r="C14489" s="187" t="s">
        <v>44</v>
      </c>
      <c r="D14489" s="218">
        <v>109.31</v>
      </c>
    </row>
    <row r="14490" spans="1:4" ht="14.25">
      <c r="A14490" s="199">
        <v>7795</v>
      </c>
      <c r="B14490" s="186" t="s">
        <v>13557</v>
      </c>
      <c r="C14490" s="187" t="s">
        <v>44</v>
      </c>
      <c r="D14490" s="218">
        <v>162.68</v>
      </c>
    </row>
    <row r="14491" spans="1:4" ht="14.25">
      <c r="A14491" s="199">
        <v>7791</v>
      </c>
      <c r="B14491" s="186" t="s">
        <v>13558</v>
      </c>
      <c r="C14491" s="187" t="s">
        <v>44</v>
      </c>
      <c r="D14491" s="218">
        <v>194.74</v>
      </c>
    </row>
    <row r="14492" spans="1:4" ht="14.25">
      <c r="A14492" s="199">
        <v>7783</v>
      </c>
      <c r="B14492" s="186" t="s">
        <v>13559</v>
      </c>
      <c r="C14492" s="187" t="s">
        <v>44</v>
      </c>
      <c r="D14492" s="218">
        <v>69.010000000000005</v>
      </c>
    </row>
    <row r="14493" spans="1:4" ht="14.25">
      <c r="A14493" s="199">
        <v>7790</v>
      </c>
      <c r="B14493" s="186" t="s">
        <v>13560</v>
      </c>
      <c r="C14493" s="187" t="s">
        <v>44</v>
      </c>
      <c r="D14493" s="218">
        <v>108.75</v>
      </c>
    </row>
    <row r="14494" spans="1:4" ht="14.25">
      <c r="A14494" s="199">
        <v>7785</v>
      </c>
      <c r="B14494" s="186" t="s">
        <v>13561</v>
      </c>
      <c r="C14494" s="187" t="s">
        <v>44</v>
      </c>
      <c r="D14494" s="218">
        <v>120</v>
      </c>
    </row>
    <row r="14495" spans="1:4" ht="14.25">
      <c r="A14495" s="199">
        <v>7792</v>
      </c>
      <c r="B14495" s="186" t="s">
        <v>13562</v>
      </c>
      <c r="C14495" s="187" t="s">
        <v>44</v>
      </c>
      <c r="D14495" s="218">
        <v>170.18</v>
      </c>
    </row>
    <row r="14496" spans="1:4" ht="14.25">
      <c r="A14496" s="199">
        <v>7793</v>
      </c>
      <c r="B14496" s="186" t="s">
        <v>13563</v>
      </c>
      <c r="C14496" s="187" t="s">
        <v>44</v>
      </c>
      <c r="D14496" s="218">
        <v>201</v>
      </c>
    </row>
    <row r="14497" spans="1:4" ht="14.25">
      <c r="A14497" s="199">
        <v>13159</v>
      </c>
      <c r="B14497" s="186" t="s">
        <v>13564</v>
      </c>
      <c r="C14497" s="187" t="s">
        <v>44</v>
      </c>
      <c r="D14497" s="218">
        <v>175</v>
      </c>
    </row>
    <row r="14498" spans="1:4" ht="14.25">
      <c r="A14498" s="199">
        <v>13168</v>
      </c>
      <c r="B14498" s="186" t="s">
        <v>13565</v>
      </c>
      <c r="C14498" s="187" t="s">
        <v>44</v>
      </c>
      <c r="D14498" s="218">
        <v>212.5</v>
      </c>
    </row>
    <row r="14499" spans="1:4" ht="14.25">
      <c r="A14499" s="199">
        <v>13173</v>
      </c>
      <c r="B14499" s="186" t="s">
        <v>13566</v>
      </c>
      <c r="C14499" s="187" t="s">
        <v>44</v>
      </c>
      <c r="D14499" s="218">
        <v>287.49</v>
      </c>
    </row>
    <row r="14500" spans="1:4" ht="14.25">
      <c r="A14500" s="199">
        <v>12583</v>
      </c>
      <c r="B14500" s="186" t="s">
        <v>13567</v>
      </c>
      <c r="C14500" s="187" t="s">
        <v>44</v>
      </c>
      <c r="D14500" s="218">
        <v>57.49</v>
      </c>
    </row>
    <row r="14501" spans="1:4" ht="14.25">
      <c r="A14501" s="199">
        <v>12584</v>
      </c>
      <c r="B14501" s="186" t="s">
        <v>13568</v>
      </c>
      <c r="C14501" s="187" t="s">
        <v>44</v>
      </c>
      <c r="D14501" s="218">
        <v>74.989999999999995</v>
      </c>
    </row>
    <row r="14502" spans="1:4" ht="14.25">
      <c r="A14502" s="199">
        <v>12613</v>
      </c>
      <c r="B14502" s="186" t="s">
        <v>13569</v>
      </c>
      <c r="C14502" s="187" t="s">
        <v>73</v>
      </c>
      <c r="D14502" s="218">
        <v>21.48</v>
      </c>
    </row>
    <row r="14503" spans="1:4" ht="14.25">
      <c r="A14503" s="199">
        <v>1031</v>
      </c>
      <c r="B14503" s="186" t="s">
        <v>13570</v>
      </c>
      <c r="C14503" s="187" t="s">
        <v>73</v>
      </c>
      <c r="D14503" s="218">
        <v>15.15</v>
      </c>
    </row>
    <row r="14504" spans="1:4" ht="14.25">
      <c r="A14504" s="199">
        <v>39707</v>
      </c>
      <c r="B14504" s="186" t="s">
        <v>13571</v>
      </c>
      <c r="C14504" s="187" t="s">
        <v>44</v>
      </c>
      <c r="D14504" s="218">
        <v>5.85</v>
      </c>
    </row>
    <row r="14505" spans="1:4" ht="14.25">
      <c r="A14505" s="199">
        <v>39708</v>
      </c>
      <c r="B14505" s="186" t="s">
        <v>13572</v>
      </c>
      <c r="C14505" s="187" t="s">
        <v>44</v>
      </c>
      <c r="D14505" s="218">
        <v>5.67</v>
      </c>
    </row>
    <row r="14506" spans="1:4" ht="14.25">
      <c r="A14506" s="199">
        <v>39710</v>
      </c>
      <c r="B14506" s="186" t="s">
        <v>13573</v>
      </c>
      <c r="C14506" s="187" t="s">
        <v>44</v>
      </c>
      <c r="D14506" s="218">
        <v>3.99</v>
      </c>
    </row>
    <row r="14507" spans="1:4" ht="14.25">
      <c r="A14507" s="199">
        <v>39709</v>
      </c>
      <c r="B14507" s="186" t="s">
        <v>13574</v>
      </c>
      <c r="C14507" s="187" t="s">
        <v>44</v>
      </c>
      <c r="D14507" s="218">
        <v>5.54</v>
      </c>
    </row>
    <row r="14508" spans="1:4" ht="14.25">
      <c r="A14508" s="199">
        <v>39711</v>
      </c>
      <c r="B14508" s="186" t="s">
        <v>13575</v>
      </c>
      <c r="C14508" s="187" t="s">
        <v>44</v>
      </c>
      <c r="D14508" s="218">
        <v>6.22</v>
      </c>
    </row>
    <row r="14509" spans="1:4" ht="14.25">
      <c r="A14509" s="199">
        <v>39714</v>
      </c>
      <c r="B14509" s="186" t="s">
        <v>13576</v>
      </c>
      <c r="C14509" s="187" t="s">
        <v>44</v>
      </c>
      <c r="D14509" s="218">
        <v>3.95</v>
      </c>
    </row>
    <row r="14510" spans="1:4" ht="14.25">
      <c r="A14510" s="199">
        <v>39712</v>
      </c>
      <c r="B14510" s="186" t="s">
        <v>13577</v>
      </c>
      <c r="C14510" s="187" t="s">
        <v>44</v>
      </c>
      <c r="D14510" s="218">
        <v>2.1800000000000002</v>
      </c>
    </row>
    <row r="14511" spans="1:4" ht="14.25">
      <c r="A14511" s="199">
        <v>39713</v>
      </c>
      <c r="B14511" s="186" t="s">
        <v>13578</v>
      </c>
      <c r="C14511" s="187" t="s">
        <v>44</v>
      </c>
      <c r="D14511" s="218">
        <v>1.72</v>
      </c>
    </row>
    <row r="14512" spans="1:4" ht="14.25">
      <c r="A14512" s="199">
        <v>39715</v>
      </c>
      <c r="B14512" s="186" t="s">
        <v>13579</v>
      </c>
      <c r="C14512" s="187" t="s">
        <v>44</v>
      </c>
      <c r="D14512" s="218">
        <v>2.81</v>
      </c>
    </row>
    <row r="14513" spans="1:4" ht="14.25">
      <c r="A14513" s="199">
        <v>39716</v>
      </c>
      <c r="B14513" s="186" t="s">
        <v>13580</v>
      </c>
      <c r="C14513" s="187" t="s">
        <v>44</v>
      </c>
      <c r="D14513" s="218">
        <v>2.13</v>
      </c>
    </row>
    <row r="14514" spans="1:4" ht="14.25">
      <c r="A14514" s="199">
        <v>39718</v>
      </c>
      <c r="B14514" s="186" t="s">
        <v>13581</v>
      </c>
      <c r="C14514" s="187" t="s">
        <v>44</v>
      </c>
      <c r="D14514" s="218">
        <v>3.63</v>
      </c>
    </row>
    <row r="14515" spans="1:4" ht="14.25">
      <c r="A14515" s="199">
        <v>9813</v>
      </c>
      <c r="B14515" s="186" t="s">
        <v>13582</v>
      </c>
      <c r="C14515" s="187" t="s">
        <v>44</v>
      </c>
      <c r="D14515" s="218"/>
    </row>
    <row r="14516" spans="1:4" ht="14.25">
      <c r="A14516" s="199">
        <v>9815</v>
      </c>
      <c r="B14516" s="186" t="s">
        <v>13583</v>
      </c>
      <c r="C14516" s="187" t="s">
        <v>44</v>
      </c>
      <c r="D14516" s="218"/>
    </row>
    <row r="14517" spans="1:4" ht="14.25">
      <c r="A14517" s="199">
        <v>44543</v>
      </c>
      <c r="B14517" s="186" t="s">
        <v>13584</v>
      </c>
      <c r="C14517" s="187" t="s">
        <v>44</v>
      </c>
      <c r="D14517" s="218"/>
    </row>
    <row r="14518" spans="1:4" ht="14.25">
      <c r="A14518" s="199">
        <v>44526</v>
      </c>
      <c r="B14518" s="186" t="s">
        <v>13585</v>
      </c>
      <c r="C14518" s="187" t="s">
        <v>44</v>
      </c>
      <c r="D14518" s="218"/>
    </row>
    <row r="14519" spans="1:4" ht="14.25">
      <c r="A14519" s="199">
        <v>44545</v>
      </c>
      <c r="B14519" s="186" t="s">
        <v>13586</v>
      </c>
      <c r="C14519" s="187" t="s">
        <v>44</v>
      </c>
      <c r="D14519" s="218"/>
    </row>
    <row r="14520" spans="1:4" ht="14.25">
      <c r="A14520" s="199">
        <v>44525</v>
      </c>
      <c r="B14520" s="186" t="s">
        <v>13587</v>
      </c>
      <c r="C14520" s="187" t="s">
        <v>44</v>
      </c>
      <c r="D14520" s="218"/>
    </row>
    <row r="14521" spans="1:4" ht="14.25">
      <c r="A14521" s="199">
        <v>44547</v>
      </c>
      <c r="B14521" s="186" t="s">
        <v>13588</v>
      </c>
      <c r="C14521" s="187" t="s">
        <v>44</v>
      </c>
      <c r="D14521" s="218"/>
    </row>
    <row r="14522" spans="1:4" ht="14.25">
      <c r="A14522" s="199">
        <v>44519</v>
      </c>
      <c r="B14522" s="186" t="s">
        <v>13589</v>
      </c>
      <c r="C14522" s="187" t="s">
        <v>44</v>
      </c>
      <c r="D14522" s="218"/>
    </row>
    <row r="14523" spans="1:4" ht="14.25">
      <c r="A14523" s="199">
        <v>44520</v>
      </c>
      <c r="B14523" s="186" t="s">
        <v>13590</v>
      </c>
      <c r="C14523" s="187" t="s">
        <v>44</v>
      </c>
      <c r="D14523" s="218"/>
    </row>
    <row r="14524" spans="1:4" ht="14.25">
      <c r="A14524" s="199">
        <v>44521</v>
      </c>
      <c r="B14524" s="186" t="s">
        <v>14018</v>
      </c>
      <c r="C14524" s="187" t="s">
        <v>44</v>
      </c>
      <c r="D14524" s="218"/>
    </row>
    <row r="14525" spans="1:4" ht="14.25">
      <c r="A14525" s="199">
        <v>44522</v>
      </c>
      <c r="B14525" s="186" t="s">
        <v>13591</v>
      </c>
      <c r="C14525" s="187" t="s">
        <v>44</v>
      </c>
      <c r="D14525" s="218"/>
    </row>
    <row r="14526" spans="1:4" ht="14.25">
      <c r="A14526" s="199">
        <v>44523</v>
      </c>
      <c r="B14526" s="186" t="s">
        <v>13592</v>
      </c>
      <c r="C14526" s="187" t="s">
        <v>44</v>
      </c>
      <c r="D14526" s="218"/>
    </row>
    <row r="14527" spans="1:4" ht="14.25">
      <c r="A14527" s="199">
        <v>44527</v>
      </c>
      <c r="B14527" s="186" t="s">
        <v>13593</v>
      </c>
      <c r="C14527" s="187" t="s">
        <v>44</v>
      </c>
      <c r="D14527" s="218"/>
    </row>
    <row r="14528" spans="1:4" ht="14.25">
      <c r="A14528" s="199">
        <v>44524</v>
      </c>
      <c r="B14528" s="186" t="s">
        <v>13594</v>
      </c>
      <c r="C14528" s="187" t="s">
        <v>44</v>
      </c>
      <c r="D14528" s="218"/>
    </row>
    <row r="14529" spans="1:4" ht="14.25">
      <c r="A14529" s="199">
        <v>44542</v>
      </c>
      <c r="B14529" s="186" t="s">
        <v>13595</v>
      </c>
      <c r="C14529" s="187" t="s">
        <v>44</v>
      </c>
      <c r="D14529" s="218"/>
    </row>
    <row r="14530" spans="1:4" ht="14.25">
      <c r="A14530" s="199">
        <v>9877</v>
      </c>
      <c r="B14530" s="186" t="s">
        <v>13596</v>
      </c>
      <c r="C14530" s="187" t="s">
        <v>44</v>
      </c>
      <c r="D14530" s="218">
        <v>141.63999999999999</v>
      </c>
    </row>
    <row r="14531" spans="1:4" ht="14.25">
      <c r="A14531" s="199">
        <v>9878</v>
      </c>
      <c r="B14531" s="186" t="s">
        <v>13597</v>
      </c>
      <c r="C14531" s="187" t="s">
        <v>44</v>
      </c>
      <c r="D14531" s="218">
        <v>174.37</v>
      </c>
    </row>
    <row r="14532" spans="1:4" ht="14.25">
      <c r="A14532" s="199">
        <v>41986</v>
      </c>
      <c r="B14532" s="186" t="s">
        <v>13598</v>
      </c>
      <c r="C14532" s="187" t="s">
        <v>44</v>
      </c>
      <c r="D14532" s="218"/>
    </row>
    <row r="14533" spans="1:4" ht="14.25">
      <c r="A14533" s="199">
        <v>43422</v>
      </c>
      <c r="B14533" s="186" t="s">
        <v>13599</v>
      </c>
      <c r="C14533" s="187" t="s">
        <v>44</v>
      </c>
      <c r="D14533" s="218"/>
    </row>
    <row r="14534" spans="1:4" ht="14.25">
      <c r="A14534" s="199">
        <v>41987</v>
      </c>
      <c r="B14534" s="186" t="s">
        <v>13600</v>
      </c>
      <c r="C14534" s="187" t="s">
        <v>44</v>
      </c>
      <c r="D14534" s="218"/>
    </row>
    <row r="14535" spans="1:4" ht="14.25">
      <c r="A14535" s="199">
        <v>41988</v>
      </c>
      <c r="B14535" s="186" t="s">
        <v>13601</v>
      </c>
      <c r="C14535" s="187" t="s">
        <v>44</v>
      </c>
      <c r="D14535" s="218"/>
    </row>
    <row r="14536" spans="1:4" ht="14.25">
      <c r="A14536" s="199">
        <v>41697</v>
      </c>
      <c r="B14536" s="186" t="s">
        <v>13602</v>
      </c>
      <c r="C14536" s="187" t="s">
        <v>44</v>
      </c>
      <c r="D14536" s="218"/>
    </row>
    <row r="14537" spans="1:4" ht="14.25">
      <c r="A14537" s="199">
        <v>41985</v>
      </c>
      <c r="B14537" s="186" t="s">
        <v>13603</v>
      </c>
      <c r="C14537" s="187" t="s">
        <v>44</v>
      </c>
      <c r="D14537" s="218"/>
    </row>
    <row r="14538" spans="1:4" ht="14.25">
      <c r="A14538" s="199">
        <v>41699</v>
      </c>
      <c r="B14538" s="186" t="s">
        <v>13604</v>
      </c>
      <c r="C14538" s="187" t="s">
        <v>44</v>
      </c>
      <c r="D14538" s="218"/>
    </row>
    <row r="14539" spans="1:4" ht="14.25">
      <c r="A14539" s="199">
        <v>38053</v>
      </c>
      <c r="B14539" s="186" t="s">
        <v>13605</v>
      </c>
      <c r="C14539" s="187" t="s">
        <v>44</v>
      </c>
      <c r="D14539" s="218"/>
    </row>
    <row r="14540" spans="1:4" ht="14.25">
      <c r="A14540" s="199">
        <v>38054</v>
      </c>
      <c r="B14540" s="186" t="s">
        <v>13606</v>
      </c>
      <c r="C14540" s="187" t="s">
        <v>44</v>
      </c>
      <c r="D14540" s="218"/>
    </row>
    <row r="14541" spans="1:4" ht="14.25">
      <c r="A14541" s="199">
        <v>38052</v>
      </c>
      <c r="B14541" s="186" t="s">
        <v>13607</v>
      </c>
      <c r="C14541" s="187" t="s">
        <v>44</v>
      </c>
      <c r="D14541" s="218"/>
    </row>
    <row r="14542" spans="1:4" ht="14.25">
      <c r="A14542" s="199">
        <v>38051</v>
      </c>
      <c r="B14542" s="186" t="s">
        <v>13608</v>
      </c>
      <c r="C14542" s="187" t="s">
        <v>44</v>
      </c>
      <c r="D14542" s="218"/>
    </row>
    <row r="14543" spans="1:4" ht="14.25">
      <c r="A14543" s="199">
        <v>38787</v>
      </c>
      <c r="B14543" s="186" t="s">
        <v>13609</v>
      </c>
      <c r="C14543" s="187" t="s">
        <v>44</v>
      </c>
      <c r="D14543" s="218"/>
    </row>
    <row r="14544" spans="1:4" ht="14.25">
      <c r="A14544" s="199">
        <v>38825</v>
      </c>
      <c r="B14544" s="186" t="s">
        <v>13610</v>
      </c>
      <c r="C14544" s="187" t="s">
        <v>44</v>
      </c>
      <c r="D14544" s="218"/>
    </row>
    <row r="14545" spans="1:4" ht="14.25">
      <c r="A14545" s="199">
        <v>38826</v>
      </c>
      <c r="B14545" s="186" t="s">
        <v>13611</v>
      </c>
      <c r="C14545" s="187" t="s">
        <v>44</v>
      </c>
      <c r="D14545" s="218"/>
    </row>
    <row r="14546" spans="1:4" ht="14.25">
      <c r="A14546" s="199">
        <v>38827</v>
      </c>
      <c r="B14546" s="186" t="s">
        <v>13612</v>
      </c>
      <c r="C14546" s="187" t="s">
        <v>44</v>
      </c>
      <c r="D14546" s="218"/>
    </row>
    <row r="14547" spans="1:4" ht="14.25">
      <c r="A14547" s="199">
        <v>38828</v>
      </c>
      <c r="B14547" s="186" t="s">
        <v>13613</v>
      </c>
      <c r="C14547" s="187" t="s">
        <v>44</v>
      </c>
      <c r="D14547" s="218"/>
    </row>
    <row r="14548" spans="1:4" ht="14.25">
      <c r="A14548" s="199">
        <v>38829</v>
      </c>
      <c r="B14548" s="186" t="s">
        <v>13614</v>
      </c>
      <c r="C14548" s="187" t="s">
        <v>44</v>
      </c>
      <c r="D14548" s="218"/>
    </row>
    <row r="14549" spans="1:4" ht="14.25">
      <c r="A14549" s="199">
        <v>38830</v>
      </c>
      <c r="B14549" s="186" t="s">
        <v>13615</v>
      </c>
      <c r="C14549" s="187" t="s">
        <v>44</v>
      </c>
      <c r="D14549" s="218"/>
    </row>
    <row r="14550" spans="1:4" ht="14.25">
      <c r="A14550" s="199">
        <v>38831</v>
      </c>
      <c r="B14550" s="186" t="s">
        <v>13616</v>
      </c>
      <c r="C14550" s="187" t="s">
        <v>44</v>
      </c>
      <c r="D14550" s="218"/>
    </row>
    <row r="14551" spans="1:4" ht="14.25">
      <c r="A14551" s="199">
        <v>36274</v>
      </c>
      <c r="B14551" s="186" t="s">
        <v>13617</v>
      </c>
      <c r="C14551" s="187" t="s">
        <v>44</v>
      </c>
      <c r="D14551" s="218"/>
    </row>
    <row r="14552" spans="1:4" ht="14.25">
      <c r="A14552" s="199">
        <v>36278</v>
      </c>
      <c r="B14552" s="186" t="s">
        <v>13618</v>
      </c>
      <c r="C14552" s="187" t="s">
        <v>44</v>
      </c>
      <c r="D14552" s="218"/>
    </row>
    <row r="14553" spans="1:4" ht="14.25">
      <c r="A14553" s="199">
        <v>38977</v>
      </c>
      <c r="B14553" s="186" t="s">
        <v>13619</v>
      </c>
      <c r="C14553" s="187" t="s">
        <v>44</v>
      </c>
      <c r="D14553" s="218"/>
    </row>
    <row r="14554" spans="1:4" ht="14.25">
      <c r="A14554" s="199">
        <v>38971</v>
      </c>
      <c r="B14554" s="186" t="s">
        <v>13620</v>
      </c>
      <c r="C14554" s="187" t="s">
        <v>44</v>
      </c>
      <c r="D14554" s="218"/>
    </row>
    <row r="14555" spans="1:4" ht="14.25">
      <c r="A14555" s="199">
        <v>38972</v>
      </c>
      <c r="B14555" s="186" t="s">
        <v>13621</v>
      </c>
      <c r="C14555" s="187" t="s">
        <v>44</v>
      </c>
      <c r="D14555" s="218"/>
    </row>
    <row r="14556" spans="1:4" ht="14.25">
      <c r="A14556" s="199">
        <v>38973</v>
      </c>
      <c r="B14556" s="186" t="s">
        <v>13622</v>
      </c>
      <c r="C14556" s="187" t="s">
        <v>44</v>
      </c>
      <c r="D14556" s="218"/>
    </row>
    <row r="14557" spans="1:4" ht="14.25">
      <c r="A14557" s="199">
        <v>38974</v>
      </c>
      <c r="B14557" s="186" t="s">
        <v>13623</v>
      </c>
      <c r="C14557" s="187" t="s">
        <v>44</v>
      </c>
      <c r="D14557" s="218"/>
    </row>
    <row r="14558" spans="1:4" ht="14.25">
      <c r="A14558" s="199">
        <v>38975</v>
      </c>
      <c r="B14558" s="186" t="s">
        <v>13624</v>
      </c>
      <c r="C14558" s="187" t="s">
        <v>44</v>
      </c>
      <c r="D14558" s="218"/>
    </row>
    <row r="14559" spans="1:4" ht="14.25">
      <c r="A14559" s="199">
        <v>38976</v>
      </c>
      <c r="B14559" s="186" t="s">
        <v>13625</v>
      </c>
      <c r="C14559" s="187" t="s">
        <v>44</v>
      </c>
      <c r="D14559" s="218"/>
    </row>
    <row r="14560" spans="1:4" ht="14.25">
      <c r="A14560" s="199">
        <v>44176</v>
      </c>
      <c r="B14560" s="186" t="s">
        <v>13626</v>
      </c>
      <c r="C14560" s="187" t="s">
        <v>44</v>
      </c>
      <c r="D14560" s="218"/>
    </row>
    <row r="14561" spans="1:4" ht="14.25">
      <c r="A14561" s="199">
        <v>38986</v>
      </c>
      <c r="B14561" s="186" t="s">
        <v>13627</v>
      </c>
      <c r="C14561" s="187" t="s">
        <v>44</v>
      </c>
      <c r="D14561" s="218"/>
    </row>
    <row r="14562" spans="1:4" ht="14.25">
      <c r="A14562" s="199">
        <v>38978</v>
      </c>
      <c r="B14562" s="186" t="s">
        <v>13628</v>
      </c>
      <c r="C14562" s="187" t="s">
        <v>44</v>
      </c>
      <c r="D14562" s="218"/>
    </row>
    <row r="14563" spans="1:4" ht="14.25">
      <c r="A14563" s="199">
        <v>38979</v>
      </c>
      <c r="B14563" s="186" t="s">
        <v>13629</v>
      </c>
      <c r="C14563" s="187" t="s">
        <v>44</v>
      </c>
      <c r="D14563" s="218"/>
    </row>
    <row r="14564" spans="1:4" ht="14.25">
      <c r="A14564" s="199">
        <v>38980</v>
      </c>
      <c r="B14564" s="186" t="s">
        <v>13630</v>
      </c>
      <c r="C14564" s="187" t="s">
        <v>44</v>
      </c>
      <c r="D14564" s="218"/>
    </row>
    <row r="14565" spans="1:4" ht="14.25">
      <c r="A14565" s="199">
        <v>38981</v>
      </c>
      <c r="B14565" s="186" t="s">
        <v>13631</v>
      </c>
      <c r="C14565" s="187" t="s">
        <v>44</v>
      </c>
      <c r="D14565" s="218"/>
    </row>
    <row r="14566" spans="1:4" ht="14.25">
      <c r="A14566" s="199">
        <v>38982</v>
      </c>
      <c r="B14566" s="186" t="s">
        <v>13632</v>
      </c>
      <c r="C14566" s="187" t="s">
        <v>44</v>
      </c>
      <c r="D14566" s="218"/>
    </row>
    <row r="14567" spans="1:4" ht="14.25">
      <c r="A14567" s="199">
        <v>38983</v>
      </c>
      <c r="B14567" s="186" t="s">
        <v>13633</v>
      </c>
      <c r="C14567" s="187" t="s">
        <v>44</v>
      </c>
      <c r="D14567" s="218"/>
    </row>
    <row r="14568" spans="1:4" ht="14.25">
      <c r="A14568" s="199">
        <v>38984</v>
      </c>
      <c r="B14568" s="186" t="s">
        <v>13634</v>
      </c>
      <c r="C14568" s="187" t="s">
        <v>44</v>
      </c>
      <c r="D14568" s="218"/>
    </row>
    <row r="14569" spans="1:4" ht="14.25">
      <c r="A14569" s="199">
        <v>38985</v>
      </c>
      <c r="B14569" s="186" t="s">
        <v>13635</v>
      </c>
      <c r="C14569" s="187" t="s">
        <v>44</v>
      </c>
      <c r="D14569" s="218"/>
    </row>
    <row r="14570" spans="1:4" ht="14.25">
      <c r="A14570" s="199">
        <v>38032</v>
      </c>
      <c r="B14570" s="186" t="s">
        <v>13636</v>
      </c>
      <c r="C14570" s="187" t="s">
        <v>44</v>
      </c>
      <c r="D14570" s="218">
        <v>67.45</v>
      </c>
    </row>
    <row r="14571" spans="1:4" ht="14.25">
      <c r="A14571" s="199">
        <v>38033</v>
      </c>
      <c r="B14571" s="186" t="s">
        <v>13637</v>
      </c>
      <c r="C14571" s="187" t="s">
        <v>44</v>
      </c>
      <c r="D14571" s="218">
        <v>114.66</v>
      </c>
    </row>
    <row r="14572" spans="1:4" ht="14.25">
      <c r="A14572" s="199">
        <v>38034</v>
      </c>
      <c r="B14572" s="186" t="s">
        <v>13638</v>
      </c>
      <c r="C14572" s="187" t="s">
        <v>44</v>
      </c>
      <c r="D14572" s="218">
        <v>179.61</v>
      </c>
    </row>
    <row r="14573" spans="1:4" ht="14.25">
      <c r="A14573" s="199">
        <v>38035</v>
      </c>
      <c r="B14573" s="186" t="s">
        <v>13639</v>
      </c>
      <c r="C14573" s="187" t="s">
        <v>44</v>
      </c>
      <c r="D14573" s="218">
        <v>264.23</v>
      </c>
    </row>
    <row r="14574" spans="1:4" ht="14.25">
      <c r="A14574" s="199">
        <v>38036</v>
      </c>
      <c r="B14574" s="186" t="s">
        <v>13640</v>
      </c>
      <c r="C14574" s="187" t="s">
        <v>44</v>
      </c>
      <c r="D14574" s="218">
        <v>355.95</v>
      </c>
    </row>
    <row r="14575" spans="1:4" ht="14.25">
      <c r="A14575" s="199">
        <v>38037</v>
      </c>
      <c r="B14575" s="186" t="s">
        <v>13641</v>
      </c>
      <c r="C14575" s="187" t="s">
        <v>44</v>
      </c>
      <c r="D14575" s="218">
        <v>470.17</v>
      </c>
    </row>
    <row r="14576" spans="1:4" ht="14.25">
      <c r="A14576" s="199">
        <v>9850</v>
      </c>
      <c r="B14576" s="186" t="s">
        <v>13642</v>
      </c>
      <c r="C14576" s="187" t="s">
        <v>44</v>
      </c>
      <c r="D14576" s="218"/>
    </row>
    <row r="14577" spans="1:4" ht="14.25">
      <c r="A14577" s="199">
        <v>9853</v>
      </c>
      <c r="B14577" s="186" t="s">
        <v>13643</v>
      </c>
      <c r="C14577" s="187" t="s">
        <v>44</v>
      </c>
      <c r="D14577" s="218"/>
    </row>
    <row r="14578" spans="1:4" ht="14.25">
      <c r="A14578" s="199">
        <v>9854</v>
      </c>
      <c r="B14578" s="186" t="s">
        <v>13644</v>
      </c>
      <c r="C14578" s="187" t="s">
        <v>44</v>
      </c>
      <c r="D14578" s="218"/>
    </row>
    <row r="14579" spans="1:4" ht="14.25">
      <c r="A14579" s="199">
        <v>9851</v>
      </c>
      <c r="B14579" s="186" t="s">
        <v>13645</v>
      </c>
      <c r="C14579" s="187" t="s">
        <v>44</v>
      </c>
      <c r="D14579" s="218"/>
    </row>
    <row r="14580" spans="1:4" ht="14.25">
      <c r="A14580" s="199">
        <v>9825</v>
      </c>
      <c r="B14580" s="186" t="s">
        <v>13646</v>
      </c>
      <c r="C14580" s="187" t="s">
        <v>44</v>
      </c>
      <c r="D14580" s="218">
        <v>55.74</v>
      </c>
    </row>
    <row r="14581" spans="1:4" ht="14.25">
      <c r="A14581" s="199">
        <v>9828</v>
      </c>
      <c r="B14581" s="186" t="s">
        <v>13647</v>
      </c>
      <c r="C14581" s="187" t="s">
        <v>44</v>
      </c>
      <c r="D14581" s="218">
        <v>149.99</v>
      </c>
    </row>
    <row r="14582" spans="1:4" ht="14.25">
      <c r="A14582" s="199">
        <v>9829</v>
      </c>
      <c r="B14582" s="186" t="s">
        <v>13648</v>
      </c>
      <c r="C14582" s="187" t="s">
        <v>44</v>
      </c>
      <c r="D14582" s="218">
        <v>254.2</v>
      </c>
    </row>
    <row r="14583" spans="1:4" ht="14.25">
      <c r="A14583" s="199">
        <v>9826</v>
      </c>
      <c r="B14583" s="186" t="s">
        <v>13649</v>
      </c>
      <c r="C14583" s="187" t="s">
        <v>44</v>
      </c>
      <c r="D14583" s="218">
        <v>386.99</v>
      </c>
    </row>
    <row r="14584" spans="1:4" ht="14.25">
      <c r="A14584" s="199">
        <v>9827</v>
      </c>
      <c r="B14584" s="186" t="s">
        <v>13650</v>
      </c>
      <c r="C14584" s="187" t="s">
        <v>44</v>
      </c>
      <c r="D14584" s="218">
        <v>549.52</v>
      </c>
    </row>
    <row r="14585" spans="1:4" ht="14.25">
      <c r="A14585" s="199">
        <v>36374</v>
      </c>
      <c r="B14585" s="186" t="s">
        <v>13651</v>
      </c>
      <c r="C14585" s="187" t="s">
        <v>44</v>
      </c>
      <c r="D14585" s="218">
        <v>66.8</v>
      </c>
    </row>
    <row r="14586" spans="1:4" ht="14.25">
      <c r="A14586" s="199">
        <v>36084</v>
      </c>
      <c r="B14586" s="186" t="s">
        <v>13652</v>
      </c>
      <c r="C14586" s="187" t="s">
        <v>44</v>
      </c>
      <c r="D14586" s="218">
        <v>19.79</v>
      </c>
    </row>
    <row r="14587" spans="1:4" ht="14.25">
      <c r="A14587" s="199">
        <v>36373</v>
      </c>
      <c r="B14587" s="186" t="s">
        <v>13653</v>
      </c>
      <c r="C14587" s="187" t="s">
        <v>44</v>
      </c>
      <c r="D14587" s="218">
        <v>41.1</v>
      </c>
    </row>
    <row r="14588" spans="1:4" ht="14.25">
      <c r="A14588" s="199">
        <v>36377</v>
      </c>
      <c r="B14588" s="186" t="s">
        <v>13654</v>
      </c>
      <c r="C14588" s="187" t="s">
        <v>44</v>
      </c>
      <c r="D14588" s="218">
        <v>80.13</v>
      </c>
    </row>
    <row r="14589" spans="1:4" ht="14.25">
      <c r="A14589" s="199">
        <v>36375</v>
      </c>
      <c r="B14589" s="186" t="s">
        <v>13655</v>
      </c>
      <c r="C14589" s="187" t="s">
        <v>44</v>
      </c>
      <c r="D14589" s="218">
        <v>24.42</v>
      </c>
    </row>
    <row r="14590" spans="1:4" ht="14.25">
      <c r="A14590" s="199">
        <v>36376</v>
      </c>
      <c r="B14590" s="186" t="s">
        <v>13656</v>
      </c>
      <c r="C14590" s="187" t="s">
        <v>44</v>
      </c>
      <c r="D14590" s="218">
        <v>47.96</v>
      </c>
    </row>
    <row r="14591" spans="1:4" ht="14.25">
      <c r="A14591" s="199">
        <v>36380</v>
      </c>
      <c r="B14591" s="186" t="s">
        <v>13657</v>
      </c>
      <c r="C14591" s="187" t="s">
        <v>44</v>
      </c>
      <c r="D14591" s="218">
        <v>100.2</v>
      </c>
    </row>
    <row r="14592" spans="1:4" ht="14.25">
      <c r="A14592" s="199">
        <v>36378</v>
      </c>
      <c r="B14592" s="186" t="s">
        <v>13658</v>
      </c>
      <c r="C14592" s="187" t="s">
        <v>44</v>
      </c>
      <c r="D14592" s="218">
        <v>30.02</v>
      </c>
    </row>
    <row r="14593" spans="1:4" ht="14.25">
      <c r="A14593" s="199">
        <v>36379</v>
      </c>
      <c r="B14593" s="186" t="s">
        <v>13659</v>
      </c>
      <c r="C14593" s="187" t="s">
        <v>44</v>
      </c>
      <c r="D14593" s="218">
        <v>60.52</v>
      </c>
    </row>
    <row r="14594" spans="1:4" ht="14.25">
      <c r="A14594" s="199">
        <v>9859</v>
      </c>
      <c r="B14594" s="186" t="s">
        <v>13660</v>
      </c>
      <c r="C14594" s="187" t="s">
        <v>44</v>
      </c>
      <c r="D14594" s="218">
        <v>11.5</v>
      </c>
    </row>
    <row r="14595" spans="1:4" ht="14.25">
      <c r="A14595" s="199">
        <v>9836</v>
      </c>
      <c r="B14595" s="186" t="s">
        <v>13661</v>
      </c>
      <c r="C14595" s="187" t="s">
        <v>44</v>
      </c>
      <c r="D14595" s="218">
        <v>17.07</v>
      </c>
    </row>
    <row r="14596" spans="1:4" ht="14.25">
      <c r="A14596" s="199">
        <v>20065</v>
      </c>
      <c r="B14596" s="186" t="s">
        <v>13662</v>
      </c>
      <c r="C14596" s="187" t="s">
        <v>44</v>
      </c>
      <c r="D14596" s="218">
        <v>44.62</v>
      </c>
    </row>
    <row r="14597" spans="1:4" ht="14.25">
      <c r="A14597" s="199">
        <v>9835</v>
      </c>
      <c r="B14597" s="186" t="s">
        <v>13663</v>
      </c>
      <c r="C14597" s="187" t="s">
        <v>44</v>
      </c>
      <c r="D14597" s="218">
        <v>7.46</v>
      </c>
    </row>
    <row r="14598" spans="1:4" ht="14.25">
      <c r="A14598" s="199">
        <v>9838</v>
      </c>
      <c r="B14598" s="186" t="s">
        <v>13664</v>
      </c>
      <c r="C14598" s="187" t="s">
        <v>44</v>
      </c>
      <c r="D14598" s="218">
        <v>12.32</v>
      </c>
    </row>
    <row r="14599" spans="1:4" ht="14.25">
      <c r="A14599" s="199">
        <v>9837</v>
      </c>
      <c r="B14599" s="186" t="s">
        <v>13665</v>
      </c>
      <c r="C14599" s="187" t="s">
        <v>44</v>
      </c>
      <c r="D14599" s="218">
        <v>16.16</v>
      </c>
    </row>
    <row r="14600" spans="1:4" ht="14.25">
      <c r="A14600" s="199">
        <v>44315</v>
      </c>
      <c r="B14600" s="186" t="s">
        <v>13666</v>
      </c>
      <c r="C14600" s="187" t="s">
        <v>44</v>
      </c>
      <c r="D14600" s="218">
        <v>66.83</v>
      </c>
    </row>
    <row r="14601" spans="1:4" ht="14.25">
      <c r="A14601" s="199">
        <v>9862</v>
      </c>
      <c r="B14601" s="186" t="s">
        <v>13667</v>
      </c>
      <c r="C14601" s="187" t="s">
        <v>44</v>
      </c>
      <c r="D14601" s="218">
        <v>35.46</v>
      </c>
    </row>
    <row r="14602" spans="1:4" ht="14.25">
      <c r="A14602" s="199">
        <v>9861</v>
      </c>
      <c r="B14602" s="186" t="s">
        <v>13668</v>
      </c>
      <c r="C14602" s="187" t="s">
        <v>44</v>
      </c>
      <c r="D14602" s="218">
        <v>27.85</v>
      </c>
    </row>
    <row r="14603" spans="1:4" ht="14.25">
      <c r="A14603" s="199">
        <v>9866</v>
      </c>
      <c r="B14603" s="186" t="s">
        <v>13669</v>
      </c>
      <c r="C14603" s="187" t="s">
        <v>44</v>
      </c>
      <c r="D14603" s="218">
        <v>24.03</v>
      </c>
    </row>
    <row r="14604" spans="1:4" ht="14.25">
      <c r="A14604" s="199">
        <v>9856</v>
      </c>
      <c r="B14604" s="186" t="s">
        <v>13670</v>
      </c>
      <c r="C14604" s="187" t="s">
        <v>44</v>
      </c>
      <c r="D14604" s="218">
        <v>8.98</v>
      </c>
    </row>
    <row r="14605" spans="1:4" ht="14.25">
      <c r="A14605" s="199">
        <v>9863</v>
      </c>
      <c r="B14605" s="186" t="s">
        <v>13671</v>
      </c>
      <c r="C14605" s="187" t="s">
        <v>44</v>
      </c>
      <c r="D14605" s="218">
        <v>69.52</v>
      </c>
    </row>
    <row r="14606" spans="1:4" ht="14.25">
      <c r="A14606" s="199">
        <v>9860</v>
      </c>
      <c r="B14606" s="186" t="s">
        <v>13672</v>
      </c>
      <c r="C14606" s="187" t="s">
        <v>44</v>
      </c>
      <c r="D14606" s="218">
        <v>50.75</v>
      </c>
    </row>
    <row r="14607" spans="1:4" ht="14.25">
      <c r="A14607" s="199">
        <v>9841</v>
      </c>
      <c r="B14607" s="186" t="s">
        <v>13673</v>
      </c>
      <c r="C14607" s="187" t="s">
        <v>44</v>
      </c>
      <c r="D14607" s="218">
        <v>32.14</v>
      </c>
    </row>
    <row r="14608" spans="1:4" ht="14.25">
      <c r="A14608" s="199">
        <v>9840</v>
      </c>
      <c r="B14608" s="186" t="s">
        <v>13674</v>
      </c>
      <c r="C14608" s="187" t="s">
        <v>44</v>
      </c>
      <c r="D14608" s="218">
        <v>67.900000000000006</v>
      </c>
    </row>
    <row r="14609" spans="1:4" ht="14.25">
      <c r="A14609" s="199">
        <v>20067</v>
      </c>
      <c r="B14609" s="186" t="s">
        <v>13675</v>
      </c>
      <c r="C14609" s="187" t="s">
        <v>44</v>
      </c>
      <c r="D14609" s="218">
        <v>10.42</v>
      </c>
    </row>
    <row r="14610" spans="1:4" ht="14.25">
      <c r="A14610" s="199">
        <v>20068</v>
      </c>
      <c r="B14610" s="186" t="s">
        <v>13676</v>
      </c>
      <c r="C14610" s="187" t="s">
        <v>44</v>
      </c>
      <c r="D14610" s="218">
        <v>14.68</v>
      </c>
    </row>
    <row r="14611" spans="1:4" ht="14.25">
      <c r="A14611" s="199">
        <v>9839</v>
      </c>
      <c r="B14611" s="186" t="s">
        <v>13677</v>
      </c>
      <c r="C14611" s="187" t="s">
        <v>44</v>
      </c>
      <c r="D14611" s="218">
        <v>26.63</v>
      </c>
    </row>
    <row r="14612" spans="1:4" ht="14.25">
      <c r="A14612" s="199">
        <v>9870</v>
      </c>
      <c r="B14612" s="186" t="s">
        <v>13678</v>
      </c>
      <c r="C14612" s="187" t="s">
        <v>44</v>
      </c>
      <c r="D14612" s="218">
        <v>103.68</v>
      </c>
    </row>
    <row r="14613" spans="1:4" ht="14.25">
      <c r="A14613" s="199">
        <v>9867</v>
      </c>
      <c r="B14613" s="186" t="s">
        <v>13679</v>
      </c>
      <c r="C14613" s="187" t="s">
        <v>44</v>
      </c>
      <c r="D14613" s="218">
        <v>4.16</v>
      </c>
    </row>
    <row r="14614" spans="1:4" ht="14.25">
      <c r="A14614" s="199">
        <v>9868</v>
      </c>
      <c r="B14614" s="186" t="s">
        <v>13680</v>
      </c>
      <c r="C14614" s="187" t="s">
        <v>44</v>
      </c>
      <c r="D14614" s="218">
        <v>4.7</v>
      </c>
    </row>
    <row r="14615" spans="1:4" ht="14.25">
      <c r="A14615" s="199">
        <v>9869</v>
      </c>
      <c r="B14615" s="186" t="s">
        <v>13681</v>
      </c>
      <c r="C14615" s="187" t="s">
        <v>44</v>
      </c>
      <c r="D14615" s="218">
        <v>10.14</v>
      </c>
    </row>
    <row r="14616" spans="1:4" ht="14.25">
      <c r="A14616" s="199">
        <v>9874</v>
      </c>
      <c r="B14616" s="186" t="s">
        <v>13682</v>
      </c>
      <c r="C14616" s="187" t="s">
        <v>44</v>
      </c>
      <c r="D14616" s="218">
        <v>15.93</v>
      </c>
    </row>
    <row r="14617" spans="1:4" ht="14.25">
      <c r="A14617" s="199">
        <v>9875</v>
      </c>
      <c r="B14617" s="186" t="s">
        <v>13683</v>
      </c>
      <c r="C14617" s="187" t="s">
        <v>44</v>
      </c>
      <c r="D14617" s="218">
        <v>17.47</v>
      </c>
    </row>
    <row r="14618" spans="1:4" ht="14.25">
      <c r="A14618" s="199">
        <v>9873</v>
      </c>
      <c r="B14618" s="186" t="s">
        <v>13684</v>
      </c>
      <c r="C14618" s="187" t="s">
        <v>44</v>
      </c>
      <c r="D14618" s="218">
        <v>28.74</v>
      </c>
    </row>
    <row r="14619" spans="1:4" ht="14.25">
      <c r="A14619" s="199">
        <v>9871</v>
      </c>
      <c r="B14619" s="186" t="s">
        <v>13685</v>
      </c>
      <c r="C14619" s="187" t="s">
        <v>44</v>
      </c>
      <c r="D14619" s="218">
        <v>47.63</v>
      </c>
    </row>
    <row r="14620" spans="1:4" ht="14.25">
      <c r="A14620" s="199">
        <v>9872</v>
      </c>
      <c r="B14620" s="186" t="s">
        <v>13686</v>
      </c>
      <c r="C14620" s="187" t="s">
        <v>44</v>
      </c>
      <c r="D14620" s="218">
        <v>66.260000000000005</v>
      </c>
    </row>
    <row r="14621" spans="1:4" ht="14.25">
      <c r="A14621" s="199">
        <v>12425</v>
      </c>
      <c r="B14621" s="186" t="s">
        <v>13687</v>
      </c>
      <c r="C14621" s="187" t="s">
        <v>73</v>
      </c>
      <c r="D14621" s="218">
        <v>62.36</v>
      </c>
    </row>
    <row r="14622" spans="1:4" ht="14.25">
      <c r="A14622" s="199">
        <v>12426</v>
      </c>
      <c r="B14622" s="186" t="s">
        <v>13688</v>
      </c>
      <c r="C14622" s="187" t="s">
        <v>73</v>
      </c>
      <c r="D14622" s="218">
        <v>45.39</v>
      </c>
    </row>
    <row r="14623" spans="1:4" ht="14.25">
      <c r="A14623" s="199">
        <v>12427</v>
      </c>
      <c r="B14623" s="186" t="s">
        <v>13689</v>
      </c>
      <c r="C14623" s="187" t="s">
        <v>73</v>
      </c>
      <c r="D14623" s="218">
        <v>258.83</v>
      </c>
    </row>
    <row r="14624" spans="1:4" ht="14.25">
      <c r="A14624" s="199">
        <v>12428</v>
      </c>
      <c r="B14624" s="186" t="s">
        <v>13690</v>
      </c>
      <c r="C14624" s="187" t="s">
        <v>73</v>
      </c>
      <c r="D14624" s="218">
        <v>166.13</v>
      </c>
    </row>
    <row r="14625" spans="1:4" ht="14.25">
      <c r="A14625" s="199">
        <v>12429</v>
      </c>
      <c r="B14625" s="186" t="s">
        <v>13691</v>
      </c>
      <c r="C14625" s="187" t="s">
        <v>73</v>
      </c>
      <c r="D14625" s="218">
        <v>418.53</v>
      </c>
    </row>
    <row r="14626" spans="1:4" ht="14.25">
      <c r="A14626" s="199">
        <v>12430</v>
      </c>
      <c r="B14626" s="186" t="s">
        <v>13692</v>
      </c>
      <c r="C14626" s="187" t="s">
        <v>73</v>
      </c>
      <c r="D14626" s="218">
        <v>55.64</v>
      </c>
    </row>
    <row r="14627" spans="1:4" ht="14.25">
      <c r="A14627" s="199">
        <v>12431</v>
      </c>
      <c r="B14627" s="186" t="s">
        <v>13693</v>
      </c>
      <c r="C14627" s="187" t="s">
        <v>73</v>
      </c>
      <c r="D14627" s="218">
        <v>712.27</v>
      </c>
    </row>
    <row r="14628" spans="1:4" ht="14.25">
      <c r="A14628" s="199">
        <v>12432</v>
      </c>
      <c r="B14628" s="186" t="s">
        <v>13694</v>
      </c>
      <c r="C14628" s="187" t="s">
        <v>73</v>
      </c>
      <c r="D14628" s="218">
        <v>146.49</v>
      </c>
    </row>
    <row r="14629" spans="1:4" ht="14.25">
      <c r="A14629" s="199">
        <v>12433</v>
      </c>
      <c r="B14629" s="186" t="s">
        <v>13695</v>
      </c>
      <c r="C14629" s="187" t="s">
        <v>73</v>
      </c>
      <c r="D14629" s="218">
        <v>93.26</v>
      </c>
    </row>
    <row r="14630" spans="1:4" ht="14.25">
      <c r="A14630" s="199">
        <v>12434</v>
      </c>
      <c r="B14630" s="186" t="s">
        <v>13696</v>
      </c>
      <c r="C14630" s="187" t="s">
        <v>73</v>
      </c>
      <c r="D14630" s="218">
        <v>47.74</v>
      </c>
    </row>
    <row r="14631" spans="1:4" ht="14.25">
      <c r="A14631" s="199">
        <v>12435</v>
      </c>
      <c r="B14631" s="186" t="s">
        <v>13697</v>
      </c>
      <c r="C14631" s="187" t="s">
        <v>73</v>
      </c>
      <c r="D14631" s="218">
        <v>288.61</v>
      </c>
    </row>
    <row r="14632" spans="1:4" ht="14.25">
      <c r="A14632" s="199">
        <v>12437</v>
      </c>
      <c r="B14632" s="186" t="s">
        <v>13698</v>
      </c>
      <c r="C14632" s="187" t="s">
        <v>73</v>
      </c>
      <c r="D14632" s="218">
        <v>233.09</v>
      </c>
    </row>
    <row r="14633" spans="1:4" ht="14.25">
      <c r="A14633" s="199">
        <v>12438</v>
      </c>
      <c r="B14633" s="186" t="s">
        <v>13699</v>
      </c>
      <c r="C14633" s="187" t="s">
        <v>73</v>
      </c>
      <c r="D14633" s="218">
        <v>421.82</v>
      </c>
    </row>
    <row r="14634" spans="1:4" ht="14.25">
      <c r="A14634" s="199">
        <v>12439</v>
      </c>
      <c r="B14634" s="186" t="s">
        <v>13700</v>
      </c>
      <c r="C14634" s="187" t="s">
        <v>73</v>
      </c>
      <c r="D14634" s="218">
        <v>74.81</v>
      </c>
    </row>
    <row r="14635" spans="1:4" ht="14.25">
      <c r="A14635" s="199">
        <v>12436</v>
      </c>
      <c r="B14635" s="186" t="s">
        <v>13701</v>
      </c>
      <c r="C14635" s="187" t="s">
        <v>73</v>
      </c>
      <c r="D14635" s="218">
        <v>532.84</v>
      </c>
    </row>
    <row r="14636" spans="1:4" ht="14.25">
      <c r="A14636" s="199">
        <v>36357</v>
      </c>
      <c r="B14636" s="186" t="s">
        <v>13702</v>
      </c>
      <c r="C14636" s="187" t="s">
        <v>73</v>
      </c>
      <c r="D14636" s="218"/>
    </row>
    <row r="14637" spans="1:4" ht="14.25">
      <c r="A14637" s="199">
        <v>12424</v>
      </c>
      <c r="B14637" s="186" t="s">
        <v>13703</v>
      </c>
      <c r="C14637" s="187" t="s">
        <v>73</v>
      </c>
      <c r="D14637" s="218">
        <v>96.02</v>
      </c>
    </row>
    <row r="14638" spans="1:4" ht="14.25">
      <c r="A14638" s="199">
        <v>12440</v>
      </c>
      <c r="B14638" s="186" t="s">
        <v>13704</v>
      </c>
      <c r="C14638" s="187" t="s">
        <v>73</v>
      </c>
      <c r="D14638" s="218">
        <v>92.81</v>
      </c>
    </row>
    <row r="14639" spans="1:4" ht="14.25">
      <c r="A14639" s="199">
        <v>9884</v>
      </c>
      <c r="B14639" s="186" t="s">
        <v>13705</v>
      </c>
      <c r="C14639" s="187" t="s">
        <v>73</v>
      </c>
      <c r="D14639" s="218">
        <v>69.22</v>
      </c>
    </row>
    <row r="14640" spans="1:4" ht="14.25">
      <c r="A14640" s="199">
        <v>9888</v>
      </c>
      <c r="B14640" s="186" t="s">
        <v>13706</v>
      </c>
      <c r="C14640" s="187" t="s">
        <v>73</v>
      </c>
      <c r="D14640" s="218">
        <v>55.62</v>
      </c>
    </row>
    <row r="14641" spans="1:4" ht="14.25">
      <c r="A14641" s="199">
        <v>9886</v>
      </c>
      <c r="B14641" s="186" t="s">
        <v>13707</v>
      </c>
      <c r="C14641" s="187" t="s">
        <v>73</v>
      </c>
      <c r="D14641" s="218">
        <v>33.24</v>
      </c>
    </row>
    <row r="14642" spans="1:4" ht="14.25">
      <c r="A14642" s="199">
        <v>9883</v>
      </c>
      <c r="B14642" s="186" t="s">
        <v>13708</v>
      </c>
      <c r="C14642" s="187" t="s">
        <v>73</v>
      </c>
      <c r="D14642" s="218">
        <v>24.27</v>
      </c>
    </row>
    <row r="14643" spans="1:4" ht="14.25">
      <c r="A14643" s="199">
        <v>9889</v>
      </c>
      <c r="B14643" s="186" t="s">
        <v>13709</v>
      </c>
      <c r="C14643" s="187" t="s">
        <v>73</v>
      </c>
      <c r="D14643" s="218">
        <v>168.42</v>
      </c>
    </row>
    <row r="14644" spans="1:4" ht="14.25">
      <c r="A14644" s="199">
        <v>9887</v>
      </c>
      <c r="B14644" s="186" t="s">
        <v>13710</v>
      </c>
      <c r="C14644" s="187" t="s">
        <v>73</v>
      </c>
      <c r="D14644" s="218">
        <v>101.79</v>
      </c>
    </row>
    <row r="14645" spans="1:4" ht="14.25">
      <c r="A14645" s="199">
        <v>9890</v>
      </c>
      <c r="B14645" s="186" t="s">
        <v>13711</v>
      </c>
      <c r="C14645" s="187" t="s">
        <v>73</v>
      </c>
      <c r="D14645" s="218">
        <v>260.92</v>
      </c>
    </row>
    <row r="14646" spans="1:4" ht="14.25">
      <c r="A14646" s="199">
        <v>9885</v>
      </c>
      <c r="B14646" s="186" t="s">
        <v>13712</v>
      </c>
      <c r="C14646" s="187" t="s">
        <v>73</v>
      </c>
      <c r="D14646" s="218">
        <v>32.14</v>
      </c>
    </row>
    <row r="14647" spans="1:4" ht="14.25">
      <c r="A14647" s="199">
        <v>9891</v>
      </c>
      <c r="B14647" s="186" t="s">
        <v>13713</v>
      </c>
      <c r="C14647" s="187" t="s">
        <v>73</v>
      </c>
      <c r="D14647" s="218">
        <v>366.29</v>
      </c>
    </row>
    <row r="14648" spans="1:4" ht="14.25">
      <c r="A14648" s="199">
        <v>36316</v>
      </c>
      <c r="B14648" s="186" t="s">
        <v>13714</v>
      </c>
      <c r="C14648" s="187" t="s">
        <v>73</v>
      </c>
      <c r="D14648" s="218"/>
    </row>
    <row r="14649" spans="1:4" ht="14.25">
      <c r="A14649" s="199">
        <v>36313</v>
      </c>
      <c r="B14649" s="186" t="s">
        <v>13715</v>
      </c>
      <c r="C14649" s="187" t="s">
        <v>73</v>
      </c>
      <c r="D14649" s="218"/>
    </row>
    <row r="14650" spans="1:4" ht="14.25">
      <c r="A14650" s="199">
        <v>64</v>
      </c>
      <c r="B14650" s="186" t="s">
        <v>13716</v>
      </c>
      <c r="C14650" s="187" t="s">
        <v>73</v>
      </c>
      <c r="D14650" s="218">
        <v>7.21</v>
      </c>
    </row>
    <row r="14651" spans="1:4" ht="14.25">
      <c r="A14651" s="199">
        <v>37423</v>
      </c>
      <c r="B14651" s="186" t="s">
        <v>13717</v>
      </c>
      <c r="C14651" s="187" t="s">
        <v>73</v>
      </c>
      <c r="D14651" s="218">
        <v>17.8</v>
      </c>
    </row>
    <row r="14652" spans="1:4" ht="14.25">
      <c r="A14652" s="199">
        <v>9892</v>
      </c>
      <c r="B14652" s="186" t="s">
        <v>13718</v>
      </c>
      <c r="C14652" s="187" t="s">
        <v>73</v>
      </c>
      <c r="D14652" s="218">
        <v>7.63</v>
      </c>
    </row>
    <row r="14653" spans="1:4" ht="14.25">
      <c r="A14653" s="199">
        <v>9901</v>
      </c>
      <c r="B14653" s="186" t="s">
        <v>13719</v>
      </c>
      <c r="C14653" s="187" t="s">
        <v>73</v>
      </c>
      <c r="D14653" s="218">
        <v>36.9</v>
      </c>
    </row>
    <row r="14654" spans="1:4" ht="14.25">
      <c r="A14654" s="199">
        <v>9900</v>
      </c>
      <c r="B14654" s="186" t="s">
        <v>13720</v>
      </c>
      <c r="C14654" s="187" t="s">
        <v>73</v>
      </c>
      <c r="D14654" s="218">
        <v>21.38</v>
      </c>
    </row>
    <row r="14655" spans="1:4" ht="14.25">
      <c r="A14655" s="199">
        <v>9899</v>
      </c>
      <c r="B14655" s="186" t="s">
        <v>13721</v>
      </c>
      <c r="C14655" s="187" t="s">
        <v>73</v>
      </c>
      <c r="D14655" s="218">
        <v>9.59</v>
      </c>
    </row>
    <row r="14656" spans="1:4" ht="14.25">
      <c r="A14656" s="199">
        <v>9908</v>
      </c>
      <c r="B14656" s="186" t="s">
        <v>13722</v>
      </c>
      <c r="C14656" s="187" t="s">
        <v>73</v>
      </c>
      <c r="D14656" s="218">
        <v>431.06</v>
      </c>
    </row>
    <row r="14657" spans="1:4" ht="14.25">
      <c r="A14657" s="199">
        <v>9905</v>
      </c>
      <c r="B14657" s="186" t="s">
        <v>13723</v>
      </c>
      <c r="C14657" s="187" t="s">
        <v>73</v>
      </c>
      <c r="D14657" s="218">
        <v>7.5</v>
      </c>
    </row>
    <row r="14658" spans="1:4" ht="14.25">
      <c r="A14658" s="199">
        <v>9906</v>
      </c>
      <c r="B14658" s="186" t="s">
        <v>13724</v>
      </c>
      <c r="C14658" s="187" t="s">
        <v>73</v>
      </c>
      <c r="D14658" s="218">
        <v>9.0399999999999991</v>
      </c>
    </row>
    <row r="14659" spans="1:4" ht="14.25">
      <c r="A14659" s="199">
        <v>9895</v>
      </c>
      <c r="B14659" s="186" t="s">
        <v>13725</v>
      </c>
      <c r="C14659" s="187" t="s">
        <v>73</v>
      </c>
      <c r="D14659" s="218">
        <v>15.23</v>
      </c>
    </row>
    <row r="14660" spans="1:4" ht="14.25">
      <c r="A14660" s="199">
        <v>9894</v>
      </c>
      <c r="B14660" s="186" t="s">
        <v>13726</v>
      </c>
      <c r="C14660" s="187" t="s">
        <v>73</v>
      </c>
      <c r="D14660" s="218">
        <v>29.29</v>
      </c>
    </row>
    <row r="14661" spans="1:4" ht="14.25">
      <c r="A14661" s="199">
        <v>9897</v>
      </c>
      <c r="B14661" s="186" t="s">
        <v>13727</v>
      </c>
      <c r="C14661" s="187" t="s">
        <v>73</v>
      </c>
      <c r="D14661" s="218">
        <v>31.27</v>
      </c>
    </row>
    <row r="14662" spans="1:4" ht="14.25">
      <c r="A14662" s="199">
        <v>9910</v>
      </c>
      <c r="B14662" s="186" t="s">
        <v>13728</v>
      </c>
      <c r="C14662" s="187" t="s">
        <v>73</v>
      </c>
      <c r="D14662" s="218">
        <v>81.37</v>
      </c>
    </row>
    <row r="14663" spans="1:4" ht="14.25">
      <c r="A14663" s="199">
        <v>9909</v>
      </c>
      <c r="B14663" s="186" t="s">
        <v>13729</v>
      </c>
      <c r="C14663" s="187" t="s">
        <v>73</v>
      </c>
      <c r="D14663" s="218">
        <v>165.71</v>
      </c>
    </row>
    <row r="14664" spans="1:4" ht="14.25">
      <c r="A14664" s="199">
        <v>9907</v>
      </c>
      <c r="B14664" s="186" t="s">
        <v>13730</v>
      </c>
      <c r="C14664" s="187" t="s">
        <v>73</v>
      </c>
      <c r="D14664" s="218">
        <v>195.65</v>
      </c>
    </row>
    <row r="14665" spans="1:4" ht="14.25">
      <c r="A14665" s="199">
        <v>20973</v>
      </c>
      <c r="B14665" s="186" t="s">
        <v>13731</v>
      </c>
      <c r="C14665" s="187" t="s">
        <v>73</v>
      </c>
      <c r="D14665" s="218">
        <v>96.45</v>
      </c>
    </row>
    <row r="14666" spans="1:4" ht="14.25">
      <c r="A14666" s="199">
        <v>20974</v>
      </c>
      <c r="B14666" s="186" t="s">
        <v>13732</v>
      </c>
      <c r="C14666" s="187" t="s">
        <v>73</v>
      </c>
      <c r="D14666" s="218">
        <v>137.99</v>
      </c>
    </row>
    <row r="14667" spans="1:4" ht="14.25">
      <c r="A14667" s="199">
        <v>37989</v>
      </c>
      <c r="B14667" s="186" t="s">
        <v>13733</v>
      </c>
      <c r="C14667" s="187" t="s">
        <v>73</v>
      </c>
      <c r="D14667" s="218">
        <v>15.78</v>
      </c>
    </row>
    <row r="14668" spans="1:4" ht="14.25">
      <c r="A14668" s="199">
        <v>37990</v>
      </c>
      <c r="B14668" s="186" t="s">
        <v>13734</v>
      </c>
      <c r="C14668" s="187" t="s">
        <v>73</v>
      </c>
      <c r="D14668" s="218">
        <v>17.399999999999999</v>
      </c>
    </row>
    <row r="14669" spans="1:4" ht="14.25">
      <c r="A14669" s="199">
        <v>37991</v>
      </c>
      <c r="B14669" s="186" t="s">
        <v>13735</v>
      </c>
      <c r="C14669" s="187" t="s">
        <v>73</v>
      </c>
      <c r="D14669" s="218">
        <v>23.16</v>
      </c>
    </row>
    <row r="14670" spans="1:4" ht="14.25">
      <c r="A14670" s="199">
        <v>37992</v>
      </c>
      <c r="B14670" s="186" t="s">
        <v>13736</v>
      </c>
      <c r="C14670" s="187" t="s">
        <v>73</v>
      </c>
      <c r="D14670" s="218">
        <v>35.94</v>
      </c>
    </row>
    <row r="14671" spans="1:4" ht="14.25">
      <c r="A14671" s="199">
        <v>37993</v>
      </c>
      <c r="B14671" s="186" t="s">
        <v>13737</v>
      </c>
      <c r="C14671" s="187" t="s">
        <v>73</v>
      </c>
      <c r="D14671" s="218">
        <v>54.54</v>
      </c>
    </row>
    <row r="14672" spans="1:4" ht="14.25">
      <c r="A14672" s="199">
        <v>37994</v>
      </c>
      <c r="B14672" s="186" t="s">
        <v>13738</v>
      </c>
      <c r="C14672" s="187" t="s">
        <v>73</v>
      </c>
      <c r="D14672" s="218">
        <v>129.87</v>
      </c>
    </row>
    <row r="14673" spans="1:4" ht="14.25">
      <c r="A14673" s="199">
        <v>37995</v>
      </c>
      <c r="B14673" s="186" t="s">
        <v>13739</v>
      </c>
      <c r="C14673" s="187" t="s">
        <v>73</v>
      </c>
      <c r="D14673" s="218">
        <v>169.28</v>
      </c>
    </row>
    <row r="14674" spans="1:4" ht="14.25">
      <c r="A14674" s="199">
        <v>37996</v>
      </c>
      <c r="B14674" s="186" t="s">
        <v>13740</v>
      </c>
      <c r="C14674" s="187" t="s">
        <v>73</v>
      </c>
      <c r="D14674" s="218">
        <v>257.76</v>
      </c>
    </row>
    <row r="14675" spans="1:4" ht="14.25">
      <c r="A14675" s="199">
        <v>45267</v>
      </c>
      <c r="B14675" s="186" t="s">
        <v>14019</v>
      </c>
      <c r="C14675" s="187" t="s">
        <v>73</v>
      </c>
      <c r="D14675" s="218">
        <v>182.29</v>
      </c>
    </row>
    <row r="14676" spans="1:4" ht="14.25">
      <c r="A14676" s="199">
        <v>38604</v>
      </c>
      <c r="B14676" s="186" t="s">
        <v>13741</v>
      </c>
      <c r="C14676" s="187" t="s">
        <v>73</v>
      </c>
      <c r="D14676" s="218"/>
    </row>
    <row r="14677" spans="1:4" ht="14.25">
      <c r="A14677" s="199">
        <v>10601</v>
      </c>
      <c r="B14677" s="186" t="s">
        <v>13742</v>
      </c>
      <c r="C14677" s="187" t="s">
        <v>73</v>
      </c>
      <c r="D14677" s="218"/>
    </row>
    <row r="14678" spans="1:4" ht="14.25">
      <c r="A14678" s="199">
        <v>44469</v>
      </c>
      <c r="B14678" s="186" t="s">
        <v>14020</v>
      </c>
      <c r="C14678" s="187" t="s">
        <v>73</v>
      </c>
      <c r="D14678" s="218"/>
    </row>
    <row r="14679" spans="1:4" ht="14.25">
      <c r="A14679" s="199">
        <v>9914</v>
      </c>
      <c r="B14679" s="186" t="s">
        <v>13743</v>
      </c>
      <c r="C14679" s="187" t="s">
        <v>73</v>
      </c>
      <c r="D14679" s="218"/>
    </row>
    <row r="14680" spans="1:4" ht="14.25">
      <c r="A14680" s="199">
        <v>36485</v>
      </c>
      <c r="B14680" s="186" t="s">
        <v>13744</v>
      </c>
      <c r="C14680" s="187" t="s">
        <v>73</v>
      </c>
      <c r="D14680" s="218"/>
    </row>
    <row r="14681" spans="1:4" ht="14.25">
      <c r="A14681" s="199">
        <v>9912</v>
      </c>
      <c r="B14681" s="186" t="s">
        <v>13745</v>
      </c>
      <c r="C14681" s="187" t="s">
        <v>73</v>
      </c>
      <c r="D14681" s="218"/>
    </row>
    <row r="14682" spans="1:4" ht="14.25">
      <c r="A14682" s="199">
        <v>9921</v>
      </c>
      <c r="B14682" s="186" t="s">
        <v>13746</v>
      </c>
      <c r="C14682" s="187" t="s">
        <v>73</v>
      </c>
      <c r="D14682" s="218"/>
    </row>
    <row r="14683" spans="1:4" ht="14.25">
      <c r="A14683" s="199">
        <v>21112</v>
      </c>
      <c r="B14683" s="186" t="s">
        <v>13747</v>
      </c>
      <c r="C14683" s="187" t="s">
        <v>73</v>
      </c>
      <c r="D14683" s="218">
        <v>309.18</v>
      </c>
    </row>
    <row r="14684" spans="1:4" ht="14.25">
      <c r="A14684" s="199">
        <v>10228</v>
      </c>
      <c r="B14684" s="186" t="s">
        <v>13748</v>
      </c>
      <c r="C14684" s="187" t="s">
        <v>73</v>
      </c>
      <c r="D14684" s="218">
        <v>359.18</v>
      </c>
    </row>
    <row r="14685" spans="1:4" ht="14.25">
      <c r="A14685" s="199">
        <v>11781</v>
      </c>
      <c r="B14685" s="186" t="s">
        <v>13749</v>
      </c>
      <c r="C14685" s="187" t="s">
        <v>73</v>
      </c>
      <c r="D14685" s="218">
        <v>290.98</v>
      </c>
    </row>
    <row r="14686" spans="1:4" ht="14.25">
      <c r="A14686" s="199">
        <v>37588</v>
      </c>
      <c r="B14686" s="186" t="s">
        <v>14021</v>
      </c>
      <c r="C14686" s="187" t="s">
        <v>73</v>
      </c>
      <c r="D14686" s="218">
        <v>69.209999999999994</v>
      </c>
    </row>
    <row r="14687" spans="1:4" ht="14.25">
      <c r="A14687" s="199">
        <v>11751</v>
      </c>
      <c r="B14687" s="186" t="s">
        <v>13750</v>
      </c>
      <c r="C14687" s="187" t="s">
        <v>73</v>
      </c>
      <c r="D14687" s="218">
        <v>213.74</v>
      </c>
    </row>
    <row r="14688" spans="1:4" ht="14.25">
      <c r="A14688" s="199">
        <v>11750</v>
      </c>
      <c r="B14688" s="186" t="s">
        <v>13751</v>
      </c>
      <c r="C14688" s="187" t="s">
        <v>73</v>
      </c>
      <c r="D14688" s="218">
        <v>177.38</v>
      </c>
    </row>
    <row r="14689" spans="1:4" ht="14.25">
      <c r="A14689" s="199">
        <v>11746</v>
      </c>
      <c r="B14689" s="186" t="s">
        <v>13752</v>
      </c>
      <c r="C14689" s="187" t="s">
        <v>73</v>
      </c>
      <c r="D14689" s="218">
        <v>119.01</v>
      </c>
    </row>
    <row r="14690" spans="1:4" ht="14.25">
      <c r="A14690" s="199">
        <v>11748</v>
      </c>
      <c r="B14690" s="186" t="s">
        <v>13753</v>
      </c>
      <c r="C14690" s="187" t="s">
        <v>73</v>
      </c>
      <c r="D14690" s="218">
        <v>76.37</v>
      </c>
    </row>
    <row r="14691" spans="1:4" ht="14.25">
      <c r="A14691" s="199">
        <v>11747</v>
      </c>
      <c r="B14691" s="186" t="s">
        <v>13754</v>
      </c>
      <c r="C14691" s="187" t="s">
        <v>73</v>
      </c>
      <c r="D14691" s="218">
        <v>329.59</v>
      </c>
    </row>
    <row r="14692" spans="1:4" ht="14.25">
      <c r="A14692" s="199">
        <v>11749</v>
      </c>
      <c r="B14692" s="186" t="s">
        <v>13755</v>
      </c>
      <c r="C14692" s="187" t="s">
        <v>73</v>
      </c>
      <c r="D14692" s="218">
        <v>88.15</v>
      </c>
    </row>
    <row r="14693" spans="1:4" ht="14.25">
      <c r="A14693" s="199">
        <v>10236</v>
      </c>
      <c r="B14693" s="186" t="s">
        <v>13756</v>
      </c>
      <c r="C14693" s="187" t="s">
        <v>73</v>
      </c>
      <c r="D14693" s="218">
        <v>161.28</v>
      </c>
    </row>
    <row r="14694" spans="1:4" ht="14.25">
      <c r="A14694" s="199">
        <v>10233</v>
      </c>
      <c r="B14694" s="186" t="s">
        <v>13757</v>
      </c>
      <c r="C14694" s="187" t="s">
        <v>73</v>
      </c>
      <c r="D14694" s="218">
        <v>151.13</v>
      </c>
    </row>
    <row r="14695" spans="1:4" ht="14.25">
      <c r="A14695" s="199">
        <v>10234</v>
      </c>
      <c r="B14695" s="186" t="s">
        <v>13758</v>
      </c>
      <c r="C14695" s="187" t="s">
        <v>73</v>
      </c>
      <c r="D14695" s="218">
        <v>95.2</v>
      </c>
    </row>
    <row r="14696" spans="1:4" ht="14.25">
      <c r="A14696" s="199">
        <v>10231</v>
      </c>
      <c r="B14696" s="186" t="s">
        <v>13759</v>
      </c>
      <c r="C14696" s="187" t="s">
        <v>73</v>
      </c>
      <c r="D14696" s="218">
        <v>436.58</v>
      </c>
    </row>
    <row r="14697" spans="1:4" ht="14.25">
      <c r="A14697" s="199">
        <v>10232</v>
      </c>
      <c r="B14697" s="186" t="s">
        <v>13760</v>
      </c>
      <c r="C14697" s="187" t="s">
        <v>73</v>
      </c>
      <c r="D14697" s="218">
        <v>244.3</v>
      </c>
    </row>
    <row r="14698" spans="1:4" ht="14.25">
      <c r="A14698" s="199">
        <v>10235</v>
      </c>
      <c r="B14698" s="186" t="s">
        <v>13761</v>
      </c>
      <c r="C14698" s="187" t="s">
        <v>73</v>
      </c>
      <c r="D14698" s="218">
        <v>598.5</v>
      </c>
    </row>
    <row r="14699" spans="1:4" ht="14.25">
      <c r="A14699" s="199">
        <v>10229</v>
      </c>
      <c r="B14699" s="186" t="s">
        <v>13762</v>
      </c>
      <c r="C14699" s="187" t="s">
        <v>73</v>
      </c>
      <c r="D14699" s="218">
        <v>86.1</v>
      </c>
    </row>
    <row r="14700" spans="1:4" ht="14.25">
      <c r="A14700" s="199">
        <v>10230</v>
      </c>
      <c r="B14700" s="186" t="s">
        <v>13763</v>
      </c>
      <c r="C14700" s="187" t="s">
        <v>73</v>
      </c>
      <c r="D14700" s="218">
        <v>1053.3</v>
      </c>
    </row>
    <row r="14701" spans="1:4" ht="14.25">
      <c r="A14701" s="199">
        <v>10409</v>
      </c>
      <c r="B14701" s="186" t="s">
        <v>13764</v>
      </c>
      <c r="C14701" s="187" t="s">
        <v>73</v>
      </c>
      <c r="D14701" s="218">
        <v>312.92</v>
      </c>
    </row>
    <row r="14702" spans="1:4" ht="14.25">
      <c r="A14702" s="199">
        <v>10411</v>
      </c>
      <c r="B14702" s="186" t="s">
        <v>13765</v>
      </c>
      <c r="C14702" s="187" t="s">
        <v>73</v>
      </c>
      <c r="D14702" s="218">
        <v>280.01</v>
      </c>
    </row>
    <row r="14703" spans="1:4" ht="14.25">
      <c r="A14703" s="199">
        <v>10410</v>
      </c>
      <c r="B14703" s="186" t="s">
        <v>13766</v>
      </c>
      <c r="C14703" s="187" t="s">
        <v>73</v>
      </c>
      <c r="D14703" s="218">
        <v>187.04</v>
      </c>
    </row>
    <row r="14704" spans="1:4" ht="14.25">
      <c r="A14704" s="199">
        <v>10404</v>
      </c>
      <c r="B14704" s="186" t="s">
        <v>13767</v>
      </c>
      <c r="C14704" s="187" t="s">
        <v>73</v>
      </c>
      <c r="D14704" s="218">
        <v>113.56</v>
      </c>
    </row>
    <row r="14705" spans="1:4" ht="14.25">
      <c r="A14705" s="199">
        <v>10405</v>
      </c>
      <c r="B14705" s="186" t="s">
        <v>13768</v>
      </c>
      <c r="C14705" s="187" t="s">
        <v>73</v>
      </c>
      <c r="D14705" s="218">
        <v>626.94000000000005</v>
      </c>
    </row>
    <row r="14706" spans="1:4" ht="14.25">
      <c r="A14706" s="199">
        <v>10408</v>
      </c>
      <c r="B14706" s="186" t="s">
        <v>13769</v>
      </c>
      <c r="C14706" s="187" t="s">
        <v>73</v>
      </c>
      <c r="D14706" s="218">
        <v>438.41</v>
      </c>
    </row>
    <row r="14707" spans="1:4" ht="14.25">
      <c r="A14707" s="199">
        <v>10406</v>
      </c>
      <c r="B14707" s="186" t="s">
        <v>13770</v>
      </c>
      <c r="C14707" s="187" t="s">
        <v>73</v>
      </c>
      <c r="D14707" s="218">
        <v>865.93</v>
      </c>
    </row>
    <row r="14708" spans="1:4" ht="14.25">
      <c r="A14708" s="199">
        <v>10412</v>
      </c>
      <c r="B14708" s="186" t="s">
        <v>13771</v>
      </c>
      <c r="C14708" s="187" t="s">
        <v>73</v>
      </c>
      <c r="D14708" s="218">
        <v>137.62</v>
      </c>
    </row>
    <row r="14709" spans="1:4" ht="14.25">
      <c r="A14709" s="199">
        <v>10407</v>
      </c>
      <c r="B14709" s="186" t="s">
        <v>13772</v>
      </c>
      <c r="C14709" s="187" t="s">
        <v>73</v>
      </c>
      <c r="D14709" s="218">
        <v>1343.07</v>
      </c>
    </row>
    <row r="14710" spans="1:4" ht="14.25">
      <c r="A14710" s="199">
        <v>10416</v>
      </c>
      <c r="B14710" s="186" t="s">
        <v>13773</v>
      </c>
      <c r="C14710" s="187" t="s">
        <v>73</v>
      </c>
      <c r="D14710" s="218">
        <v>166.59</v>
      </c>
    </row>
    <row r="14711" spans="1:4" ht="14.25">
      <c r="A14711" s="199">
        <v>10419</v>
      </c>
      <c r="B14711" s="186" t="s">
        <v>13774</v>
      </c>
      <c r="C14711" s="187" t="s">
        <v>73</v>
      </c>
      <c r="D14711" s="218">
        <v>144.6</v>
      </c>
    </row>
    <row r="14712" spans="1:4" ht="14.25">
      <c r="A14712" s="199">
        <v>10418</v>
      </c>
      <c r="B14712" s="186" t="s">
        <v>13775</v>
      </c>
      <c r="C14712" s="187" t="s">
        <v>73</v>
      </c>
      <c r="D14712" s="218">
        <v>96.39</v>
      </c>
    </row>
    <row r="14713" spans="1:4" ht="14.25">
      <c r="A14713" s="199">
        <v>21092</v>
      </c>
      <c r="B14713" s="186" t="s">
        <v>13776</v>
      </c>
      <c r="C14713" s="187" t="s">
        <v>73</v>
      </c>
      <c r="D14713" s="218">
        <v>82.67</v>
      </c>
    </row>
    <row r="14714" spans="1:4" ht="14.25">
      <c r="A14714" s="199">
        <v>12657</v>
      </c>
      <c r="B14714" s="186" t="s">
        <v>13777</v>
      </c>
      <c r="C14714" s="187" t="s">
        <v>73</v>
      </c>
      <c r="D14714" s="218">
        <v>388.96</v>
      </c>
    </row>
    <row r="14715" spans="1:4" ht="14.25">
      <c r="A14715" s="199">
        <v>10417</v>
      </c>
      <c r="B14715" s="186" t="s">
        <v>13778</v>
      </c>
      <c r="C14715" s="187" t="s">
        <v>73</v>
      </c>
      <c r="D14715" s="218">
        <v>242.73</v>
      </c>
    </row>
    <row r="14716" spans="1:4" ht="14.25">
      <c r="A14716" s="199">
        <v>10414</v>
      </c>
      <c r="B14716" s="186" t="s">
        <v>13779</v>
      </c>
      <c r="C14716" s="187" t="s">
        <v>73</v>
      </c>
      <c r="D14716" s="218">
        <v>531.15</v>
      </c>
    </row>
    <row r="14717" spans="1:4" ht="14.25">
      <c r="A14717" s="199">
        <v>10413</v>
      </c>
      <c r="B14717" s="186" t="s">
        <v>13780</v>
      </c>
      <c r="C14717" s="187" t="s">
        <v>73</v>
      </c>
      <c r="D14717" s="218">
        <v>88.22</v>
      </c>
    </row>
    <row r="14718" spans="1:4" ht="14.25">
      <c r="A14718" s="199">
        <v>10415</v>
      </c>
      <c r="B14718" s="186" t="s">
        <v>13781</v>
      </c>
      <c r="C14718" s="187" t="s">
        <v>73</v>
      </c>
      <c r="D14718" s="218">
        <v>921.84</v>
      </c>
    </row>
    <row r="14719" spans="1:4" ht="14.25">
      <c r="A14719" s="199">
        <v>38643</v>
      </c>
      <c r="B14719" s="186" t="s">
        <v>13782</v>
      </c>
      <c r="C14719" s="187" t="s">
        <v>73</v>
      </c>
      <c r="D14719" s="218">
        <v>55</v>
      </c>
    </row>
    <row r="14720" spans="1:4" ht="14.25">
      <c r="A14720" s="199">
        <v>6157</v>
      </c>
      <c r="B14720" s="186" t="s">
        <v>13783</v>
      </c>
      <c r="C14720" s="187" t="s">
        <v>73</v>
      </c>
      <c r="D14720" s="218">
        <v>75.13</v>
      </c>
    </row>
    <row r="14721" spans="1:4" ht="14.25">
      <c r="A14721" s="199">
        <v>6158</v>
      </c>
      <c r="B14721" s="186" t="s">
        <v>14022</v>
      </c>
      <c r="C14721" s="187" t="s">
        <v>73</v>
      </c>
      <c r="D14721" s="218">
        <v>9.4</v>
      </c>
    </row>
    <row r="14722" spans="1:4" ht="14.25">
      <c r="A14722" s="199">
        <v>6156</v>
      </c>
      <c r="B14722" s="186" t="s">
        <v>14023</v>
      </c>
      <c r="C14722" s="187" t="s">
        <v>73</v>
      </c>
      <c r="D14722" s="218">
        <v>8.06</v>
      </c>
    </row>
    <row r="14723" spans="1:4" ht="14.25">
      <c r="A14723" s="199">
        <v>6153</v>
      </c>
      <c r="B14723" s="186" t="s">
        <v>14024</v>
      </c>
      <c r="C14723" s="187" t="s">
        <v>73</v>
      </c>
      <c r="D14723" s="218">
        <v>6.47</v>
      </c>
    </row>
    <row r="14724" spans="1:4" ht="14.25">
      <c r="A14724" s="199">
        <v>6154</v>
      </c>
      <c r="B14724" s="186" t="s">
        <v>14025</v>
      </c>
      <c r="C14724" s="187" t="s">
        <v>73</v>
      </c>
      <c r="D14724" s="218">
        <v>11.49</v>
      </c>
    </row>
    <row r="14725" spans="1:4" ht="14.25">
      <c r="A14725" s="199">
        <v>6155</v>
      </c>
      <c r="B14725" s="186" t="s">
        <v>14026</v>
      </c>
      <c r="C14725" s="187" t="s">
        <v>73</v>
      </c>
      <c r="D14725" s="218">
        <v>26.46</v>
      </c>
    </row>
    <row r="14726" spans="1:4" ht="14.25">
      <c r="A14726" s="199">
        <v>43595</v>
      </c>
      <c r="B14726" s="186" t="s">
        <v>13784</v>
      </c>
      <c r="C14726" s="187" t="s">
        <v>73</v>
      </c>
      <c r="D14726" s="218">
        <v>19.73</v>
      </c>
    </row>
    <row r="14727" spans="1:4" ht="14.25">
      <c r="A14727" s="199">
        <v>43596</v>
      </c>
      <c r="B14727" s="186" t="s">
        <v>13785</v>
      </c>
      <c r="C14727" s="187" t="s">
        <v>73</v>
      </c>
      <c r="D14727" s="218">
        <v>22.8</v>
      </c>
    </row>
    <row r="14728" spans="1:4" ht="14.25">
      <c r="A14728" s="199">
        <v>38108</v>
      </c>
      <c r="B14728" s="186" t="s">
        <v>13786</v>
      </c>
      <c r="C14728" s="187" t="s">
        <v>73</v>
      </c>
      <c r="D14728" s="218">
        <v>44.27</v>
      </c>
    </row>
    <row r="14729" spans="1:4" ht="14.25">
      <c r="A14729" s="199">
        <v>38087</v>
      </c>
      <c r="B14729" s="186" t="s">
        <v>13787</v>
      </c>
      <c r="C14729" s="187" t="s">
        <v>73</v>
      </c>
      <c r="D14729" s="218">
        <v>56.94</v>
      </c>
    </row>
    <row r="14730" spans="1:4" ht="14.25">
      <c r="A14730" s="199">
        <v>38109</v>
      </c>
      <c r="B14730" s="186" t="s">
        <v>13788</v>
      </c>
      <c r="C14730" s="187" t="s">
        <v>73</v>
      </c>
      <c r="D14730" s="218">
        <v>70.75</v>
      </c>
    </row>
    <row r="14731" spans="1:4" ht="14.25">
      <c r="A14731" s="199">
        <v>38088</v>
      </c>
      <c r="B14731" s="186" t="s">
        <v>13789</v>
      </c>
      <c r="C14731" s="187" t="s">
        <v>73</v>
      </c>
      <c r="D14731" s="218">
        <v>74.39</v>
      </c>
    </row>
    <row r="14732" spans="1:4" ht="14.25">
      <c r="A14732" s="199">
        <v>38110</v>
      </c>
      <c r="B14732" s="186" t="s">
        <v>13790</v>
      </c>
      <c r="C14732" s="187" t="s">
        <v>73</v>
      </c>
      <c r="D14732" s="218">
        <v>27.21</v>
      </c>
    </row>
    <row r="14733" spans="1:4" ht="14.25">
      <c r="A14733" s="199">
        <v>38089</v>
      </c>
      <c r="B14733" s="186" t="s">
        <v>13791</v>
      </c>
      <c r="C14733" s="187" t="s">
        <v>73</v>
      </c>
      <c r="D14733" s="218">
        <v>47.42</v>
      </c>
    </row>
    <row r="14734" spans="1:4" ht="14.25">
      <c r="A14734" s="199">
        <v>38111</v>
      </c>
      <c r="B14734" s="186" t="s">
        <v>13792</v>
      </c>
      <c r="C14734" s="187" t="s">
        <v>73</v>
      </c>
      <c r="D14734" s="218">
        <v>30.43</v>
      </c>
    </row>
    <row r="14735" spans="1:4" ht="14.25">
      <c r="A14735" s="199">
        <v>38090</v>
      </c>
      <c r="B14735" s="186" t="s">
        <v>13793</v>
      </c>
      <c r="C14735" s="187" t="s">
        <v>73</v>
      </c>
      <c r="D14735" s="218">
        <v>49.01</v>
      </c>
    </row>
    <row r="14736" spans="1:4" ht="14.25">
      <c r="A14736" s="199">
        <v>38400</v>
      </c>
      <c r="B14736" s="186" t="s">
        <v>13794</v>
      </c>
      <c r="C14736" s="187" t="s">
        <v>73</v>
      </c>
      <c r="D14736" s="218">
        <v>58.13</v>
      </c>
    </row>
    <row r="14737" spans="1:4" ht="14.25">
      <c r="A14737" s="199">
        <v>13726</v>
      </c>
      <c r="B14737" s="186" t="s">
        <v>13795</v>
      </c>
      <c r="C14737" s="187" t="s">
        <v>73</v>
      </c>
      <c r="D14737" s="218"/>
    </row>
    <row r="14738" spans="1:4" ht="14.25">
      <c r="A14738" s="199">
        <v>12627</v>
      </c>
      <c r="B14738" s="186" t="s">
        <v>13796</v>
      </c>
      <c r="C14738" s="187" t="s">
        <v>73</v>
      </c>
      <c r="D14738" s="218">
        <v>1.47</v>
      </c>
    </row>
    <row r="14739" spans="1:4" ht="14.25">
      <c r="A14739" s="199">
        <v>39996</v>
      </c>
      <c r="B14739" s="186" t="s">
        <v>13797</v>
      </c>
      <c r="C14739" s="187" t="s">
        <v>44</v>
      </c>
      <c r="D14739" s="218">
        <v>3.74</v>
      </c>
    </row>
    <row r="14740" spans="1:4" ht="14.25">
      <c r="A14740" s="199">
        <v>10478</v>
      </c>
      <c r="B14740" s="186" t="s">
        <v>13798</v>
      </c>
      <c r="C14740" s="187" t="s">
        <v>717</v>
      </c>
      <c r="D14740" s="218">
        <v>45.24</v>
      </c>
    </row>
    <row r="14741" spans="1:4" ht="14.25">
      <c r="A14741" s="199">
        <v>10481</v>
      </c>
      <c r="B14741" s="186" t="s">
        <v>13799</v>
      </c>
      <c r="C14741" s="187" t="s">
        <v>717</v>
      </c>
      <c r="D14741" s="218">
        <v>40.229999999999997</v>
      </c>
    </row>
    <row r="14742" spans="1:4" ht="14.25">
      <c r="A14742" s="199">
        <v>10475</v>
      </c>
      <c r="B14742" s="186" t="s">
        <v>13800</v>
      </c>
      <c r="C14742" s="187" t="s">
        <v>717</v>
      </c>
      <c r="D14742" s="218">
        <v>38.93</v>
      </c>
    </row>
    <row r="14743" spans="1:4" ht="14.25">
      <c r="A14743" s="199">
        <v>4030</v>
      </c>
      <c r="B14743" s="186" t="s">
        <v>13801</v>
      </c>
      <c r="C14743" s="187" t="s">
        <v>74</v>
      </c>
      <c r="D14743" s="218">
        <v>6.22</v>
      </c>
    </row>
    <row r="14744" spans="1:4" ht="14.25">
      <c r="A14744" s="199">
        <v>4031</v>
      </c>
      <c r="B14744" s="186" t="s">
        <v>13802</v>
      </c>
      <c r="C14744" s="187" t="s">
        <v>74</v>
      </c>
      <c r="D14744" s="218">
        <v>29.24</v>
      </c>
    </row>
    <row r="14745" spans="1:4" ht="14.25">
      <c r="A14745" s="199">
        <v>11652</v>
      </c>
      <c r="B14745" s="186" t="s">
        <v>13803</v>
      </c>
      <c r="C14745" s="187" t="s">
        <v>73</v>
      </c>
      <c r="D14745" s="218"/>
    </row>
    <row r="14746" spans="1:4" ht="14.25">
      <c r="A14746" s="199">
        <v>13896</v>
      </c>
      <c r="B14746" s="186" t="s">
        <v>13804</v>
      </c>
      <c r="C14746" s="187" t="s">
        <v>73</v>
      </c>
      <c r="D14746" s="218"/>
    </row>
    <row r="14747" spans="1:4" ht="14.25">
      <c r="A14747" s="199">
        <v>44470</v>
      </c>
      <c r="B14747" s="186" t="s">
        <v>14027</v>
      </c>
      <c r="C14747" s="187" t="s">
        <v>73</v>
      </c>
      <c r="D14747" s="218"/>
    </row>
    <row r="14748" spans="1:4" ht="14.25">
      <c r="A14748" s="199">
        <v>13476</v>
      </c>
      <c r="B14748" s="186" t="s">
        <v>13805</v>
      </c>
      <c r="C14748" s="187" t="s">
        <v>73</v>
      </c>
      <c r="D14748" s="218"/>
    </row>
    <row r="14749" spans="1:4" ht="14.25">
      <c r="A14749" s="199">
        <v>44491</v>
      </c>
      <c r="B14749" s="186" t="s">
        <v>14028</v>
      </c>
      <c r="C14749" s="187" t="s">
        <v>73</v>
      </c>
      <c r="D14749" s="218"/>
    </row>
    <row r="14750" spans="1:4" ht="14.25">
      <c r="A14750" s="199">
        <v>10488</v>
      </c>
      <c r="B14750" s="186" t="s">
        <v>13806</v>
      </c>
      <c r="C14750" s="187" t="s">
        <v>73</v>
      </c>
      <c r="D14750" s="218"/>
    </row>
    <row r="14751" spans="1:4" ht="14.25">
      <c r="A14751" s="199">
        <v>13606</v>
      </c>
      <c r="B14751" s="186" t="s">
        <v>13807</v>
      </c>
      <c r="C14751" s="187" t="s">
        <v>73</v>
      </c>
      <c r="D14751" s="218"/>
    </row>
    <row r="14752" spans="1:4" ht="14.25">
      <c r="A14752" s="199">
        <v>10489</v>
      </c>
      <c r="B14752" s="186" t="s">
        <v>13808</v>
      </c>
      <c r="C14752" s="187" t="s">
        <v>42</v>
      </c>
      <c r="D14752" s="218">
        <v>16.28</v>
      </c>
    </row>
    <row r="14753" spans="1:4" ht="14.25">
      <c r="A14753" s="199">
        <v>41073</v>
      </c>
      <c r="B14753" s="186" t="s">
        <v>13809</v>
      </c>
      <c r="C14753" s="187" t="s">
        <v>75</v>
      </c>
      <c r="D14753" s="218">
        <v>2876.28</v>
      </c>
    </row>
    <row r="14754" spans="1:4" ht="14.25">
      <c r="A14754" s="199">
        <v>34391</v>
      </c>
      <c r="B14754" s="186" t="s">
        <v>13810</v>
      </c>
      <c r="C14754" s="187" t="s">
        <v>74</v>
      </c>
      <c r="D14754" s="218">
        <v>497.9</v>
      </c>
    </row>
    <row r="14755" spans="1:4" ht="14.25">
      <c r="A14755" s="199">
        <v>10496</v>
      </c>
      <c r="B14755" s="186" t="s">
        <v>13811</v>
      </c>
      <c r="C14755" s="187" t="s">
        <v>74</v>
      </c>
      <c r="D14755" s="218">
        <v>433.33</v>
      </c>
    </row>
    <row r="14756" spans="1:4" ht="14.25">
      <c r="A14756" s="199">
        <v>10497</v>
      </c>
      <c r="B14756" s="186" t="s">
        <v>13812</v>
      </c>
      <c r="C14756" s="187" t="s">
        <v>74</v>
      </c>
      <c r="D14756" s="218">
        <v>1126.6600000000001</v>
      </c>
    </row>
    <row r="14757" spans="1:4" ht="14.25">
      <c r="A14757" s="199">
        <v>10504</v>
      </c>
      <c r="B14757" s="186" t="s">
        <v>13813</v>
      </c>
      <c r="C14757" s="187" t="s">
        <v>74</v>
      </c>
      <c r="D14757" s="218">
        <v>1317.33</v>
      </c>
    </row>
    <row r="14758" spans="1:4" ht="14.25">
      <c r="A14758" s="199">
        <v>34390</v>
      </c>
      <c r="B14758" s="186" t="s">
        <v>13814</v>
      </c>
      <c r="C14758" s="187" t="s">
        <v>74</v>
      </c>
      <c r="D14758" s="218">
        <v>388.26</v>
      </c>
    </row>
    <row r="14759" spans="1:4" ht="14.25">
      <c r="A14759" s="199">
        <v>34389</v>
      </c>
      <c r="B14759" s="186" t="s">
        <v>13815</v>
      </c>
      <c r="C14759" s="187" t="s">
        <v>74</v>
      </c>
      <c r="D14759" s="218">
        <v>121.33</v>
      </c>
    </row>
    <row r="14760" spans="1:4" ht="14.25">
      <c r="A14760" s="199">
        <v>34388</v>
      </c>
      <c r="B14760" s="186" t="s">
        <v>13816</v>
      </c>
      <c r="C14760" s="187" t="s">
        <v>74</v>
      </c>
      <c r="D14760" s="218">
        <v>172.44</v>
      </c>
    </row>
    <row r="14761" spans="1:4" ht="14.25">
      <c r="A14761" s="199">
        <v>34387</v>
      </c>
      <c r="B14761" s="186" t="s">
        <v>13817</v>
      </c>
      <c r="C14761" s="187" t="s">
        <v>74</v>
      </c>
      <c r="D14761" s="218">
        <v>279.93</v>
      </c>
    </row>
    <row r="14762" spans="1:4" ht="14.25">
      <c r="A14762" s="199">
        <v>11188</v>
      </c>
      <c r="B14762" s="186" t="s">
        <v>13818</v>
      </c>
      <c r="C14762" s="187" t="s">
        <v>74</v>
      </c>
      <c r="D14762" s="218">
        <v>138.66</v>
      </c>
    </row>
    <row r="14763" spans="1:4" ht="14.25">
      <c r="A14763" s="199">
        <v>11189</v>
      </c>
      <c r="B14763" s="186" t="s">
        <v>13819</v>
      </c>
      <c r="C14763" s="187" t="s">
        <v>74</v>
      </c>
      <c r="D14763" s="218">
        <v>208</v>
      </c>
    </row>
    <row r="14764" spans="1:4" ht="14.25">
      <c r="A14764" s="199">
        <v>21107</v>
      </c>
      <c r="B14764" s="186" t="s">
        <v>13820</v>
      </c>
      <c r="C14764" s="187" t="s">
        <v>74</v>
      </c>
      <c r="D14764" s="218">
        <v>149.69</v>
      </c>
    </row>
    <row r="14765" spans="1:4" ht="14.25">
      <c r="A14765" s="199">
        <v>34386</v>
      </c>
      <c r="B14765" s="186" t="s">
        <v>13821</v>
      </c>
      <c r="C14765" s="187" t="s">
        <v>74</v>
      </c>
      <c r="D14765" s="218">
        <v>260</v>
      </c>
    </row>
    <row r="14766" spans="1:4" ht="14.25">
      <c r="A14766" s="199">
        <v>10490</v>
      </c>
      <c r="B14766" s="186" t="s">
        <v>13822</v>
      </c>
      <c r="C14766" s="187" t="s">
        <v>74</v>
      </c>
      <c r="D14766" s="218">
        <v>91</v>
      </c>
    </row>
    <row r="14767" spans="1:4" ht="14.25">
      <c r="A14767" s="199">
        <v>10492</v>
      </c>
      <c r="B14767" s="186" t="s">
        <v>13823</v>
      </c>
      <c r="C14767" s="187" t="s">
        <v>74</v>
      </c>
      <c r="D14767" s="218">
        <v>104</v>
      </c>
    </row>
    <row r="14768" spans="1:4" ht="14.25">
      <c r="A14768" s="199">
        <v>10493</v>
      </c>
      <c r="B14768" s="186" t="s">
        <v>13824</v>
      </c>
      <c r="C14768" s="187" t="s">
        <v>74</v>
      </c>
      <c r="D14768" s="218">
        <v>121.33</v>
      </c>
    </row>
    <row r="14769" spans="1:4" ht="14.25">
      <c r="A14769" s="199">
        <v>10491</v>
      </c>
      <c r="B14769" s="186" t="s">
        <v>13825</v>
      </c>
      <c r="C14769" s="187" t="s">
        <v>74</v>
      </c>
      <c r="D14769" s="218">
        <v>147.33000000000001</v>
      </c>
    </row>
    <row r="14770" spans="1:4" ht="14.25">
      <c r="A14770" s="199">
        <v>34385</v>
      </c>
      <c r="B14770" s="186" t="s">
        <v>14029</v>
      </c>
      <c r="C14770" s="187" t="s">
        <v>74</v>
      </c>
      <c r="D14770" s="218">
        <v>214.93</v>
      </c>
    </row>
    <row r="14771" spans="1:4" ht="14.25">
      <c r="A14771" s="199">
        <v>10499</v>
      </c>
      <c r="B14771" s="186" t="s">
        <v>13826</v>
      </c>
      <c r="C14771" s="187" t="s">
        <v>74</v>
      </c>
      <c r="D14771" s="218">
        <v>86.66</v>
      </c>
    </row>
    <row r="14772" spans="1:4" ht="14.25">
      <c r="A14772" s="199">
        <v>34384</v>
      </c>
      <c r="B14772" s="186" t="s">
        <v>13827</v>
      </c>
      <c r="C14772" s="187" t="s">
        <v>74</v>
      </c>
      <c r="D14772" s="218">
        <v>260</v>
      </c>
    </row>
    <row r="14773" spans="1:4" ht="14.25">
      <c r="A14773" s="199">
        <v>11185</v>
      </c>
      <c r="B14773" s="186" t="s">
        <v>13828</v>
      </c>
      <c r="C14773" s="187" t="s">
        <v>74</v>
      </c>
      <c r="D14773" s="218">
        <v>268.66000000000003</v>
      </c>
    </row>
    <row r="14774" spans="1:4" ht="14.25">
      <c r="A14774" s="199">
        <v>10507</v>
      </c>
      <c r="B14774" s="186" t="s">
        <v>13829</v>
      </c>
      <c r="C14774" s="187" t="s">
        <v>74</v>
      </c>
      <c r="D14774" s="218">
        <v>220.96</v>
      </c>
    </row>
    <row r="14775" spans="1:4" ht="14.25">
      <c r="A14775" s="199">
        <v>10505</v>
      </c>
      <c r="B14775" s="186" t="s">
        <v>13830</v>
      </c>
      <c r="C14775" s="187" t="s">
        <v>74</v>
      </c>
      <c r="D14775" s="218">
        <v>130.38</v>
      </c>
    </row>
    <row r="14776" spans="1:4" ht="14.25">
      <c r="A14776" s="199">
        <v>10506</v>
      </c>
      <c r="B14776" s="186" t="s">
        <v>13831</v>
      </c>
      <c r="C14776" s="187" t="s">
        <v>74</v>
      </c>
      <c r="D14776" s="218">
        <v>170.21</v>
      </c>
    </row>
    <row r="14777" spans="1:4" ht="14.25">
      <c r="A14777" s="199">
        <v>5031</v>
      </c>
      <c r="B14777" s="186" t="s">
        <v>13832</v>
      </c>
      <c r="C14777" s="187" t="s">
        <v>74</v>
      </c>
      <c r="D14777" s="218">
        <v>239</v>
      </c>
    </row>
    <row r="14778" spans="1:4" ht="14.25">
      <c r="A14778" s="199">
        <v>10502</v>
      </c>
      <c r="B14778" s="186" t="s">
        <v>13833</v>
      </c>
      <c r="C14778" s="187" t="s">
        <v>74</v>
      </c>
      <c r="D14778" s="218">
        <v>278.49</v>
      </c>
    </row>
    <row r="14779" spans="1:4" ht="14.25">
      <c r="A14779" s="199">
        <v>10501</v>
      </c>
      <c r="B14779" s="186" t="s">
        <v>13834</v>
      </c>
      <c r="C14779" s="187" t="s">
        <v>74</v>
      </c>
      <c r="D14779" s="218">
        <v>157.34</v>
      </c>
    </row>
    <row r="14780" spans="1:4" ht="14.25">
      <c r="A14780" s="199">
        <v>10503</v>
      </c>
      <c r="B14780" s="186" t="s">
        <v>13835</v>
      </c>
      <c r="C14780" s="187" t="s">
        <v>74</v>
      </c>
      <c r="D14780" s="218">
        <v>212.56</v>
      </c>
    </row>
    <row r="14781" spans="1:4" ht="14.25">
      <c r="A14781" s="199">
        <v>4500</v>
      </c>
      <c r="B14781" s="186" t="s">
        <v>13836</v>
      </c>
      <c r="C14781" s="187" t="s">
        <v>44</v>
      </c>
      <c r="D14781" s="218">
        <v>15.19</v>
      </c>
    </row>
    <row r="14782" spans="1:4" ht="14.25">
      <c r="A14782" s="199">
        <v>4448</v>
      </c>
      <c r="B14782" s="186" t="s">
        <v>13837</v>
      </c>
      <c r="C14782" s="187" t="s">
        <v>44</v>
      </c>
      <c r="D14782" s="218">
        <v>20.87</v>
      </c>
    </row>
    <row r="14783" spans="1:4" ht="14.25">
      <c r="A14783" s="199">
        <v>20213</v>
      </c>
      <c r="B14783" s="186" t="s">
        <v>13838</v>
      </c>
      <c r="C14783" s="187" t="s">
        <v>44</v>
      </c>
      <c r="D14783" s="218">
        <v>35.270000000000003</v>
      </c>
    </row>
    <row r="14784" spans="1:4" ht="14.25">
      <c r="A14784" s="199">
        <v>20211</v>
      </c>
      <c r="B14784" s="186" t="s">
        <v>13839</v>
      </c>
      <c r="C14784" s="187" t="s">
        <v>44</v>
      </c>
      <c r="D14784" s="218">
        <v>46.7</v>
      </c>
    </row>
    <row r="14785" spans="1:4" ht="14.25">
      <c r="A14785" s="199">
        <v>40270</v>
      </c>
      <c r="B14785" s="186" t="s">
        <v>13840</v>
      </c>
      <c r="C14785" s="187" t="s">
        <v>44</v>
      </c>
      <c r="D14785" s="218"/>
    </row>
    <row r="14786" spans="1:4" ht="14.25">
      <c r="A14786" s="199">
        <v>4425</v>
      </c>
      <c r="B14786" s="186" t="s">
        <v>13841</v>
      </c>
      <c r="C14786" s="187" t="s">
        <v>44</v>
      </c>
      <c r="D14786" s="218">
        <v>38.6</v>
      </c>
    </row>
    <row r="14787" spans="1:4" ht="14.25">
      <c r="A14787" s="199">
        <v>4472</v>
      </c>
      <c r="B14787" s="186" t="s">
        <v>13842</v>
      </c>
      <c r="C14787" s="187" t="s">
        <v>44</v>
      </c>
      <c r="D14787" s="218">
        <v>48.22</v>
      </c>
    </row>
    <row r="14788" spans="1:4" ht="14.25">
      <c r="A14788" s="199">
        <v>35272</v>
      </c>
      <c r="B14788" s="186" t="s">
        <v>13843</v>
      </c>
      <c r="C14788" s="187" t="s">
        <v>44</v>
      </c>
      <c r="D14788" s="218">
        <v>69.7</v>
      </c>
    </row>
    <row r="14789" spans="1:4" ht="14.25">
      <c r="A14789" s="199">
        <v>4481</v>
      </c>
      <c r="B14789" s="186" t="s">
        <v>13844</v>
      </c>
      <c r="C14789" s="187" t="s">
        <v>44</v>
      </c>
      <c r="D14789" s="218">
        <v>74.61</v>
      </c>
    </row>
    <row r="14790" spans="1:4" ht="14.25">
      <c r="A14790" s="199">
        <v>34345</v>
      </c>
      <c r="B14790" s="186" t="s">
        <v>13845</v>
      </c>
      <c r="C14790" s="187" t="s">
        <v>42</v>
      </c>
      <c r="D14790" s="218">
        <v>17.23</v>
      </c>
    </row>
    <row r="14791" spans="1:4" ht="14.25">
      <c r="A14791" s="199">
        <v>41096</v>
      </c>
      <c r="B14791" s="186" t="s">
        <v>13846</v>
      </c>
      <c r="C14791" s="187" t="s">
        <v>75</v>
      </c>
      <c r="D14791" s="218">
        <v>3044.36</v>
      </c>
    </row>
    <row r="14792" spans="1:4" ht="51" customHeight="1">
      <c r="A14792" s="420" t="s">
        <v>24505</v>
      </c>
      <c r="B14792" s="421"/>
      <c r="C14792" s="421"/>
      <c r="D14792" s="422"/>
    </row>
    <row r="14793" spans="1:4" s="77" customFormat="1" ht="21" customHeight="1">
      <c r="A14793" s="423" t="s">
        <v>23989</v>
      </c>
      <c r="B14793" s="424"/>
      <c r="C14793" s="424"/>
      <c r="D14793" s="425"/>
    </row>
    <row r="14794" spans="1:4" ht="15">
      <c r="A14794" s="202">
        <v>8662</v>
      </c>
      <c r="B14794" s="191" t="s">
        <v>14030</v>
      </c>
      <c r="C14794" s="192"/>
      <c r="D14794" s="221"/>
    </row>
    <row r="14795" spans="1:4" ht="15">
      <c r="A14795" s="202">
        <v>8700</v>
      </c>
      <c r="B14795" s="191" t="s">
        <v>14031</v>
      </c>
      <c r="C14795" s="192"/>
      <c r="D14795" s="221"/>
    </row>
    <row r="14796" spans="1:4" ht="12.75" customHeight="1">
      <c r="A14796" s="203" t="s">
        <v>14032</v>
      </c>
      <c r="B14796" s="193" t="s">
        <v>14033</v>
      </c>
      <c r="C14796" s="194" t="s">
        <v>14034</v>
      </c>
      <c r="D14796" s="222">
        <v>0.2</v>
      </c>
    </row>
    <row r="14797" spans="1:4" ht="12.75" customHeight="1">
      <c r="A14797" s="203" t="s">
        <v>14035</v>
      </c>
      <c r="B14797" s="193" t="s">
        <v>14036</v>
      </c>
      <c r="C14797" s="194" t="s">
        <v>14034</v>
      </c>
      <c r="D14797" s="222">
        <v>0.5</v>
      </c>
    </row>
    <row r="14798" spans="1:4" ht="12.75" customHeight="1">
      <c r="A14798" s="203" t="s">
        <v>14037</v>
      </c>
      <c r="B14798" s="193" t="s">
        <v>14038</v>
      </c>
      <c r="C14798" s="194" t="s">
        <v>14034</v>
      </c>
      <c r="D14798" s="222">
        <v>0.3</v>
      </c>
    </row>
    <row r="14799" spans="1:4" ht="15">
      <c r="A14799" s="202">
        <v>8701</v>
      </c>
      <c r="B14799" s="191" t="s">
        <v>14039</v>
      </c>
      <c r="C14799" s="192"/>
      <c r="D14799" s="221"/>
    </row>
    <row r="14800" spans="1:4" ht="12.75" customHeight="1">
      <c r="A14800" s="203" t="s">
        <v>14040</v>
      </c>
      <c r="B14800" s="193" t="s">
        <v>14041</v>
      </c>
      <c r="C14800" s="194" t="s">
        <v>14034</v>
      </c>
      <c r="D14800" s="222">
        <v>1</v>
      </c>
    </row>
    <row r="14801" spans="1:4" ht="12.75" customHeight="1">
      <c r="A14801" s="203" t="s">
        <v>14042</v>
      </c>
      <c r="B14801" s="193" t="s">
        <v>14043</v>
      </c>
      <c r="C14801" s="194" t="s">
        <v>14034</v>
      </c>
      <c r="D14801" s="222">
        <v>2</v>
      </c>
    </row>
    <row r="14802" spans="1:4" ht="12.75" customHeight="1">
      <c r="A14802" s="203" t="s">
        <v>14044</v>
      </c>
      <c r="B14802" s="193" t="s">
        <v>14045</v>
      </c>
      <c r="C14802" s="194" t="s">
        <v>14034</v>
      </c>
      <c r="D14802" s="222">
        <v>1.5</v>
      </c>
    </row>
    <row r="14803" spans="1:4" ht="15">
      <c r="A14803" s="202">
        <v>8663</v>
      </c>
      <c r="B14803" s="191" t="s">
        <v>6176</v>
      </c>
      <c r="C14803" s="192"/>
      <c r="D14803" s="221"/>
    </row>
    <row r="14804" spans="1:4" ht="15">
      <c r="A14804" s="202">
        <v>8702</v>
      </c>
      <c r="B14804" s="191" t="s">
        <v>14046</v>
      </c>
      <c r="C14804" s="192"/>
      <c r="D14804" s="221"/>
    </row>
    <row r="14805" spans="1:4" ht="14.25">
      <c r="A14805" s="203" t="s">
        <v>14047</v>
      </c>
      <c r="B14805" s="193" t="s">
        <v>14048</v>
      </c>
      <c r="C14805" s="194" t="s">
        <v>14674</v>
      </c>
      <c r="D14805" s="222">
        <v>1.4</v>
      </c>
    </row>
    <row r="14806" spans="1:4" ht="12.75" customHeight="1">
      <c r="A14806" s="203" t="s">
        <v>14049</v>
      </c>
      <c r="B14806" s="193" t="s">
        <v>14050</v>
      </c>
      <c r="C14806" s="194" t="s">
        <v>14997</v>
      </c>
      <c r="D14806" s="222">
        <v>494.79</v>
      </c>
    </row>
    <row r="14807" spans="1:4" ht="33.75" customHeight="1">
      <c r="A14807" s="203" t="s">
        <v>14051</v>
      </c>
      <c r="B14807" s="193" t="s">
        <v>14052</v>
      </c>
      <c r="C14807" s="194" t="s">
        <v>14674</v>
      </c>
      <c r="D14807" s="222">
        <v>2.48</v>
      </c>
    </row>
    <row r="14808" spans="1:4" ht="12.75" customHeight="1">
      <c r="A14808" s="203" t="s">
        <v>14053</v>
      </c>
      <c r="B14808" s="193" t="s">
        <v>14054</v>
      </c>
      <c r="C14808" s="194" t="s">
        <v>14674</v>
      </c>
      <c r="D14808" s="222">
        <v>0.93</v>
      </c>
    </row>
    <row r="14809" spans="1:4" ht="12.75" customHeight="1">
      <c r="A14809" s="203" t="s">
        <v>14055</v>
      </c>
      <c r="B14809" s="193" t="s">
        <v>14056</v>
      </c>
      <c r="C14809" s="194" t="s">
        <v>14674</v>
      </c>
      <c r="D14809" s="222">
        <v>0.28000000000000003</v>
      </c>
    </row>
    <row r="14810" spans="1:4" ht="15">
      <c r="A14810" s="202">
        <v>8703</v>
      </c>
      <c r="B14810" s="191" t="s">
        <v>14057</v>
      </c>
      <c r="C14810" s="192"/>
      <c r="D14810" s="221"/>
    </row>
    <row r="14811" spans="1:4" ht="12.75" customHeight="1">
      <c r="A14811" s="203" t="s">
        <v>14058</v>
      </c>
      <c r="B14811" s="193" t="s">
        <v>14059</v>
      </c>
      <c r="C14811" s="194" t="s">
        <v>14674</v>
      </c>
      <c r="D14811" s="222">
        <v>0.54</v>
      </c>
    </row>
    <row r="14812" spans="1:4" ht="15">
      <c r="A14812" s="202">
        <v>8704</v>
      </c>
      <c r="B14812" s="191" t="s">
        <v>14060</v>
      </c>
      <c r="C14812" s="192"/>
      <c r="D14812" s="221"/>
    </row>
    <row r="14813" spans="1:4" ht="12.75" customHeight="1">
      <c r="A14813" s="203" t="s">
        <v>14061</v>
      </c>
      <c r="B14813" s="193" t="s">
        <v>14062</v>
      </c>
      <c r="C14813" s="194" t="s">
        <v>14997</v>
      </c>
      <c r="D14813" s="222">
        <v>97.33</v>
      </c>
    </row>
    <row r="14814" spans="1:4" ht="12.75" customHeight="1">
      <c r="A14814" s="203" t="s">
        <v>14063</v>
      </c>
      <c r="B14814" s="193" t="s">
        <v>14064</v>
      </c>
      <c r="C14814" s="194" t="s">
        <v>14997</v>
      </c>
      <c r="D14814" s="222">
        <v>58.4</v>
      </c>
    </row>
    <row r="14815" spans="1:4" ht="15">
      <c r="A14815" s="202">
        <v>8706</v>
      </c>
      <c r="B14815" s="191" t="s">
        <v>14065</v>
      </c>
      <c r="C14815" s="192"/>
      <c r="D14815" s="221"/>
    </row>
    <row r="14816" spans="1:4" ht="12.75" customHeight="1">
      <c r="A14816" s="203" t="s">
        <v>14066</v>
      </c>
      <c r="B14816" s="193" t="s">
        <v>14067</v>
      </c>
      <c r="C14816" s="194" t="s">
        <v>14883</v>
      </c>
      <c r="D14816" s="222">
        <v>4.84</v>
      </c>
    </row>
    <row r="14817" spans="1:4" ht="12.75" customHeight="1">
      <c r="A14817" s="203" t="s">
        <v>14068</v>
      </c>
      <c r="B14817" s="193" t="s">
        <v>14069</v>
      </c>
      <c r="C14817" s="194" t="s">
        <v>14883</v>
      </c>
      <c r="D14817" s="222">
        <v>5.82</v>
      </c>
    </row>
    <row r="14818" spans="1:4" ht="26.25" customHeight="1">
      <c r="A14818" s="203" t="s">
        <v>14070</v>
      </c>
      <c r="B14818" s="193" t="s">
        <v>14071</v>
      </c>
      <c r="C14818" s="194" t="s">
        <v>14674</v>
      </c>
      <c r="D14818" s="222">
        <v>11.64</v>
      </c>
    </row>
    <row r="14819" spans="1:4" ht="12.75" customHeight="1">
      <c r="A14819" s="203" t="s">
        <v>14072</v>
      </c>
      <c r="B14819" s="193" t="s">
        <v>14073</v>
      </c>
      <c r="C14819" s="194" t="s">
        <v>14674</v>
      </c>
      <c r="D14819" s="222">
        <v>23.29</v>
      </c>
    </row>
    <row r="14820" spans="1:4" ht="12.75" customHeight="1">
      <c r="A14820" s="203" t="s">
        <v>14074</v>
      </c>
      <c r="B14820" s="193" t="s">
        <v>14075</v>
      </c>
      <c r="C14820" s="194" t="s">
        <v>14674</v>
      </c>
      <c r="D14820" s="222">
        <v>15.53</v>
      </c>
    </row>
    <row r="14821" spans="1:4" ht="12.75" customHeight="1">
      <c r="A14821" s="203" t="s">
        <v>14076</v>
      </c>
      <c r="B14821" s="193" t="s">
        <v>14077</v>
      </c>
      <c r="C14821" s="194" t="s">
        <v>14883</v>
      </c>
      <c r="D14821" s="222">
        <v>7.11</v>
      </c>
    </row>
    <row r="14822" spans="1:4" ht="12.75" customHeight="1">
      <c r="A14822" s="203" t="s">
        <v>14078</v>
      </c>
      <c r="B14822" s="193" t="s">
        <v>14079</v>
      </c>
      <c r="C14822" s="194" t="s">
        <v>14674</v>
      </c>
      <c r="D14822" s="222">
        <v>13.31</v>
      </c>
    </row>
    <row r="14823" spans="1:4" ht="12.75" customHeight="1">
      <c r="A14823" s="203" t="s">
        <v>14080</v>
      </c>
      <c r="B14823" s="193" t="s">
        <v>14081</v>
      </c>
      <c r="C14823" s="194" t="s">
        <v>14674</v>
      </c>
      <c r="D14823" s="222">
        <v>25.12</v>
      </c>
    </row>
    <row r="14824" spans="1:4" ht="12.75" customHeight="1">
      <c r="A14824" s="203" t="s">
        <v>14082</v>
      </c>
      <c r="B14824" s="193" t="s">
        <v>14083</v>
      </c>
      <c r="C14824" s="194" t="s">
        <v>14674</v>
      </c>
      <c r="D14824" s="222">
        <v>25.28</v>
      </c>
    </row>
    <row r="14825" spans="1:4" ht="12.75" customHeight="1">
      <c r="A14825" s="203" t="s">
        <v>14084</v>
      </c>
      <c r="B14825" s="193" t="s">
        <v>14085</v>
      </c>
      <c r="C14825" s="194" t="s">
        <v>14674</v>
      </c>
      <c r="D14825" s="222">
        <v>9.32</v>
      </c>
    </row>
    <row r="14826" spans="1:4" ht="15">
      <c r="A14826" s="202">
        <v>8707</v>
      </c>
      <c r="B14826" s="191" t="s">
        <v>14086</v>
      </c>
      <c r="C14826" s="192"/>
      <c r="D14826" s="221"/>
    </row>
    <row r="14827" spans="1:4" ht="12.75" customHeight="1">
      <c r="A14827" s="203" t="s">
        <v>14087</v>
      </c>
      <c r="B14827" s="193" t="s">
        <v>14088</v>
      </c>
      <c r="C14827" s="194" t="s">
        <v>14883</v>
      </c>
      <c r="D14827" s="222">
        <v>8.73</v>
      </c>
    </row>
    <row r="14828" spans="1:4" ht="12.75" customHeight="1">
      <c r="A14828" s="203" t="s">
        <v>14089</v>
      </c>
      <c r="B14828" s="193" t="s">
        <v>14090</v>
      </c>
      <c r="C14828" s="194" t="s">
        <v>14997</v>
      </c>
      <c r="D14828" s="222">
        <v>45.77</v>
      </c>
    </row>
    <row r="14829" spans="1:4" ht="12.75" customHeight="1">
      <c r="A14829" s="203" t="s">
        <v>14091</v>
      </c>
      <c r="B14829" s="193" t="s">
        <v>14092</v>
      </c>
      <c r="C14829" s="194" t="s">
        <v>14997</v>
      </c>
      <c r="D14829" s="222">
        <v>11</v>
      </c>
    </row>
    <row r="14830" spans="1:4" ht="12.75" customHeight="1">
      <c r="A14830" s="203" t="s">
        <v>14093</v>
      </c>
      <c r="B14830" s="193" t="s">
        <v>14094</v>
      </c>
      <c r="C14830" s="194" t="s">
        <v>14997</v>
      </c>
      <c r="D14830" s="222">
        <v>6.42</v>
      </c>
    </row>
    <row r="14831" spans="1:4" ht="12.75" customHeight="1">
      <c r="A14831" s="203" t="s">
        <v>14095</v>
      </c>
      <c r="B14831" s="193" t="s">
        <v>14096</v>
      </c>
      <c r="C14831" s="194" t="s">
        <v>14883</v>
      </c>
      <c r="D14831" s="222">
        <v>9.6999999999999993</v>
      </c>
    </row>
    <row r="14832" spans="1:4" ht="12.75" customHeight="1">
      <c r="A14832" s="203" t="s">
        <v>14097</v>
      </c>
      <c r="B14832" s="193" t="s">
        <v>14098</v>
      </c>
      <c r="C14832" s="194" t="s">
        <v>14883</v>
      </c>
      <c r="D14832" s="222">
        <v>12.58</v>
      </c>
    </row>
    <row r="14833" spans="1:4" ht="15">
      <c r="A14833" s="202">
        <v>8708</v>
      </c>
      <c r="B14833" s="191" t="s">
        <v>14099</v>
      </c>
      <c r="C14833" s="192"/>
      <c r="D14833" s="221"/>
    </row>
    <row r="14834" spans="1:4" ht="12.75" customHeight="1">
      <c r="A14834" s="203" t="s">
        <v>14100</v>
      </c>
      <c r="B14834" s="193" t="s">
        <v>14101</v>
      </c>
      <c r="C14834" s="194" t="s">
        <v>14674</v>
      </c>
      <c r="D14834" s="222">
        <v>5.73</v>
      </c>
    </row>
    <row r="14835" spans="1:4" ht="15">
      <c r="A14835" s="202">
        <v>8709</v>
      </c>
      <c r="B14835" s="191" t="s">
        <v>14102</v>
      </c>
      <c r="C14835" s="192"/>
      <c r="D14835" s="221"/>
    </row>
    <row r="14836" spans="1:4" ht="12.75" customHeight="1">
      <c r="A14836" s="203" t="s">
        <v>14103</v>
      </c>
      <c r="B14836" s="193" t="s">
        <v>14104</v>
      </c>
      <c r="C14836" s="194" t="s">
        <v>14674</v>
      </c>
      <c r="D14836" s="222">
        <v>2.1800000000000002</v>
      </c>
    </row>
    <row r="14837" spans="1:4" ht="12.75" customHeight="1">
      <c r="A14837" s="203" t="s">
        <v>14105</v>
      </c>
      <c r="B14837" s="193" t="s">
        <v>14106</v>
      </c>
      <c r="C14837" s="194" t="s">
        <v>14674</v>
      </c>
      <c r="D14837" s="222">
        <v>6.54</v>
      </c>
    </row>
    <row r="14838" spans="1:4" ht="12.75" customHeight="1">
      <c r="A14838" s="203" t="s">
        <v>14107</v>
      </c>
      <c r="B14838" s="193" t="s">
        <v>14108</v>
      </c>
      <c r="C14838" s="194" t="s">
        <v>14674</v>
      </c>
      <c r="D14838" s="222">
        <v>10.24</v>
      </c>
    </row>
    <row r="14839" spans="1:4" ht="12.75" customHeight="1">
      <c r="A14839" s="203" t="s">
        <v>14109</v>
      </c>
      <c r="B14839" s="193" t="s">
        <v>14110</v>
      </c>
      <c r="C14839" s="194" t="s">
        <v>14674</v>
      </c>
      <c r="D14839" s="222">
        <v>4.3600000000000003</v>
      </c>
    </row>
    <row r="14840" spans="1:4" ht="15">
      <c r="A14840" s="202">
        <v>8710</v>
      </c>
      <c r="B14840" s="191" t="s">
        <v>14111</v>
      </c>
      <c r="C14840" s="192"/>
      <c r="D14840" s="221"/>
    </row>
    <row r="14841" spans="1:4" ht="12.75" customHeight="1">
      <c r="A14841" s="203" t="s">
        <v>14112</v>
      </c>
      <c r="B14841" s="193" t="s">
        <v>14113</v>
      </c>
      <c r="C14841" s="194" t="s">
        <v>17476</v>
      </c>
      <c r="D14841" s="222">
        <v>3.63</v>
      </c>
    </row>
    <row r="14842" spans="1:4" ht="12.75" customHeight="1">
      <c r="A14842" s="203" t="s">
        <v>14114</v>
      </c>
      <c r="B14842" s="193" t="s">
        <v>14115</v>
      </c>
      <c r="C14842" s="194" t="s">
        <v>14997</v>
      </c>
      <c r="D14842" s="222">
        <v>22.1</v>
      </c>
    </row>
    <row r="14843" spans="1:4" ht="50.25" customHeight="1">
      <c r="A14843" s="203" t="s">
        <v>14116</v>
      </c>
      <c r="B14843" s="193" t="s">
        <v>14117</v>
      </c>
      <c r="C14843" s="194" t="s">
        <v>14674</v>
      </c>
      <c r="D14843" s="222">
        <v>13.96</v>
      </c>
    </row>
    <row r="14844" spans="1:4" ht="39" customHeight="1">
      <c r="A14844" s="203" t="s">
        <v>14118</v>
      </c>
      <c r="B14844" s="193" t="s">
        <v>14119</v>
      </c>
      <c r="C14844" s="194" t="s">
        <v>14674</v>
      </c>
      <c r="D14844" s="222">
        <v>19.39</v>
      </c>
    </row>
    <row r="14845" spans="1:4" ht="35.25" customHeight="1">
      <c r="A14845" s="203" t="s">
        <v>14120</v>
      </c>
      <c r="B14845" s="193" t="s">
        <v>14121</v>
      </c>
      <c r="C14845" s="194" t="s">
        <v>14674</v>
      </c>
      <c r="D14845" s="222">
        <v>9.43</v>
      </c>
    </row>
    <row r="14846" spans="1:4" ht="32.25" customHeight="1">
      <c r="A14846" s="203" t="s">
        <v>14122</v>
      </c>
      <c r="B14846" s="193" t="s">
        <v>14123</v>
      </c>
      <c r="C14846" s="194" t="s">
        <v>14997</v>
      </c>
      <c r="D14846" s="222">
        <v>18.760000000000002</v>
      </c>
    </row>
    <row r="14847" spans="1:4" ht="15">
      <c r="A14847" s="202">
        <v>8711</v>
      </c>
      <c r="B14847" s="191" t="s">
        <v>14124</v>
      </c>
      <c r="C14847" s="192"/>
      <c r="D14847" s="221"/>
    </row>
    <row r="14848" spans="1:4" ht="12.75" customHeight="1">
      <c r="A14848" s="203" t="s">
        <v>14125</v>
      </c>
      <c r="B14848" s="193" t="s">
        <v>14126</v>
      </c>
      <c r="C14848" s="194" t="s">
        <v>14674</v>
      </c>
      <c r="D14848" s="222">
        <v>28.72</v>
      </c>
    </row>
    <row r="14849" spans="1:4" ht="15">
      <c r="A14849" s="202">
        <v>8712</v>
      </c>
      <c r="B14849" s="191" t="s">
        <v>14127</v>
      </c>
      <c r="C14849" s="192"/>
      <c r="D14849" s="221"/>
    </row>
    <row r="14850" spans="1:4" ht="12.75" customHeight="1">
      <c r="A14850" s="203" t="s">
        <v>14128</v>
      </c>
      <c r="B14850" s="193" t="s">
        <v>14129</v>
      </c>
      <c r="C14850" s="194" t="s">
        <v>14997</v>
      </c>
      <c r="D14850" s="222">
        <v>44.76</v>
      </c>
    </row>
    <row r="14851" spans="1:4" ht="12.75" customHeight="1">
      <c r="A14851" s="203" t="s">
        <v>14130</v>
      </c>
      <c r="B14851" s="193" t="s">
        <v>14131</v>
      </c>
      <c r="C14851" s="194" t="s">
        <v>14997</v>
      </c>
      <c r="D14851" s="222">
        <v>6.69</v>
      </c>
    </row>
    <row r="14852" spans="1:4" ht="12.75" customHeight="1">
      <c r="A14852" s="203" t="s">
        <v>14132</v>
      </c>
      <c r="B14852" s="193" t="s">
        <v>14133</v>
      </c>
      <c r="C14852" s="194" t="s">
        <v>14997</v>
      </c>
      <c r="D14852" s="222">
        <v>21.32</v>
      </c>
    </row>
    <row r="14853" spans="1:4" ht="15">
      <c r="A14853" s="202">
        <v>8713</v>
      </c>
      <c r="B14853" s="191" t="s">
        <v>14134</v>
      </c>
      <c r="C14853" s="192"/>
      <c r="D14853" s="221"/>
    </row>
    <row r="14854" spans="1:4" ht="12.75" customHeight="1">
      <c r="A14854" s="203" t="s">
        <v>14135</v>
      </c>
      <c r="B14854" s="193" t="s">
        <v>14136</v>
      </c>
      <c r="C14854" s="194" t="s">
        <v>14674</v>
      </c>
      <c r="D14854" s="222">
        <v>18.37</v>
      </c>
    </row>
    <row r="14855" spans="1:4" ht="12.75" customHeight="1">
      <c r="A14855" s="203" t="s">
        <v>14137</v>
      </c>
      <c r="B14855" s="193" t="s">
        <v>14138</v>
      </c>
      <c r="C14855" s="194" t="s">
        <v>14674</v>
      </c>
      <c r="D14855" s="222">
        <v>7.38</v>
      </c>
    </row>
    <row r="14856" spans="1:4" ht="12.75" customHeight="1">
      <c r="A14856" s="203" t="s">
        <v>14139</v>
      </c>
      <c r="B14856" s="193" t="s">
        <v>14140</v>
      </c>
      <c r="C14856" s="194" t="s">
        <v>14674</v>
      </c>
      <c r="D14856" s="222">
        <v>11.25</v>
      </c>
    </row>
    <row r="14857" spans="1:4" ht="12.75" customHeight="1">
      <c r="A14857" s="203" t="s">
        <v>14141</v>
      </c>
      <c r="B14857" s="193" t="s">
        <v>14142</v>
      </c>
      <c r="C14857" s="194" t="s">
        <v>14674</v>
      </c>
      <c r="D14857" s="222">
        <v>55.7</v>
      </c>
    </row>
    <row r="14858" spans="1:4" ht="12.75" customHeight="1">
      <c r="A14858" s="203" t="s">
        <v>14143</v>
      </c>
      <c r="B14858" s="193" t="s">
        <v>14144</v>
      </c>
      <c r="C14858" s="194" t="s">
        <v>14674</v>
      </c>
      <c r="D14858" s="222">
        <v>46.48</v>
      </c>
    </row>
    <row r="14859" spans="1:4" ht="15">
      <c r="A14859" s="202">
        <v>8714</v>
      </c>
      <c r="B14859" s="191" t="s">
        <v>14145</v>
      </c>
      <c r="C14859" s="192"/>
      <c r="D14859" s="221"/>
    </row>
    <row r="14860" spans="1:4" ht="39" customHeight="1">
      <c r="A14860" s="203" t="s">
        <v>14146</v>
      </c>
      <c r="B14860" s="193" t="s">
        <v>14147</v>
      </c>
      <c r="C14860" s="194" t="s">
        <v>14752</v>
      </c>
      <c r="D14860" s="222">
        <v>158.66999999999999</v>
      </c>
    </row>
    <row r="14861" spans="1:4" ht="34.5" customHeight="1">
      <c r="A14861" s="203" t="s">
        <v>14148</v>
      </c>
      <c r="B14861" s="193" t="s">
        <v>14149</v>
      </c>
      <c r="C14861" s="194" t="s">
        <v>14752</v>
      </c>
      <c r="D14861" s="222">
        <v>109.09</v>
      </c>
    </row>
    <row r="14862" spans="1:4" ht="51" customHeight="1">
      <c r="A14862" s="203" t="s">
        <v>14150</v>
      </c>
      <c r="B14862" s="193" t="s">
        <v>14151</v>
      </c>
      <c r="C14862" s="194" t="s">
        <v>14674</v>
      </c>
      <c r="D14862" s="222">
        <v>17.329999999999998</v>
      </c>
    </row>
    <row r="14863" spans="1:4" ht="15">
      <c r="A14863" s="202">
        <v>8715</v>
      </c>
      <c r="B14863" s="191" t="s">
        <v>14152</v>
      </c>
      <c r="C14863" s="192"/>
      <c r="D14863" s="221"/>
    </row>
    <row r="14864" spans="1:4" ht="12.75" customHeight="1">
      <c r="A14864" s="203" t="s">
        <v>14153</v>
      </c>
      <c r="B14864" s="193" t="s">
        <v>14154</v>
      </c>
      <c r="C14864" s="194" t="s">
        <v>14752</v>
      </c>
      <c r="D14864" s="222">
        <v>498.69</v>
      </c>
    </row>
    <row r="14865" spans="1:4" ht="12.75" customHeight="1">
      <c r="A14865" s="203" t="s">
        <v>14155</v>
      </c>
      <c r="B14865" s="193" t="s">
        <v>14156</v>
      </c>
      <c r="C14865" s="194" t="s">
        <v>14752</v>
      </c>
      <c r="D14865" s="222">
        <v>302.24</v>
      </c>
    </row>
    <row r="14866" spans="1:4" ht="12.75" customHeight="1">
      <c r="A14866" s="203" t="s">
        <v>14157</v>
      </c>
      <c r="B14866" s="193" t="s">
        <v>14158</v>
      </c>
      <c r="C14866" s="194" t="s">
        <v>14752</v>
      </c>
      <c r="D14866" s="222">
        <v>255.93</v>
      </c>
    </row>
    <row r="14867" spans="1:4" ht="12.75" customHeight="1">
      <c r="A14867" s="203" t="s">
        <v>14159</v>
      </c>
      <c r="B14867" s="193" t="s">
        <v>14160</v>
      </c>
      <c r="C14867" s="194" t="s">
        <v>14752</v>
      </c>
      <c r="D14867" s="222">
        <v>348.15</v>
      </c>
    </row>
    <row r="14868" spans="1:4" ht="30" customHeight="1">
      <c r="A14868" s="203" t="s">
        <v>14161</v>
      </c>
      <c r="B14868" s="193" t="s">
        <v>14162</v>
      </c>
      <c r="C14868" s="194" t="s">
        <v>14752</v>
      </c>
      <c r="D14868" s="222">
        <v>156.15</v>
      </c>
    </row>
    <row r="14869" spans="1:4" ht="12.75" customHeight="1">
      <c r="A14869" s="203" t="s">
        <v>14163</v>
      </c>
      <c r="B14869" s="193" t="s">
        <v>14164</v>
      </c>
      <c r="C14869" s="194" t="s">
        <v>14752</v>
      </c>
      <c r="D14869" s="222">
        <v>212.03</v>
      </c>
    </row>
    <row r="14870" spans="1:4" ht="15">
      <c r="A14870" s="202">
        <v>8716</v>
      </c>
      <c r="B14870" s="191" t="s">
        <v>14165</v>
      </c>
      <c r="C14870" s="192"/>
      <c r="D14870" s="221"/>
    </row>
    <row r="14871" spans="1:4" ht="12.75" customHeight="1">
      <c r="A14871" s="203" t="s">
        <v>14166</v>
      </c>
      <c r="B14871" s="193" t="s">
        <v>14167</v>
      </c>
      <c r="C14871" s="194" t="s">
        <v>14997</v>
      </c>
      <c r="D14871" s="222">
        <v>102.31</v>
      </c>
    </row>
    <row r="14872" spans="1:4" ht="12.75" customHeight="1">
      <c r="A14872" s="203" t="s">
        <v>14168</v>
      </c>
      <c r="B14872" s="193" t="s">
        <v>14169</v>
      </c>
      <c r="C14872" s="194" t="s">
        <v>14997</v>
      </c>
      <c r="D14872" s="222">
        <v>256.72000000000003</v>
      </c>
    </row>
    <row r="14873" spans="1:4" ht="15">
      <c r="A14873" s="202">
        <v>8717</v>
      </c>
      <c r="B14873" s="191" t="s">
        <v>14170</v>
      </c>
      <c r="C14873" s="192"/>
      <c r="D14873" s="221"/>
    </row>
    <row r="14874" spans="1:4" ht="12.75" customHeight="1">
      <c r="A14874" s="203" t="s">
        <v>14171</v>
      </c>
      <c r="B14874" s="193" t="s">
        <v>14172</v>
      </c>
      <c r="C14874" s="194" t="s">
        <v>14674</v>
      </c>
      <c r="D14874" s="222">
        <v>43.64</v>
      </c>
    </row>
    <row r="14875" spans="1:4" ht="12.75" customHeight="1">
      <c r="A14875" s="203" t="s">
        <v>14173</v>
      </c>
      <c r="B14875" s="193" t="s">
        <v>14174</v>
      </c>
      <c r="C14875" s="194" t="s">
        <v>14674</v>
      </c>
      <c r="D14875" s="222">
        <v>10.91</v>
      </c>
    </row>
    <row r="14876" spans="1:4" ht="12.75" customHeight="1">
      <c r="A14876" s="203" t="s">
        <v>14175</v>
      </c>
      <c r="B14876" s="193" t="s">
        <v>14176</v>
      </c>
      <c r="C14876" s="194" t="s">
        <v>14674</v>
      </c>
      <c r="D14876" s="222">
        <v>23.01</v>
      </c>
    </row>
    <row r="14877" spans="1:4" ht="12.75" customHeight="1">
      <c r="A14877" s="203" t="s">
        <v>14177</v>
      </c>
      <c r="B14877" s="193" t="s">
        <v>14178</v>
      </c>
      <c r="C14877" s="194" t="s">
        <v>14674</v>
      </c>
      <c r="D14877" s="222">
        <v>30.8</v>
      </c>
    </row>
    <row r="14878" spans="1:4" ht="12.75" customHeight="1">
      <c r="A14878" s="203" t="s">
        <v>14179</v>
      </c>
      <c r="B14878" s="193" t="s">
        <v>14180</v>
      </c>
      <c r="C14878" s="194" t="s">
        <v>14674</v>
      </c>
      <c r="D14878" s="222">
        <v>10.26</v>
      </c>
    </row>
    <row r="14879" spans="1:4" ht="12.75" customHeight="1">
      <c r="A14879" s="203" t="s">
        <v>14181</v>
      </c>
      <c r="B14879" s="193" t="s">
        <v>14182</v>
      </c>
      <c r="C14879" s="194" t="s">
        <v>14674</v>
      </c>
      <c r="D14879" s="222">
        <v>14.95</v>
      </c>
    </row>
    <row r="14880" spans="1:4" ht="12.75" customHeight="1">
      <c r="A14880" s="203" t="s">
        <v>14183</v>
      </c>
      <c r="B14880" s="193" t="s">
        <v>14184</v>
      </c>
      <c r="C14880" s="194" t="s">
        <v>14674</v>
      </c>
      <c r="D14880" s="222">
        <v>9.0299999999999994</v>
      </c>
    </row>
    <row r="14881" spans="1:4" ht="12.75" customHeight="1">
      <c r="A14881" s="203" t="s">
        <v>14185</v>
      </c>
      <c r="B14881" s="193" t="s">
        <v>14186</v>
      </c>
      <c r="C14881" s="194" t="s">
        <v>14883</v>
      </c>
      <c r="D14881" s="222">
        <v>21.82</v>
      </c>
    </row>
    <row r="14882" spans="1:4" ht="12.75" customHeight="1">
      <c r="A14882" s="203" t="s">
        <v>14187</v>
      </c>
      <c r="B14882" s="193" t="s">
        <v>14188</v>
      </c>
      <c r="C14882" s="194" t="s">
        <v>14883</v>
      </c>
      <c r="D14882" s="222">
        <v>11.64</v>
      </c>
    </row>
    <row r="14883" spans="1:4" ht="12.75" customHeight="1">
      <c r="A14883" s="203" t="s">
        <v>14189</v>
      </c>
      <c r="B14883" s="193" t="s">
        <v>14190</v>
      </c>
      <c r="C14883" s="194" t="s">
        <v>14674</v>
      </c>
      <c r="D14883" s="222">
        <v>14.95</v>
      </c>
    </row>
    <row r="14884" spans="1:4" ht="12.75" customHeight="1">
      <c r="A14884" s="203" t="s">
        <v>14191</v>
      </c>
      <c r="B14884" s="193" t="s">
        <v>14192</v>
      </c>
      <c r="C14884" s="194" t="s">
        <v>14674</v>
      </c>
      <c r="D14884" s="222">
        <v>16.66</v>
      </c>
    </row>
    <row r="14885" spans="1:4" ht="15">
      <c r="A14885" s="202">
        <v>8718</v>
      </c>
      <c r="B14885" s="191" t="s">
        <v>14193</v>
      </c>
      <c r="C14885" s="192"/>
      <c r="D14885" s="221"/>
    </row>
    <row r="14886" spans="1:4" ht="12.75" customHeight="1">
      <c r="A14886" s="203" t="s">
        <v>14194</v>
      </c>
      <c r="B14886" s="193" t="s">
        <v>14195</v>
      </c>
      <c r="C14886" s="194" t="s">
        <v>14674</v>
      </c>
      <c r="D14886" s="222">
        <v>10.91</v>
      </c>
    </row>
    <row r="14887" spans="1:4" ht="12.75" customHeight="1">
      <c r="A14887" s="203" t="s">
        <v>14196</v>
      </c>
      <c r="B14887" s="193" t="s">
        <v>14197</v>
      </c>
      <c r="C14887" s="194" t="s">
        <v>14674</v>
      </c>
      <c r="D14887" s="222">
        <v>10.34</v>
      </c>
    </row>
    <row r="14888" spans="1:4" ht="12.75" customHeight="1">
      <c r="A14888" s="203" t="s">
        <v>14198</v>
      </c>
      <c r="B14888" s="193" t="s">
        <v>14199</v>
      </c>
      <c r="C14888" s="194" t="s">
        <v>14674</v>
      </c>
      <c r="D14888" s="222">
        <v>21.54</v>
      </c>
    </row>
    <row r="14889" spans="1:4" ht="12.75" customHeight="1">
      <c r="A14889" s="203" t="s">
        <v>14200</v>
      </c>
      <c r="B14889" s="193" t="s">
        <v>14201</v>
      </c>
      <c r="C14889" s="194" t="s">
        <v>14674</v>
      </c>
      <c r="D14889" s="222">
        <v>25.85</v>
      </c>
    </row>
    <row r="14890" spans="1:4" ht="12.75" customHeight="1">
      <c r="A14890" s="203" t="s">
        <v>14202</v>
      </c>
      <c r="B14890" s="193" t="s">
        <v>14203</v>
      </c>
      <c r="C14890" s="194" t="s">
        <v>14883</v>
      </c>
      <c r="D14890" s="222">
        <v>8.4700000000000006</v>
      </c>
    </row>
    <row r="14891" spans="1:4" ht="15">
      <c r="A14891" s="202">
        <v>8719</v>
      </c>
      <c r="B14891" s="191" t="s">
        <v>14204</v>
      </c>
      <c r="C14891" s="192"/>
      <c r="D14891" s="221"/>
    </row>
    <row r="14892" spans="1:4" ht="12.75" customHeight="1">
      <c r="A14892" s="203" t="s">
        <v>14205</v>
      </c>
      <c r="B14892" s="193" t="s">
        <v>14206</v>
      </c>
      <c r="C14892" s="194" t="s">
        <v>14674</v>
      </c>
      <c r="D14892" s="222">
        <v>17.23</v>
      </c>
    </row>
    <row r="14893" spans="1:4" ht="12.75" customHeight="1">
      <c r="A14893" s="203" t="s">
        <v>14207</v>
      </c>
      <c r="B14893" s="193" t="s">
        <v>14208</v>
      </c>
      <c r="C14893" s="194" t="s">
        <v>14674</v>
      </c>
      <c r="D14893" s="222">
        <v>18.46</v>
      </c>
    </row>
    <row r="14894" spans="1:4" ht="12.75" customHeight="1">
      <c r="A14894" s="203" t="s">
        <v>14209</v>
      </c>
      <c r="B14894" s="193" t="s">
        <v>14210</v>
      </c>
      <c r="C14894" s="194" t="s">
        <v>14674</v>
      </c>
      <c r="D14894" s="222">
        <v>21.54</v>
      </c>
    </row>
    <row r="14895" spans="1:4" ht="12.75" customHeight="1">
      <c r="A14895" s="203" t="s">
        <v>14211</v>
      </c>
      <c r="B14895" s="193" t="s">
        <v>14212</v>
      </c>
      <c r="C14895" s="194" t="s">
        <v>14674</v>
      </c>
      <c r="D14895" s="222">
        <v>23.5</v>
      </c>
    </row>
    <row r="14896" spans="1:4" ht="12.75" customHeight="1">
      <c r="A14896" s="203" t="s">
        <v>14213</v>
      </c>
      <c r="B14896" s="193" t="s">
        <v>14214</v>
      </c>
      <c r="C14896" s="194" t="s">
        <v>14674</v>
      </c>
      <c r="D14896" s="222">
        <v>9.19</v>
      </c>
    </row>
    <row r="14897" spans="1:4" ht="12.75" customHeight="1">
      <c r="A14897" s="203" t="s">
        <v>14215</v>
      </c>
      <c r="B14897" s="193" t="s">
        <v>14216</v>
      </c>
      <c r="C14897" s="194" t="s">
        <v>14883</v>
      </c>
      <c r="D14897" s="222">
        <v>2.86</v>
      </c>
    </row>
    <row r="14898" spans="1:4" ht="12.75" customHeight="1">
      <c r="A14898" s="203" t="s">
        <v>14217</v>
      </c>
      <c r="B14898" s="193" t="s">
        <v>14218</v>
      </c>
      <c r="C14898" s="194" t="s">
        <v>14674</v>
      </c>
      <c r="D14898" s="222">
        <v>25.85</v>
      </c>
    </row>
    <row r="14899" spans="1:4" ht="12.75" customHeight="1">
      <c r="A14899" s="203" t="s">
        <v>14219</v>
      </c>
      <c r="B14899" s="193" t="s">
        <v>14220</v>
      </c>
      <c r="C14899" s="194" t="s">
        <v>14674</v>
      </c>
      <c r="D14899" s="222">
        <v>22.48</v>
      </c>
    </row>
    <row r="14900" spans="1:4" ht="12.75" customHeight="1">
      <c r="A14900" s="203" t="s">
        <v>14221</v>
      </c>
      <c r="B14900" s="193" t="s">
        <v>14222</v>
      </c>
      <c r="C14900" s="194" t="s">
        <v>14883</v>
      </c>
      <c r="D14900" s="222">
        <v>9.06</v>
      </c>
    </row>
    <row r="14901" spans="1:4" ht="15">
      <c r="A14901" s="202">
        <v>8720</v>
      </c>
      <c r="B14901" s="191" t="s">
        <v>14223</v>
      </c>
      <c r="C14901" s="192"/>
      <c r="D14901" s="221"/>
    </row>
    <row r="14902" spans="1:4" ht="12.75" customHeight="1">
      <c r="A14902" s="203" t="s">
        <v>14224</v>
      </c>
      <c r="B14902" s="193" t="s">
        <v>14225</v>
      </c>
      <c r="C14902" s="194" t="s">
        <v>14674</v>
      </c>
      <c r="D14902" s="222">
        <v>19.88</v>
      </c>
    </row>
    <row r="14903" spans="1:4" ht="12.75" customHeight="1">
      <c r="A14903" s="203" t="s">
        <v>14226</v>
      </c>
      <c r="B14903" s="193" t="s">
        <v>14227</v>
      </c>
      <c r="C14903" s="194" t="s">
        <v>14674</v>
      </c>
      <c r="D14903" s="222">
        <v>17.23</v>
      </c>
    </row>
    <row r="14904" spans="1:4" ht="12.75" customHeight="1">
      <c r="A14904" s="203" t="s">
        <v>14228</v>
      </c>
      <c r="B14904" s="193" t="s">
        <v>14229</v>
      </c>
      <c r="C14904" s="194" t="s">
        <v>14883</v>
      </c>
      <c r="D14904" s="222">
        <v>2.9</v>
      </c>
    </row>
    <row r="14905" spans="1:4" ht="15">
      <c r="A14905" s="202">
        <v>8721</v>
      </c>
      <c r="B14905" s="191" t="s">
        <v>14230</v>
      </c>
      <c r="C14905" s="192"/>
      <c r="D14905" s="221"/>
    </row>
    <row r="14906" spans="1:4" ht="12.75" customHeight="1">
      <c r="A14906" s="203" t="s">
        <v>14231</v>
      </c>
      <c r="B14906" s="193" t="s">
        <v>14232</v>
      </c>
      <c r="C14906" s="194" t="s">
        <v>14674</v>
      </c>
      <c r="D14906" s="222">
        <v>6.82</v>
      </c>
    </row>
    <row r="14907" spans="1:4" ht="15">
      <c r="A14907" s="202">
        <v>8722</v>
      </c>
      <c r="B14907" s="191" t="s">
        <v>14233</v>
      </c>
      <c r="C14907" s="192"/>
      <c r="D14907" s="221"/>
    </row>
    <row r="14908" spans="1:4" ht="12.75" customHeight="1">
      <c r="A14908" s="203" t="s">
        <v>14234</v>
      </c>
      <c r="B14908" s="193" t="s">
        <v>14235</v>
      </c>
      <c r="C14908" s="194" t="s">
        <v>14674</v>
      </c>
      <c r="D14908" s="222">
        <v>29.09</v>
      </c>
    </row>
    <row r="14909" spans="1:4" ht="15">
      <c r="A14909" s="202">
        <v>8664</v>
      </c>
      <c r="B14909" s="191" t="s">
        <v>14236</v>
      </c>
      <c r="C14909" s="192"/>
      <c r="D14909" s="221"/>
    </row>
    <row r="14910" spans="1:4" ht="15">
      <c r="A14910" s="202">
        <v>8723</v>
      </c>
      <c r="B14910" s="191" t="s">
        <v>14237</v>
      </c>
      <c r="C14910" s="192"/>
      <c r="D14910" s="221"/>
    </row>
    <row r="14911" spans="1:4" ht="12.75" customHeight="1">
      <c r="A14911" s="203" t="s">
        <v>14238</v>
      </c>
      <c r="B14911" s="193" t="s">
        <v>14239</v>
      </c>
      <c r="C14911" s="194" t="s">
        <v>14674</v>
      </c>
      <c r="D14911" s="222">
        <v>262.12</v>
      </c>
    </row>
    <row r="14912" spans="1:4" ht="12.75" customHeight="1">
      <c r="A14912" s="203" t="s">
        <v>14240</v>
      </c>
      <c r="B14912" s="193" t="s">
        <v>14241</v>
      </c>
      <c r="C14912" s="194" t="s">
        <v>14997</v>
      </c>
      <c r="D14912" s="222">
        <v>1179.54</v>
      </c>
    </row>
    <row r="14913" spans="1:4" ht="12.75" customHeight="1">
      <c r="A14913" s="203" t="s">
        <v>14242</v>
      </c>
      <c r="B14913" s="193" t="s">
        <v>14243</v>
      </c>
      <c r="C14913" s="194" t="s">
        <v>14997</v>
      </c>
      <c r="D14913" s="222">
        <v>3145.44</v>
      </c>
    </row>
    <row r="14914" spans="1:4" ht="12.75" customHeight="1">
      <c r="A14914" s="203" t="s">
        <v>14244</v>
      </c>
      <c r="B14914" s="193" t="s">
        <v>14245</v>
      </c>
      <c r="C14914" s="194" t="s">
        <v>14997</v>
      </c>
      <c r="D14914" s="222">
        <v>4718.16</v>
      </c>
    </row>
    <row r="14915" spans="1:4" ht="15">
      <c r="A14915" s="202">
        <v>8724</v>
      </c>
      <c r="B14915" s="191" t="s">
        <v>14246</v>
      </c>
      <c r="C14915" s="192"/>
      <c r="D14915" s="221"/>
    </row>
    <row r="14916" spans="1:4" ht="12.75" customHeight="1">
      <c r="A14916" s="203" t="s">
        <v>14247</v>
      </c>
      <c r="B14916" s="193" t="s">
        <v>14248</v>
      </c>
      <c r="C14916" s="194" t="s">
        <v>14997</v>
      </c>
      <c r="D14916" s="222">
        <v>553.70000000000005</v>
      </c>
    </row>
    <row r="14917" spans="1:4" ht="12.75" customHeight="1">
      <c r="A14917" s="203" t="s">
        <v>14249</v>
      </c>
      <c r="B14917" s="193" t="s">
        <v>14250</v>
      </c>
      <c r="C14917" s="194" t="s">
        <v>14997</v>
      </c>
      <c r="D14917" s="222">
        <v>799.7</v>
      </c>
    </row>
    <row r="14918" spans="1:4" ht="12.75" customHeight="1">
      <c r="A14918" s="203" t="s">
        <v>14251</v>
      </c>
      <c r="B14918" s="193" t="s">
        <v>14252</v>
      </c>
      <c r="C14918" s="194" t="s">
        <v>14997</v>
      </c>
      <c r="D14918" s="222">
        <v>1017.21</v>
      </c>
    </row>
    <row r="14919" spans="1:4" ht="15">
      <c r="A14919" s="202">
        <v>8725</v>
      </c>
      <c r="B14919" s="191" t="s">
        <v>14253</v>
      </c>
      <c r="C14919" s="192"/>
      <c r="D14919" s="221"/>
    </row>
    <row r="14920" spans="1:4" ht="12.75" customHeight="1">
      <c r="A14920" s="203" t="s">
        <v>14254</v>
      </c>
      <c r="B14920" s="193" t="s">
        <v>14255</v>
      </c>
      <c r="C14920" s="194" t="s">
        <v>14674</v>
      </c>
      <c r="D14920" s="222">
        <v>140.63999999999999</v>
      </c>
    </row>
    <row r="14921" spans="1:4" ht="12.75" customHeight="1">
      <c r="A14921" s="203" t="s">
        <v>14256</v>
      </c>
      <c r="B14921" s="193" t="s">
        <v>14257</v>
      </c>
      <c r="C14921" s="194" t="s">
        <v>14674</v>
      </c>
      <c r="D14921" s="222">
        <v>630.78</v>
      </c>
    </row>
    <row r="14922" spans="1:4" ht="12.75" customHeight="1">
      <c r="A14922" s="203" t="s">
        <v>14258</v>
      </c>
      <c r="B14922" s="193" t="s">
        <v>14259</v>
      </c>
      <c r="C14922" s="194" t="s">
        <v>14997</v>
      </c>
      <c r="D14922" s="222">
        <v>8442.64</v>
      </c>
    </row>
    <row r="14923" spans="1:4" ht="12.75" customHeight="1">
      <c r="A14923" s="203" t="s">
        <v>14260</v>
      </c>
      <c r="B14923" s="193" t="s">
        <v>14261</v>
      </c>
      <c r="C14923" s="194" t="s">
        <v>14997</v>
      </c>
      <c r="D14923" s="222">
        <v>13920.74</v>
      </c>
    </row>
    <row r="14924" spans="1:4" ht="12.75" customHeight="1">
      <c r="A14924" s="203" t="s">
        <v>14262</v>
      </c>
      <c r="B14924" s="193" t="s">
        <v>14263</v>
      </c>
      <c r="C14924" s="194" t="s">
        <v>14997</v>
      </c>
      <c r="D14924" s="222">
        <v>11331.84</v>
      </c>
    </row>
    <row r="14925" spans="1:4" ht="12.75" customHeight="1">
      <c r="A14925" s="203" t="s">
        <v>14264</v>
      </c>
      <c r="B14925" s="193" t="s">
        <v>14265</v>
      </c>
      <c r="C14925" s="194" t="s">
        <v>14997</v>
      </c>
      <c r="D14925" s="222">
        <v>13165.25</v>
      </c>
    </row>
    <row r="14926" spans="1:4" ht="12.75" customHeight="1">
      <c r="A14926" s="203" t="s">
        <v>14266</v>
      </c>
      <c r="B14926" s="193" t="s">
        <v>14267</v>
      </c>
      <c r="C14926" s="194" t="s">
        <v>14997</v>
      </c>
      <c r="D14926" s="222">
        <v>11204.27</v>
      </c>
    </row>
    <row r="14927" spans="1:4" ht="12.75" customHeight="1">
      <c r="A14927" s="203" t="s">
        <v>14268</v>
      </c>
      <c r="B14927" s="193" t="s">
        <v>14269</v>
      </c>
      <c r="C14927" s="194" t="s">
        <v>14997</v>
      </c>
      <c r="D14927" s="222">
        <v>13037.68</v>
      </c>
    </row>
    <row r="14928" spans="1:4" ht="12.75" customHeight="1">
      <c r="A14928" s="203" t="s">
        <v>14270</v>
      </c>
      <c r="B14928" s="193" t="s">
        <v>14271</v>
      </c>
      <c r="C14928" s="194" t="s">
        <v>14997</v>
      </c>
      <c r="D14928" s="222">
        <v>9367.77</v>
      </c>
    </row>
    <row r="14929" spans="1:4" ht="12.75" customHeight="1">
      <c r="A14929" s="203" t="s">
        <v>14272</v>
      </c>
      <c r="B14929" s="193" t="s">
        <v>14273</v>
      </c>
      <c r="C14929" s="194" t="s">
        <v>14997</v>
      </c>
      <c r="D14929" s="222">
        <v>11984.3</v>
      </c>
    </row>
    <row r="14930" spans="1:4" ht="12.75" customHeight="1">
      <c r="A14930" s="203" t="s">
        <v>14274</v>
      </c>
      <c r="B14930" s="193" t="s">
        <v>14275</v>
      </c>
      <c r="C14930" s="194" t="s">
        <v>14997</v>
      </c>
      <c r="D14930" s="222">
        <v>16905.080000000002</v>
      </c>
    </row>
    <row r="14931" spans="1:4" ht="12.75" customHeight="1">
      <c r="A14931" s="203" t="s">
        <v>14276</v>
      </c>
      <c r="B14931" s="193" t="s">
        <v>14277</v>
      </c>
      <c r="C14931" s="194" t="s">
        <v>14997</v>
      </c>
      <c r="D14931" s="222">
        <v>10587.47</v>
      </c>
    </row>
    <row r="14932" spans="1:4" ht="12.75" customHeight="1">
      <c r="A14932" s="203" t="s">
        <v>14278</v>
      </c>
      <c r="B14932" s="193" t="s">
        <v>14279</v>
      </c>
      <c r="C14932" s="194" t="s">
        <v>14997</v>
      </c>
      <c r="D14932" s="222">
        <v>14292.88</v>
      </c>
    </row>
    <row r="14933" spans="1:4" ht="12.75" customHeight="1">
      <c r="A14933" s="203" t="s">
        <v>14280</v>
      </c>
      <c r="B14933" s="193" t="s">
        <v>14281</v>
      </c>
      <c r="C14933" s="194" t="s">
        <v>14997</v>
      </c>
      <c r="D14933" s="222">
        <v>15061.31</v>
      </c>
    </row>
    <row r="14934" spans="1:4" ht="12.75" customHeight="1">
      <c r="A14934" s="203" t="s">
        <v>14282</v>
      </c>
      <c r="B14934" s="193" t="s">
        <v>14283</v>
      </c>
      <c r="C14934" s="194" t="s">
        <v>14997</v>
      </c>
      <c r="D14934" s="222">
        <v>29247.3</v>
      </c>
    </row>
    <row r="14935" spans="1:4" ht="14.25">
      <c r="A14935" s="203" t="s">
        <v>14284</v>
      </c>
      <c r="B14935" s="193" t="s">
        <v>14285</v>
      </c>
      <c r="C14935" s="194" t="s">
        <v>14997</v>
      </c>
      <c r="D14935" s="222">
        <v>314.38</v>
      </c>
    </row>
    <row r="14936" spans="1:4" ht="12.75" customHeight="1">
      <c r="A14936" s="203" t="s">
        <v>14286</v>
      </c>
      <c r="B14936" s="193" t="s">
        <v>14287</v>
      </c>
      <c r="C14936" s="194" t="s">
        <v>14997</v>
      </c>
      <c r="D14936" s="222">
        <v>359.31</v>
      </c>
    </row>
    <row r="14937" spans="1:4" ht="14.25">
      <c r="A14937" s="203" t="s">
        <v>14288</v>
      </c>
      <c r="B14937" s="193" t="s">
        <v>14289</v>
      </c>
      <c r="C14937" s="194" t="s">
        <v>14997</v>
      </c>
      <c r="D14937" s="222">
        <v>299.27</v>
      </c>
    </row>
    <row r="14938" spans="1:4" ht="12.75" customHeight="1">
      <c r="A14938" s="203" t="s">
        <v>14290</v>
      </c>
      <c r="B14938" s="193" t="s">
        <v>14291</v>
      </c>
      <c r="C14938" s="194" t="s">
        <v>14997</v>
      </c>
      <c r="D14938" s="222">
        <v>299.27</v>
      </c>
    </row>
    <row r="14939" spans="1:4" ht="12.75" customHeight="1">
      <c r="A14939" s="203" t="s">
        <v>14292</v>
      </c>
      <c r="B14939" s="193" t="s">
        <v>14293</v>
      </c>
      <c r="C14939" s="194" t="s">
        <v>14997</v>
      </c>
      <c r="D14939" s="222">
        <v>613.65</v>
      </c>
    </row>
    <row r="14940" spans="1:4" ht="12.75" customHeight="1">
      <c r="A14940" s="203" t="s">
        <v>14294</v>
      </c>
      <c r="B14940" s="193" t="s">
        <v>14295</v>
      </c>
      <c r="C14940" s="194" t="s">
        <v>14997</v>
      </c>
      <c r="D14940" s="222">
        <v>299.27</v>
      </c>
    </row>
    <row r="14941" spans="1:4" ht="12.75" customHeight="1">
      <c r="A14941" s="203" t="s">
        <v>14296</v>
      </c>
      <c r="B14941" s="193" t="s">
        <v>14297</v>
      </c>
      <c r="C14941" s="194" t="s">
        <v>14997</v>
      </c>
      <c r="D14941" s="222">
        <v>299.27</v>
      </c>
    </row>
    <row r="14942" spans="1:4" ht="12.75" customHeight="1">
      <c r="A14942" s="203" t="s">
        <v>14298</v>
      </c>
      <c r="B14942" s="193" t="s">
        <v>14299</v>
      </c>
      <c r="C14942" s="194" t="s">
        <v>14997</v>
      </c>
      <c r="D14942" s="222">
        <v>1078.06</v>
      </c>
    </row>
    <row r="14943" spans="1:4" ht="12.75" customHeight="1">
      <c r="A14943" s="203" t="s">
        <v>14300</v>
      </c>
      <c r="B14943" s="193" t="s">
        <v>14301</v>
      </c>
      <c r="C14943" s="194" t="s">
        <v>14997</v>
      </c>
      <c r="D14943" s="222">
        <v>658.58</v>
      </c>
    </row>
    <row r="14944" spans="1:4" ht="12.75" customHeight="1">
      <c r="A14944" s="203" t="s">
        <v>14302</v>
      </c>
      <c r="B14944" s="193" t="s">
        <v>14303</v>
      </c>
      <c r="C14944" s="194" t="s">
        <v>14997</v>
      </c>
      <c r="D14944" s="222">
        <v>898.28</v>
      </c>
    </row>
    <row r="14945" spans="1:4" ht="12.75" customHeight="1">
      <c r="A14945" s="203" t="s">
        <v>14304</v>
      </c>
      <c r="B14945" s="193" t="s">
        <v>14305</v>
      </c>
      <c r="C14945" s="194" t="s">
        <v>14997</v>
      </c>
      <c r="D14945" s="222">
        <v>299.27</v>
      </c>
    </row>
    <row r="14946" spans="1:4" ht="12.75" customHeight="1">
      <c r="A14946" s="203" t="s">
        <v>14306</v>
      </c>
      <c r="B14946" s="193" t="s">
        <v>14307</v>
      </c>
      <c r="C14946" s="194" t="s">
        <v>19205</v>
      </c>
      <c r="D14946" s="222">
        <v>900</v>
      </c>
    </row>
    <row r="14947" spans="1:4" ht="12.75" customHeight="1">
      <c r="A14947" s="203" t="s">
        <v>14308</v>
      </c>
      <c r="B14947" s="193" t="s">
        <v>14309</v>
      </c>
      <c r="C14947" s="194" t="s">
        <v>19205</v>
      </c>
      <c r="D14947" s="222">
        <v>1649.5</v>
      </c>
    </row>
    <row r="14948" spans="1:4" ht="12.75" customHeight="1">
      <c r="A14948" s="203" t="s">
        <v>14310</v>
      </c>
      <c r="B14948" s="193" t="s">
        <v>14311</v>
      </c>
      <c r="C14948" s="194" t="s">
        <v>19205</v>
      </c>
      <c r="D14948" s="222">
        <v>1763.33</v>
      </c>
    </row>
    <row r="14949" spans="1:4" ht="12.75" customHeight="1">
      <c r="A14949" s="203" t="s">
        <v>14312</v>
      </c>
      <c r="B14949" s="193" t="s">
        <v>14313</v>
      </c>
      <c r="C14949" s="194" t="s">
        <v>19205</v>
      </c>
      <c r="D14949" s="222">
        <v>802.02</v>
      </c>
    </row>
    <row r="14950" spans="1:4" ht="12.75" customHeight="1">
      <c r="A14950" s="203" t="s">
        <v>14314</v>
      </c>
      <c r="B14950" s="193" t="s">
        <v>14315</v>
      </c>
      <c r="C14950" s="194" t="s">
        <v>19205</v>
      </c>
      <c r="D14950" s="222">
        <v>1194.6600000000001</v>
      </c>
    </row>
    <row r="14951" spans="1:4" ht="12.75" customHeight="1">
      <c r="A14951" s="203" t="s">
        <v>14316</v>
      </c>
      <c r="B14951" s="193" t="s">
        <v>14317</v>
      </c>
      <c r="C14951" s="194" t="s">
        <v>19205</v>
      </c>
      <c r="D14951" s="222">
        <v>1392.01</v>
      </c>
    </row>
    <row r="14952" spans="1:4" ht="12.75" customHeight="1">
      <c r="A14952" s="203" t="s">
        <v>14318</v>
      </c>
      <c r="B14952" s="193" t="s">
        <v>14319</v>
      </c>
      <c r="C14952" s="194" t="s">
        <v>19205</v>
      </c>
      <c r="D14952" s="222">
        <v>1657.49</v>
      </c>
    </row>
    <row r="14953" spans="1:4" ht="12.75" customHeight="1">
      <c r="A14953" s="203" t="s">
        <v>14320</v>
      </c>
      <c r="B14953" s="193" t="s">
        <v>14321</v>
      </c>
      <c r="C14953" s="194" t="s">
        <v>19205</v>
      </c>
      <c r="D14953" s="222">
        <v>1650.15</v>
      </c>
    </row>
    <row r="14954" spans="1:4" ht="12.75" customHeight="1">
      <c r="A14954" s="203" t="s">
        <v>14322</v>
      </c>
      <c r="B14954" s="193" t="s">
        <v>14323</v>
      </c>
      <c r="C14954" s="194" t="s">
        <v>19205</v>
      </c>
      <c r="D14954" s="222">
        <v>1074.3599999999999</v>
      </c>
    </row>
    <row r="14955" spans="1:4" ht="12.75" customHeight="1">
      <c r="A14955" s="203" t="s">
        <v>14324</v>
      </c>
      <c r="B14955" s="193" t="s">
        <v>14325</v>
      </c>
      <c r="C14955" s="194" t="s">
        <v>14997</v>
      </c>
      <c r="D14955" s="222">
        <v>1534.32</v>
      </c>
    </row>
    <row r="14956" spans="1:4" ht="15">
      <c r="A14956" s="202">
        <v>8726</v>
      </c>
      <c r="B14956" s="191" t="s">
        <v>14326</v>
      </c>
      <c r="C14956" s="192"/>
      <c r="D14956" s="221"/>
    </row>
    <row r="14957" spans="1:4" ht="12.75" customHeight="1">
      <c r="A14957" s="203" t="s">
        <v>6177</v>
      </c>
      <c r="B14957" s="193" t="s">
        <v>14327</v>
      </c>
      <c r="C14957" s="194" t="s">
        <v>14883</v>
      </c>
      <c r="D14957" s="222">
        <v>51.8</v>
      </c>
    </row>
    <row r="14958" spans="1:4" ht="12.75" customHeight="1">
      <c r="A14958" s="203" t="s">
        <v>14328</v>
      </c>
      <c r="B14958" s="193" t="s">
        <v>14329</v>
      </c>
      <c r="C14958" s="194" t="s">
        <v>14997</v>
      </c>
      <c r="D14958" s="222">
        <v>35.58</v>
      </c>
    </row>
    <row r="14959" spans="1:4" ht="12.75" customHeight="1">
      <c r="A14959" s="203" t="s">
        <v>14330</v>
      </c>
      <c r="B14959" s="193" t="s">
        <v>14331</v>
      </c>
      <c r="C14959" s="194" t="s">
        <v>14997</v>
      </c>
      <c r="D14959" s="222">
        <v>61.49</v>
      </c>
    </row>
    <row r="14960" spans="1:4" ht="12.75" customHeight="1">
      <c r="A14960" s="203" t="s">
        <v>14332</v>
      </c>
      <c r="B14960" s="193" t="s">
        <v>14333</v>
      </c>
      <c r="C14960" s="194" t="s">
        <v>14997</v>
      </c>
      <c r="D14960" s="222">
        <v>81.64</v>
      </c>
    </row>
    <row r="14961" spans="1:4" ht="15">
      <c r="A14961" s="202">
        <v>8727</v>
      </c>
      <c r="B14961" s="191" t="s">
        <v>14334</v>
      </c>
      <c r="C14961" s="192"/>
      <c r="D14961" s="221"/>
    </row>
    <row r="14962" spans="1:4" ht="12.75" customHeight="1">
      <c r="A14962" s="203" t="s">
        <v>14335</v>
      </c>
      <c r="B14962" s="193" t="s">
        <v>14336</v>
      </c>
      <c r="C14962" s="194" t="s">
        <v>14674</v>
      </c>
      <c r="D14962" s="222">
        <v>159.30000000000001</v>
      </c>
    </row>
    <row r="14963" spans="1:4" ht="12.75" customHeight="1">
      <c r="A14963" s="203" t="s">
        <v>14337</v>
      </c>
      <c r="B14963" s="193" t="s">
        <v>14338</v>
      </c>
      <c r="C14963" s="194" t="s">
        <v>14674</v>
      </c>
      <c r="D14963" s="222">
        <v>144.34</v>
      </c>
    </row>
    <row r="14964" spans="1:4" ht="12.75" customHeight="1">
      <c r="A14964" s="203" t="s">
        <v>14339</v>
      </c>
      <c r="B14964" s="193" t="s">
        <v>14340</v>
      </c>
      <c r="C14964" s="194" t="s">
        <v>14674</v>
      </c>
      <c r="D14964" s="222">
        <v>10.98</v>
      </c>
    </row>
    <row r="14965" spans="1:4" ht="12.75" customHeight="1">
      <c r="A14965" s="203" t="s">
        <v>14341</v>
      </c>
      <c r="B14965" s="193" t="s">
        <v>14342</v>
      </c>
      <c r="C14965" s="194" t="s">
        <v>14883</v>
      </c>
      <c r="D14965" s="222">
        <v>13.36</v>
      </c>
    </row>
    <row r="14966" spans="1:4" ht="12.75" customHeight="1">
      <c r="A14966" s="203" t="s">
        <v>14343</v>
      </c>
      <c r="B14966" s="193" t="s">
        <v>14344</v>
      </c>
      <c r="C14966" s="194" t="s">
        <v>14883</v>
      </c>
      <c r="D14966" s="222">
        <v>204.58</v>
      </c>
    </row>
    <row r="14967" spans="1:4" ht="12.75" customHeight="1">
      <c r="A14967" s="203" t="s">
        <v>14345</v>
      </c>
      <c r="B14967" s="193" t="s">
        <v>14346</v>
      </c>
      <c r="C14967" s="194" t="s">
        <v>14674</v>
      </c>
      <c r="D14967" s="222">
        <v>83.25</v>
      </c>
    </row>
    <row r="14968" spans="1:4" ht="12.75" customHeight="1">
      <c r="A14968" s="203" t="s">
        <v>14347</v>
      </c>
      <c r="B14968" s="193" t="s">
        <v>14348</v>
      </c>
      <c r="C14968" s="194" t="s">
        <v>14674</v>
      </c>
      <c r="D14968" s="222">
        <v>61.42</v>
      </c>
    </row>
    <row r="14969" spans="1:4" ht="12.75" customHeight="1">
      <c r="A14969" s="203" t="s">
        <v>14349</v>
      </c>
      <c r="B14969" s="193" t="s">
        <v>14350</v>
      </c>
      <c r="C14969" s="194" t="s">
        <v>14674</v>
      </c>
      <c r="D14969" s="222">
        <v>76.5</v>
      </c>
    </row>
    <row r="14970" spans="1:4" ht="15">
      <c r="A14970" s="202">
        <v>8728</v>
      </c>
      <c r="B14970" s="191" t="s">
        <v>14351</v>
      </c>
      <c r="C14970" s="192"/>
      <c r="D14970" s="221"/>
    </row>
    <row r="14971" spans="1:4" ht="12.75" customHeight="1">
      <c r="A14971" s="203" t="s">
        <v>14352</v>
      </c>
      <c r="B14971" s="193" t="s">
        <v>14353</v>
      </c>
      <c r="C14971" s="194" t="s">
        <v>14997</v>
      </c>
      <c r="D14971" s="222">
        <v>5.01</v>
      </c>
    </row>
    <row r="14972" spans="1:4" ht="12.75" customHeight="1">
      <c r="A14972" s="203" t="s">
        <v>14354</v>
      </c>
      <c r="B14972" s="193" t="s">
        <v>14355</v>
      </c>
      <c r="C14972" s="194" t="s">
        <v>14883</v>
      </c>
      <c r="D14972" s="222">
        <v>2.95</v>
      </c>
    </row>
    <row r="14973" spans="1:4" ht="12.75" customHeight="1">
      <c r="A14973" s="203" t="s">
        <v>14356</v>
      </c>
      <c r="B14973" s="193" t="s">
        <v>14357</v>
      </c>
      <c r="C14973" s="194" t="s">
        <v>14883</v>
      </c>
      <c r="D14973" s="222">
        <v>11.45</v>
      </c>
    </row>
    <row r="14974" spans="1:4" ht="15">
      <c r="A14974" s="202">
        <v>8729</v>
      </c>
      <c r="B14974" s="191" t="s">
        <v>14358</v>
      </c>
      <c r="C14974" s="192"/>
      <c r="D14974" s="221"/>
    </row>
    <row r="14975" spans="1:4" ht="12.75" customHeight="1">
      <c r="A14975" s="203" t="s">
        <v>14359</v>
      </c>
      <c r="B14975" s="193" t="s">
        <v>14360</v>
      </c>
      <c r="C14975" s="194" t="s">
        <v>14883</v>
      </c>
      <c r="D14975" s="222">
        <v>1.7</v>
      </c>
    </row>
    <row r="14976" spans="1:4" ht="12.75" customHeight="1">
      <c r="A14976" s="203" t="s">
        <v>14361</v>
      </c>
      <c r="B14976" s="193" t="s">
        <v>14362</v>
      </c>
      <c r="C14976" s="194" t="s">
        <v>14674</v>
      </c>
      <c r="D14976" s="222">
        <v>1.54</v>
      </c>
    </row>
    <row r="14977" spans="1:4" ht="12.75" customHeight="1">
      <c r="A14977" s="203" t="s">
        <v>14363</v>
      </c>
      <c r="B14977" s="193" t="s">
        <v>14364</v>
      </c>
      <c r="C14977" s="194" t="s">
        <v>21918</v>
      </c>
      <c r="D14977" s="222">
        <v>53.39</v>
      </c>
    </row>
    <row r="14978" spans="1:4" ht="12.75" customHeight="1">
      <c r="A14978" s="203" t="s">
        <v>14365</v>
      </c>
      <c r="B14978" s="193" t="s">
        <v>14366</v>
      </c>
      <c r="C14978" s="194" t="s">
        <v>14715</v>
      </c>
      <c r="D14978" s="222">
        <v>13.5</v>
      </c>
    </row>
    <row r="14979" spans="1:4" ht="12.75" customHeight="1">
      <c r="A14979" s="203" t="s">
        <v>14367</v>
      </c>
      <c r="B14979" s="193" t="s">
        <v>14368</v>
      </c>
      <c r="C14979" s="194" t="s">
        <v>21918</v>
      </c>
      <c r="D14979" s="222">
        <v>22</v>
      </c>
    </row>
    <row r="14980" spans="1:4" ht="12.75" customHeight="1">
      <c r="A14980" s="203" t="s">
        <v>14369</v>
      </c>
      <c r="B14980" s="193" t="s">
        <v>14370</v>
      </c>
      <c r="C14980" s="194" t="s">
        <v>14674</v>
      </c>
      <c r="D14980" s="222">
        <v>8.6999999999999993</v>
      </c>
    </row>
    <row r="14981" spans="1:4" ht="12.75" customHeight="1">
      <c r="A14981" s="203" t="s">
        <v>14371</v>
      </c>
      <c r="B14981" s="193" t="s">
        <v>14372</v>
      </c>
      <c r="C14981" s="194" t="s">
        <v>14674</v>
      </c>
      <c r="D14981" s="222">
        <v>15.17</v>
      </c>
    </row>
    <row r="14982" spans="1:4" ht="12.75" customHeight="1">
      <c r="A14982" s="203" t="s">
        <v>14373</v>
      </c>
      <c r="B14982" s="193" t="s">
        <v>14374</v>
      </c>
      <c r="C14982" s="194" t="s">
        <v>14883</v>
      </c>
      <c r="D14982" s="222">
        <v>10.09</v>
      </c>
    </row>
    <row r="14983" spans="1:4" ht="12.75" customHeight="1">
      <c r="A14983" s="203" t="s">
        <v>14375</v>
      </c>
      <c r="B14983" s="193" t="s">
        <v>14376</v>
      </c>
      <c r="C14983" s="194" t="s">
        <v>14674</v>
      </c>
      <c r="D14983" s="222">
        <v>8.4499999999999993</v>
      </c>
    </row>
    <row r="14984" spans="1:4" ht="12.75" customHeight="1">
      <c r="A14984" s="203" t="s">
        <v>14377</v>
      </c>
      <c r="B14984" s="193" t="s">
        <v>14378</v>
      </c>
      <c r="C14984" s="194" t="s">
        <v>14674</v>
      </c>
      <c r="D14984" s="222">
        <v>9.9499999999999993</v>
      </c>
    </row>
    <row r="14985" spans="1:4" ht="15">
      <c r="A14985" s="202">
        <v>8730</v>
      </c>
      <c r="B14985" s="191" t="s">
        <v>14379</v>
      </c>
      <c r="C14985" s="192"/>
      <c r="D14985" s="221"/>
    </row>
    <row r="14986" spans="1:4" ht="12.75" customHeight="1">
      <c r="A14986" s="203" t="s">
        <v>14380</v>
      </c>
      <c r="B14986" s="193" t="s">
        <v>14381</v>
      </c>
      <c r="C14986" s="194" t="s">
        <v>14883</v>
      </c>
      <c r="D14986" s="222">
        <v>231.23</v>
      </c>
    </row>
    <row r="14987" spans="1:4" ht="12.75" customHeight="1">
      <c r="A14987" s="203" t="s">
        <v>14382</v>
      </c>
      <c r="B14987" s="193" t="s">
        <v>14383</v>
      </c>
      <c r="C14987" s="194" t="s">
        <v>14883</v>
      </c>
      <c r="D14987" s="222">
        <v>144.61000000000001</v>
      </c>
    </row>
    <row r="14988" spans="1:4" ht="12.75" customHeight="1">
      <c r="A14988" s="203" t="s">
        <v>14384</v>
      </c>
      <c r="B14988" s="193" t="s">
        <v>14385</v>
      </c>
      <c r="C14988" s="194" t="s">
        <v>14883</v>
      </c>
      <c r="D14988" s="222">
        <v>28.02</v>
      </c>
    </row>
    <row r="14989" spans="1:4" ht="12.75" customHeight="1">
      <c r="A14989" s="203" t="s">
        <v>14386</v>
      </c>
      <c r="B14989" s="193" t="s">
        <v>14387</v>
      </c>
      <c r="C14989" s="194" t="s">
        <v>14883</v>
      </c>
      <c r="D14989" s="222">
        <v>13.44</v>
      </c>
    </row>
    <row r="14990" spans="1:4" ht="12.75" customHeight="1">
      <c r="A14990" s="203" t="s">
        <v>14388</v>
      </c>
      <c r="B14990" s="193" t="s">
        <v>14389</v>
      </c>
      <c r="C14990" s="194" t="s">
        <v>14883</v>
      </c>
      <c r="D14990" s="222">
        <v>6.34</v>
      </c>
    </row>
    <row r="14991" spans="1:4" ht="15">
      <c r="A14991" s="202">
        <v>8665</v>
      </c>
      <c r="B14991" s="191" t="s">
        <v>14390</v>
      </c>
      <c r="C14991" s="192"/>
      <c r="D14991" s="221"/>
    </row>
    <row r="14992" spans="1:4" ht="15">
      <c r="A14992" s="202">
        <v>8731</v>
      </c>
      <c r="B14992" s="191" t="s">
        <v>14391</v>
      </c>
      <c r="C14992" s="192"/>
      <c r="D14992" s="221"/>
    </row>
    <row r="14993" spans="1:4" ht="12.75" customHeight="1">
      <c r="A14993" s="203" t="s">
        <v>14392</v>
      </c>
      <c r="B14993" s="193" t="s">
        <v>14393</v>
      </c>
      <c r="C14993" s="194" t="s">
        <v>14752</v>
      </c>
      <c r="D14993" s="222">
        <v>3.65</v>
      </c>
    </row>
    <row r="14994" spans="1:4" ht="12.75" customHeight="1">
      <c r="A14994" s="203" t="s">
        <v>14394</v>
      </c>
      <c r="B14994" s="193" t="s">
        <v>14395</v>
      </c>
      <c r="C14994" s="194" t="s">
        <v>14674</v>
      </c>
      <c r="D14994" s="222">
        <v>10.28</v>
      </c>
    </row>
    <row r="14995" spans="1:4" ht="12.75" customHeight="1">
      <c r="A14995" s="203" t="s">
        <v>14396</v>
      </c>
      <c r="B14995" s="193" t="s">
        <v>14397</v>
      </c>
      <c r="C14995" s="194" t="s">
        <v>14674</v>
      </c>
      <c r="D14995" s="222">
        <v>2.69</v>
      </c>
    </row>
    <row r="14996" spans="1:4" ht="12.75" customHeight="1">
      <c r="A14996" s="203" t="s">
        <v>14398</v>
      </c>
      <c r="B14996" s="193" t="s">
        <v>14399</v>
      </c>
      <c r="C14996" s="194" t="s">
        <v>14674</v>
      </c>
      <c r="D14996" s="222">
        <v>5.49</v>
      </c>
    </row>
    <row r="14997" spans="1:4" ht="15">
      <c r="A14997" s="202">
        <v>8732</v>
      </c>
      <c r="B14997" s="191" t="s">
        <v>14400</v>
      </c>
      <c r="C14997" s="192"/>
      <c r="D14997" s="221"/>
    </row>
    <row r="14998" spans="1:4" ht="12.75" customHeight="1">
      <c r="A14998" s="203" t="s">
        <v>14401</v>
      </c>
      <c r="B14998" s="193" t="s">
        <v>14402</v>
      </c>
      <c r="C14998" s="194" t="s">
        <v>14752</v>
      </c>
      <c r="D14998" s="222">
        <v>9.2100000000000009</v>
      </c>
    </row>
    <row r="14999" spans="1:4" ht="12.75" customHeight="1">
      <c r="A14999" s="203" t="s">
        <v>14403</v>
      </c>
      <c r="B14999" s="193" t="s">
        <v>14404</v>
      </c>
      <c r="C14999" s="194" t="s">
        <v>14752</v>
      </c>
      <c r="D14999" s="222">
        <v>8.06</v>
      </c>
    </row>
    <row r="15000" spans="1:4" ht="12.75" customHeight="1">
      <c r="A15000" s="203" t="s">
        <v>14405</v>
      </c>
      <c r="B15000" s="193" t="s">
        <v>14406</v>
      </c>
      <c r="C15000" s="194" t="s">
        <v>14752</v>
      </c>
      <c r="D15000" s="222">
        <v>8.6300000000000008</v>
      </c>
    </row>
    <row r="15001" spans="1:4" ht="12.75" customHeight="1">
      <c r="A15001" s="203" t="s">
        <v>14407</v>
      </c>
      <c r="B15001" s="193" t="s">
        <v>14408</v>
      </c>
      <c r="C15001" s="194" t="s">
        <v>14752</v>
      </c>
      <c r="D15001" s="222">
        <v>7.63</v>
      </c>
    </row>
    <row r="15002" spans="1:4" ht="12.75" customHeight="1">
      <c r="A15002" s="203" t="s">
        <v>14409</v>
      </c>
      <c r="B15002" s="193" t="s">
        <v>14410</v>
      </c>
      <c r="C15002" s="194" t="s">
        <v>14752</v>
      </c>
      <c r="D15002" s="222">
        <v>10.8</v>
      </c>
    </row>
    <row r="15003" spans="1:4" ht="12.75" customHeight="1">
      <c r="A15003" s="203" t="s">
        <v>14411</v>
      </c>
      <c r="B15003" s="193" t="s">
        <v>14412</v>
      </c>
      <c r="C15003" s="194" t="s">
        <v>14752</v>
      </c>
      <c r="D15003" s="222">
        <v>9.35</v>
      </c>
    </row>
    <row r="15004" spans="1:4" ht="12.75" customHeight="1">
      <c r="A15004" s="203" t="s">
        <v>2578</v>
      </c>
      <c r="B15004" s="193" t="s">
        <v>14413</v>
      </c>
      <c r="C15004" s="194" t="s">
        <v>14752</v>
      </c>
      <c r="D15004" s="222">
        <v>7.48</v>
      </c>
    </row>
    <row r="15005" spans="1:4" ht="12.75" customHeight="1">
      <c r="A15005" s="203" t="s">
        <v>14414</v>
      </c>
      <c r="B15005" s="193" t="s">
        <v>14415</v>
      </c>
      <c r="C15005" s="194" t="s">
        <v>14752</v>
      </c>
      <c r="D15005" s="222">
        <v>9.35</v>
      </c>
    </row>
    <row r="15006" spans="1:4" ht="12.75" customHeight="1">
      <c r="A15006" s="203" t="s">
        <v>14416</v>
      </c>
      <c r="B15006" s="193" t="s">
        <v>14417</v>
      </c>
      <c r="C15006" s="194" t="s">
        <v>14752</v>
      </c>
      <c r="D15006" s="222">
        <v>8.2100000000000009</v>
      </c>
    </row>
    <row r="15007" spans="1:4" ht="12.75" customHeight="1">
      <c r="A15007" s="203" t="s">
        <v>14418</v>
      </c>
      <c r="B15007" s="193" t="s">
        <v>14419</v>
      </c>
      <c r="C15007" s="194" t="s">
        <v>14752</v>
      </c>
      <c r="D15007" s="222">
        <v>3.04</v>
      </c>
    </row>
    <row r="15008" spans="1:4" ht="12.75" customHeight="1">
      <c r="A15008" s="203" t="s">
        <v>14420</v>
      </c>
      <c r="B15008" s="193" t="s">
        <v>14421</v>
      </c>
      <c r="C15008" s="194" t="s">
        <v>14752</v>
      </c>
      <c r="D15008" s="222">
        <v>4.57</v>
      </c>
    </row>
    <row r="15009" spans="1:4" ht="15">
      <c r="A15009" s="202">
        <v>8733</v>
      </c>
      <c r="B15009" s="191" t="s">
        <v>14422</v>
      </c>
      <c r="C15009" s="192"/>
      <c r="D15009" s="221"/>
    </row>
    <row r="15010" spans="1:4" ht="12.75" customHeight="1">
      <c r="A15010" s="203" t="s">
        <v>14423</v>
      </c>
      <c r="B15010" s="193" t="s">
        <v>14424</v>
      </c>
      <c r="C15010" s="194" t="s">
        <v>14752</v>
      </c>
      <c r="D15010" s="222">
        <v>41.84</v>
      </c>
    </row>
    <row r="15011" spans="1:4" ht="12.75" customHeight="1">
      <c r="A15011" s="203" t="s">
        <v>14425</v>
      </c>
      <c r="B15011" s="193" t="s">
        <v>14426</v>
      </c>
      <c r="C15011" s="194" t="s">
        <v>14752</v>
      </c>
      <c r="D15011" s="222">
        <v>94.21</v>
      </c>
    </row>
    <row r="15012" spans="1:4" ht="12.75" customHeight="1">
      <c r="A15012" s="203" t="s">
        <v>14427</v>
      </c>
      <c r="B15012" s="193" t="s">
        <v>14428</v>
      </c>
      <c r="C15012" s="194" t="s">
        <v>14752</v>
      </c>
      <c r="D15012" s="222">
        <v>124.85</v>
      </c>
    </row>
    <row r="15013" spans="1:4" ht="12.75" customHeight="1">
      <c r="A15013" s="203" t="s">
        <v>2579</v>
      </c>
      <c r="B15013" s="193" t="s">
        <v>14429</v>
      </c>
      <c r="C15013" s="194" t="s">
        <v>14752</v>
      </c>
      <c r="D15013" s="222">
        <v>71.42</v>
      </c>
    </row>
    <row r="15014" spans="1:4" ht="15">
      <c r="A15014" s="202">
        <v>8734</v>
      </c>
      <c r="B15014" s="191" t="s">
        <v>14430</v>
      </c>
      <c r="C15014" s="192"/>
      <c r="D15014" s="221"/>
    </row>
    <row r="15015" spans="1:4" ht="14.25">
      <c r="A15015" s="203" t="s">
        <v>2580</v>
      </c>
      <c r="B15015" s="193" t="s">
        <v>14431</v>
      </c>
      <c r="C15015" s="194" t="s">
        <v>14674</v>
      </c>
      <c r="D15015" s="222">
        <v>24.08</v>
      </c>
    </row>
    <row r="15016" spans="1:4" ht="12.75" customHeight="1">
      <c r="A15016" s="203" t="s">
        <v>14432</v>
      </c>
      <c r="B15016" s="193" t="s">
        <v>14433</v>
      </c>
      <c r="C15016" s="194" t="s">
        <v>14674</v>
      </c>
      <c r="D15016" s="222">
        <v>13.63</v>
      </c>
    </row>
    <row r="15017" spans="1:4" ht="15">
      <c r="A15017" s="202">
        <v>8735</v>
      </c>
      <c r="B15017" s="191" t="s">
        <v>14434</v>
      </c>
      <c r="C15017" s="192"/>
      <c r="D15017" s="221"/>
    </row>
    <row r="15018" spans="1:4" ht="12.75" customHeight="1">
      <c r="A15018" s="203" t="s">
        <v>14435</v>
      </c>
      <c r="B15018" s="193" t="s">
        <v>14436</v>
      </c>
      <c r="C15018" s="194" t="s">
        <v>14752</v>
      </c>
      <c r="D15018" s="222">
        <v>71.42</v>
      </c>
    </row>
    <row r="15019" spans="1:4" ht="12.75" customHeight="1">
      <c r="A15019" s="203" t="s">
        <v>14437</v>
      </c>
      <c r="B15019" s="193" t="s">
        <v>14438</v>
      </c>
      <c r="C15019" s="194" t="s">
        <v>14752</v>
      </c>
      <c r="D15019" s="222">
        <v>5.64</v>
      </c>
    </row>
    <row r="15020" spans="1:4" ht="12.75" customHeight="1">
      <c r="A15020" s="203" t="s">
        <v>14439</v>
      </c>
      <c r="B15020" s="193" t="s">
        <v>14440</v>
      </c>
      <c r="C15020" s="194" t="s">
        <v>14752</v>
      </c>
      <c r="D15020" s="222">
        <v>4.68</v>
      </c>
    </row>
    <row r="15021" spans="1:4" ht="12.75" customHeight="1">
      <c r="A15021" s="203" t="s">
        <v>14441</v>
      </c>
      <c r="B15021" s="193" t="s">
        <v>14442</v>
      </c>
      <c r="C15021" s="194" t="s">
        <v>14752</v>
      </c>
      <c r="D15021" s="222">
        <v>4.38</v>
      </c>
    </row>
    <row r="15022" spans="1:4" ht="12.75" customHeight="1">
      <c r="A15022" s="203" t="s">
        <v>14443</v>
      </c>
      <c r="B15022" s="193" t="s">
        <v>14444</v>
      </c>
      <c r="C15022" s="194" t="s">
        <v>14752</v>
      </c>
      <c r="D15022" s="222">
        <v>2.52</v>
      </c>
    </row>
    <row r="15023" spans="1:4" ht="12.75" customHeight="1">
      <c r="A15023" s="203" t="s">
        <v>14445</v>
      </c>
      <c r="B15023" s="193" t="s">
        <v>14446</v>
      </c>
      <c r="C15023" s="194" t="s">
        <v>14752</v>
      </c>
      <c r="D15023" s="222">
        <v>50.96</v>
      </c>
    </row>
    <row r="15024" spans="1:4" ht="12.75" customHeight="1">
      <c r="A15024" s="203" t="s">
        <v>2581</v>
      </c>
      <c r="B15024" s="193" t="s">
        <v>14447</v>
      </c>
      <c r="C15024" s="194" t="s">
        <v>14752</v>
      </c>
      <c r="D15024" s="222">
        <v>71.42</v>
      </c>
    </row>
    <row r="15025" spans="1:4" ht="12.75" customHeight="1">
      <c r="A15025" s="203" t="s">
        <v>14448</v>
      </c>
      <c r="B15025" s="193" t="s">
        <v>14449</v>
      </c>
      <c r="C15025" s="194" t="s">
        <v>14752</v>
      </c>
      <c r="D15025" s="222">
        <v>45.75</v>
      </c>
    </row>
    <row r="15026" spans="1:4" ht="15">
      <c r="A15026" s="202">
        <v>8736</v>
      </c>
      <c r="B15026" s="191" t="s">
        <v>14450</v>
      </c>
      <c r="C15026" s="192"/>
      <c r="D15026" s="221"/>
    </row>
    <row r="15027" spans="1:4" ht="12.75" customHeight="1">
      <c r="A15027" s="203" t="s">
        <v>14451</v>
      </c>
      <c r="B15027" s="193" t="s">
        <v>14452</v>
      </c>
      <c r="C15027" s="194" t="s">
        <v>14674</v>
      </c>
      <c r="D15027" s="222">
        <v>109.71</v>
      </c>
    </row>
    <row r="15028" spans="1:4" ht="12.75" customHeight="1">
      <c r="A15028" s="203" t="s">
        <v>14453</v>
      </c>
      <c r="B15028" s="193" t="s">
        <v>14454</v>
      </c>
      <c r="C15028" s="194" t="s">
        <v>14674</v>
      </c>
      <c r="D15028" s="222">
        <v>74.599999999999994</v>
      </c>
    </row>
    <row r="15029" spans="1:4" ht="15">
      <c r="A15029" s="202">
        <v>8666</v>
      </c>
      <c r="B15029" s="191" t="s">
        <v>14455</v>
      </c>
      <c r="C15029" s="192"/>
      <c r="D15029" s="221"/>
    </row>
    <row r="15030" spans="1:4" ht="15">
      <c r="A15030" s="202">
        <v>8737</v>
      </c>
      <c r="B15030" s="191" t="s">
        <v>14456</v>
      </c>
      <c r="C15030" s="192"/>
      <c r="D15030" s="221"/>
    </row>
    <row r="15031" spans="1:4" ht="12.75" customHeight="1">
      <c r="A15031" s="203" t="s">
        <v>14457</v>
      </c>
      <c r="B15031" s="193" t="s">
        <v>14458</v>
      </c>
      <c r="C15031" s="194" t="s">
        <v>14752</v>
      </c>
      <c r="D15031" s="222">
        <v>232.76</v>
      </c>
    </row>
    <row r="15032" spans="1:4" ht="15">
      <c r="A15032" s="202">
        <v>8738</v>
      </c>
      <c r="B15032" s="191" t="s">
        <v>14459</v>
      </c>
      <c r="C15032" s="192"/>
      <c r="D15032" s="221"/>
    </row>
    <row r="15033" spans="1:4" ht="12.75" customHeight="1">
      <c r="A15033" s="203" t="s">
        <v>14460</v>
      </c>
      <c r="B15033" s="193" t="s">
        <v>14461</v>
      </c>
      <c r="C15033" s="194" t="s">
        <v>14997</v>
      </c>
      <c r="D15033" s="222">
        <v>34.5</v>
      </c>
    </row>
    <row r="15034" spans="1:4" ht="12.75" customHeight="1">
      <c r="A15034" s="203" t="s">
        <v>14462</v>
      </c>
      <c r="B15034" s="193" t="s">
        <v>14463</v>
      </c>
      <c r="C15034" s="194" t="s">
        <v>14997</v>
      </c>
      <c r="D15034" s="222">
        <v>39.979999999999997</v>
      </c>
    </row>
    <row r="15035" spans="1:4" ht="12.75" customHeight="1">
      <c r="A15035" s="203" t="s">
        <v>14464</v>
      </c>
      <c r="B15035" s="193" t="s">
        <v>14465</v>
      </c>
      <c r="C15035" s="194" t="s">
        <v>14997</v>
      </c>
      <c r="D15035" s="222">
        <v>17.25</v>
      </c>
    </row>
    <row r="15036" spans="1:4" ht="12.75" customHeight="1">
      <c r="A15036" s="203" t="s">
        <v>14466</v>
      </c>
      <c r="B15036" s="193" t="s">
        <v>14467</v>
      </c>
      <c r="C15036" s="194" t="s">
        <v>14997</v>
      </c>
      <c r="D15036" s="222">
        <v>19.989999999999998</v>
      </c>
    </row>
    <row r="15037" spans="1:4" ht="12.75" customHeight="1">
      <c r="A15037" s="203" t="s">
        <v>14468</v>
      </c>
      <c r="B15037" s="193" t="s">
        <v>14469</v>
      </c>
      <c r="C15037" s="194" t="s">
        <v>14752</v>
      </c>
      <c r="D15037" s="222">
        <v>160.94</v>
      </c>
    </row>
    <row r="15038" spans="1:4" ht="12.75" customHeight="1">
      <c r="A15038" s="203" t="s">
        <v>14470</v>
      </c>
      <c r="B15038" s="193" t="s">
        <v>14471</v>
      </c>
      <c r="C15038" s="194" t="s">
        <v>14883</v>
      </c>
      <c r="D15038" s="222">
        <v>169.68</v>
      </c>
    </row>
    <row r="15039" spans="1:4" ht="12.75" customHeight="1">
      <c r="A15039" s="203" t="s">
        <v>14472</v>
      </c>
      <c r="B15039" s="193" t="s">
        <v>14473</v>
      </c>
      <c r="C15039" s="194" t="s">
        <v>14883</v>
      </c>
      <c r="D15039" s="222">
        <v>179.06</v>
      </c>
    </row>
    <row r="15040" spans="1:4" ht="12.75" customHeight="1">
      <c r="A15040" s="203" t="s">
        <v>14474</v>
      </c>
      <c r="B15040" s="193" t="s">
        <v>14475</v>
      </c>
      <c r="C15040" s="194" t="s">
        <v>14883</v>
      </c>
      <c r="D15040" s="222">
        <v>210.21</v>
      </c>
    </row>
    <row r="15041" spans="1:4" ht="12.75" customHeight="1">
      <c r="A15041" s="203" t="s">
        <v>14476</v>
      </c>
      <c r="B15041" s="193" t="s">
        <v>14477</v>
      </c>
      <c r="C15041" s="194" t="s">
        <v>14883</v>
      </c>
      <c r="D15041" s="222">
        <v>243.19</v>
      </c>
    </row>
    <row r="15042" spans="1:4" ht="12.75" customHeight="1">
      <c r="A15042" s="203" t="s">
        <v>14478</v>
      </c>
      <c r="B15042" s="193" t="s">
        <v>14479</v>
      </c>
      <c r="C15042" s="194" t="s">
        <v>14883</v>
      </c>
      <c r="D15042" s="222">
        <v>263.57</v>
      </c>
    </row>
    <row r="15043" spans="1:4" ht="12.75" customHeight="1">
      <c r="A15043" s="203" t="s">
        <v>14480</v>
      </c>
      <c r="B15043" s="193" t="s">
        <v>14481</v>
      </c>
      <c r="C15043" s="194" t="s">
        <v>14883</v>
      </c>
      <c r="D15043" s="222">
        <v>307.95999999999998</v>
      </c>
    </row>
    <row r="15044" spans="1:4" ht="12.75" customHeight="1">
      <c r="A15044" s="203" t="s">
        <v>14482</v>
      </c>
      <c r="B15044" s="193" t="s">
        <v>14483</v>
      </c>
      <c r="C15044" s="194" t="s">
        <v>14883</v>
      </c>
      <c r="D15044" s="222">
        <v>266.27</v>
      </c>
    </row>
    <row r="15045" spans="1:4" ht="12.75" customHeight="1">
      <c r="A15045" s="203" t="s">
        <v>14484</v>
      </c>
      <c r="B15045" s="193" t="s">
        <v>14485</v>
      </c>
      <c r="C15045" s="194" t="s">
        <v>14883</v>
      </c>
      <c r="D15045" s="222">
        <v>321.79000000000002</v>
      </c>
    </row>
    <row r="15046" spans="1:4" ht="12.75" customHeight="1">
      <c r="A15046" s="203" t="s">
        <v>14486</v>
      </c>
      <c r="B15046" s="193" t="s">
        <v>14487</v>
      </c>
      <c r="C15046" s="194" t="s">
        <v>14883</v>
      </c>
      <c r="D15046" s="222">
        <v>361.45</v>
      </c>
    </row>
    <row r="15047" spans="1:4" ht="12.75" customHeight="1">
      <c r="A15047" s="203" t="s">
        <v>14488</v>
      </c>
      <c r="B15047" s="193" t="s">
        <v>14489</v>
      </c>
      <c r="C15047" s="194" t="s">
        <v>14883</v>
      </c>
      <c r="D15047" s="222">
        <v>423.21</v>
      </c>
    </row>
    <row r="15048" spans="1:4" ht="12.75" customHeight="1">
      <c r="A15048" s="203" t="s">
        <v>14490</v>
      </c>
      <c r="B15048" s="193" t="s">
        <v>14491</v>
      </c>
      <c r="C15048" s="194" t="s">
        <v>14883</v>
      </c>
      <c r="D15048" s="222">
        <v>516.33000000000004</v>
      </c>
    </row>
    <row r="15049" spans="1:4" ht="12.75" customHeight="1">
      <c r="A15049" s="203" t="s">
        <v>14492</v>
      </c>
      <c r="B15049" s="193" t="s">
        <v>14493</v>
      </c>
      <c r="C15049" s="194" t="s">
        <v>14883</v>
      </c>
      <c r="D15049" s="222">
        <v>130.59</v>
      </c>
    </row>
    <row r="15050" spans="1:4" ht="12.75" customHeight="1">
      <c r="A15050" s="203" t="s">
        <v>14494</v>
      </c>
      <c r="B15050" s="193" t="s">
        <v>14495</v>
      </c>
      <c r="C15050" s="194" t="s">
        <v>14883</v>
      </c>
      <c r="D15050" s="222">
        <v>158.58000000000001</v>
      </c>
    </row>
    <row r="15051" spans="1:4" ht="12.75" customHeight="1">
      <c r="A15051" s="203" t="s">
        <v>14496</v>
      </c>
      <c r="B15051" s="193" t="s">
        <v>14497</v>
      </c>
      <c r="C15051" s="194" t="s">
        <v>14883</v>
      </c>
      <c r="D15051" s="222">
        <v>178.33</v>
      </c>
    </row>
    <row r="15052" spans="1:4" ht="12.75" customHeight="1">
      <c r="A15052" s="203" t="s">
        <v>14498</v>
      </c>
      <c r="B15052" s="193" t="s">
        <v>14499</v>
      </c>
      <c r="C15052" s="194" t="s">
        <v>14883</v>
      </c>
      <c r="D15052" s="222">
        <v>210.25</v>
      </c>
    </row>
    <row r="15053" spans="1:4" ht="12.75" customHeight="1">
      <c r="A15053" s="203" t="s">
        <v>14500</v>
      </c>
      <c r="B15053" s="193" t="s">
        <v>14501</v>
      </c>
      <c r="C15053" s="194" t="s">
        <v>14883</v>
      </c>
      <c r="D15053" s="222">
        <v>257.49</v>
      </c>
    </row>
    <row r="15054" spans="1:4" ht="12.75" customHeight="1">
      <c r="A15054" s="203" t="s">
        <v>14502</v>
      </c>
      <c r="B15054" s="193" t="s">
        <v>14503</v>
      </c>
      <c r="C15054" s="194" t="s">
        <v>14997</v>
      </c>
      <c r="D15054" s="222">
        <v>72.3</v>
      </c>
    </row>
    <row r="15055" spans="1:4" ht="12.75" customHeight="1">
      <c r="A15055" s="203" t="s">
        <v>14504</v>
      </c>
      <c r="B15055" s="193" t="s">
        <v>14505</v>
      </c>
      <c r="C15055" s="194" t="s">
        <v>14997</v>
      </c>
      <c r="D15055" s="222">
        <v>159.80000000000001</v>
      </c>
    </row>
    <row r="15056" spans="1:4" ht="12.75" customHeight="1">
      <c r="A15056" s="203" t="s">
        <v>14506</v>
      </c>
      <c r="B15056" s="193" t="s">
        <v>14507</v>
      </c>
      <c r="C15056" s="194" t="s">
        <v>14997</v>
      </c>
      <c r="D15056" s="222">
        <v>190.96</v>
      </c>
    </row>
    <row r="15057" spans="1:4" ht="12.75" customHeight="1">
      <c r="A15057" s="203" t="s">
        <v>14508</v>
      </c>
      <c r="B15057" s="193" t="s">
        <v>14509</v>
      </c>
      <c r="C15057" s="194" t="s">
        <v>14997</v>
      </c>
      <c r="D15057" s="222">
        <v>79.900000000000006</v>
      </c>
    </row>
    <row r="15058" spans="1:4" ht="12.75" customHeight="1">
      <c r="A15058" s="203" t="s">
        <v>14510</v>
      </c>
      <c r="B15058" s="193" t="s">
        <v>14511</v>
      </c>
      <c r="C15058" s="194" t="s">
        <v>14997</v>
      </c>
      <c r="D15058" s="222">
        <v>95.48</v>
      </c>
    </row>
    <row r="15059" spans="1:4" ht="12.75" customHeight="1">
      <c r="A15059" s="203" t="s">
        <v>14512</v>
      </c>
      <c r="B15059" s="193" t="s">
        <v>14513</v>
      </c>
      <c r="C15059" s="194" t="s">
        <v>14883</v>
      </c>
      <c r="D15059" s="222">
        <v>228.58</v>
      </c>
    </row>
    <row r="15060" spans="1:4" ht="14.25">
      <c r="A15060" s="203" t="s">
        <v>14514</v>
      </c>
      <c r="B15060" s="193" t="s">
        <v>14515</v>
      </c>
      <c r="C15060" s="194" t="s">
        <v>14752</v>
      </c>
      <c r="D15060" s="222">
        <v>347.34</v>
      </c>
    </row>
    <row r="15061" spans="1:4" ht="12.75" customHeight="1">
      <c r="A15061" s="203" t="s">
        <v>14516</v>
      </c>
      <c r="B15061" s="193" t="s">
        <v>14517</v>
      </c>
      <c r="C15061" s="194" t="s">
        <v>14883</v>
      </c>
      <c r="D15061" s="222">
        <v>35.81</v>
      </c>
    </row>
    <row r="15062" spans="1:4" ht="12.75" customHeight="1">
      <c r="A15062" s="203" t="s">
        <v>14518</v>
      </c>
      <c r="B15062" s="193" t="s">
        <v>14519</v>
      </c>
      <c r="C15062" s="194" t="s">
        <v>14883</v>
      </c>
      <c r="D15062" s="222">
        <v>49.38</v>
      </c>
    </row>
    <row r="15063" spans="1:4" ht="12.75" customHeight="1">
      <c r="A15063" s="203" t="s">
        <v>14520</v>
      </c>
      <c r="B15063" s="193" t="s">
        <v>14521</v>
      </c>
      <c r="C15063" s="194" t="s">
        <v>14883</v>
      </c>
      <c r="D15063" s="222">
        <v>67.010000000000005</v>
      </c>
    </row>
    <row r="15064" spans="1:4" ht="12.75" customHeight="1">
      <c r="A15064" s="203" t="s">
        <v>14522</v>
      </c>
      <c r="B15064" s="193" t="s">
        <v>14523</v>
      </c>
      <c r="C15064" s="194" t="s">
        <v>14883</v>
      </c>
      <c r="D15064" s="222">
        <v>88.53</v>
      </c>
    </row>
    <row r="15065" spans="1:4" ht="12.75" customHeight="1">
      <c r="A15065" s="203" t="s">
        <v>14524</v>
      </c>
      <c r="B15065" s="193" t="s">
        <v>14525</v>
      </c>
      <c r="C15065" s="194" t="s">
        <v>14883</v>
      </c>
      <c r="D15065" s="222">
        <v>143.33000000000001</v>
      </c>
    </row>
    <row r="15066" spans="1:4" ht="12.75" customHeight="1">
      <c r="A15066" s="203" t="s">
        <v>14526</v>
      </c>
      <c r="B15066" s="193" t="s">
        <v>14527</v>
      </c>
      <c r="C15066" s="194" t="s">
        <v>14883</v>
      </c>
      <c r="D15066" s="222">
        <v>42.78</v>
      </c>
    </row>
    <row r="15067" spans="1:4" ht="12.75" customHeight="1">
      <c r="A15067" s="203" t="s">
        <v>14528</v>
      </c>
      <c r="B15067" s="193" t="s">
        <v>14529</v>
      </c>
      <c r="C15067" s="194" t="s">
        <v>14883</v>
      </c>
      <c r="D15067" s="222">
        <v>81.849999999999994</v>
      </c>
    </row>
    <row r="15068" spans="1:4" ht="12.75" customHeight="1">
      <c r="A15068" s="203" t="s">
        <v>14530</v>
      </c>
      <c r="B15068" s="193" t="s">
        <v>14531</v>
      </c>
      <c r="C15068" s="194" t="s">
        <v>14883</v>
      </c>
      <c r="D15068" s="222">
        <v>44.91</v>
      </c>
    </row>
    <row r="15069" spans="1:4" ht="12.75" customHeight="1">
      <c r="A15069" s="203" t="s">
        <v>14532</v>
      </c>
      <c r="B15069" s="193" t="s">
        <v>14533</v>
      </c>
      <c r="C15069" s="194" t="s">
        <v>14883</v>
      </c>
      <c r="D15069" s="222">
        <v>108.93</v>
      </c>
    </row>
    <row r="15070" spans="1:4" ht="12.75" customHeight="1">
      <c r="A15070" s="203" t="s">
        <v>14534</v>
      </c>
      <c r="B15070" s="193" t="s">
        <v>14535</v>
      </c>
      <c r="C15070" s="194" t="s">
        <v>14883</v>
      </c>
      <c r="D15070" s="222">
        <v>46.41</v>
      </c>
    </row>
    <row r="15071" spans="1:4" ht="12.75" customHeight="1">
      <c r="A15071" s="203" t="s">
        <v>14536</v>
      </c>
      <c r="B15071" s="193" t="s">
        <v>14537</v>
      </c>
      <c r="C15071" s="194" t="s">
        <v>14883</v>
      </c>
      <c r="D15071" s="222">
        <v>136.69</v>
      </c>
    </row>
    <row r="15072" spans="1:4" ht="12.75" customHeight="1">
      <c r="A15072" s="203" t="s">
        <v>14538</v>
      </c>
      <c r="B15072" s="193" t="s">
        <v>14539</v>
      </c>
      <c r="C15072" s="194" t="s">
        <v>14883</v>
      </c>
      <c r="D15072" s="222">
        <v>48.5</v>
      </c>
    </row>
    <row r="15073" spans="1:4" ht="12.75" customHeight="1">
      <c r="A15073" s="203" t="s">
        <v>14540</v>
      </c>
      <c r="B15073" s="193" t="s">
        <v>14541</v>
      </c>
      <c r="C15073" s="194" t="s">
        <v>14883</v>
      </c>
      <c r="D15073" s="222">
        <v>163.6</v>
      </c>
    </row>
    <row r="15074" spans="1:4" ht="12.75" customHeight="1">
      <c r="A15074" s="203" t="s">
        <v>14542</v>
      </c>
      <c r="B15074" s="193" t="s">
        <v>14543</v>
      </c>
      <c r="C15074" s="194" t="s">
        <v>14997</v>
      </c>
      <c r="D15074" s="222">
        <v>8849.9599999999991</v>
      </c>
    </row>
    <row r="15075" spans="1:4" ht="12.75" customHeight="1">
      <c r="A15075" s="203" t="s">
        <v>14544</v>
      </c>
      <c r="B15075" s="193" t="s">
        <v>14545</v>
      </c>
      <c r="C15075" s="194" t="s">
        <v>20126</v>
      </c>
      <c r="D15075" s="222">
        <v>23.15</v>
      </c>
    </row>
    <row r="15076" spans="1:4" ht="12.75" customHeight="1">
      <c r="A15076" s="203" t="s">
        <v>14546</v>
      </c>
      <c r="B15076" s="193" t="s">
        <v>14547</v>
      </c>
      <c r="C15076" s="194" t="s">
        <v>14997</v>
      </c>
      <c r="D15076" s="222">
        <v>18167.98</v>
      </c>
    </row>
    <row r="15077" spans="1:4" ht="12.75" customHeight="1">
      <c r="A15077" s="203" t="s">
        <v>14548</v>
      </c>
      <c r="B15077" s="193" t="s">
        <v>14549</v>
      </c>
      <c r="C15077" s="194" t="s">
        <v>20126</v>
      </c>
      <c r="D15077" s="222">
        <v>23.15</v>
      </c>
    </row>
    <row r="15078" spans="1:4" ht="12.75" customHeight="1">
      <c r="A15078" s="203" t="s">
        <v>14550</v>
      </c>
      <c r="B15078" s="193" t="s">
        <v>14551</v>
      </c>
      <c r="C15078" s="194" t="s">
        <v>14997</v>
      </c>
      <c r="D15078" s="222">
        <v>4698.6000000000004</v>
      </c>
    </row>
    <row r="15079" spans="1:4" ht="12.75" customHeight="1">
      <c r="A15079" s="203" t="s">
        <v>14552</v>
      </c>
      <c r="B15079" s="193" t="s">
        <v>14553</v>
      </c>
      <c r="C15079" s="194" t="s">
        <v>20126</v>
      </c>
      <c r="D15079" s="222">
        <v>10.06</v>
      </c>
    </row>
    <row r="15080" spans="1:4" ht="12.75" customHeight="1">
      <c r="A15080" s="203" t="s">
        <v>14554</v>
      </c>
      <c r="B15080" s="193" t="s">
        <v>14555</v>
      </c>
      <c r="C15080" s="194" t="s">
        <v>14997</v>
      </c>
      <c r="D15080" s="222">
        <v>3736.48</v>
      </c>
    </row>
    <row r="15081" spans="1:4" ht="12.75" customHeight="1">
      <c r="A15081" s="203" t="s">
        <v>14556</v>
      </c>
      <c r="B15081" s="193" t="s">
        <v>14557</v>
      </c>
      <c r="C15081" s="194" t="s">
        <v>20126</v>
      </c>
      <c r="D15081" s="222">
        <v>21.32</v>
      </c>
    </row>
    <row r="15082" spans="1:4" ht="12.75" customHeight="1">
      <c r="A15082" s="203" t="s">
        <v>14558</v>
      </c>
      <c r="B15082" s="193" t="s">
        <v>14559</v>
      </c>
      <c r="C15082" s="194" t="s">
        <v>14752</v>
      </c>
      <c r="D15082" s="222">
        <v>88.4</v>
      </c>
    </row>
    <row r="15083" spans="1:4" ht="15">
      <c r="A15083" s="202">
        <v>8739</v>
      </c>
      <c r="B15083" s="191" t="s">
        <v>14560</v>
      </c>
      <c r="C15083" s="192"/>
      <c r="D15083" s="221"/>
    </row>
    <row r="15084" spans="1:4" ht="12.75" customHeight="1">
      <c r="A15084" s="203" t="s">
        <v>2582</v>
      </c>
      <c r="B15084" s="193" t="s">
        <v>14561</v>
      </c>
      <c r="C15084" s="194" t="s">
        <v>14674</v>
      </c>
      <c r="D15084" s="222">
        <v>72.849999999999994</v>
      </c>
    </row>
    <row r="15085" spans="1:4" ht="12.75" customHeight="1">
      <c r="A15085" s="203" t="s">
        <v>14562</v>
      </c>
      <c r="B15085" s="193" t="s">
        <v>14563</v>
      </c>
      <c r="C15085" s="194" t="s">
        <v>14674</v>
      </c>
      <c r="D15085" s="222">
        <v>68.010000000000005</v>
      </c>
    </row>
    <row r="15086" spans="1:4" ht="12.75" customHeight="1">
      <c r="A15086" s="203" t="s">
        <v>14564</v>
      </c>
      <c r="B15086" s="193" t="s">
        <v>14565</v>
      </c>
      <c r="C15086" s="194" t="s">
        <v>14674</v>
      </c>
      <c r="D15086" s="222">
        <v>70.069999999999993</v>
      </c>
    </row>
    <row r="15087" spans="1:4" ht="15">
      <c r="A15087" s="202">
        <v>8740</v>
      </c>
      <c r="B15087" s="191" t="s">
        <v>14566</v>
      </c>
      <c r="C15087" s="192"/>
      <c r="D15087" s="221"/>
    </row>
    <row r="15088" spans="1:4" ht="12.75" customHeight="1">
      <c r="A15088" s="203" t="s">
        <v>14567</v>
      </c>
      <c r="B15088" s="193" t="s">
        <v>14568</v>
      </c>
      <c r="C15088" s="194" t="s">
        <v>14752</v>
      </c>
      <c r="D15088" s="222">
        <v>719.95</v>
      </c>
    </row>
    <row r="15089" spans="1:4" ht="12.75" customHeight="1">
      <c r="A15089" s="203" t="s">
        <v>14569</v>
      </c>
      <c r="B15089" s="193" t="s">
        <v>14570</v>
      </c>
      <c r="C15089" s="194" t="s">
        <v>14752</v>
      </c>
      <c r="D15089" s="222">
        <v>737.88</v>
      </c>
    </row>
    <row r="15090" spans="1:4" ht="12.75" customHeight="1">
      <c r="A15090" s="203" t="s">
        <v>14571</v>
      </c>
      <c r="B15090" s="193" t="s">
        <v>14572</v>
      </c>
      <c r="C15090" s="194" t="s">
        <v>14752</v>
      </c>
      <c r="D15090" s="222">
        <v>816.83</v>
      </c>
    </row>
    <row r="15091" spans="1:4" ht="12.75" customHeight="1">
      <c r="A15091" s="203" t="s">
        <v>14573</v>
      </c>
      <c r="B15091" s="193" t="s">
        <v>14574</v>
      </c>
      <c r="C15091" s="194" t="s">
        <v>14752</v>
      </c>
      <c r="D15091" s="222">
        <v>759.68</v>
      </c>
    </row>
    <row r="15092" spans="1:4" ht="12.75" customHeight="1">
      <c r="A15092" s="203" t="s">
        <v>14575</v>
      </c>
      <c r="B15092" s="193" t="s">
        <v>14576</v>
      </c>
      <c r="C15092" s="194" t="s">
        <v>14752</v>
      </c>
      <c r="D15092" s="222">
        <v>781.49</v>
      </c>
    </row>
    <row r="15093" spans="1:4" ht="12.75" customHeight="1">
      <c r="A15093" s="203" t="s">
        <v>14577</v>
      </c>
      <c r="B15093" s="193" t="s">
        <v>14578</v>
      </c>
      <c r="C15093" s="194" t="s">
        <v>14752</v>
      </c>
      <c r="D15093" s="222">
        <v>811.61</v>
      </c>
    </row>
    <row r="15094" spans="1:4" ht="12.75" customHeight="1">
      <c r="A15094" s="203" t="s">
        <v>14579</v>
      </c>
      <c r="B15094" s="193" t="s">
        <v>14580</v>
      </c>
      <c r="C15094" s="194" t="s">
        <v>14752</v>
      </c>
      <c r="D15094" s="222">
        <v>723.68</v>
      </c>
    </row>
    <row r="15095" spans="1:4" ht="12.75" customHeight="1">
      <c r="A15095" s="203" t="s">
        <v>14581</v>
      </c>
      <c r="B15095" s="193" t="s">
        <v>14582</v>
      </c>
      <c r="C15095" s="194" t="s">
        <v>14752</v>
      </c>
      <c r="D15095" s="222">
        <v>740.43</v>
      </c>
    </row>
    <row r="15096" spans="1:4" ht="12.75" customHeight="1">
      <c r="A15096" s="203" t="s">
        <v>14583</v>
      </c>
      <c r="B15096" s="193" t="s">
        <v>14584</v>
      </c>
      <c r="C15096" s="194" t="s">
        <v>14752</v>
      </c>
      <c r="D15096" s="222">
        <v>757.64</v>
      </c>
    </row>
    <row r="15097" spans="1:4" ht="12.75" customHeight="1">
      <c r="A15097" s="203" t="s">
        <v>14585</v>
      </c>
      <c r="B15097" s="193" t="s">
        <v>14586</v>
      </c>
      <c r="C15097" s="194" t="s">
        <v>14752</v>
      </c>
      <c r="D15097" s="222">
        <v>775.32</v>
      </c>
    </row>
    <row r="15098" spans="1:4" ht="12.75" customHeight="1">
      <c r="A15098" s="203" t="s">
        <v>14587</v>
      </c>
      <c r="B15098" s="193" t="s">
        <v>14588</v>
      </c>
      <c r="C15098" s="194" t="s">
        <v>14752</v>
      </c>
      <c r="D15098" s="222">
        <v>793.47</v>
      </c>
    </row>
    <row r="15099" spans="1:4" ht="12.75" customHeight="1">
      <c r="A15099" s="203" t="s">
        <v>14589</v>
      </c>
      <c r="B15099" s="193" t="s">
        <v>14590</v>
      </c>
      <c r="C15099" s="194" t="s">
        <v>14752</v>
      </c>
      <c r="D15099" s="222">
        <v>697.64</v>
      </c>
    </row>
    <row r="15100" spans="1:4" ht="12.75" customHeight="1">
      <c r="A15100" s="203" t="s">
        <v>14591</v>
      </c>
      <c r="B15100" s="193" t="s">
        <v>14592</v>
      </c>
      <c r="C15100" s="194" t="s">
        <v>14752</v>
      </c>
      <c r="D15100" s="222">
        <v>707.36</v>
      </c>
    </row>
    <row r="15101" spans="1:4" ht="15">
      <c r="A15101" s="202">
        <v>8741</v>
      </c>
      <c r="B15101" s="191" t="s">
        <v>14593</v>
      </c>
      <c r="C15101" s="192"/>
      <c r="D15101" s="221"/>
    </row>
    <row r="15102" spans="1:4" ht="12.75" customHeight="1">
      <c r="A15102" s="203" t="s">
        <v>14594</v>
      </c>
      <c r="B15102" s="193" t="s">
        <v>14595</v>
      </c>
      <c r="C15102" s="194" t="s">
        <v>14752</v>
      </c>
      <c r="D15102" s="222">
        <v>745.46</v>
      </c>
    </row>
    <row r="15103" spans="1:4" ht="12.75" customHeight="1">
      <c r="A15103" s="203" t="s">
        <v>14596</v>
      </c>
      <c r="B15103" s="193" t="s">
        <v>14597</v>
      </c>
      <c r="C15103" s="194" t="s">
        <v>14752</v>
      </c>
      <c r="D15103" s="222">
        <v>765.47</v>
      </c>
    </row>
    <row r="15104" spans="1:4" ht="12.75" customHeight="1">
      <c r="A15104" s="203" t="s">
        <v>14598</v>
      </c>
      <c r="B15104" s="193" t="s">
        <v>14599</v>
      </c>
      <c r="C15104" s="194" t="s">
        <v>14752</v>
      </c>
      <c r="D15104" s="222">
        <v>811.58</v>
      </c>
    </row>
    <row r="15105" spans="1:4" ht="12.75" customHeight="1">
      <c r="A15105" s="203" t="s">
        <v>14600</v>
      </c>
      <c r="B15105" s="193" t="s">
        <v>14601</v>
      </c>
      <c r="C15105" s="194" t="s">
        <v>14752</v>
      </c>
      <c r="D15105" s="222">
        <v>830.91</v>
      </c>
    </row>
    <row r="15106" spans="1:4" ht="12.75" customHeight="1">
      <c r="A15106" s="203" t="s">
        <v>14602</v>
      </c>
      <c r="B15106" s="193" t="s">
        <v>14603</v>
      </c>
      <c r="C15106" s="194" t="s">
        <v>14752</v>
      </c>
      <c r="D15106" s="222">
        <v>870.5</v>
      </c>
    </row>
    <row r="15107" spans="1:4" ht="12.75" customHeight="1">
      <c r="A15107" s="203" t="s">
        <v>14604</v>
      </c>
      <c r="B15107" s="193" t="s">
        <v>14605</v>
      </c>
      <c r="C15107" s="194" t="s">
        <v>14752</v>
      </c>
      <c r="D15107" s="222">
        <v>688.66</v>
      </c>
    </row>
    <row r="15108" spans="1:4" ht="12.75" customHeight="1">
      <c r="A15108" s="203" t="s">
        <v>14606</v>
      </c>
      <c r="B15108" s="193" t="s">
        <v>14607</v>
      </c>
      <c r="C15108" s="194" t="s">
        <v>14752</v>
      </c>
      <c r="D15108" s="222">
        <v>710.2</v>
      </c>
    </row>
    <row r="15109" spans="1:4" ht="12.75" customHeight="1">
      <c r="A15109" s="203" t="s">
        <v>14608</v>
      </c>
      <c r="B15109" s="193" t="s">
        <v>14609</v>
      </c>
      <c r="C15109" s="194" t="s">
        <v>14752</v>
      </c>
      <c r="D15109" s="222">
        <v>709.41</v>
      </c>
    </row>
    <row r="15110" spans="1:4" ht="12.75" customHeight="1">
      <c r="A15110" s="203" t="s">
        <v>14610</v>
      </c>
      <c r="B15110" s="193" t="s">
        <v>14611</v>
      </c>
      <c r="C15110" s="194" t="s">
        <v>14752</v>
      </c>
      <c r="D15110" s="222">
        <v>734.25</v>
      </c>
    </row>
    <row r="15111" spans="1:4" ht="12.75" customHeight="1">
      <c r="A15111" s="203" t="s">
        <v>14612</v>
      </c>
      <c r="B15111" s="193" t="s">
        <v>14613</v>
      </c>
      <c r="C15111" s="194" t="s">
        <v>14752</v>
      </c>
      <c r="D15111" s="222">
        <v>683.76</v>
      </c>
    </row>
    <row r="15112" spans="1:4" ht="15">
      <c r="A15112" s="202">
        <v>8667</v>
      </c>
      <c r="B15112" s="191" t="s">
        <v>14614</v>
      </c>
      <c r="C15112" s="192"/>
      <c r="D15112" s="221"/>
    </row>
    <row r="15113" spans="1:4" ht="15">
      <c r="A15113" s="202">
        <v>8742</v>
      </c>
      <c r="B15113" s="191" t="s">
        <v>14615</v>
      </c>
      <c r="C15113" s="192"/>
      <c r="D15113" s="221"/>
    </row>
    <row r="15114" spans="1:4" ht="12.75" customHeight="1">
      <c r="A15114" s="203" t="s">
        <v>14616</v>
      </c>
      <c r="B15114" s="193" t="s">
        <v>14617</v>
      </c>
      <c r="C15114" s="194" t="s">
        <v>14752</v>
      </c>
      <c r="D15114" s="222">
        <v>561</v>
      </c>
    </row>
    <row r="15115" spans="1:4" ht="12.75" customHeight="1">
      <c r="A15115" s="203" t="s">
        <v>14618</v>
      </c>
      <c r="B15115" s="193" t="s">
        <v>14619</v>
      </c>
      <c r="C15115" s="194" t="s">
        <v>14752</v>
      </c>
      <c r="D15115" s="222">
        <v>436.49</v>
      </c>
    </row>
    <row r="15116" spans="1:4" ht="12.75" customHeight="1">
      <c r="A15116" s="203" t="s">
        <v>14620</v>
      </c>
      <c r="B15116" s="193" t="s">
        <v>14621</v>
      </c>
      <c r="C15116" s="194" t="s">
        <v>14752</v>
      </c>
      <c r="D15116" s="222">
        <v>466.84</v>
      </c>
    </row>
    <row r="15117" spans="1:4" ht="15">
      <c r="A15117" s="202">
        <v>8744</v>
      </c>
      <c r="B15117" s="191" t="s">
        <v>14622</v>
      </c>
      <c r="C15117" s="192"/>
      <c r="D15117" s="221"/>
    </row>
    <row r="15118" spans="1:4" ht="14.25">
      <c r="A15118" s="203" t="s">
        <v>14623</v>
      </c>
      <c r="B15118" s="193" t="s">
        <v>14624</v>
      </c>
      <c r="C15118" s="194" t="s">
        <v>14752</v>
      </c>
      <c r="D15118" s="222">
        <v>209.28</v>
      </c>
    </row>
    <row r="15119" spans="1:4" ht="12.75" customHeight="1">
      <c r="A15119" s="203" t="s">
        <v>2583</v>
      </c>
      <c r="B15119" s="193" t="s">
        <v>14625</v>
      </c>
      <c r="C15119" s="194" t="s">
        <v>14752</v>
      </c>
      <c r="D15119" s="222">
        <v>197.78</v>
      </c>
    </row>
    <row r="15120" spans="1:4" ht="12.75" customHeight="1">
      <c r="A15120" s="203" t="s">
        <v>14626</v>
      </c>
      <c r="B15120" s="193" t="s">
        <v>14627</v>
      </c>
      <c r="C15120" s="194" t="s">
        <v>14752</v>
      </c>
      <c r="D15120" s="222">
        <v>577.6</v>
      </c>
    </row>
    <row r="15121" spans="1:4" ht="14.25">
      <c r="A15121" s="203" t="s">
        <v>14628</v>
      </c>
      <c r="B15121" s="193" t="s">
        <v>14629</v>
      </c>
      <c r="C15121" s="194" t="s">
        <v>14752</v>
      </c>
      <c r="D15121" s="222">
        <v>362.06</v>
      </c>
    </row>
    <row r="15122" spans="1:4" ht="15">
      <c r="A15122" s="202">
        <v>8745</v>
      </c>
      <c r="B15122" s="191" t="s">
        <v>14630</v>
      </c>
      <c r="C15122" s="192"/>
      <c r="D15122" s="221"/>
    </row>
    <row r="15123" spans="1:4" ht="12.75" customHeight="1">
      <c r="A15123" s="203" t="s">
        <v>14631</v>
      </c>
      <c r="B15123" s="193" t="s">
        <v>14632</v>
      </c>
      <c r="C15123" s="194" t="s">
        <v>14752</v>
      </c>
      <c r="D15123" s="222">
        <v>261.07</v>
      </c>
    </row>
    <row r="15124" spans="1:4" ht="14.25">
      <c r="A15124" s="203" t="s">
        <v>14633</v>
      </c>
      <c r="B15124" s="193" t="s">
        <v>14634</v>
      </c>
      <c r="C15124" s="194" t="s">
        <v>14752</v>
      </c>
      <c r="D15124" s="222">
        <v>178.34</v>
      </c>
    </row>
    <row r="15125" spans="1:4" ht="15">
      <c r="A15125" s="202">
        <v>8668</v>
      </c>
      <c r="B15125" s="191" t="s">
        <v>14635</v>
      </c>
      <c r="C15125" s="192"/>
      <c r="D15125" s="221"/>
    </row>
    <row r="15126" spans="1:4" ht="15">
      <c r="A15126" s="202">
        <v>8746</v>
      </c>
      <c r="B15126" s="191" t="s">
        <v>14636</v>
      </c>
      <c r="C15126" s="192"/>
      <c r="D15126" s="221"/>
    </row>
    <row r="15127" spans="1:4" ht="12.75" customHeight="1">
      <c r="A15127" s="203" t="s">
        <v>14637</v>
      </c>
      <c r="B15127" s="193" t="s">
        <v>14638</v>
      </c>
      <c r="C15127" s="194" t="s">
        <v>14674</v>
      </c>
      <c r="D15127" s="222">
        <v>26.8</v>
      </c>
    </row>
    <row r="15128" spans="1:4" ht="12.75" customHeight="1">
      <c r="A15128" s="203" t="s">
        <v>14639</v>
      </c>
      <c r="B15128" s="193" t="s">
        <v>14640</v>
      </c>
      <c r="C15128" s="194" t="s">
        <v>14674</v>
      </c>
      <c r="D15128" s="222">
        <v>14.82</v>
      </c>
    </row>
    <row r="15129" spans="1:4" ht="12.75" customHeight="1">
      <c r="A15129" s="203" t="s">
        <v>14641</v>
      </c>
      <c r="B15129" s="193" t="s">
        <v>14642</v>
      </c>
      <c r="C15129" s="194" t="s">
        <v>14674</v>
      </c>
      <c r="D15129" s="222">
        <v>17.37</v>
      </c>
    </row>
    <row r="15130" spans="1:4" ht="12.75" customHeight="1">
      <c r="A15130" s="203" t="s">
        <v>14643</v>
      </c>
      <c r="B15130" s="193" t="s">
        <v>14644</v>
      </c>
      <c r="C15130" s="194" t="s">
        <v>14674</v>
      </c>
      <c r="D15130" s="222">
        <v>19.190000000000001</v>
      </c>
    </row>
    <row r="15131" spans="1:4" ht="14.25">
      <c r="A15131" s="203" t="s">
        <v>14645</v>
      </c>
      <c r="B15131" s="193" t="s">
        <v>14646</v>
      </c>
      <c r="C15131" s="194" t="s">
        <v>14657</v>
      </c>
      <c r="D15131" s="222">
        <v>13.96</v>
      </c>
    </row>
    <row r="15132" spans="1:4" ht="14.25">
      <c r="A15132" s="203" t="s">
        <v>14647</v>
      </c>
      <c r="B15132" s="193" t="s">
        <v>14648</v>
      </c>
      <c r="C15132" s="194" t="s">
        <v>14657</v>
      </c>
      <c r="D15132" s="222">
        <v>13.38</v>
      </c>
    </row>
    <row r="15133" spans="1:4" ht="14.25">
      <c r="A15133" s="203" t="s">
        <v>14649</v>
      </c>
      <c r="B15133" s="193" t="s">
        <v>14650</v>
      </c>
      <c r="C15133" s="194" t="s">
        <v>14657</v>
      </c>
      <c r="D15133" s="222">
        <v>13.86</v>
      </c>
    </row>
    <row r="15134" spans="1:4" ht="12.75" customHeight="1">
      <c r="A15134" s="203" t="s">
        <v>14651</v>
      </c>
      <c r="B15134" s="193" t="s">
        <v>14652</v>
      </c>
      <c r="C15134" s="194" t="s">
        <v>14657</v>
      </c>
      <c r="D15134" s="222">
        <v>14</v>
      </c>
    </row>
    <row r="15135" spans="1:4" ht="14.25">
      <c r="A15135" s="203" t="s">
        <v>14653</v>
      </c>
      <c r="B15135" s="193" t="s">
        <v>14654</v>
      </c>
      <c r="C15135" s="194" t="s">
        <v>14657</v>
      </c>
      <c r="D15135" s="222">
        <v>14.46</v>
      </c>
    </row>
    <row r="15136" spans="1:4" ht="14.25">
      <c r="A15136" s="203" t="s">
        <v>14655</v>
      </c>
      <c r="B15136" s="193" t="s">
        <v>14656</v>
      </c>
      <c r="C15136" s="194" t="s">
        <v>14657</v>
      </c>
      <c r="D15136" s="222">
        <v>15.2</v>
      </c>
    </row>
    <row r="15137" spans="1:4" ht="12.75" customHeight="1">
      <c r="A15137" s="203" t="s">
        <v>14658</v>
      </c>
      <c r="B15137" s="193" t="s">
        <v>14659</v>
      </c>
      <c r="C15137" s="194" t="s">
        <v>14657</v>
      </c>
      <c r="D15137" s="222">
        <v>13.58</v>
      </c>
    </row>
    <row r="15138" spans="1:4" ht="14.25">
      <c r="A15138" s="203" t="s">
        <v>14660</v>
      </c>
      <c r="B15138" s="193" t="s">
        <v>14661</v>
      </c>
      <c r="C15138" s="194" t="s">
        <v>14657</v>
      </c>
      <c r="D15138" s="222">
        <v>13.3</v>
      </c>
    </row>
    <row r="15139" spans="1:4" ht="14.25">
      <c r="A15139" s="203" t="s">
        <v>14662</v>
      </c>
      <c r="B15139" s="193" t="s">
        <v>14663</v>
      </c>
      <c r="C15139" s="194" t="s">
        <v>14657</v>
      </c>
      <c r="D15139" s="222">
        <v>13.49</v>
      </c>
    </row>
    <row r="15140" spans="1:4" ht="14.25">
      <c r="A15140" s="203" t="s">
        <v>14664</v>
      </c>
      <c r="B15140" s="193" t="s">
        <v>14665</v>
      </c>
      <c r="C15140" s="194" t="s">
        <v>14657</v>
      </c>
      <c r="D15140" s="222">
        <v>13.63</v>
      </c>
    </row>
    <row r="15141" spans="1:4" ht="12.75" customHeight="1">
      <c r="A15141" s="203" t="s">
        <v>14666</v>
      </c>
      <c r="B15141" s="193" t="s">
        <v>14667</v>
      </c>
      <c r="C15141" s="194" t="s">
        <v>14657</v>
      </c>
      <c r="D15141" s="222">
        <v>13.62</v>
      </c>
    </row>
    <row r="15142" spans="1:4" ht="14.25">
      <c r="A15142" s="203" t="s">
        <v>14668</v>
      </c>
      <c r="B15142" s="193" t="s">
        <v>14669</v>
      </c>
      <c r="C15142" s="194" t="s">
        <v>14657</v>
      </c>
      <c r="D15142" s="222">
        <v>13.58</v>
      </c>
    </row>
    <row r="15143" spans="1:4" ht="14.25">
      <c r="A15143" s="203" t="s">
        <v>14670</v>
      </c>
      <c r="B15143" s="193" t="s">
        <v>14671</v>
      </c>
      <c r="C15143" s="194" t="s">
        <v>14657</v>
      </c>
      <c r="D15143" s="222">
        <v>13.62</v>
      </c>
    </row>
    <row r="15144" spans="1:4" ht="15">
      <c r="A15144" s="202">
        <v>8747</v>
      </c>
      <c r="B15144" s="191" t="s">
        <v>14560</v>
      </c>
      <c r="C15144" s="192"/>
      <c r="D15144" s="221"/>
    </row>
    <row r="15145" spans="1:4" ht="12.75" customHeight="1">
      <c r="A15145" s="203" t="s">
        <v>14672</v>
      </c>
      <c r="B15145" s="193" t="s">
        <v>14673</v>
      </c>
      <c r="C15145" s="194" t="s">
        <v>14674</v>
      </c>
      <c r="D15145" s="222">
        <v>73.63</v>
      </c>
    </row>
    <row r="15146" spans="1:4" ht="12.75" customHeight="1">
      <c r="A15146" s="203" t="s">
        <v>14675</v>
      </c>
      <c r="B15146" s="193" t="s">
        <v>14676</v>
      </c>
      <c r="C15146" s="194" t="s">
        <v>14674</v>
      </c>
      <c r="D15146" s="222">
        <v>53.65</v>
      </c>
    </row>
    <row r="15147" spans="1:4" ht="12.75" customHeight="1">
      <c r="A15147" s="203" t="s">
        <v>14677</v>
      </c>
      <c r="B15147" s="193" t="s">
        <v>14678</v>
      </c>
      <c r="C15147" s="194" t="s">
        <v>14674</v>
      </c>
      <c r="D15147" s="222">
        <v>56.89</v>
      </c>
    </row>
    <row r="15148" spans="1:4" ht="12.75" customHeight="1">
      <c r="A15148" s="203" t="s">
        <v>14679</v>
      </c>
      <c r="B15148" s="193" t="s">
        <v>14680</v>
      </c>
      <c r="C15148" s="194" t="s">
        <v>14674</v>
      </c>
      <c r="D15148" s="222">
        <v>64.33</v>
      </c>
    </row>
    <row r="15149" spans="1:4" ht="12.75" customHeight="1">
      <c r="A15149" s="203" t="s">
        <v>14681</v>
      </c>
      <c r="B15149" s="193" t="s">
        <v>14682</v>
      </c>
      <c r="C15149" s="194" t="s">
        <v>14674</v>
      </c>
      <c r="D15149" s="222">
        <v>67.61</v>
      </c>
    </row>
    <row r="15150" spans="1:4" ht="12.75" customHeight="1">
      <c r="A15150" s="203" t="s">
        <v>14683</v>
      </c>
      <c r="B15150" s="193" t="s">
        <v>14684</v>
      </c>
      <c r="C15150" s="194" t="s">
        <v>14674</v>
      </c>
      <c r="D15150" s="222">
        <v>69.92</v>
      </c>
    </row>
    <row r="15151" spans="1:4" ht="12.75" customHeight="1">
      <c r="A15151" s="203" t="s">
        <v>14685</v>
      </c>
      <c r="B15151" s="193" t="s">
        <v>14686</v>
      </c>
      <c r="C15151" s="194" t="s">
        <v>14674</v>
      </c>
      <c r="D15151" s="222">
        <v>145.33000000000001</v>
      </c>
    </row>
    <row r="15152" spans="1:4" ht="12.75" customHeight="1">
      <c r="A15152" s="203" t="s">
        <v>14687</v>
      </c>
      <c r="B15152" s="193" t="s">
        <v>14688</v>
      </c>
      <c r="C15152" s="194" t="s">
        <v>14674</v>
      </c>
      <c r="D15152" s="222">
        <v>118.91</v>
      </c>
    </row>
    <row r="15153" spans="1:4" ht="12.75" customHeight="1">
      <c r="A15153" s="203" t="s">
        <v>14689</v>
      </c>
      <c r="B15153" s="193" t="s">
        <v>14690</v>
      </c>
      <c r="C15153" s="194" t="s">
        <v>14674</v>
      </c>
      <c r="D15153" s="222">
        <v>97.78</v>
      </c>
    </row>
    <row r="15154" spans="1:4" ht="12.75" customHeight="1">
      <c r="A15154" s="203" t="s">
        <v>14691</v>
      </c>
      <c r="B15154" s="193" t="s">
        <v>14692</v>
      </c>
      <c r="C15154" s="194" t="s">
        <v>14674</v>
      </c>
      <c r="D15154" s="222">
        <v>67.63</v>
      </c>
    </row>
    <row r="15155" spans="1:4" ht="12.75" customHeight="1">
      <c r="A15155" s="203" t="s">
        <v>14693</v>
      </c>
      <c r="B15155" s="193" t="s">
        <v>14694</v>
      </c>
      <c r="C15155" s="194" t="s">
        <v>14674</v>
      </c>
      <c r="D15155" s="222">
        <v>53.02</v>
      </c>
    </row>
    <row r="15156" spans="1:4" ht="12.75" customHeight="1">
      <c r="A15156" s="203" t="s">
        <v>14695</v>
      </c>
      <c r="B15156" s="193" t="s">
        <v>14696</v>
      </c>
      <c r="C15156" s="194" t="s">
        <v>14674</v>
      </c>
      <c r="D15156" s="222">
        <v>125.13</v>
      </c>
    </row>
    <row r="15157" spans="1:4" ht="12.75" customHeight="1">
      <c r="A15157" s="203" t="s">
        <v>14697</v>
      </c>
      <c r="B15157" s="193" t="s">
        <v>14698</v>
      </c>
      <c r="C15157" s="194" t="s">
        <v>14674</v>
      </c>
      <c r="D15157" s="222">
        <v>65.010000000000005</v>
      </c>
    </row>
    <row r="15158" spans="1:4" ht="12.75" customHeight="1">
      <c r="A15158" s="203" t="s">
        <v>14699</v>
      </c>
      <c r="B15158" s="193" t="s">
        <v>14700</v>
      </c>
      <c r="C15158" s="194" t="s">
        <v>14674</v>
      </c>
      <c r="D15158" s="222">
        <v>47.16</v>
      </c>
    </row>
    <row r="15159" spans="1:4" ht="12.75" customHeight="1">
      <c r="A15159" s="203" t="s">
        <v>14701</v>
      </c>
      <c r="B15159" s="193" t="s">
        <v>14702</v>
      </c>
      <c r="C15159" s="194" t="s">
        <v>14674</v>
      </c>
      <c r="D15159" s="222">
        <v>44.83</v>
      </c>
    </row>
    <row r="15160" spans="1:4" ht="12.75" customHeight="1">
      <c r="A15160" s="203" t="s">
        <v>14703</v>
      </c>
      <c r="B15160" s="193" t="s">
        <v>14704</v>
      </c>
      <c r="C15160" s="194" t="s">
        <v>14674</v>
      </c>
      <c r="D15160" s="222">
        <v>56.04</v>
      </c>
    </row>
    <row r="15161" spans="1:4" ht="12.75" customHeight="1">
      <c r="A15161" s="203" t="s">
        <v>14705</v>
      </c>
      <c r="B15161" s="193" t="s">
        <v>14706</v>
      </c>
      <c r="C15161" s="194" t="s">
        <v>14674</v>
      </c>
      <c r="D15161" s="222">
        <v>59.21</v>
      </c>
    </row>
    <row r="15162" spans="1:4" ht="12.75" customHeight="1">
      <c r="A15162" s="203" t="s">
        <v>14707</v>
      </c>
      <c r="B15162" s="193" t="s">
        <v>14708</v>
      </c>
      <c r="C15162" s="194" t="s">
        <v>14674</v>
      </c>
      <c r="D15162" s="222">
        <v>61.43</v>
      </c>
    </row>
    <row r="15163" spans="1:4" ht="12.75" customHeight="1">
      <c r="A15163" s="203" t="s">
        <v>14709</v>
      </c>
      <c r="B15163" s="193" t="s">
        <v>14710</v>
      </c>
      <c r="C15163" s="194" t="s">
        <v>14674</v>
      </c>
      <c r="D15163" s="222">
        <v>59.02</v>
      </c>
    </row>
    <row r="15164" spans="1:4" ht="12.75" customHeight="1">
      <c r="A15164" s="203" t="s">
        <v>14711</v>
      </c>
      <c r="B15164" s="193" t="s">
        <v>14712</v>
      </c>
      <c r="C15164" s="194" t="s">
        <v>14674</v>
      </c>
      <c r="D15164" s="222">
        <v>46.01</v>
      </c>
    </row>
    <row r="15165" spans="1:4" ht="12.75" customHeight="1">
      <c r="A15165" s="203" t="s">
        <v>14713</v>
      </c>
      <c r="B15165" s="193" t="s">
        <v>14714</v>
      </c>
      <c r="C15165" s="194" t="s">
        <v>14715</v>
      </c>
      <c r="D15165" s="222">
        <v>64.31</v>
      </c>
    </row>
    <row r="15166" spans="1:4" ht="12.75" customHeight="1">
      <c r="A15166" s="203" t="s">
        <v>14716</v>
      </c>
      <c r="B15166" s="193" t="s">
        <v>14717</v>
      </c>
      <c r="C15166" s="194" t="s">
        <v>14715</v>
      </c>
      <c r="D15166" s="222">
        <v>67.319999999999993</v>
      </c>
    </row>
    <row r="15167" spans="1:4" ht="12.75" customHeight="1">
      <c r="A15167" s="203" t="s">
        <v>14718</v>
      </c>
      <c r="B15167" s="193" t="s">
        <v>14719</v>
      </c>
      <c r="C15167" s="194" t="s">
        <v>14674</v>
      </c>
      <c r="D15167" s="222">
        <v>91.61</v>
      </c>
    </row>
    <row r="15168" spans="1:4" ht="12.75" customHeight="1">
      <c r="A15168" s="203" t="s">
        <v>14720</v>
      </c>
      <c r="B15168" s="193" t="s">
        <v>14721</v>
      </c>
      <c r="C15168" s="194" t="s">
        <v>14674</v>
      </c>
      <c r="D15168" s="222">
        <v>64.39</v>
      </c>
    </row>
    <row r="15169" spans="1:4" ht="12.75" customHeight="1">
      <c r="A15169" s="203" t="s">
        <v>14722</v>
      </c>
      <c r="B15169" s="193" t="s">
        <v>14723</v>
      </c>
      <c r="C15169" s="194" t="s">
        <v>14674</v>
      </c>
      <c r="D15169" s="222">
        <v>61.66</v>
      </c>
    </row>
    <row r="15170" spans="1:4" ht="12.75" customHeight="1">
      <c r="A15170" s="203" t="s">
        <v>14724</v>
      </c>
      <c r="B15170" s="193" t="s">
        <v>14725</v>
      </c>
      <c r="C15170" s="194" t="s">
        <v>14674</v>
      </c>
      <c r="D15170" s="222">
        <v>81.08</v>
      </c>
    </row>
    <row r="15171" spans="1:4" ht="12.75" customHeight="1">
      <c r="A15171" s="203" t="s">
        <v>14726</v>
      </c>
      <c r="B15171" s="193" t="s">
        <v>14727</v>
      </c>
      <c r="C15171" s="194" t="s">
        <v>14674</v>
      </c>
      <c r="D15171" s="222">
        <v>84.8</v>
      </c>
    </row>
    <row r="15172" spans="1:4" ht="12.75" customHeight="1">
      <c r="A15172" s="203" t="s">
        <v>14728</v>
      </c>
      <c r="B15172" s="193" t="s">
        <v>14729</v>
      </c>
      <c r="C15172" s="194" t="s">
        <v>14674</v>
      </c>
      <c r="D15172" s="222">
        <v>87.41</v>
      </c>
    </row>
    <row r="15173" spans="1:4" ht="12.75" customHeight="1">
      <c r="A15173" s="203" t="s">
        <v>14730</v>
      </c>
      <c r="B15173" s="193" t="s">
        <v>14731</v>
      </c>
      <c r="C15173" s="194" t="s">
        <v>14674</v>
      </c>
      <c r="D15173" s="222">
        <v>83.23</v>
      </c>
    </row>
    <row r="15174" spans="1:4" ht="12.75" customHeight="1">
      <c r="A15174" s="203" t="s">
        <v>14732</v>
      </c>
      <c r="B15174" s="193" t="s">
        <v>14733</v>
      </c>
      <c r="C15174" s="194" t="s">
        <v>14674</v>
      </c>
      <c r="D15174" s="222">
        <v>65.91</v>
      </c>
    </row>
    <row r="15175" spans="1:4" ht="12.75" customHeight="1">
      <c r="A15175" s="203" t="s">
        <v>14734</v>
      </c>
      <c r="B15175" s="193" t="s">
        <v>14735</v>
      </c>
      <c r="C15175" s="194" t="s">
        <v>14674</v>
      </c>
      <c r="D15175" s="222">
        <v>74.319999999999993</v>
      </c>
    </row>
    <row r="15176" spans="1:4" ht="12.75" customHeight="1">
      <c r="A15176" s="203" t="s">
        <v>14736</v>
      </c>
      <c r="B15176" s="193" t="s">
        <v>14737</v>
      </c>
      <c r="C15176" s="194" t="s">
        <v>14674</v>
      </c>
      <c r="D15176" s="222">
        <v>80.52</v>
      </c>
    </row>
    <row r="15177" spans="1:4" ht="12.75" customHeight="1">
      <c r="A15177" s="203" t="s">
        <v>14738</v>
      </c>
      <c r="B15177" s="193" t="s">
        <v>14739</v>
      </c>
      <c r="C15177" s="194" t="s">
        <v>14674</v>
      </c>
      <c r="D15177" s="222">
        <v>59.92</v>
      </c>
    </row>
    <row r="15178" spans="1:4" ht="12.75" customHeight="1">
      <c r="A15178" s="203" t="s">
        <v>14740</v>
      </c>
      <c r="B15178" s="193" t="s">
        <v>14741</v>
      </c>
      <c r="C15178" s="194" t="s">
        <v>14674</v>
      </c>
      <c r="D15178" s="222">
        <v>71.16</v>
      </c>
    </row>
    <row r="15179" spans="1:4" ht="12.75" customHeight="1">
      <c r="A15179" s="203" t="s">
        <v>14742</v>
      </c>
      <c r="B15179" s="193" t="s">
        <v>14743</v>
      </c>
      <c r="C15179" s="194" t="s">
        <v>14674</v>
      </c>
      <c r="D15179" s="222">
        <v>74.47</v>
      </c>
    </row>
    <row r="15180" spans="1:4" ht="12.75" customHeight="1">
      <c r="A15180" s="203" t="s">
        <v>14744</v>
      </c>
      <c r="B15180" s="193" t="s">
        <v>14745</v>
      </c>
      <c r="C15180" s="194" t="s">
        <v>14674</v>
      </c>
      <c r="D15180" s="222">
        <v>76.790000000000006</v>
      </c>
    </row>
    <row r="15181" spans="1:4" ht="12.75" customHeight="1">
      <c r="A15181" s="203" t="s">
        <v>14746</v>
      </c>
      <c r="B15181" s="193" t="s">
        <v>14747</v>
      </c>
      <c r="C15181" s="194" t="s">
        <v>14674</v>
      </c>
      <c r="D15181" s="222">
        <v>75.430000000000007</v>
      </c>
    </row>
    <row r="15182" spans="1:4" ht="12.75" customHeight="1">
      <c r="A15182" s="203" t="s">
        <v>14748</v>
      </c>
      <c r="B15182" s="193" t="s">
        <v>14749</v>
      </c>
      <c r="C15182" s="194" t="s">
        <v>14674</v>
      </c>
      <c r="D15182" s="222">
        <v>59.28</v>
      </c>
    </row>
    <row r="15183" spans="1:4" ht="15">
      <c r="A15183" s="202">
        <v>8748</v>
      </c>
      <c r="B15183" s="191" t="s">
        <v>14566</v>
      </c>
      <c r="C15183" s="192"/>
      <c r="D15183" s="221"/>
    </row>
    <row r="15184" spans="1:4" ht="12.75" customHeight="1">
      <c r="A15184" s="203" t="s">
        <v>14750</v>
      </c>
      <c r="B15184" s="193" t="s">
        <v>14751</v>
      </c>
      <c r="C15184" s="194" t="s">
        <v>14752</v>
      </c>
      <c r="D15184" s="222">
        <v>734.66</v>
      </c>
    </row>
    <row r="15185" spans="1:4" ht="12.75" customHeight="1">
      <c r="A15185" s="203" t="s">
        <v>14753</v>
      </c>
      <c r="B15185" s="193" t="s">
        <v>14754</v>
      </c>
      <c r="C15185" s="194" t="s">
        <v>14752</v>
      </c>
      <c r="D15185" s="222">
        <v>752.59</v>
      </c>
    </row>
    <row r="15186" spans="1:4" ht="12.75" customHeight="1">
      <c r="A15186" s="203" t="s">
        <v>14755</v>
      </c>
      <c r="B15186" s="193" t="s">
        <v>14756</v>
      </c>
      <c r="C15186" s="194" t="s">
        <v>14752</v>
      </c>
      <c r="D15186" s="222">
        <v>774.39</v>
      </c>
    </row>
    <row r="15187" spans="1:4" ht="12.75" customHeight="1">
      <c r="A15187" s="203" t="s">
        <v>14757</v>
      </c>
      <c r="B15187" s="193" t="s">
        <v>14758</v>
      </c>
      <c r="C15187" s="194" t="s">
        <v>14752</v>
      </c>
      <c r="D15187" s="222">
        <v>796.2</v>
      </c>
    </row>
    <row r="15188" spans="1:4" ht="12.75" customHeight="1">
      <c r="A15188" s="203" t="s">
        <v>14759</v>
      </c>
      <c r="B15188" s="193" t="s">
        <v>14760</v>
      </c>
      <c r="C15188" s="194" t="s">
        <v>14752</v>
      </c>
      <c r="D15188" s="222">
        <v>826.32</v>
      </c>
    </row>
    <row r="15189" spans="1:4" ht="12.75" customHeight="1">
      <c r="A15189" s="203" t="s">
        <v>14761</v>
      </c>
      <c r="B15189" s="193" t="s">
        <v>14762</v>
      </c>
      <c r="C15189" s="194" t="s">
        <v>14752</v>
      </c>
      <c r="D15189" s="222">
        <v>907.25</v>
      </c>
    </row>
    <row r="15190" spans="1:4" ht="12.75" customHeight="1">
      <c r="A15190" s="203" t="s">
        <v>14763</v>
      </c>
      <c r="B15190" s="193" t="s">
        <v>14764</v>
      </c>
      <c r="C15190" s="194" t="s">
        <v>14752</v>
      </c>
      <c r="D15190" s="222">
        <v>758.53</v>
      </c>
    </row>
    <row r="15191" spans="1:4" ht="12.75" customHeight="1">
      <c r="A15191" s="203" t="s">
        <v>14765</v>
      </c>
      <c r="B15191" s="193" t="s">
        <v>14766</v>
      </c>
      <c r="C15191" s="194" t="s">
        <v>14752</v>
      </c>
      <c r="D15191" s="222">
        <v>775.28</v>
      </c>
    </row>
    <row r="15192" spans="1:4" ht="12.75" customHeight="1">
      <c r="A15192" s="203" t="s">
        <v>14767</v>
      </c>
      <c r="B15192" s="193" t="s">
        <v>14768</v>
      </c>
      <c r="C15192" s="194" t="s">
        <v>14752</v>
      </c>
      <c r="D15192" s="222">
        <v>792.49</v>
      </c>
    </row>
    <row r="15193" spans="1:4" ht="12.75" customHeight="1">
      <c r="A15193" s="203" t="s">
        <v>14769</v>
      </c>
      <c r="B15193" s="193" t="s">
        <v>14770</v>
      </c>
      <c r="C15193" s="194" t="s">
        <v>14752</v>
      </c>
      <c r="D15193" s="222">
        <v>810.17</v>
      </c>
    </row>
    <row r="15194" spans="1:4" ht="12.75" customHeight="1">
      <c r="A15194" s="203" t="s">
        <v>14771</v>
      </c>
      <c r="B15194" s="193" t="s">
        <v>14772</v>
      </c>
      <c r="C15194" s="194" t="s">
        <v>14752</v>
      </c>
      <c r="D15194" s="222">
        <v>828.32</v>
      </c>
    </row>
    <row r="15195" spans="1:4" ht="12.75" customHeight="1">
      <c r="A15195" s="203" t="s">
        <v>14773</v>
      </c>
      <c r="B15195" s="193" t="s">
        <v>14774</v>
      </c>
      <c r="C15195" s="194" t="s">
        <v>14752</v>
      </c>
      <c r="D15195" s="222">
        <v>846.96</v>
      </c>
    </row>
    <row r="15196" spans="1:4" ht="12.75" customHeight="1">
      <c r="A15196" s="203" t="s">
        <v>14775</v>
      </c>
      <c r="B15196" s="193" t="s">
        <v>14776</v>
      </c>
      <c r="C15196" s="194" t="s">
        <v>14752</v>
      </c>
      <c r="D15196" s="222">
        <v>732.49</v>
      </c>
    </row>
    <row r="15197" spans="1:4" ht="12.75" customHeight="1">
      <c r="A15197" s="203" t="s">
        <v>14777</v>
      </c>
      <c r="B15197" s="193" t="s">
        <v>14778</v>
      </c>
      <c r="C15197" s="194" t="s">
        <v>14752</v>
      </c>
      <c r="D15197" s="222">
        <v>742.21</v>
      </c>
    </row>
    <row r="15198" spans="1:4" ht="15">
      <c r="A15198" s="202">
        <v>8749</v>
      </c>
      <c r="B15198" s="191" t="s">
        <v>14779</v>
      </c>
      <c r="C15198" s="192"/>
      <c r="D15198" s="221"/>
    </row>
    <row r="15199" spans="1:4" ht="12.75" customHeight="1">
      <c r="A15199" s="203" t="s">
        <v>14780</v>
      </c>
      <c r="B15199" s="193" t="s">
        <v>14781</v>
      </c>
      <c r="C15199" s="194" t="s">
        <v>14752</v>
      </c>
      <c r="D15199" s="222">
        <v>802.54</v>
      </c>
    </row>
    <row r="15200" spans="1:4" ht="12.75" customHeight="1">
      <c r="A15200" s="203" t="s">
        <v>14782</v>
      </c>
      <c r="B15200" s="193" t="s">
        <v>14783</v>
      </c>
      <c r="C15200" s="194" t="s">
        <v>14752</v>
      </c>
      <c r="D15200" s="222">
        <v>810.77</v>
      </c>
    </row>
    <row r="15201" spans="1:4" ht="12.75" customHeight="1">
      <c r="A15201" s="203" t="s">
        <v>14784</v>
      </c>
      <c r="B15201" s="193" t="s">
        <v>14785</v>
      </c>
      <c r="C15201" s="194" t="s">
        <v>14752</v>
      </c>
      <c r="D15201" s="222">
        <v>832.24</v>
      </c>
    </row>
    <row r="15202" spans="1:4" ht="12.75" customHeight="1">
      <c r="A15202" s="203" t="s">
        <v>14786</v>
      </c>
      <c r="B15202" s="193" t="s">
        <v>14787</v>
      </c>
      <c r="C15202" s="194" t="s">
        <v>14752</v>
      </c>
      <c r="D15202" s="222">
        <v>849.37</v>
      </c>
    </row>
    <row r="15203" spans="1:4" ht="12.75" customHeight="1">
      <c r="A15203" s="203" t="s">
        <v>14788</v>
      </c>
      <c r="B15203" s="193" t="s">
        <v>14789</v>
      </c>
      <c r="C15203" s="194" t="s">
        <v>14752</v>
      </c>
      <c r="D15203" s="222">
        <v>866.89</v>
      </c>
    </row>
    <row r="15204" spans="1:4" ht="12.75" customHeight="1">
      <c r="A15204" s="203" t="s">
        <v>14790</v>
      </c>
      <c r="B15204" s="193" t="s">
        <v>14791</v>
      </c>
      <c r="C15204" s="194" t="s">
        <v>14752</v>
      </c>
      <c r="D15204" s="222">
        <v>888.43</v>
      </c>
    </row>
    <row r="15205" spans="1:4" ht="15">
      <c r="A15205" s="202">
        <v>8750</v>
      </c>
      <c r="B15205" s="191" t="s">
        <v>14593</v>
      </c>
      <c r="C15205" s="192"/>
      <c r="D15205" s="221"/>
    </row>
    <row r="15206" spans="1:4" ht="12.75" customHeight="1">
      <c r="A15206" s="203" t="s">
        <v>14792</v>
      </c>
      <c r="B15206" s="193" t="s">
        <v>14793</v>
      </c>
      <c r="C15206" s="194" t="s">
        <v>14752</v>
      </c>
      <c r="D15206" s="222">
        <v>770.23</v>
      </c>
    </row>
    <row r="15207" spans="1:4" ht="12.75" customHeight="1">
      <c r="A15207" s="203" t="s">
        <v>14794</v>
      </c>
      <c r="B15207" s="193" t="s">
        <v>14795</v>
      </c>
      <c r="C15207" s="194" t="s">
        <v>14752</v>
      </c>
      <c r="D15207" s="222">
        <v>799.24</v>
      </c>
    </row>
    <row r="15208" spans="1:4" ht="12.75" customHeight="1">
      <c r="A15208" s="203" t="s">
        <v>14796</v>
      </c>
      <c r="B15208" s="193" t="s">
        <v>14797</v>
      </c>
      <c r="C15208" s="194" t="s">
        <v>14752</v>
      </c>
      <c r="D15208" s="222">
        <v>846.43</v>
      </c>
    </row>
    <row r="15209" spans="1:4" ht="12.75" customHeight="1">
      <c r="A15209" s="203" t="s">
        <v>14798</v>
      </c>
      <c r="B15209" s="193" t="s">
        <v>14799</v>
      </c>
      <c r="C15209" s="194" t="s">
        <v>14752</v>
      </c>
      <c r="D15209" s="222">
        <v>865.76</v>
      </c>
    </row>
    <row r="15210" spans="1:4" ht="12.75" customHeight="1">
      <c r="A15210" s="203" t="s">
        <v>14800</v>
      </c>
      <c r="B15210" s="193" t="s">
        <v>14801</v>
      </c>
      <c r="C15210" s="194" t="s">
        <v>14752</v>
      </c>
      <c r="D15210" s="222">
        <v>905.35</v>
      </c>
    </row>
    <row r="15211" spans="1:4" ht="12.75" customHeight="1">
      <c r="A15211" s="203" t="s">
        <v>14802</v>
      </c>
      <c r="B15211" s="193" t="s">
        <v>14803</v>
      </c>
      <c r="C15211" s="194" t="s">
        <v>14752</v>
      </c>
      <c r="D15211" s="222">
        <v>723.51</v>
      </c>
    </row>
    <row r="15212" spans="1:4" ht="12.75" customHeight="1">
      <c r="A15212" s="203" t="s">
        <v>14804</v>
      </c>
      <c r="B15212" s="193" t="s">
        <v>14805</v>
      </c>
      <c r="C15212" s="194" t="s">
        <v>14752</v>
      </c>
      <c r="D15212" s="222">
        <v>745.05</v>
      </c>
    </row>
    <row r="15213" spans="1:4" ht="12.75" customHeight="1">
      <c r="A15213" s="203" t="s">
        <v>14806</v>
      </c>
      <c r="B15213" s="193" t="s">
        <v>14807</v>
      </c>
      <c r="C15213" s="194" t="s">
        <v>14752</v>
      </c>
      <c r="D15213" s="222">
        <v>752.92</v>
      </c>
    </row>
    <row r="15214" spans="1:4" ht="12.75" customHeight="1">
      <c r="A15214" s="203" t="s">
        <v>14808</v>
      </c>
      <c r="B15214" s="193" t="s">
        <v>14809</v>
      </c>
      <c r="C15214" s="194" t="s">
        <v>14752</v>
      </c>
      <c r="D15214" s="222">
        <v>769.1</v>
      </c>
    </row>
    <row r="15215" spans="1:4" ht="12.75" customHeight="1">
      <c r="A15215" s="203" t="s">
        <v>14810</v>
      </c>
      <c r="B15215" s="193" t="s">
        <v>14811</v>
      </c>
      <c r="C15215" s="194" t="s">
        <v>14752</v>
      </c>
      <c r="D15215" s="222">
        <v>718.61</v>
      </c>
    </row>
    <row r="15216" spans="1:4" ht="15">
      <c r="A15216" s="202">
        <v>8751</v>
      </c>
      <c r="B15216" s="191" t="s">
        <v>14812</v>
      </c>
      <c r="C15216" s="192"/>
      <c r="D15216" s="221"/>
    </row>
    <row r="15217" spans="1:4" ht="12.75" customHeight="1">
      <c r="A15217" s="203" t="s">
        <v>14813</v>
      </c>
      <c r="B15217" s="193" t="s">
        <v>14814</v>
      </c>
      <c r="C15217" s="194" t="s">
        <v>14657</v>
      </c>
      <c r="D15217" s="222">
        <v>23.97</v>
      </c>
    </row>
    <row r="15218" spans="1:4" ht="12.75" customHeight="1">
      <c r="A15218" s="203" t="s">
        <v>14815</v>
      </c>
      <c r="B15218" s="193" t="s">
        <v>14816</v>
      </c>
      <c r="C15218" s="194" t="s">
        <v>14657</v>
      </c>
      <c r="D15218" s="222">
        <v>23.97</v>
      </c>
    </row>
    <row r="15219" spans="1:4" ht="15">
      <c r="A15219" s="202">
        <v>8752</v>
      </c>
      <c r="B15219" s="191" t="s">
        <v>14817</v>
      </c>
      <c r="C15219" s="192"/>
      <c r="D15219" s="221"/>
    </row>
    <row r="15220" spans="1:4" ht="12.75" customHeight="1">
      <c r="A15220" s="203" t="s">
        <v>14818</v>
      </c>
      <c r="B15220" s="193" t="s">
        <v>14819</v>
      </c>
      <c r="C15220" s="194" t="s">
        <v>14674</v>
      </c>
      <c r="D15220" s="222">
        <v>122.59</v>
      </c>
    </row>
    <row r="15221" spans="1:4" ht="12.75" customHeight="1">
      <c r="A15221" s="203" t="s">
        <v>14820</v>
      </c>
      <c r="B15221" s="193" t="s">
        <v>14821</v>
      </c>
      <c r="C15221" s="194" t="s">
        <v>14674</v>
      </c>
      <c r="D15221" s="222">
        <v>130.51</v>
      </c>
    </row>
    <row r="15222" spans="1:4" ht="12.75" customHeight="1">
      <c r="A15222" s="203" t="s">
        <v>14822</v>
      </c>
      <c r="B15222" s="193" t="s">
        <v>14823</v>
      </c>
      <c r="C15222" s="194" t="s">
        <v>14674</v>
      </c>
      <c r="D15222" s="222">
        <v>138.44</v>
      </c>
    </row>
    <row r="15223" spans="1:4" ht="12.75" customHeight="1">
      <c r="A15223" s="203" t="s">
        <v>14824</v>
      </c>
      <c r="B15223" s="193" t="s">
        <v>14825</v>
      </c>
      <c r="C15223" s="194" t="s">
        <v>14674</v>
      </c>
      <c r="D15223" s="222">
        <v>126.55</v>
      </c>
    </row>
    <row r="15224" spans="1:4" ht="12.75" customHeight="1">
      <c r="A15224" s="203" t="s">
        <v>14826</v>
      </c>
      <c r="B15224" s="193" t="s">
        <v>14827</v>
      </c>
      <c r="C15224" s="194" t="s">
        <v>14674</v>
      </c>
      <c r="D15224" s="222">
        <v>138.44</v>
      </c>
    </row>
    <row r="15225" spans="1:4" ht="12.75" customHeight="1">
      <c r="A15225" s="203" t="s">
        <v>14828</v>
      </c>
      <c r="B15225" s="193" t="s">
        <v>14829</v>
      </c>
      <c r="C15225" s="194" t="s">
        <v>14674</v>
      </c>
      <c r="D15225" s="222">
        <v>157.06</v>
      </c>
    </row>
    <row r="15226" spans="1:4" ht="12.75" customHeight="1">
      <c r="A15226" s="203" t="s">
        <v>14830</v>
      </c>
      <c r="B15226" s="193" t="s">
        <v>14831</v>
      </c>
      <c r="C15226" s="194" t="s">
        <v>14674</v>
      </c>
      <c r="D15226" s="222">
        <v>165.38</v>
      </c>
    </row>
    <row r="15227" spans="1:4" ht="12.75" customHeight="1">
      <c r="A15227" s="203" t="s">
        <v>14832</v>
      </c>
      <c r="B15227" s="193" t="s">
        <v>14833</v>
      </c>
      <c r="C15227" s="194" t="s">
        <v>14674</v>
      </c>
      <c r="D15227" s="222">
        <v>130.51</v>
      </c>
    </row>
    <row r="15228" spans="1:4" ht="12.75" customHeight="1">
      <c r="A15228" s="203" t="s">
        <v>14834</v>
      </c>
      <c r="B15228" s="193" t="s">
        <v>14835</v>
      </c>
      <c r="C15228" s="194" t="s">
        <v>14674</v>
      </c>
      <c r="D15228" s="222">
        <v>145.05000000000001</v>
      </c>
    </row>
    <row r="15229" spans="1:4" ht="12.75" customHeight="1">
      <c r="A15229" s="203" t="s">
        <v>14836</v>
      </c>
      <c r="B15229" s="193" t="s">
        <v>14837</v>
      </c>
      <c r="C15229" s="194" t="s">
        <v>14674</v>
      </c>
      <c r="D15229" s="222">
        <v>179.62</v>
      </c>
    </row>
    <row r="15230" spans="1:4" ht="12.75" customHeight="1">
      <c r="A15230" s="203" t="s">
        <v>14838</v>
      </c>
      <c r="B15230" s="193" t="s">
        <v>14839</v>
      </c>
      <c r="C15230" s="194" t="s">
        <v>14674</v>
      </c>
      <c r="D15230" s="222">
        <v>128.31</v>
      </c>
    </row>
    <row r="15231" spans="1:4" ht="12.75" customHeight="1">
      <c r="A15231" s="203" t="s">
        <v>14840</v>
      </c>
      <c r="B15231" s="193" t="s">
        <v>14841</v>
      </c>
      <c r="C15231" s="194" t="s">
        <v>14674</v>
      </c>
      <c r="D15231" s="222">
        <v>136.22999999999999</v>
      </c>
    </row>
    <row r="15232" spans="1:4" ht="12.75" customHeight="1">
      <c r="A15232" s="203" t="s">
        <v>14842</v>
      </c>
      <c r="B15232" s="193" t="s">
        <v>14843</v>
      </c>
      <c r="C15232" s="194" t="s">
        <v>14674</v>
      </c>
      <c r="D15232" s="222">
        <v>144.15</v>
      </c>
    </row>
    <row r="15233" spans="1:4" ht="12.75" customHeight="1">
      <c r="A15233" s="203" t="s">
        <v>14844</v>
      </c>
      <c r="B15233" s="193" t="s">
        <v>14845</v>
      </c>
      <c r="C15233" s="194" t="s">
        <v>14674</v>
      </c>
      <c r="D15233" s="222">
        <v>132.27000000000001</v>
      </c>
    </row>
    <row r="15234" spans="1:4" ht="12.75" customHeight="1">
      <c r="A15234" s="203" t="s">
        <v>14846</v>
      </c>
      <c r="B15234" s="193" t="s">
        <v>14847</v>
      </c>
      <c r="C15234" s="194" t="s">
        <v>14674</v>
      </c>
      <c r="D15234" s="222">
        <v>144.15</v>
      </c>
    </row>
    <row r="15235" spans="1:4" ht="12.75" customHeight="1">
      <c r="A15235" s="203" t="s">
        <v>14848</v>
      </c>
      <c r="B15235" s="193" t="s">
        <v>14849</v>
      </c>
      <c r="C15235" s="194" t="s">
        <v>14674</v>
      </c>
      <c r="D15235" s="222">
        <v>162.78</v>
      </c>
    </row>
    <row r="15236" spans="1:4" ht="12.75" customHeight="1">
      <c r="A15236" s="203" t="s">
        <v>14850</v>
      </c>
      <c r="B15236" s="193" t="s">
        <v>14851</v>
      </c>
      <c r="C15236" s="194" t="s">
        <v>14674</v>
      </c>
      <c r="D15236" s="222">
        <v>136.22999999999999</v>
      </c>
    </row>
    <row r="15237" spans="1:4" ht="12.75" customHeight="1">
      <c r="A15237" s="203" t="s">
        <v>14852</v>
      </c>
      <c r="B15237" s="193" t="s">
        <v>14853</v>
      </c>
      <c r="C15237" s="194" t="s">
        <v>14674</v>
      </c>
      <c r="D15237" s="222">
        <v>150.76</v>
      </c>
    </row>
    <row r="15238" spans="1:4" ht="12.75" customHeight="1">
      <c r="A15238" s="203" t="s">
        <v>14854</v>
      </c>
      <c r="B15238" s="193" t="s">
        <v>14855</v>
      </c>
      <c r="C15238" s="194" t="s">
        <v>14674</v>
      </c>
      <c r="D15238" s="222">
        <v>185.34</v>
      </c>
    </row>
    <row r="15239" spans="1:4" ht="15">
      <c r="A15239" s="202">
        <v>8753</v>
      </c>
      <c r="B15239" s="191" t="s">
        <v>14856</v>
      </c>
      <c r="C15239" s="192"/>
      <c r="D15239" s="221"/>
    </row>
    <row r="15240" spans="1:4" ht="12.75" customHeight="1">
      <c r="A15240" s="203" t="s">
        <v>14857</v>
      </c>
      <c r="B15240" s="193" t="s">
        <v>14858</v>
      </c>
      <c r="C15240" s="194" t="s">
        <v>14715</v>
      </c>
      <c r="D15240" s="222">
        <v>22.16</v>
      </c>
    </row>
    <row r="15241" spans="1:4" ht="12.75" customHeight="1">
      <c r="A15241" s="203" t="s">
        <v>14859</v>
      </c>
      <c r="B15241" s="193" t="s">
        <v>14860</v>
      </c>
      <c r="C15241" s="194" t="s">
        <v>14715</v>
      </c>
      <c r="D15241" s="222">
        <v>25.17</v>
      </c>
    </row>
    <row r="15242" spans="1:4" ht="12.75" customHeight="1">
      <c r="A15242" s="203" t="s">
        <v>14861</v>
      </c>
      <c r="B15242" s="193" t="s">
        <v>14862</v>
      </c>
      <c r="C15242" s="194" t="s">
        <v>14715</v>
      </c>
      <c r="D15242" s="222">
        <v>19.53</v>
      </c>
    </row>
    <row r="15243" spans="1:4" ht="12.75" customHeight="1">
      <c r="A15243" s="203" t="s">
        <v>14863</v>
      </c>
      <c r="B15243" s="193" t="s">
        <v>14864</v>
      </c>
      <c r="C15243" s="194" t="s">
        <v>14715</v>
      </c>
      <c r="D15243" s="222">
        <v>23.23</v>
      </c>
    </row>
    <row r="15244" spans="1:4" ht="12.75" customHeight="1">
      <c r="A15244" s="203" t="s">
        <v>14865</v>
      </c>
      <c r="B15244" s="193" t="s">
        <v>14866</v>
      </c>
      <c r="C15244" s="194" t="s">
        <v>14715</v>
      </c>
      <c r="D15244" s="222">
        <v>19.059999999999999</v>
      </c>
    </row>
    <row r="15245" spans="1:4" ht="15">
      <c r="A15245" s="202">
        <v>8754</v>
      </c>
      <c r="B15245" s="191" t="s">
        <v>14867</v>
      </c>
      <c r="C15245" s="192"/>
      <c r="D15245" s="221"/>
    </row>
    <row r="15246" spans="1:4" ht="12.75" customHeight="1">
      <c r="A15246" s="203" t="s">
        <v>14868</v>
      </c>
      <c r="B15246" s="193" t="s">
        <v>14869</v>
      </c>
      <c r="C15246" s="194" t="s">
        <v>14674</v>
      </c>
      <c r="D15246" s="222">
        <v>14.04</v>
      </c>
    </row>
    <row r="15247" spans="1:4" ht="15">
      <c r="A15247" s="202">
        <v>8755</v>
      </c>
      <c r="B15247" s="191" t="s">
        <v>14870</v>
      </c>
      <c r="C15247" s="192"/>
      <c r="D15247" s="221"/>
    </row>
    <row r="15248" spans="1:4" ht="12.75" customHeight="1">
      <c r="A15248" s="203" t="s">
        <v>14871</v>
      </c>
      <c r="B15248" s="193" t="s">
        <v>14872</v>
      </c>
      <c r="C15248" s="194" t="s">
        <v>14752</v>
      </c>
      <c r="D15248" s="222">
        <v>730.37</v>
      </c>
    </row>
    <row r="15249" spans="1:4" ht="12.75" customHeight="1">
      <c r="A15249" s="203" t="s">
        <v>14873</v>
      </c>
      <c r="B15249" s="193" t="s">
        <v>14874</v>
      </c>
      <c r="C15249" s="194" t="s">
        <v>14752</v>
      </c>
      <c r="D15249" s="222">
        <v>3580.45</v>
      </c>
    </row>
    <row r="15250" spans="1:4" ht="15">
      <c r="A15250" s="202">
        <v>8756</v>
      </c>
      <c r="B15250" s="191" t="s">
        <v>14875</v>
      </c>
      <c r="C15250" s="192"/>
      <c r="D15250" s="221"/>
    </row>
    <row r="15251" spans="1:4" ht="12.75" customHeight="1">
      <c r="A15251" s="203" t="s">
        <v>14876</v>
      </c>
      <c r="B15251" s="193" t="s">
        <v>14877</v>
      </c>
      <c r="C15251" s="194" t="s">
        <v>14878</v>
      </c>
      <c r="D15251" s="222">
        <v>342.1</v>
      </c>
    </row>
    <row r="15252" spans="1:4" ht="12.75" customHeight="1">
      <c r="A15252" s="203" t="s">
        <v>14879</v>
      </c>
      <c r="B15252" s="193" t="s">
        <v>14880</v>
      </c>
      <c r="C15252" s="194" t="s">
        <v>14674</v>
      </c>
      <c r="D15252" s="222">
        <v>180.69</v>
      </c>
    </row>
    <row r="15253" spans="1:4" ht="12.75" customHeight="1">
      <c r="A15253" s="203" t="s">
        <v>14881</v>
      </c>
      <c r="B15253" s="193" t="s">
        <v>14882</v>
      </c>
      <c r="C15253" s="194" t="s">
        <v>14883</v>
      </c>
      <c r="D15253" s="222">
        <v>8.4</v>
      </c>
    </row>
    <row r="15254" spans="1:4" ht="12.75" customHeight="1">
      <c r="A15254" s="203" t="s">
        <v>14884</v>
      </c>
      <c r="B15254" s="193" t="s">
        <v>14885</v>
      </c>
      <c r="C15254" s="194" t="s">
        <v>14883</v>
      </c>
      <c r="D15254" s="222">
        <v>5.87</v>
      </c>
    </row>
    <row r="15255" spans="1:4" ht="12.75" customHeight="1">
      <c r="A15255" s="203" t="s">
        <v>14886</v>
      </c>
      <c r="B15255" s="193" t="s">
        <v>14887</v>
      </c>
      <c r="C15255" s="194" t="s">
        <v>14657</v>
      </c>
      <c r="D15255" s="222">
        <v>53.32</v>
      </c>
    </row>
    <row r="15256" spans="1:4" ht="12.75" customHeight="1">
      <c r="A15256" s="203" t="s">
        <v>14888</v>
      </c>
      <c r="B15256" s="193" t="s">
        <v>14889</v>
      </c>
      <c r="C15256" s="194" t="s">
        <v>14657</v>
      </c>
      <c r="D15256" s="222">
        <v>17.66</v>
      </c>
    </row>
    <row r="15257" spans="1:4" ht="12.75" customHeight="1">
      <c r="A15257" s="203" t="s">
        <v>14890</v>
      </c>
      <c r="B15257" s="193" t="s">
        <v>14891</v>
      </c>
      <c r="C15257" s="194" t="s">
        <v>14674</v>
      </c>
      <c r="D15257" s="222">
        <v>47.12</v>
      </c>
    </row>
    <row r="15258" spans="1:4" ht="12.75" customHeight="1">
      <c r="A15258" s="203" t="s">
        <v>14892</v>
      </c>
      <c r="B15258" s="193" t="s">
        <v>14893</v>
      </c>
      <c r="C15258" s="194" t="s">
        <v>14674</v>
      </c>
      <c r="D15258" s="222">
        <v>49.9</v>
      </c>
    </row>
    <row r="15259" spans="1:4" ht="15">
      <c r="A15259" s="202">
        <v>8669</v>
      </c>
      <c r="B15259" s="191" t="s">
        <v>14894</v>
      </c>
      <c r="C15259" s="192"/>
      <c r="D15259" s="221"/>
    </row>
    <row r="15260" spans="1:4" ht="15">
      <c r="A15260" s="202">
        <v>8757</v>
      </c>
      <c r="B15260" s="191" t="s">
        <v>14895</v>
      </c>
      <c r="C15260" s="192"/>
      <c r="D15260" s="221"/>
    </row>
    <row r="15261" spans="1:4" ht="12.75" customHeight="1">
      <c r="A15261" s="203" t="s">
        <v>2584</v>
      </c>
      <c r="B15261" s="193" t="s">
        <v>14896</v>
      </c>
      <c r="C15261" s="194" t="s">
        <v>14674</v>
      </c>
      <c r="D15261" s="222">
        <v>165.52</v>
      </c>
    </row>
    <row r="15262" spans="1:4" ht="12.75" customHeight="1">
      <c r="A15262" s="203" t="s">
        <v>14897</v>
      </c>
      <c r="B15262" s="193" t="s">
        <v>14898</v>
      </c>
      <c r="C15262" s="194" t="s">
        <v>14674</v>
      </c>
      <c r="D15262" s="222">
        <v>313.93</v>
      </c>
    </row>
    <row r="15263" spans="1:4" ht="12.75" customHeight="1">
      <c r="A15263" s="203" t="s">
        <v>14899</v>
      </c>
      <c r="B15263" s="193" t="s">
        <v>14900</v>
      </c>
      <c r="C15263" s="194" t="s">
        <v>14674</v>
      </c>
      <c r="D15263" s="222">
        <v>96.96</v>
      </c>
    </row>
    <row r="15264" spans="1:4" ht="15">
      <c r="A15264" s="202">
        <v>8758</v>
      </c>
      <c r="B15264" s="191" t="s">
        <v>14901</v>
      </c>
      <c r="C15264" s="192"/>
      <c r="D15264" s="221"/>
    </row>
    <row r="15265" spans="1:4" ht="12.75" customHeight="1">
      <c r="A15265" s="203" t="s">
        <v>14902</v>
      </c>
      <c r="B15265" s="193" t="s">
        <v>14903</v>
      </c>
      <c r="C15265" s="194" t="s">
        <v>14674</v>
      </c>
      <c r="D15265" s="222">
        <v>138.07</v>
      </c>
    </row>
    <row r="15266" spans="1:4" ht="12.75" customHeight="1">
      <c r="A15266" s="203" t="s">
        <v>14904</v>
      </c>
      <c r="B15266" s="193" t="s">
        <v>14905</v>
      </c>
      <c r="C15266" s="194" t="s">
        <v>14674</v>
      </c>
      <c r="D15266" s="222">
        <v>134.91999999999999</v>
      </c>
    </row>
    <row r="15267" spans="1:4" ht="12.75" customHeight="1">
      <c r="A15267" s="203" t="s">
        <v>14906</v>
      </c>
      <c r="B15267" s="193" t="s">
        <v>14907</v>
      </c>
      <c r="C15267" s="194" t="s">
        <v>14674</v>
      </c>
      <c r="D15267" s="222">
        <v>245.53</v>
      </c>
    </row>
    <row r="15268" spans="1:4" ht="12.75" customHeight="1">
      <c r="A15268" s="203" t="s">
        <v>14908</v>
      </c>
      <c r="B15268" s="193" t="s">
        <v>14909</v>
      </c>
      <c r="C15268" s="194" t="s">
        <v>14674</v>
      </c>
      <c r="D15268" s="222">
        <v>239.67</v>
      </c>
    </row>
    <row r="15269" spans="1:4" ht="12.75" customHeight="1">
      <c r="A15269" s="203" t="s">
        <v>14910</v>
      </c>
      <c r="B15269" s="193" t="s">
        <v>14911</v>
      </c>
      <c r="C15269" s="194" t="s">
        <v>14674</v>
      </c>
      <c r="D15269" s="222">
        <v>84.93</v>
      </c>
    </row>
    <row r="15270" spans="1:4" ht="15">
      <c r="A15270" s="202">
        <v>8759</v>
      </c>
      <c r="B15270" s="191" t="s">
        <v>14912</v>
      </c>
      <c r="C15270" s="192"/>
      <c r="D15270" s="221"/>
    </row>
    <row r="15271" spans="1:4" ht="12.75" customHeight="1">
      <c r="A15271" s="203" t="s">
        <v>14913</v>
      </c>
      <c r="B15271" s="193" t="s">
        <v>14914</v>
      </c>
      <c r="C15271" s="194" t="s">
        <v>14674</v>
      </c>
      <c r="D15271" s="222">
        <v>63.63</v>
      </c>
    </row>
    <row r="15272" spans="1:4" ht="12.75" customHeight="1">
      <c r="A15272" s="203" t="s">
        <v>14915</v>
      </c>
      <c r="B15272" s="193" t="s">
        <v>14916</v>
      </c>
      <c r="C15272" s="194" t="s">
        <v>14674</v>
      </c>
      <c r="D15272" s="222">
        <v>83.78</v>
      </c>
    </row>
    <row r="15273" spans="1:4" ht="12.75" customHeight="1">
      <c r="A15273" s="203" t="s">
        <v>14917</v>
      </c>
      <c r="B15273" s="193" t="s">
        <v>14918</v>
      </c>
      <c r="C15273" s="194" t="s">
        <v>14674</v>
      </c>
      <c r="D15273" s="222">
        <v>54.72</v>
      </c>
    </row>
    <row r="15274" spans="1:4" ht="15">
      <c r="A15274" s="202">
        <v>8760</v>
      </c>
      <c r="B15274" s="191" t="s">
        <v>14919</v>
      </c>
      <c r="C15274" s="192"/>
      <c r="D15274" s="221"/>
    </row>
    <row r="15275" spans="1:4" ht="12.75" customHeight="1">
      <c r="A15275" s="203" t="s">
        <v>14920</v>
      </c>
      <c r="B15275" s="193" t="s">
        <v>23889</v>
      </c>
      <c r="C15275" s="194" t="s">
        <v>14674</v>
      </c>
      <c r="D15275" s="222">
        <v>66.25</v>
      </c>
    </row>
    <row r="15276" spans="1:4" ht="12.75" customHeight="1">
      <c r="A15276" s="203" t="s">
        <v>23834</v>
      </c>
      <c r="B15276" s="193" t="s">
        <v>23890</v>
      </c>
      <c r="C15276" s="194" t="s">
        <v>14674</v>
      </c>
      <c r="D15276" s="222">
        <v>65.63</v>
      </c>
    </row>
    <row r="15277" spans="1:4" ht="12.75" customHeight="1">
      <c r="A15277" s="203" t="s">
        <v>14921</v>
      </c>
      <c r="B15277" s="193" t="s">
        <v>23891</v>
      </c>
      <c r="C15277" s="194" t="s">
        <v>14674</v>
      </c>
      <c r="D15277" s="222">
        <v>79.39</v>
      </c>
    </row>
    <row r="15278" spans="1:4" ht="12.75" customHeight="1">
      <c r="A15278" s="203" t="s">
        <v>23835</v>
      </c>
      <c r="B15278" s="193" t="s">
        <v>23892</v>
      </c>
      <c r="C15278" s="194" t="s">
        <v>14674</v>
      </c>
      <c r="D15278" s="222">
        <v>74.86</v>
      </c>
    </row>
    <row r="15279" spans="1:4" ht="12.75" customHeight="1">
      <c r="A15279" s="203" t="s">
        <v>14922</v>
      </c>
      <c r="B15279" s="193" t="s">
        <v>14923</v>
      </c>
      <c r="C15279" s="194" t="s">
        <v>14674</v>
      </c>
      <c r="D15279" s="222">
        <v>63.07</v>
      </c>
    </row>
    <row r="15280" spans="1:4" ht="12.75" customHeight="1">
      <c r="A15280" s="203" t="s">
        <v>23836</v>
      </c>
      <c r="B15280" s="193" t="s">
        <v>23893</v>
      </c>
      <c r="C15280" s="194" t="s">
        <v>14674</v>
      </c>
      <c r="D15280" s="222">
        <v>65.23</v>
      </c>
    </row>
    <row r="15281" spans="1:4" ht="12.75" customHeight="1">
      <c r="A15281" s="202">
        <v>8761</v>
      </c>
      <c r="B15281" s="191" t="s">
        <v>14924</v>
      </c>
      <c r="C15281" s="192"/>
      <c r="D15281" s="221"/>
    </row>
    <row r="15282" spans="1:4" ht="12.75" customHeight="1">
      <c r="A15282" s="203" t="s">
        <v>14925</v>
      </c>
      <c r="B15282" s="193" t="s">
        <v>23894</v>
      </c>
      <c r="C15282" s="194" t="s">
        <v>14674</v>
      </c>
      <c r="D15282" s="222">
        <v>82.82</v>
      </c>
    </row>
    <row r="15283" spans="1:4" ht="12.75" customHeight="1">
      <c r="A15283" s="203" t="s">
        <v>23837</v>
      </c>
      <c r="B15283" s="193" t="s">
        <v>23895</v>
      </c>
      <c r="C15283" s="194" t="s">
        <v>14674</v>
      </c>
      <c r="D15283" s="222">
        <v>79.03</v>
      </c>
    </row>
    <row r="15284" spans="1:4" ht="12.75" customHeight="1">
      <c r="A15284" s="203" t="s">
        <v>14926</v>
      </c>
      <c r="B15284" s="193" t="s">
        <v>23896</v>
      </c>
      <c r="C15284" s="194" t="s">
        <v>14674</v>
      </c>
      <c r="D15284" s="222">
        <v>96.83</v>
      </c>
    </row>
    <row r="15285" spans="1:4" ht="12.75" customHeight="1">
      <c r="A15285" s="203" t="s">
        <v>23838</v>
      </c>
      <c r="B15285" s="193" t="s">
        <v>23897</v>
      </c>
      <c r="C15285" s="194" t="s">
        <v>14674</v>
      </c>
      <c r="D15285" s="222">
        <v>97.24</v>
      </c>
    </row>
    <row r="15286" spans="1:4" ht="12.75" customHeight="1">
      <c r="A15286" s="203" t="s">
        <v>14927</v>
      </c>
      <c r="B15286" s="193" t="s">
        <v>23898</v>
      </c>
      <c r="C15286" s="194" t="s">
        <v>14674</v>
      </c>
      <c r="D15286" s="222">
        <v>67.5</v>
      </c>
    </row>
    <row r="15287" spans="1:4" ht="12.75" customHeight="1">
      <c r="A15287" s="203" t="s">
        <v>23839</v>
      </c>
      <c r="B15287" s="193" t="s">
        <v>23899</v>
      </c>
      <c r="C15287" s="194" t="s">
        <v>14674</v>
      </c>
      <c r="D15287" s="222">
        <v>65.52</v>
      </c>
    </row>
    <row r="15288" spans="1:4" ht="12.75" customHeight="1">
      <c r="A15288" s="203" t="s">
        <v>14928</v>
      </c>
      <c r="B15288" s="193" t="s">
        <v>23900</v>
      </c>
      <c r="C15288" s="194" t="s">
        <v>14883</v>
      </c>
      <c r="D15288" s="222">
        <v>25.85</v>
      </c>
    </row>
    <row r="15289" spans="1:4" ht="12.75" customHeight="1">
      <c r="A15289" s="203" t="s">
        <v>23840</v>
      </c>
      <c r="B15289" s="193" t="s">
        <v>23901</v>
      </c>
      <c r="C15289" s="194" t="s">
        <v>14883</v>
      </c>
      <c r="D15289" s="222">
        <v>24.72</v>
      </c>
    </row>
    <row r="15290" spans="1:4" ht="12.75" customHeight="1">
      <c r="A15290" s="203" t="s">
        <v>14929</v>
      </c>
      <c r="B15290" s="193" t="s">
        <v>23902</v>
      </c>
      <c r="C15290" s="194" t="s">
        <v>14883</v>
      </c>
      <c r="D15290" s="222">
        <v>21.51</v>
      </c>
    </row>
    <row r="15291" spans="1:4" ht="12.75" customHeight="1">
      <c r="A15291" s="203" t="s">
        <v>23841</v>
      </c>
      <c r="B15291" s="193" t="s">
        <v>23903</v>
      </c>
      <c r="C15291" s="194" t="s">
        <v>14883</v>
      </c>
      <c r="D15291" s="222">
        <v>21.51</v>
      </c>
    </row>
    <row r="15292" spans="1:4" ht="12.75" customHeight="1">
      <c r="A15292" s="203" t="s">
        <v>14930</v>
      </c>
      <c r="B15292" s="193" t="s">
        <v>23904</v>
      </c>
      <c r="C15292" s="194" t="s">
        <v>14883</v>
      </c>
      <c r="D15292" s="222">
        <v>27.48</v>
      </c>
    </row>
    <row r="15293" spans="1:4" ht="12.75" customHeight="1">
      <c r="A15293" s="203" t="s">
        <v>23842</v>
      </c>
      <c r="B15293" s="193" t="s">
        <v>23905</v>
      </c>
      <c r="C15293" s="194" t="s">
        <v>14883</v>
      </c>
      <c r="D15293" s="222">
        <v>27.48</v>
      </c>
    </row>
    <row r="15294" spans="1:4" ht="12.75" customHeight="1">
      <c r="A15294" s="203" t="s">
        <v>14931</v>
      </c>
      <c r="B15294" s="193" t="s">
        <v>23906</v>
      </c>
      <c r="C15294" s="194" t="s">
        <v>14883</v>
      </c>
      <c r="D15294" s="222">
        <v>18.850000000000001</v>
      </c>
    </row>
    <row r="15295" spans="1:4" ht="12.75" customHeight="1">
      <c r="A15295" s="203" t="s">
        <v>23843</v>
      </c>
      <c r="B15295" s="193" t="s">
        <v>23907</v>
      </c>
      <c r="C15295" s="194" t="s">
        <v>14883</v>
      </c>
      <c r="D15295" s="222">
        <v>18.079999999999998</v>
      </c>
    </row>
    <row r="15296" spans="1:4" ht="12.75" customHeight="1">
      <c r="A15296" s="202">
        <v>8762</v>
      </c>
      <c r="B15296" s="191" t="s">
        <v>14932</v>
      </c>
      <c r="C15296" s="192"/>
      <c r="D15296" s="221"/>
    </row>
    <row r="15297" spans="1:4" ht="12.75" customHeight="1">
      <c r="A15297" s="203" t="s">
        <v>14933</v>
      </c>
      <c r="B15297" s="193" t="s">
        <v>14934</v>
      </c>
      <c r="C15297" s="194" t="s">
        <v>14674</v>
      </c>
      <c r="D15297" s="222">
        <v>100.27</v>
      </c>
    </row>
    <row r="15298" spans="1:4" ht="12.75" customHeight="1">
      <c r="A15298" s="203" t="s">
        <v>14935</v>
      </c>
      <c r="B15298" s="193" t="s">
        <v>14936</v>
      </c>
      <c r="C15298" s="194" t="s">
        <v>14674</v>
      </c>
      <c r="D15298" s="222">
        <v>143.62</v>
      </c>
    </row>
    <row r="15299" spans="1:4" ht="12.75" customHeight="1">
      <c r="A15299" s="203" t="s">
        <v>14937</v>
      </c>
      <c r="B15299" s="193" t="s">
        <v>14938</v>
      </c>
      <c r="C15299" s="194" t="s">
        <v>14674</v>
      </c>
      <c r="D15299" s="222">
        <v>211.65</v>
      </c>
    </row>
    <row r="15300" spans="1:4" ht="15">
      <c r="A15300" s="202">
        <v>8764</v>
      </c>
      <c r="B15300" s="191" t="s">
        <v>14939</v>
      </c>
      <c r="C15300" s="192"/>
      <c r="D15300" s="221"/>
    </row>
    <row r="15301" spans="1:4" ht="12.75" customHeight="1">
      <c r="A15301" s="203" t="s">
        <v>14940</v>
      </c>
      <c r="B15301" s="193" t="s">
        <v>14941</v>
      </c>
      <c r="C15301" s="194" t="s">
        <v>14674</v>
      </c>
      <c r="D15301" s="222">
        <v>207.03</v>
      </c>
    </row>
    <row r="15302" spans="1:4" ht="12.75" customHeight="1">
      <c r="A15302" s="203" t="s">
        <v>14942</v>
      </c>
      <c r="B15302" s="193" t="s">
        <v>14943</v>
      </c>
      <c r="C15302" s="194" t="s">
        <v>14674</v>
      </c>
      <c r="D15302" s="222">
        <v>143.03</v>
      </c>
    </row>
    <row r="15303" spans="1:4" ht="15">
      <c r="A15303" s="202">
        <v>8765</v>
      </c>
      <c r="B15303" s="191" t="s">
        <v>14944</v>
      </c>
      <c r="C15303" s="192"/>
      <c r="D15303" s="221"/>
    </row>
    <row r="15304" spans="1:4" ht="12.75" customHeight="1">
      <c r="A15304" s="203" t="s">
        <v>14945</v>
      </c>
      <c r="B15304" s="193" t="s">
        <v>14946</v>
      </c>
      <c r="C15304" s="194" t="s">
        <v>14674</v>
      </c>
      <c r="D15304" s="222">
        <v>1642.55</v>
      </c>
    </row>
    <row r="15305" spans="1:4" ht="12.75" customHeight="1">
      <c r="A15305" s="203" t="s">
        <v>14947</v>
      </c>
      <c r="B15305" s="193" t="s">
        <v>14948</v>
      </c>
      <c r="C15305" s="194" t="s">
        <v>14674</v>
      </c>
      <c r="D15305" s="222">
        <v>1916.04</v>
      </c>
    </row>
    <row r="15306" spans="1:4" ht="12.75" customHeight="1">
      <c r="A15306" s="203" t="s">
        <v>14949</v>
      </c>
      <c r="B15306" s="193" t="s">
        <v>14950</v>
      </c>
      <c r="C15306" s="194" t="s">
        <v>14674</v>
      </c>
      <c r="D15306" s="222">
        <v>620.08000000000004</v>
      </c>
    </row>
    <row r="15307" spans="1:4" ht="15">
      <c r="A15307" s="202">
        <v>8767</v>
      </c>
      <c r="B15307" s="191" t="s">
        <v>14951</v>
      </c>
      <c r="C15307" s="192"/>
      <c r="D15307" s="221"/>
    </row>
    <row r="15308" spans="1:4" ht="12.75" customHeight="1">
      <c r="A15308" s="203" t="s">
        <v>14952</v>
      </c>
      <c r="B15308" s="193" t="s">
        <v>14953</v>
      </c>
      <c r="C15308" s="194" t="s">
        <v>14883</v>
      </c>
      <c r="D15308" s="222">
        <v>6.97</v>
      </c>
    </row>
    <row r="15309" spans="1:4" ht="12.75" customHeight="1">
      <c r="A15309" s="203" t="s">
        <v>14954</v>
      </c>
      <c r="B15309" s="193" t="s">
        <v>14955</v>
      </c>
      <c r="C15309" s="194" t="s">
        <v>14883</v>
      </c>
      <c r="D15309" s="222">
        <v>7.04</v>
      </c>
    </row>
    <row r="15310" spans="1:4" ht="15">
      <c r="A15310" s="202">
        <v>8768</v>
      </c>
      <c r="B15310" s="191" t="s">
        <v>14956</v>
      </c>
      <c r="C15310" s="192"/>
      <c r="D15310" s="221"/>
    </row>
    <row r="15311" spans="1:4" ht="12.75" customHeight="1">
      <c r="A15311" s="203" t="s">
        <v>14957</v>
      </c>
      <c r="B15311" s="193" t="s">
        <v>14958</v>
      </c>
      <c r="C15311" s="194" t="s">
        <v>14752</v>
      </c>
      <c r="D15311" s="222">
        <v>3382.4</v>
      </c>
    </row>
    <row r="15312" spans="1:4" ht="12.75" customHeight="1">
      <c r="A15312" s="203" t="s">
        <v>14959</v>
      </c>
      <c r="B15312" s="193" t="s">
        <v>14960</v>
      </c>
      <c r="C15312" s="194" t="s">
        <v>14752</v>
      </c>
      <c r="D15312" s="222">
        <v>3146.73</v>
      </c>
    </row>
    <row r="15313" spans="1:4" ht="12.75" customHeight="1">
      <c r="A15313" s="202">
        <v>8769</v>
      </c>
      <c r="B15313" s="191" t="s">
        <v>14961</v>
      </c>
      <c r="C15313" s="192"/>
      <c r="D15313" s="221"/>
    </row>
    <row r="15314" spans="1:4" ht="12.75" customHeight="1">
      <c r="A15314" s="203" t="s">
        <v>14962</v>
      </c>
      <c r="B15314" s="193" t="s">
        <v>14963</v>
      </c>
      <c r="C15314" s="194" t="s">
        <v>14674</v>
      </c>
      <c r="D15314" s="222">
        <v>103.71</v>
      </c>
    </row>
    <row r="15315" spans="1:4" ht="12.75" customHeight="1">
      <c r="A15315" s="203" t="s">
        <v>14964</v>
      </c>
      <c r="B15315" s="193" t="s">
        <v>14965</v>
      </c>
      <c r="C15315" s="194" t="s">
        <v>14674</v>
      </c>
      <c r="D15315" s="222">
        <v>93.43</v>
      </c>
    </row>
    <row r="15316" spans="1:4" ht="12.75" customHeight="1">
      <c r="A15316" s="203" t="s">
        <v>14966</v>
      </c>
      <c r="B15316" s="193" t="s">
        <v>14967</v>
      </c>
      <c r="C15316" s="194" t="s">
        <v>14674</v>
      </c>
      <c r="D15316" s="222">
        <v>113.99</v>
      </c>
    </row>
    <row r="15317" spans="1:4" ht="15">
      <c r="A15317" s="202">
        <v>8770</v>
      </c>
      <c r="B15317" s="191" t="s">
        <v>14968</v>
      </c>
      <c r="C15317" s="192"/>
      <c r="D15317" s="221"/>
    </row>
    <row r="15318" spans="1:4" ht="12.75" customHeight="1">
      <c r="A15318" s="203" t="s">
        <v>14969</v>
      </c>
      <c r="B15318" s="193" t="s">
        <v>14970</v>
      </c>
      <c r="C15318" s="194" t="s">
        <v>14674</v>
      </c>
      <c r="D15318" s="222">
        <v>101.73</v>
      </c>
    </row>
    <row r="15319" spans="1:4" ht="12.75" customHeight="1">
      <c r="A15319" s="203" t="s">
        <v>14971</v>
      </c>
      <c r="B15319" s="193" t="s">
        <v>14972</v>
      </c>
      <c r="C15319" s="194" t="s">
        <v>14674</v>
      </c>
      <c r="D15319" s="222">
        <v>101.23</v>
      </c>
    </row>
    <row r="15320" spans="1:4" ht="12.75" customHeight="1">
      <c r="A15320" s="202">
        <v>8771</v>
      </c>
      <c r="B15320" s="191" t="s">
        <v>14973</v>
      </c>
      <c r="C15320" s="192"/>
      <c r="D15320" s="221"/>
    </row>
    <row r="15321" spans="1:4" ht="12.75" customHeight="1">
      <c r="A15321" s="203" t="s">
        <v>14974</v>
      </c>
      <c r="B15321" s="193" t="s">
        <v>14975</v>
      </c>
      <c r="C15321" s="194" t="s">
        <v>14674</v>
      </c>
      <c r="D15321" s="222">
        <v>451.56</v>
      </c>
    </row>
    <row r="15322" spans="1:4" ht="14.25">
      <c r="A15322" s="203" t="s">
        <v>14976</v>
      </c>
      <c r="B15322" s="193" t="s">
        <v>14977</v>
      </c>
      <c r="C15322" s="194" t="s">
        <v>14674</v>
      </c>
      <c r="D15322" s="222">
        <v>346.91</v>
      </c>
    </row>
    <row r="15323" spans="1:4" ht="12.75" customHeight="1">
      <c r="A15323" s="203" t="s">
        <v>14978</v>
      </c>
      <c r="B15323" s="193" t="s">
        <v>14979</v>
      </c>
      <c r="C15323" s="194" t="s">
        <v>14674</v>
      </c>
      <c r="D15323" s="222">
        <v>658.49</v>
      </c>
    </row>
    <row r="15324" spans="1:4" ht="12.75" customHeight="1">
      <c r="A15324" s="203" t="s">
        <v>14980</v>
      </c>
      <c r="B15324" s="193" t="s">
        <v>14981</v>
      </c>
      <c r="C15324" s="194" t="s">
        <v>14674</v>
      </c>
      <c r="D15324" s="222">
        <v>682.4</v>
      </c>
    </row>
    <row r="15325" spans="1:4" ht="12.75" customHeight="1">
      <c r="A15325" s="203" t="s">
        <v>14982</v>
      </c>
      <c r="B15325" s="193" t="s">
        <v>14983</v>
      </c>
      <c r="C15325" s="194" t="s">
        <v>14674</v>
      </c>
      <c r="D15325" s="222">
        <v>903.51</v>
      </c>
    </row>
    <row r="15326" spans="1:4" ht="12.75" customHeight="1">
      <c r="A15326" s="202">
        <v>8670</v>
      </c>
      <c r="B15326" s="191" t="s">
        <v>14984</v>
      </c>
      <c r="C15326" s="192"/>
      <c r="D15326" s="221"/>
    </row>
    <row r="15327" spans="1:4" ht="12.75" customHeight="1">
      <c r="A15327" s="202">
        <v>8775</v>
      </c>
      <c r="B15327" s="191" t="s">
        <v>14985</v>
      </c>
      <c r="C15327" s="192"/>
      <c r="D15327" s="221"/>
    </row>
    <row r="15328" spans="1:4" ht="12.75" customHeight="1">
      <c r="A15328" s="203" t="s">
        <v>14986</v>
      </c>
      <c r="B15328" s="193" t="s">
        <v>14987</v>
      </c>
      <c r="C15328" s="194" t="s">
        <v>14674</v>
      </c>
      <c r="D15328" s="222">
        <v>86.93</v>
      </c>
    </row>
    <row r="15329" spans="1:4" ht="14.25">
      <c r="A15329" s="203" t="s">
        <v>14988</v>
      </c>
      <c r="B15329" s="193" t="s">
        <v>14989</v>
      </c>
      <c r="C15329" s="194" t="s">
        <v>14674</v>
      </c>
      <c r="D15329" s="222">
        <v>127.3</v>
      </c>
    </row>
    <row r="15330" spans="1:4" ht="12.75" customHeight="1">
      <c r="A15330" s="203" t="s">
        <v>14990</v>
      </c>
      <c r="B15330" s="193" t="s">
        <v>14991</v>
      </c>
      <c r="C15330" s="194" t="s">
        <v>14674</v>
      </c>
      <c r="D15330" s="222">
        <v>79.75</v>
      </c>
    </row>
    <row r="15331" spans="1:4" ht="12.75" customHeight="1">
      <c r="A15331" s="203" t="s">
        <v>14992</v>
      </c>
      <c r="B15331" s="193" t="s">
        <v>14993</v>
      </c>
      <c r="C15331" s="194" t="s">
        <v>14674</v>
      </c>
      <c r="D15331" s="222">
        <v>384.06</v>
      </c>
    </row>
    <row r="15332" spans="1:4" ht="12.75" customHeight="1">
      <c r="A15332" s="202">
        <v>8774</v>
      </c>
      <c r="B15332" s="191" t="s">
        <v>14994</v>
      </c>
      <c r="C15332" s="192"/>
      <c r="D15332" s="221"/>
    </row>
    <row r="15333" spans="1:4" ht="12.75" customHeight="1">
      <c r="A15333" s="203" t="s">
        <v>14995</v>
      </c>
      <c r="B15333" s="193" t="s">
        <v>14996</v>
      </c>
      <c r="C15333" s="194" t="s">
        <v>14997</v>
      </c>
      <c r="D15333" s="222">
        <v>88.6</v>
      </c>
    </row>
    <row r="15334" spans="1:4" ht="12.75" customHeight="1">
      <c r="A15334" s="203" t="s">
        <v>14998</v>
      </c>
      <c r="B15334" s="193" t="s">
        <v>14999</v>
      </c>
      <c r="C15334" s="194" t="s">
        <v>14997</v>
      </c>
      <c r="D15334" s="222">
        <v>112.88</v>
      </c>
    </row>
    <row r="15335" spans="1:4" ht="12.75" customHeight="1">
      <c r="A15335" s="203" t="s">
        <v>15000</v>
      </c>
      <c r="B15335" s="193" t="s">
        <v>15001</v>
      </c>
      <c r="C15335" s="194" t="s">
        <v>14674</v>
      </c>
      <c r="D15335" s="222">
        <v>875.52</v>
      </c>
    </row>
    <row r="15336" spans="1:4" ht="12.75" customHeight="1">
      <c r="A15336" s="203" t="s">
        <v>15002</v>
      </c>
      <c r="B15336" s="193" t="s">
        <v>15003</v>
      </c>
      <c r="C15336" s="194" t="s">
        <v>14674</v>
      </c>
      <c r="D15336" s="222">
        <v>605.53</v>
      </c>
    </row>
    <row r="15337" spans="1:4" ht="12.75" customHeight="1">
      <c r="A15337" s="203" t="s">
        <v>15004</v>
      </c>
      <c r="B15337" s="193" t="s">
        <v>15005</v>
      </c>
      <c r="C15337" s="194" t="s">
        <v>14674</v>
      </c>
      <c r="D15337" s="222">
        <v>1023.63</v>
      </c>
    </row>
    <row r="15338" spans="1:4" ht="12.75" customHeight="1">
      <c r="A15338" s="203" t="s">
        <v>15006</v>
      </c>
      <c r="B15338" s="193" t="s">
        <v>15007</v>
      </c>
      <c r="C15338" s="194" t="s">
        <v>14674</v>
      </c>
      <c r="D15338" s="222">
        <v>925.06</v>
      </c>
    </row>
    <row r="15339" spans="1:4" ht="12.75" customHeight="1">
      <c r="A15339" s="202">
        <v>8777</v>
      </c>
      <c r="B15339" s="191" t="s">
        <v>15008</v>
      </c>
      <c r="C15339" s="192"/>
      <c r="D15339" s="221"/>
    </row>
    <row r="15340" spans="1:4" ht="12.75" customHeight="1">
      <c r="A15340" s="203" t="s">
        <v>15009</v>
      </c>
      <c r="B15340" s="193" t="s">
        <v>15010</v>
      </c>
      <c r="C15340" s="194" t="s">
        <v>14674</v>
      </c>
      <c r="D15340" s="222">
        <v>412.44</v>
      </c>
    </row>
    <row r="15341" spans="1:4" ht="12.75" customHeight="1">
      <c r="A15341" s="203" t="s">
        <v>15011</v>
      </c>
      <c r="B15341" s="193" t="s">
        <v>15012</v>
      </c>
      <c r="C15341" s="194" t="s">
        <v>14674</v>
      </c>
      <c r="D15341" s="222">
        <v>473.48</v>
      </c>
    </row>
    <row r="15342" spans="1:4" ht="12.75" customHeight="1">
      <c r="A15342" s="203" t="s">
        <v>15013</v>
      </c>
      <c r="B15342" s="193" t="s">
        <v>15014</v>
      </c>
      <c r="C15342" s="194" t="s">
        <v>14674</v>
      </c>
      <c r="D15342" s="222">
        <v>474.46</v>
      </c>
    </row>
    <row r="15343" spans="1:4" ht="12.75" customHeight="1">
      <c r="A15343" s="203" t="s">
        <v>15015</v>
      </c>
      <c r="B15343" s="193" t="s">
        <v>15016</v>
      </c>
      <c r="C15343" s="194" t="s">
        <v>14674</v>
      </c>
      <c r="D15343" s="222">
        <v>418.35</v>
      </c>
    </row>
    <row r="15344" spans="1:4" ht="15">
      <c r="A15344" s="202">
        <v>8776</v>
      </c>
      <c r="B15344" s="191" t="s">
        <v>15017</v>
      </c>
      <c r="C15344" s="192"/>
      <c r="D15344" s="221"/>
    </row>
    <row r="15345" spans="1:4" ht="12.75" customHeight="1">
      <c r="A15345" s="203" t="s">
        <v>15018</v>
      </c>
      <c r="B15345" s="193" t="s">
        <v>15019</v>
      </c>
      <c r="C15345" s="194" t="s">
        <v>14997</v>
      </c>
      <c r="D15345" s="222">
        <v>136.88999999999999</v>
      </c>
    </row>
    <row r="15346" spans="1:4" ht="12.75" customHeight="1">
      <c r="A15346" s="203" t="s">
        <v>15020</v>
      </c>
      <c r="B15346" s="193" t="s">
        <v>15021</v>
      </c>
      <c r="C15346" s="194" t="s">
        <v>14997</v>
      </c>
      <c r="D15346" s="222">
        <v>166.65</v>
      </c>
    </row>
    <row r="15347" spans="1:4" ht="12.75" customHeight="1">
      <c r="A15347" s="203" t="s">
        <v>15022</v>
      </c>
      <c r="B15347" s="193" t="s">
        <v>15023</v>
      </c>
      <c r="C15347" s="194" t="s">
        <v>14997</v>
      </c>
      <c r="D15347" s="222">
        <v>1978.26</v>
      </c>
    </row>
    <row r="15348" spans="1:4" ht="12.75" customHeight="1">
      <c r="A15348" s="203" t="s">
        <v>15024</v>
      </c>
      <c r="B15348" s="193" t="s">
        <v>15025</v>
      </c>
      <c r="C15348" s="194" t="s">
        <v>14997</v>
      </c>
      <c r="D15348" s="222">
        <v>2151.75</v>
      </c>
    </row>
    <row r="15349" spans="1:4" ht="12.75" customHeight="1">
      <c r="A15349" s="203" t="s">
        <v>15026</v>
      </c>
      <c r="B15349" s="193" t="s">
        <v>15027</v>
      </c>
      <c r="C15349" s="194" t="s">
        <v>14997</v>
      </c>
      <c r="D15349" s="222">
        <v>2325.23</v>
      </c>
    </row>
    <row r="15350" spans="1:4" ht="12.75" customHeight="1">
      <c r="A15350" s="203" t="s">
        <v>15028</v>
      </c>
      <c r="B15350" s="193" t="s">
        <v>15029</v>
      </c>
      <c r="C15350" s="194" t="s">
        <v>14997</v>
      </c>
      <c r="D15350" s="222">
        <v>1528.31</v>
      </c>
    </row>
    <row r="15351" spans="1:4" ht="12.75" customHeight="1">
      <c r="A15351" s="203" t="s">
        <v>15030</v>
      </c>
      <c r="B15351" s="193" t="s">
        <v>15031</v>
      </c>
      <c r="C15351" s="194" t="s">
        <v>14997</v>
      </c>
      <c r="D15351" s="222">
        <v>1670.4</v>
      </c>
    </row>
    <row r="15352" spans="1:4" ht="12.75" customHeight="1">
      <c r="A15352" s="203" t="s">
        <v>15032</v>
      </c>
      <c r="B15352" s="193" t="s">
        <v>15033</v>
      </c>
      <c r="C15352" s="194" t="s">
        <v>14997</v>
      </c>
      <c r="D15352" s="222">
        <v>1812.49</v>
      </c>
    </row>
    <row r="15353" spans="1:4" ht="12.75" customHeight="1">
      <c r="A15353" s="203" t="s">
        <v>15034</v>
      </c>
      <c r="B15353" s="193" t="s">
        <v>15035</v>
      </c>
      <c r="C15353" s="194" t="s">
        <v>14997</v>
      </c>
      <c r="D15353" s="222">
        <v>1954.66</v>
      </c>
    </row>
    <row r="15354" spans="1:4" ht="12.75" customHeight="1">
      <c r="A15354" s="202">
        <v>8778</v>
      </c>
      <c r="B15354" s="191" t="s">
        <v>15036</v>
      </c>
      <c r="C15354" s="192"/>
      <c r="D15354" s="221"/>
    </row>
    <row r="15355" spans="1:4" ht="12.75" customHeight="1">
      <c r="A15355" s="203" t="s">
        <v>15037</v>
      </c>
      <c r="B15355" s="193" t="s">
        <v>15038</v>
      </c>
      <c r="C15355" s="194" t="s">
        <v>14997</v>
      </c>
      <c r="D15355" s="222">
        <v>256.63</v>
      </c>
    </row>
    <row r="15356" spans="1:4" ht="12.75" customHeight="1">
      <c r="A15356" s="203" t="s">
        <v>15039</v>
      </c>
      <c r="B15356" s="193" t="s">
        <v>15040</v>
      </c>
      <c r="C15356" s="194" t="s">
        <v>14997</v>
      </c>
      <c r="D15356" s="222">
        <v>268.7</v>
      </c>
    </row>
    <row r="15357" spans="1:4" ht="12.75" customHeight="1">
      <c r="A15357" s="203" t="s">
        <v>15041</v>
      </c>
      <c r="B15357" s="193" t="s">
        <v>15042</v>
      </c>
      <c r="C15357" s="194" t="s">
        <v>14997</v>
      </c>
      <c r="D15357" s="222">
        <v>306.02</v>
      </c>
    </row>
    <row r="15358" spans="1:4" ht="12.75" customHeight="1">
      <c r="A15358" s="203" t="s">
        <v>15043</v>
      </c>
      <c r="B15358" s="193" t="s">
        <v>15044</v>
      </c>
      <c r="C15358" s="194" t="s">
        <v>14997</v>
      </c>
      <c r="D15358" s="222">
        <v>343.57</v>
      </c>
    </row>
    <row r="15359" spans="1:4" ht="12.75" customHeight="1">
      <c r="A15359" s="203" t="s">
        <v>2585</v>
      </c>
      <c r="B15359" s="193" t="s">
        <v>15045</v>
      </c>
      <c r="C15359" s="194" t="s">
        <v>14997</v>
      </c>
      <c r="D15359" s="222">
        <v>207.68</v>
      </c>
    </row>
    <row r="15360" spans="1:4" ht="42" customHeight="1">
      <c r="A15360" s="203" t="s">
        <v>15046</v>
      </c>
      <c r="B15360" s="193" t="s">
        <v>15047</v>
      </c>
      <c r="C15360" s="194" t="s">
        <v>14997</v>
      </c>
      <c r="D15360" s="222">
        <v>345.98</v>
      </c>
    </row>
    <row r="15361" spans="1:4" ht="12.75" customHeight="1">
      <c r="A15361" s="203" t="s">
        <v>15048</v>
      </c>
      <c r="B15361" s="193" t="s">
        <v>15049</v>
      </c>
      <c r="C15361" s="194" t="s">
        <v>14997</v>
      </c>
      <c r="D15361" s="222">
        <v>346.55</v>
      </c>
    </row>
    <row r="15362" spans="1:4" ht="12.75" customHeight="1">
      <c r="A15362" s="203" t="s">
        <v>2586</v>
      </c>
      <c r="B15362" s="193" t="s">
        <v>15050</v>
      </c>
      <c r="C15362" s="194" t="s">
        <v>14997</v>
      </c>
      <c r="D15362" s="222">
        <v>347.13</v>
      </c>
    </row>
    <row r="15363" spans="1:4" ht="12.75" customHeight="1">
      <c r="A15363" s="203" t="s">
        <v>15051</v>
      </c>
      <c r="B15363" s="193" t="s">
        <v>15052</v>
      </c>
      <c r="C15363" s="194" t="s">
        <v>14997</v>
      </c>
      <c r="D15363" s="222">
        <v>347.7</v>
      </c>
    </row>
    <row r="15364" spans="1:4" ht="23.25" customHeight="1">
      <c r="A15364" s="203" t="s">
        <v>15053</v>
      </c>
      <c r="B15364" s="193" t="s">
        <v>15054</v>
      </c>
      <c r="C15364" s="194" t="s">
        <v>14997</v>
      </c>
      <c r="D15364" s="222">
        <v>973.01</v>
      </c>
    </row>
    <row r="15365" spans="1:4" ht="12.75" customHeight="1">
      <c r="A15365" s="203" t="s">
        <v>15055</v>
      </c>
      <c r="B15365" s="193" t="s">
        <v>15056</v>
      </c>
      <c r="C15365" s="194" t="s">
        <v>14997</v>
      </c>
      <c r="D15365" s="222">
        <v>985.65</v>
      </c>
    </row>
    <row r="15366" spans="1:4" ht="12.75" customHeight="1">
      <c r="A15366" s="203" t="s">
        <v>15057</v>
      </c>
      <c r="B15366" s="193" t="s">
        <v>15058</v>
      </c>
      <c r="C15366" s="194" t="s">
        <v>14997</v>
      </c>
      <c r="D15366" s="222">
        <v>1023.55</v>
      </c>
    </row>
    <row r="15367" spans="1:4" ht="12.75" customHeight="1">
      <c r="A15367" s="203" t="s">
        <v>15059</v>
      </c>
      <c r="B15367" s="193" t="s">
        <v>15060</v>
      </c>
      <c r="C15367" s="194" t="s">
        <v>14997</v>
      </c>
      <c r="D15367" s="222">
        <v>1061.67</v>
      </c>
    </row>
    <row r="15368" spans="1:4" ht="12.75" customHeight="1">
      <c r="A15368" s="203" t="s">
        <v>15061</v>
      </c>
      <c r="B15368" s="193" t="s">
        <v>15062</v>
      </c>
      <c r="C15368" s="194" t="s">
        <v>14997</v>
      </c>
      <c r="D15368" s="222">
        <v>77.05</v>
      </c>
    </row>
    <row r="15369" spans="1:4" ht="12.75" customHeight="1">
      <c r="A15369" s="203" t="s">
        <v>15063</v>
      </c>
      <c r="B15369" s="193" t="s">
        <v>15064</v>
      </c>
      <c r="C15369" s="194" t="s">
        <v>14997</v>
      </c>
      <c r="D15369" s="222">
        <v>89.28</v>
      </c>
    </row>
    <row r="15370" spans="1:4" ht="12.75" customHeight="1">
      <c r="A15370" s="202">
        <v>8779</v>
      </c>
      <c r="B15370" s="191" t="s">
        <v>15065</v>
      </c>
      <c r="C15370" s="192"/>
      <c r="D15370" s="221"/>
    </row>
    <row r="15371" spans="1:4" ht="12.75" customHeight="1">
      <c r="A15371" s="203" t="s">
        <v>15066</v>
      </c>
      <c r="B15371" s="193" t="s">
        <v>15067</v>
      </c>
      <c r="C15371" s="194" t="s">
        <v>14997</v>
      </c>
      <c r="D15371" s="222">
        <v>1125.94</v>
      </c>
    </row>
    <row r="15372" spans="1:4" ht="12.75" customHeight="1">
      <c r="A15372" s="203" t="s">
        <v>15068</v>
      </c>
      <c r="B15372" s="193" t="s">
        <v>15069</v>
      </c>
      <c r="C15372" s="194" t="s">
        <v>14997</v>
      </c>
      <c r="D15372" s="222">
        <v>1183.79</v>
      </c>
    </row>
    <row r="15373" spans="1:4" ht="12.75" customHeight="1">
      <c r="A15373" s="203" t="s">
        <v>15070</v>
      </c>
      <c r="B15373" s="193" t="s">
        <v>15071</v>
      </c>
      <c r="C15373" s="194" t="s">
        <v>14997</v>
      </c>
      <c r="D15373" s="222">
        <v>1241.57</v>
      </c>
    </row>
    <row r="15374" spans="1:4" ht="12.75" customHeight="1">
      <c r="A15374" s="203" t="s">
        <v>15072</v>
      </c>
      <c r="B15374" s="193" t="s">
        <v>15073</v>
      </c>
      <c r="C15374" s="194" t="s">
        <v>14997</v>
      </c>
      <c r="D15374" s="222">
        <v>958.27</v>
      </c>
    </row>
    <row r="15375" spans="1:4" ht="12.75" customHeight="1">
      <c r="A15375" s="202">
        <v>8784</v>
      </c>
      <c r="B15375" s="191" t="s">
        <v>15074</v>
      </c>
      <c r="C15375" s="192"/>
      <c r="D15375" s="221"/>
    </row>
    <row r="15376" spans="1:4" ht="12.75" customHeight="1">
      <c r="A15376" s="203" t="s">
        <v>15075</v>
      </c>
      <c r="B15376" s="193" t="s">
        <v>15076</v>
      </c>
      <c r="C15376" s="194" t="s">
        <v>14997</v>
      </c>
      <c r="D15376" s="222">
        <v>3332.09</v>
      </c>
    </row>
    <row r="15377" spans="1:4" ht="12.75" customHeight="1">
      <c r="A15377" s="203" t="s">
        <v>15077</v>
      </c>
      <c r="B15377" s="193" t="s">
        <v>15078</v>
      </c>
      <c r="C15377" s="194" t="s">
        <v>14997</v>
      </c>
      <c r="D15377" s="222">
        <v>1630.39</v>
      </c>
    </row>
    <row r="15378" spans="1:4" ht="12.75" customHeight="1">
      <c r="A15378" s="203" t="s">
        <v>15079</v>
      </c>
      <c r="B15378" s="193" t="s">
        <v>15080</v>
      </c>
      <c r="C15378" s="194" t="s">
        <v>14997</v>
      </c>
      <c r="D15378" s="222">
        <v>1678.9</v>
      </c>
    </row>
    <row r="15379" spans="1:4" ht="12.75" customHeight="1">
      <c r="A15379" s="202">
        <v>8865</v>
      </c>
      <c r="B15379" s="191" t="s">
        <v>15081</v>
      </c>
      <c r="C15379" s="192"/>
      <c r="D15379" s="221"/>
    </row>
    <row r="15380" spans="1:4" ht="12.75" customHeight="1">
      <c r="A15380" s="203" t="s">
        <v>15082</v>
      </c>
      <c r="B15380" s="193" t="s">
        <v>15083</v>
      </c>
      <c r="C15380" s="194" t="s">
        <v>14674</v>
      </c>
      <c r="D15380" s="222">
        <v>277.45</v>
      </c>
    </row>
    <row r="15381" spans="1:4" ht="12.75" customHeight="1">
      <c r="A15381" s="202">
        <v>8773</v>
      </c>
      <c r="B15381" s="191" t="s">
        <v>15084</v>
      </c>
      <c r="C15381" s="192"/>
      <c r="D15381" s="221"/>
    </row>
    <row r="15382" spans="1:4" ht="12.75" customHeight="1">
      <c r="A15382" s="203" t="s">
        <v>15085</v>
      </c>
      <c r="B15382" s="193" t="s">
        <v>15086</v>
      </c>
      <c r="C15382" s="194" t="s">
        <v>14674</v>
      </c>
      <c r="D15382" s="222">
        <v>135.11000000000001</v>
      </c>
    </row>
    <row r="15383" spans="1:4" ht="12.75" customHeight="1">
      <c r="A15383" s="203" t="s">
        <v>2596</v>
      </c>
      <c r="B15383" s="193" t="s">
        <v>15087</v>
      </c>
      <c r="C15383" s="194" t="s">
        <v>14674</v>
      </c>
      <c r="D15383" s="222">
        <v>395.36</v>
      </c>
    </row>
    <row r="15384" spans="1:4" ht="12.75" customHeight="1">
      <c r="A15384" s="203" t="s">
        <v>15088</v>
      </c>
      <c r="B15384" s="193" t="s">
        <v>15089</v>
      </c>
      <c r="C15384" s="194" t="s">
        <v>14674</v>
      </c>
      <c r="D15384" s="222">
        <v>478.5</v>
      </c>
    </row>
    <row r="15385" spans="1:4" ht="12.75" customHeight="1">
      <c r="A15385" s="203" t="s">
        <v>15090</v>
      </c>
      <c r="B15385" s="193" t="s">
        <v>15091</v>
      </c>
      <c r="C15385" s="194" t="s">
        <v>14674</v>
      </c>
      <c r="D15385" s="222">
        <v>518</v>
      </c>
    </row>
    <row r="15386" spans="1:4" ht="12.75" customHeight="1">
      <c r="A15386" s="203" t="s">
        <v>15092</v>
      </c>
      <c r="B15386" s="193" t="s">
        <v>15093</v>
      </c>
      <c r="C15386" s="194" t="s">
        <v>14674</v>
      </c>
      <c r="D15386" s="222">
        <v>572.66</v>
      </c>
    </row>
    <row r="15387" spans="1:4" ht="12.75" customHeight="1">
      <c r="A15387" s="202">
        <v>8783</v>
      </c>
      <c r="B15387" s="191" t="s">
        <v>15094</v>
      </c>
      <c r="C15387" s="192"/>
      <c r="D15387" s="221"/>
    </row>
    <row r="15388" spans="1:4" ht="12.75" customHeight="1">
      <c r="A15388" s="203" t="s">
        <v>15095</v>
      </c>
      <c r="B15388" s="193" t="s">
        <v>15096</v>
      </c>
      <c r="C15388" s="194" t="s">
        <v>14997</v>
      </c>
      <c r="D15388" s="222">
        <v>24.02</v>
      </c>
    </row>
    <row r="15389" spans="1:4" ht="12.75" customHeight="1">
      <c r="A15389" s="203" t="s">
        <v>15097</v>
      </c>
      <c r="B15389" s="193" t="s">
        <v>15098</v>
      </c>
      <c r="C15389" s="194" t="s">
        <v>14997</v>
      </c>
      <c r="D15389" s="222">
        <v>20.420000000000002</v>
      </c>
    </row>
    <row r="15390" spans="1:4" ht="12.75" customHeight="1">
      <c r="A15390" s="203" t="s">
        <v>15099</v>
      </c>
      <c r="B15390" s="193" t="s">
        <v>15100</v>
      </c>
      <c r="C15390" s="194" t="s">
        <v>14997</v>
      </c>
      <c r="D15390" s="222">
        <v>22.01</v>
      </c>
    </row>
    <row r="15391" spans="1:4" ht="12.75" customHeight="1">
      <c r="A15391" s="203" t="s">
        <v>15101</v>
      </c>
      <c r="B15391" s="193" t="s">
        <v>15102</v>
      </c>
      <c r="C15391" s="194" t="s">
        <v>14997</v>
      </c>
      <c r="D15391" s="222">
        <v>17.7</v>
      </c>
    </row>
    <row r="15392" spans="1:4" ht="12.75" customHeight="1">
      <c r="A15392" s="203" t="s">
        <v>15103</v>
      </c>
      <c r="B15392" s="193" t="s">
        <v>15104</v>
      </c>
      <c r="C15392" s="194" t="s">
        <v>14997</v>
      </c>
      <c r="D15392" s="222">
        <v>102.68</v>
      </c>
    </row>
    <row r="15393" spans="1:4" ht="12.75" customHeight="1">
      <c r="A15393" s="203" t="s">
        <v>15105</v>
      </c>
      <c r="B15393" s="193" t="s">
        <v>15106</v>
      </c>
      <c r="C15393" s="194" t="s">
        <v>14997</v>
      </c>
      <c r="D15393" s="222">
        <v>71.66</v>
      </c>
    </row>
    <row r="15394" spans="1:4" ht="12.75" customHeight="1">
      <c r="A15394" s="203" t="s">
        <v>15107</v>
      </c>
      <c r="B15394" s="193" t="s">
        <v>15108</v>
      </c>
      <c r="C15394" s="194" t="s">
        <v>14997</v>
      </c>
      <c r="D15394" s="222">
        <v>119.78</v>
      </c>
    </row>
    <row r="15395" spans="1:4" ht="12.75" customHeight="1">
      <c r="A15395" s="203" t="s">
        <v>15109</v>
      </c>
      <c r="B15395" s="193" t="s">
        <v>15110</v>
      </c>
      <c r="C15395" s="194" t="s">
        <v>14997</v>
      </c>
      <c r="D15395" s="222">
        <v>113.58</v>
      </c>
    </row>
    <row r="15396" spans="1:4" ht="12.75" customHeight="1">
      <c r="A15396" s="203" t="s">
        <v>15111</v>
      </c>
      <c r="B15396" s="193" t="s">
        <v>15112</v>
      </c>
      <c r="C15396" s="194" t="s">
        <v>14997</v>
      </c>
      <c r="D15396" s="222">
        <v>124.98</v>
      </c>
    </row>
    <row r="15397" spans="1:4" ht="12.75" customHeight="1">
      <c r="A15397" s="203" t="s">
        <v>15113</v>
      </c>
      <c r="B15397" s="193" t="s">
        <v>15114</v>
      </c>
      <c r="C15397" s="194" t="s">
        <v>14997</v>
      </c>
      <c r="D15397" s="222">
        <v>137.63999999999999</v>
      </c>
    </row>
    <row r="15398" spans="1:4" ht="12.75" customHeight="1">
      <c r="A15398" s="203" t="s">
        <v>15115</v>
      </c>
      <c r="B15398" s="193" t="s">
        <v>15116</v>
      </c>
      <c r="C15398" s="194" t="s">
        <v>14997</v>
      </c>
      <c r="D15398" s="222">
        <v>92.68</v>
      </c>
    </row>
    <row r="15399" spans="1:4" ht="12.75" customHeight="1">
      <c r="A15399" s="203" t="s">
        <v>15117</v>
      </c>
      <c r="B15399" s="193" t="s">
        <v>15118</v>
      </c>
      <c r="C15399" s="194" t="s">
        <v>14997</v>
      </c>
      <c r="D15399" s="222">
        <v>143.72</v>
      </c>
    </row>
    <row r="15400" spans="1:4" ht="12.75" customHeight="1">
      <c r="A15400" s="203" t="s">
        <v>15119</v>
      </c>
      <c r="B15400" s="193" t="s">
        <v>15120</v>
      </c>
      <c r="C15400" s="194" t="s">
        <v>14997</v>
      </c>
      <c r="D15400" s="222">
        <v>582.63</v>
      </c>
    </row>
    <row r="15401" spans="1:4" ht="12.75" customHeight="1">
      <c r="A15401" s="203" t="s">
        <v>15121</v>
      </c>
      <c r="B15401" s="193" t="s">
        <v>15122</v>
      </c>
      <c r="C15401" s="194" t="s">
        <v>14997</v>
      </c>
      <c r="D15401" s="222">
        <v>323.93</v>
      </c>
    </row>
    <row r="15402" spans="1:4" ht="12.75" customHeight="1">
      <c r="A15402" s="203" t="s">
        <v>15123</v>
      </c>
      <c r="B15402" s="193" t="s">
        <v>15124</v>
      </c>
      <c r="C15402" s="194" t="s">
        <v>14997</v>
      </c>
      <c r="D15402" s="222">
        <v>14.92</v>
      </c>
    </row>
    <row r="15403" spans="1:4" ht="12.75" customHeight="1">
      <c r="A15403" s="203" t="s">
        <v>15125</v>
      </c>
      <c r="B15403" s="193" t="s">
        <v>15126</v>
      </c>
      <c r="C15403" s="194" t="s">
        <v>14997</v>
      </c>
      <c r="D15403" s="222">
        <v>229.11</v>
      </c>
    </row>
    <row r="15404" spans="1:4" ht="12.75" customHeight="1">
      <c r="A15404" s="203" t="s">
        <v>15127</v>
      </c>
      <c r="B15404" s="193" t="s">
        <v>15128</v>
      </c>
      <c r="C15404" s="194" t="s">
        <v>14997</v>
      </c>
      <c r="D15404" s="222">
        <v>23.4</v>
      </c>
    </row>
    <row r="15405" spans="1:4" ht="12.75" customHeight="1">
      <c r="A15405" s="203" t="s">
        <v>15129</v>
      </c>
      <c r="B15405" s="193" t="s">
        <v>15130</v>
      </c>
      <c r="C15405" s="194" t="s">
        <v>14997</v>
      </c>
      <c r="D15405" s="222">
        <v>62.57</v>
      </c>
    </row>
    <row r="15406" spans="1:4" ht="12.75" customHeight="1">
      <c r="A15406" s="202">
        <v>8782</v>
      </c>
      <c r="B15406" s="191" t="s">
        <v>15131</v>
      </c>
      <c r="C15406" s="192"/>
      <c r="D15406" s="221"/>
    </row>
    <row r="15407" spans="1:4" ht="12.75" customHeight="1">
      <c r="A15407" s="203" t="s">
        <v>15132</v>
      </c>
      <c r="B15407" s="193" t="s">
        <v>15133</v>
      </c>
      <c r="C15407" s="194" t="s">
        <v>14997</v>
      </c>
      <c r="D15407" s="222">
        <v>121.33</v>
      </c>
    </row>
    <row r="15408" spans="1:4" ht="12.75" customHeight="1">
      <c r="A15408" s="202">
        <v>8785</v>
      </c>
      <c r="B15408" s="191" t="s">
        <v>15134</v>
      </c>
      <c r="C15408" s="192"/>
      <c r="D15408" s="221"/>
    </row>
    <row r="15409" spans="1:4" ht="12.75" customHeight="1">
      <c r="A15409" s="203" t="s">
        <v>15135</v>
      </c>
      <c r="B15409" s="193" t="s">
        <v>15136</v>
      </c>
      <c r="C15409" s="194" t="s">
        <v>14883</v>
      </c>
      <c r="D15409" s="222">
        <v>24.41</v>
      </c>
    </row>
    <row r="15410" spans="1:4" ht="15">
      <c r="A15410" s="202">
        <v>8671</v>
      </c>
      <c r="B15410" s="191" t="s">
        <v>15137</v>
      </c>
      <c r="C15410" s="192"/>
      <c r="D15410" s="221"/>
    </row>
    <row r="15411" spans="1:4" ht="12.75" customHeight="1">
      <c r="A15411" s="202">
        <v>8786</v>
      </c>
      <c r="B15411" s="191" t="s">
        <v>15138</v>
      </c>
      <c r="C15411" s="192"/>
      <c r="D15411" s="221"/>
    </row>
    <row r="15412" spans="1:4" ht="12.75" customHeight="1">
      <c r="A15412" s="203" t="s">
        <v>15139</v>
      </c>
      <c r="B15412" s="193" t="s">
        <v>15140</v>
      </c>
      <c r="C15412" s="194" t="s">
        <v>14883</v>
      </c>
      <c r="D15412" s="222">
        <v>18.96</v>
      </c>
    </row>
    <row r="15413" spans="1:4" ht="12.75" customHeight="1">
      <c r="A15413" s="203" t="s">
        <v>2587</v>
      </c>
      <c r="B15413" s="193" t="s">
        <v>15141</v>
      </c>
      <c r="C15413" s="194" t="s">
        <v>14674</v>
      </c>
      <c r="D15413" s="222">
        <v>104.29</v>
      </c>
    </row>
    <row r="15414" spans="1:4" ht="12.75" customHeight="1">
      <c r="A15414" s="203" t="s">
        <v>15142</v>
      </c>
      <c r="B15414" s="193" t="s">
        <v>15143</v>
      </c>
      <c r="C15414" s="194" t="s">
        <v>14674</v>
      </c>
      <c r="D15414" s="222">
        <v>71.349999999999994</v>
      </c>
    </row>
    <row r="15415" spans="1:4" ht="12.75" customHeight="1">
      <c r="A15415" s="203" t="s">
        <v>15144</v>
      </c>
      <c r="B15415" s="193" t="s">
        <v>15145</v>
      </c>
      <c r="C15415" s="194" t="s">
        <v>14674</v>
      </c>
      <c r="D15415" s="222">
        <v>40.18</v>
      </c>
    </row>
    <row r="15416" spans="1:4" ht="12.75" customHeight="1">
      <c r="A15416" s="203" t="s">
        <v>15146</v>
      </c>
      <c r="B15416" s="193" t="s">
        <v>15147</v>
      </c>
      <c r="C15416" s="194" t="s">
        <v>14883</v>
      </c>
      <c r="D15416" s="222">
        <v>50.14</v>
      </c>
    </row>
    <row r="15417" spans="1:4" ht="12.75" customHeight="1">
      <c r="A15417" s="203" t="s">
        <v>15148</v>
      </c>
      <c r="B15417" s="193" t="s">
        <v>15149</v>
      </c>
      <c r="C15417" s="194" t="s">
        <v>14883</v>
      </c>
      <c r="D15417" s="222">
        <v>60.95</v>
      </c>
    </row>
    <row r="15418" spans="1:4" ht="12.75" customHeight="1">
      <c r="A15418" s="203" t="s">
        <v>15150</v>
      </c>
      <c r="B15418" s="193" t="s">
        <v>15151</v>
      </c>
      <c r="C15418" s="194" t="s">
        <v>14883</v>
      </c>
      <c r="D15418" s="222">
        <v>36.04</v>
      </c>
    </row>
    <row r="15419" spans="1:4" ht="14.25">
      <c r="A15419" s="203" t="s">
        <v>15152</v>
      </c>
      <c r="B15419" s="193" t="s">
        <v>15153</v>
      </c>
      <c r="C15419" s="194" t="s">
        <v>14883</v>
      </c>
      <c r="D15419" s="222">
        <v>11.53</v>
      </c>
    </row>
    <row r="15420" spans="1:4" ht="12.75" customHeight="1">
      <c r="A15420" s="202">
        <v>8787</v>
      </c>
      <c r="B15420" s="191" t="s">
        <v>15154</v>
      </c>
      <c r="C15420" s="192"/>
      <c r="D15420" s="221"/>
    </row>
    <row r="15421" spans="1:4" ht="12.75" customHeight="1">
      <c r="A15421" s="203" t="s">
        <v>15155</v>
      </c>
      <c r="B15421" s="193" t="s">
        <v>15156</v>
      </c>
      <c r="C15421" s="194" t="s">
        <v>14657</v>
      </c>
      <c r="D15421" s="222">
        <v>21.39</v>
      </c>
    </row>
    <row r="15422" spans="1:4" ht="12.75" customHeight="1">
      <c r="A15422" s="203" t="s">
        <v>15157</v>
      </c>
      <c r="B15422" s="193" t="s">
        <v>15158</v>
      </c>
      <c r="C15422" s="194" t="s">
        <v>14674</v>
      </c>
      <c r="D15422" s="222">
        <v>314.98</v>
      </c>
    </row>
    <row r="15423" spans="1:4" ht="12.75" customHeight="1">
      <c r="A15423" s="203" t="s">
        <v>15159</v>
      </c>
      <c r="B15423" s="193" t="s">
        <v>15160</v>
      </c>
      <c r="C15423" s="194" t="s">
        <v>14674</v>
      </c>
      <c r="D15423" s="222">
        <v>314.69</v>
      </c>
    </row>
    <row r="15424" spans="1:4" ht="12.75" customHeight="1">
      <c r="A15424" s="203" t="s">
        <v>15161</v>
      </c>
      <c r="B15424" s="193" t="s">
        <v>15162</v>
      </c>
      <c r="C15424" s="194" t="s">
        <v>14674</v>
      </c>
      <c r="D15424" s="222">
        <v>302.49</v>
      </c>
    </row>
    <row r="15425" spans="1:4" ht="12.75" customHeight="1">
      <c r="A15425" s="203" t="s">
        <v>15163</v>
      </c>
      <c r="B15425" s="193" t="s">
        <v>15164</v>
      </c>
      <c r="C15425" s="194" t="s">
        <v>14674</v>
      </c>
      <c r="D15425" s="222">
        <v>768.57</v>
      </c>
    </row>
    <row r="15426" spans="1:4" ht="12.75" customHeight="1">
      <c r="A15426" s="203" t="s">
        <v>15165</v>
      </c>
      <c r="B15426" s="193" t="s">
        <v>15166</v>
      </c>
      <c r="C15426" s="194" t="s">
        <v>14674</v>
      </c>
      <c r="D15426" s="222">
        <v>352.71</v>
      </c>
    </row>
    <row r="15427" spans="1:4" ht="12.75" customHeight="1">
      <c r="A15427" s="203" t="s">
        <v>15167</v>
      </c>
      <c r="B15427" s="193" t="s">
        <v>15168</v>
      </c>
      <c r="C15427" s="194" t="s">
        <v>14674</v>
      </c>
      <c r="D15427" s="222">
        <v>244.04</v>
      </c>
    </row>
    <row r="15428" spans="1:4" ht="12.75" customHeight="1">
      <c r="A15428" s="203" t="s">
        <v>15169</v>
      </c>
      <c r="B15428" s="193" t="s">
        <v>15170</v>
      </c>
      <c r="C15428" s="194" t="s">
        <v>14674</v>
      </c>
      <c r="D15428" s="222">
        <v>233.51</v>
      </c>
    </row>
    <row r="15429" spans="1:4" ht="12.75" customHeight="1">
      <c r="A15429" s="202">
        <v>8788</v>
      </c>
      <c r="B15429" s="191" t="s">
        <v>15171</v>
      </c>
      <c r="C15429" s="192"/>
      <c r="D15429" s="221"/>
    </row>
    <row r="15430" spans="1:4" ht="12.75" customHeight="1">
      <c r="A15430" s="203" t="s">
        <v>15172</v>
      </c>
      <c r="B15430" s="193" t="s">
        <v>15173</v>
      </c>
      <c r="C15430" s="194" t="s">
        <v>14674</v>
      </c>
      <c r="D15430" s="222">
        <v>43.17</v>
      </c>
    </row>
    <row r="15431" spans="1:4" ht="12.75" customHeight="1">
      <c r="A15431" s="203" t="s">
        <v>15174</v>
      </c>
      <c r="B15431" s="193" t="s">
        <v>15175</v>
      </c>
      <c r="C15431" s="194" t="s">
        <v>14674</v>
      </c>
      <c r="D15431" s="222">
        <v>50.38</v>
      </c>
    </row>
    <row r="15432" spans="1:4" ht="12.75" customHeight="1">
      <c r="A15432" s="203" t="s">
        <v>15176</v>
      </c>
      <c r="B15432" s="193" t="s">
        <v>15177</v>
      </c>
      <c r="C15432" s="194" t="s">
        <v>14674</v>
      </c>
      <c r="D15432" s="222">
        <v>66.260000000000005</v>
      </c>
    </row>
    <row r="15433" spans="1:4" ht="12.75" customHeight="1">
      <c r="A15433" s="203" t="s">
        <v>15178</v>
      </c>
      <c r="B15433" s="193" t="s">
        <v>15179</v>
      </c>
      <c r="C15433" s="194" t="s">
        <v>14674</v>
      </c>
      <c r="D15433" s="222">
        <v>172.91</v>
      </c>
    </row>
    <row r="15434" spans="1:4" ht="12.75" customHeight="1">
      <c r="A15434" s="203" t="s">
        <v>15180</v>
      </c>
      <c r="B15434" s="193" t="s">
        <v>15181</v>
      </c>
      <c r="C15434" s="194" t="s">
        <v>14674</v>
      </c>
      <c r="D15434" s="222">
        <v>166.41</v>
      </c>
    </row>
    <row r="15435" spans="1:4" ht="12.75" customHeight="1">
      <c r="A15435" s="203" t="s">
        <v>15182</v>
      </c>
      <c r="B15435" s="193" t="s">
        <v>15183</v>
      </c>
      <c r="C15435" s="194" t="s">
        <v>14883</v>
      </c>
      <c r="D15435" s="222">
        <v>61.42</v>
      </c>
    </row>
    <row r="15436" spans="1:4" ht="12.75" customHeight="1">
      <c r="A15436" s="202">
        <v>8789</v>
      </c>
      <c r="B15436" s="191" t="s">
        <v>15184</v>
      </c>
      <c r="C15436" s="192"/>
      <c r="D15436" s="221"/>
    </row>
    <row r="15437" spans="1:4" ht="12.75" customHeight="1">
      <c r="A15437" s="203" t="s">
        <v>15185</v>
      </c>
      <c r="B15437" s="193" t="s">
        <v>15186</v>
      </c>
      <c r="C15437" s="194" t="s">
        <v>14674</v>
      </c>
      <c r="D15437" s="222">
        <v>125.41</v>
      </c>
    </row>
    <row r="15438" spans="1:4" ht="12.75" customHeight="1">
      <c r="A15438" s="203" t="s">
        <v>15187</v>
      </c>
      <c r="B15438" s="193" t="s">
        <v>15188</v>
      </c>
      <c r="C15438" s="194" t="s">
        <v>14674</v>
      </c>
      <c r="D15438" s="222">
        <v>267.89</v>
      </c>
    </row>
    <row r="15439" spans="1:4" ht="12.75" customHeight="1">
      <c r="A15439" s="203" t="s">
        <v>15189</v>
      </c>
      <c r="B15439" s="193" t="s">
        <v>15190</v>
      </c>
      <c r="C15439" s="194" t="s">
        <v>14674</v>
      </c>
      <c r="D15439" s="222">
        <v>107.4</v>
      </c>
    </row>
    <row r="15440" spans="1:4" ht="12.75" customHeight="1">
      <c r="A15440" s="203" t="s">
        <v>15191</v>
      </c>
      <c r="B15440" s="193" t="s">
        <v>15192</v>
      </c>
      <c r="C15440" s="194" t="s">
        <v>14674</v>
      </c>
      <c r="D15440" s="222">
        <v>69.55</v>
      </c>
    </row>
    <row r="15441" spans="1:4" ht="12.75" customHeight="1">
      <c r="A15441" s="203" t="s">
        <v>15193</v>
      </c>
      <c r="B15441" s="193" t="s">
        <v>15194</v>
      </c>
      <c r="C15441" s="194" t="s">
        <v>14674</v>
      </c>
      <c r="D15441" s="222">
        <v>70.459999999999994</v>
      </c>
    </row>
    <row r="15442" spans="1:4" ht="12.75" customHeight="1">
      <c r="A15442" s="203" t="s">
        <v>15195</v>
      </c>
      <c r="B15442" s="193" t="s">
        <v>15196</v>
      </c>
      <c r="C15442" s="194" t="s">
        <v>14883</v>
      </c>
      <c r="D15442" s="222">
        <v>93</v>
      </c>
    </row>
    <row r="15443" spans="1:4" ht="12.75" customHeight="1">
      <c r="A15443" s="202">
        <v>8790</v>
      </c>
      <c r="B15443" s="191" t="s">
        <v>15197</v>
      </c>
      <c r="C15443" s="192"/>
      <c r="D15443" s="221"/>
    </row>
    <row r="15444" spans="1:4" ht="12.75" customHeight="1">
      <c r="A15444" s="203" t="s">
        <v>15198</v>
      </c>
      <c r="B15444" s="193" t="s">
        <v>15199</v>
      </c>
      <c r="C15444" s="194" t="s">
        <v>14674</v>
      </c>
      <c r="D15444" s="222">
        <v>136.4</v>
      </c>
    </row>
    <row r="15445" spans="1:4" ht="12.75" customHeight="1">
      <c r="A15445" s="203" t="s">
        <v>15200</v>
      </c>
      <c r="B15445" s="193" t="s">
        <v>15201</v>
      </c>
      <c r="C15445" s="194" t="s">
        <v>14674</v>
      </c>
      <c r="D15445" s="222">
        <v>97.66</v>
      </c>
    </row>
    <row r="15446" spans="1:4" ht="14.25">
      <c r="A15446" s="203" t="s">
        <v>2588</v>
      </c>
      <c r="B15446" s="193" t="s">
        <v>15202</v>
      </c>
      <c r="C15446" s="194" t="s">
        <v>14674</v>
      </c>
      <c r="D15446" s="222">
        <v>103.28</v>
      </c>
    </row>
    <row r="15447" spans="1:4" ht="12.75" customHeight="1">
      <c r="A15447" s="203" t="s">
        <v>2589</v>
      </c>
      <c r="B15447" s="193" t="s">
        <v>15203</v>
      </c>
      <c r="C15447" s="194" t="s">
        <v>14883</v>
      </c>
      <c r="D15447" s="222">
        <v>16.510000000000002</v>
      </c>
    </row>
    <row r="15448" spans="1:4" ht="12.75" customHeight="1">
      <c r="A15448" s="202">
        <v>8791</v>
      </c>
      <c r="B15448" s="191" t="s">
        <v>15204</v>
      </c>
      <c r="C15448" s="192"/>
      <c r="D15448" s="221"/>
    </row>
    <row r="15449" spans="1:4" ht="12.75" customHeight="1">
      <c r="A15449" s="203" t="s">
        <v>15205</v>
      </c>
      <c r="B15449" s="193" t="s">
        <v>15206</v>
      </c>
      <c r="C15449" s="194" t="s">
        <v>14883</v>
      </c>
      <c r="D15449" s="222">
        <v>84.11</v>
      </c>
    </row>
    <row r="15450" spans="1:4" ht="12.75" customHeight="1">
      <c r="A15450" s="203" t="s">
        <v>15207</v>
      </c>
      <c r="B15450" s="193" t="s">
        <v>15208</v>
      </c>
      <c r="C15450" s="194" t="s">
        <v>14883</v>
      </c>
      <c r="D15450" s="222">
        <v>129.91999999999999</v>
      </c>
    </row>
    <row r="15451" spans="1:4" ht="12.75" customHeight="1">
      <c r="A15451" s="203" t="s">
        <v>15209</v>
      </c>
      <c r="B15451" s="193" t="s">
        <v>15210</v>
      </c>
      <c r="C15451" s="194" t="s">
        <v>14883</v>
      </c>
      <c r="D15451" s="222">
        <v>205.36</v>
      </c>
    </row>
    <row r="15452" spans="1:4" ht="12.75" customHeight="1">
      <c r="A15452" s="203" t="s">
        <v>15211</v>
      </c>
      <c r="B15452" s="193" t="s">
        <v>15212</v>
      </c>
      <c r="C15452" s="194" t="s">
        <v>14883</v>
      </c>
      <c r="D15452" s="222">
        <v>73.290000000000006</v>
      </c>
    </row>
    <row r="15453" spans="1:4" ht="12.75" customHeight="1">
      <c r="A15453" s="203" t="s">
        <v>15213</v>
      </c>
      <c r="B15453" s="193" t="s">
        <v>15214</v>
      </c>
      <c r="C15453" s="194" t="s">
        <v>14883</v>
      </c>
      <c r="D15453" s="222">
        <v>49.1</v>
      </c>
    </row>
    <row r="15454" spans="1:4" ht="31.5" customHeight="1">
      <c r="A15454" s="203" t="s">
        <v>15215</v>
      </c>
      <c r="B15454" s="193" t="s">
        <v>15216</v>
      </c>
      <c r="C15454" s="194" t="s">
        <v>14883</v>
      </c>
      <c r="D15454" s="222">
        <v>37.03</v>
      </c>
    </row>
    <row r="15455" spans="1:4" ht="12.75" customHeight="1">
      <c r="A15455" s="203" t="s">
        <v>15217</v>
      </c>
      <c r="B15455" s="193" t="s">
        <v>15218</v>
      </c>
      <c r="C15455" s="194" t="s">
        <v>14883</v>
      </c>
      <c r="D15455" s="222">
        <v>42.53</v>
      </c>
    </row>
    <row r="15456" spans="1:4" ht="12.75" customHeight="1">
      <c r="A15456" s="202">
        <v>8792</v>
      </c>
      <c r="B15456" s="191" t="s">
        <v>15219</v>
      </c>
      <c r="C15456" s="192"/>
      <c r="D15456" s="221"/>
    </row>
    <row r="15457" spans="1:4" ht="12.75" customHeight="1">
      <c r="A15457" s="203" t="s">
        <v>2590</v>
      </c>
      <c r="B15457" s="193" t="s">
        <v>15220</v>
      </c>
      <c r="C15457" s="194" t="s">
        <v>14883</v>
      </c>
      <c r="D15457" s="222">
        <v>37.35</v>
      </c>
    </row>
    <row r="15458" spans="1:4" ht="12.75" customHeight="1">
      <c r="A15458" s="203" t="s">
        <v>15221</v>
      </c>
      <c r="B15458" s="193" t="s">
        <v>15222</v>
      </c>
      <c r="C15458" s="194" t="s">
        <v>14883</v>
      </c>
      <c r="D15458" s="222">
        <v>43.06</v>
      </c>
    </row>
    <row r="15459" spans="1:4" ht="12.75" customHeight="1">
      <c r="A15459" s="203" t="s">
        <v>15223</v>
      </c>
      <c r="B15459" s="193" t="s">
        <v>15224</v>
      </c>
      <c r="C15459" s="194" t="s">
        <v>14883</v>
      </c>
      <c r="D15459" s="222">
        <v>57.54</v>
      </c>
    </row>
    <row r="15460" spans="1:4" ht="12.75" customHeight="1">
      <c r="A15460" s="203" t="s">
        <v>15225</v>
      </c>
      <c r="B15460" s="193" t="s">
        <v>15226</v>
      </c>
      <c r="C15460" s="194" t="s">
        <v>14883</v>
      </c>
      <c r="D15460" s="222">
        <v>122</v>
      </c>
    </row>
    <row r="15461" spans="1:4" ht="12.75" customHeight="1">
      <c r="A15461" s="203" t="s">
        <v>15227</v>
      </c>
      <c r="B15461" s="193" t="s">
        <v>15228</v>
      </c>
      <c r="C15461" s="194" t="s">
        <v>14883</v>
      </c>
      <c r="D15461" s="222">
        <v>42.87</v>
      </c>
    </row>
    <row r="15462" spans="1:4" ht="12.75" customHeight="1">
      <c r="A15462" s="203" t="s">
        <v>15229</v>
      </c>
      <c r="B15462" s="193" t="s">
        <v>15230</v>
      </c>
      <c r="C15462" s="194" t="s">
        <v>14883</v>
      </c>
      <c r="D15462" s="222">
        <v>49.75</v>
      </c>
    </row>
    <row r="15463" spans="1:4" ht="12.75" customHeight="1">
      <c r="A15463" s="203" t="s">
        <v>15231</v>
      </c>
      <c r="B15463" s="193" t="s">
        <v>15232</v>
      </c>
      <c r="C15463" s="194" t="s">
        <v>14883</v>
      </c>
      <c r="D15463" s="222">
        <v>60.11</v>
      </c>
    </row>
    <row r="15464" spans="1:4" ht="12.75" customHeight="1">
      <c r="A15464" s="203" t="s">
        <v>15233</v>
      </c>
      <c r="B15464" s="193" t="s">
        <v>15234</v>
      </c>
      <c r="C15464" s="194" t="s">
        <v>14883</v>
      </c>
      <c r="D15464" s="222">
        <v>70.459999999999994</v>
      </c>
    </row>
    <row r="15465" spans="1:4" ht="12.75" customHeight="1">
      <c r="A15465" s="203" t="s">
        <v>15235</v>
      </c>
      <c r="B15465" s="193" t="s">
        <v>15236</v>
      </c>
      <c r="C15465" s="194" t="s">
        <v>14883</v>
      </c>
      <c r="D15465" s="222">
        <v>77.22</v>
      </c>
    </row>
    <row r="15466" spans="1:4" ht="12.75" customHeight="1">
      <c r="A15466" s="203" t="s">
        <v>15237</v>
      </c>
      <c r="B15466" s="193" t="s">
        <v>15238</v>
      </c>
      <c r="C15466" s="194" t="s">
        <v>14883</v>
      </c>
      <c r="D15466" s="222">
        <v>87.6</v>
      </c>
    </row>
    <row r="15467" spans="1:4" ht="12.75" customHeight="1">
      <c r="A15467" s="203" t="s">
        <v>15239</v>
      </c>
      <c r="B15467" s="193" t="s">
        <v>15240</v>
      </c>
      <c r="C15467" s="194" t="s">
        <v>14883</v>
      </c>
      <c r="D15467" s="222">
        <v>138.72999999999999</v>
      </c>
    </row>
    <row r="15468" spans="1:4" ht="12.75" customHeight="1">
      <c r="A15468" s="203" t="s">
        <v>15241</v>
      </c>
      <c r="B15468" s="193" t="s">
        <v>15242</v>
      </c>
      <c r="C15468" s="194" t="s">
        <v>14883</v>
      </c>
      <c r="D15468" s="222">
        <v>48.39</v>
      </c>
    </row>
    <row r="15469" spans="1:4" ht="12.75" customHeight="1">
      <c r="A15469" s="203" t="s">
        <v>15243</v>
      </c>
      <c r="B15469" s="193" t="s">
        <v>15244</v>
      </c>
      <c r="C15469" s="194" t="s">
        <v>14883</v>
      </c>
      <c r="D15469" s="222">
        <v>56.44</v>
      </c>
    </row>
    <row r="15470" spans="1:4" ht="12.75" customHeight="1">
      <c r="A15470" s="203" t="s">
        <v>15245</v>
      </c>
      <c r="B15470" s="193" t="s">
        <v>15246</v>
      </c>
      <c r="C15470" s="194" t="s">
        <v>14883</v>
      </c>
      <c r="D15470" s="222">
        <v>68.48</v>
      </c>
    </row>
    <row r="15471" spans="1:4" ht="12.75" customHeight="1">
      <c r="A15471" s="203" t="s">
        <v>15247</v>
      </c>
      <c r="B15471" s="193" t="s">
        <v>15248</v>
      </c>
      <c r="C15471" s="194" t="s">
        <v>14883</v>
      </c>
      <c r="D15471" s="222">
        <v>88.26</v>
      </c>
    </row>
    <row r="15472" spans="1:4" ht="12.75" customHeight="1">
      <c r="A15472" s="203" t="s">
        <v>15249</v>
      </c>
      <c r="B15472" s="193" t="s">
        <v>15250</v>
      </c>
      <c r="C15472" s="194" t="s">
        <v>14883</v>
      </c>
      <c r="D15472" s="222">
        <v>100.14</v>
      </c>
    </row>
    <row r="15473" spans="1:4" ht="12.75" customHeight="1">
      <c r="A15473" s="202">
        <v>8793</v>
      </c>
      <c r="B15473" s="191" t="s">
        <v>15251</v>
      </c>
      <c r="C15473" s="192"/>
      <c r="D15473" s="221"/>
    </row>
    <row r="15474" spans="1:4" ht="12.75" customHeight="1">
      <c r="A15474" s="203" t="s">
        <v>15252</v>
      </c>
      <c r="B15474" s="193" t="s">
        <v>15253</v>
      </c>
      <c r="C15474" s="194" t="s">
        <v>14883</v>
      </c>
      <c r="D15474" s="222">
        <v>24.32</v>
      </c>
    </row>
    <row r="15475" spans="1:4" ht="12.75" customHeight="1">
      <c r="A15475" s="203" t="s">
        <v>15254</v>
      </c>
      <c r="B15475" s="193" t="s">
        <v>15255</v>
      </c>
      <c r="C15475" s="194" t="s">
        <v>14883</v>
      </c>
      <c r="D15475" s="222">
        <v>28.85</v>
      </c>
    </row>
    <row r="15476" spans="1:4" ht="12.75" customHeight="1">
      <c r="A15476" s="203" t="s">
        <v>15256</v>
      </c>
      <c r="B15476" s="193" t="s">
        <v>15257</v>
      </c>
      <c r="C15476" s="194" t="s">
        <v>14883</v>
      </c>
      <c r="D15476" s="222">
        <v>32.67</v>
      </c>
    </row>
    <row r="15477" spans="1:4" ht="12.75" customHeight="1">
      <c r="A15477" s="203" t="s">
        <v>2591</v>
      </c>
      <c r="B15477" s="193" t="s">
        <v>15258</v>
      </c>
      <c r="C15477" s="194" t="s">
        <v>14883</v>
      </c>
      <c r="D15477" s="222">
        <v>40.15</v>
      </c>
    </row>
    <row r="15478" spans="1:4" ht="12.75" customHeight="1">
      <c r="A15478" s="203" t="s">
        <v>15259</v>
      </c>
      <c r="B15478" s="193" t="s">
        <v>15260</v>
      </c>
      <c r="C15478" s="194" t="s">
        <v>14883</v>
      </c>
      <c r="D15478" s="222">
        <v>27.51</v>
      </c>
    </row>
    <row r="15479" spans="1:4" ht="12.75" customHeight="1">
      <c r="A15479" s="203" t="s">
        <v>15261</v>
      </c>
      <c r="B15479" s="193" t="s">
        <v>15262</v>
      </c>
      <c r="C15479" s="194" t="s">
        <v>14883</v>
      </c>
      <c r="D15479" s="222">
        <v>33.090000000000003</v>
      </c>
    </row>
    <row r="15480" spans="1:4" ht="12.75" customHeight="1">
      <c r="A15480" s="203" t="s">
        <v>15263</v>
      </c>
      <c r="B15480" s="193" t="s">
        <v>15264</v>
      </c>
      <c r="C15480" s="194" t="s">
        <v>14883</v>
      </c>
      <c r="D15480" s="222">
        <v>38.49</v>
      </c>
    </row>
    <row r="15481" spans="1:4" ht="12.75" customHeight="1">
      <c r="A15481" s="203" t="s">
        <v>15265</v>
      </c>
      <c r="B15481" s="193" t="s">
        <v>15266</v>
      </c>
      <c r="C15481" s="194" t="s">
        <v>14883</v>
      </c>
      <c r="D15481" s="222">
        <v>47.15</v>
      </c>
    </row>
    <row r="15482" spans="1:4" ht="12.75" customHeight="1">
      <c r="A15482" s="203" t="s">
        <v>15267</v>
      </c>
      <c r="B15482" s="193" t="s">
        <v>15268</v>
      </c>
      <c r="C15482" s="194" t="s">
        <v>14883</v>
      </c>
      <c r="D15482" s="222">
        <v>66.599999999999994</v>
      </c>
    </row>
    <row r="15483" spans="1:4" ht="12.75" customHeight="1">
      <c r="A15483" s="203" t="s">
        <v>15269</v>
      </c>
      <c r="B15483" s="193" t="s">
        <v>15270</v>
      </c>
      <c r="C15483" s="194" t="s">
        <v>14883</v>
      </c>
      <c r="D15483" s="222">
        <v>78.239999999999995</v>
      </c>
    </row>
    <row r="15484" spans="1:4" ht="12.75" customHeight="1">
      <c r="A15484" s="203" t="s">
        <v>15271</v>
      </c>
      <c r="B15484" s="193" t="s">
        <v>15272</v>
      </c>
      <c r="C15484" s="194" t="s">
        <v>14883</v>
      </c>
      <c r="D15484" s="222">
        <v>90.98</v>
      </c>
    </row>
    <row r="15485" spans="1:4" ht="12.75" customHeight="1">
      <c r="A15485" s="202">
        <v>8794</v>
      </c>
      <c r="B15485" s="191" t="s">
        <v>15273</v>
      </c>
      <c r="C15485" s="192"/>
      <c r="D15485" s="221"/>
    </row>
    <row r="15486" spans="1:4" ht="12.75" customHeight="1">
      <c r="A15486" s="203" t="s">
        <v>15274</v>
      </c>
      <c r="B15486" s="193" t="s">
        <v>15275</v>
      </c>
      <c r="C15486" s="194" t="s">
        <v>14883</v>
      </c>
      <c r="D15486" s="222">
        <v>47.58</v>
      </c>
    </row>
    <row r="15487" spans="1:4" ht="15">
      <c r="A15487" s="202">
        <v>8795</v>
      </c>
      <c r="B15487" s="191" t="s">
        <v>15276</v>
      </c>
      <c r="C15487" s="192"/>
      <c r="D15487" s="221"/>
    </row>
    <row r="15488" spans="1:4" ht="12.75" customHeight="1">
      <c r="A15488" s="203" t="s">
        <v>15277</v>
      </c>
      <c r="B15488" s="193" t="s">
        <v>15278</v>
      </c>
      <c r="C15488" s="194" t="s">
        <v>14883</v>
      </c>
      <c r="D15488" s="222">
        <v>19.78</v>
      </c>
    </row>
    <row r="15489" spans="1:4" ht="15">
      <c r="A15489" s="202">
        <v>8797</v>
      </c>
      <c r="B15489" s="191" t="s">
        <v>15279</v>
      </c>
      <c r="C15489" s="192"/>
      <c r="D15489" s="221"/>
    </row>
    <row r="15490" spans="1:4" ht="12.75" customHeight="1">
      <c r="A15490" s="203" t="s">
        <v>15280</v>
      </c>
      <c r="B15490" s="193" t="s">
        <v>15281</v>
      </c>
      <c r="C15490" s="194" t="s">
        <v>14883</v>
      </c>
      <c r="D15490" s="222">
        <v>85.71</v>
      </c>
    </row>
    <row r="15491" spans="1:4" ht="12.75" customHeight="1">
      <c r="A15491" s="203" t="s">
        <v>15282</v>
      </c>
      <c r="B15491" s="193" t="s">
        <v>15283</v>
      </c>
      <c r="C15491" s="194" t="s">
        <v>14883</v>
      </c>
      <c r="D15491" s="222">
        <v>90.8</v>
      </c>
    </row>
    <row r="15492" spans="1:4" ht="12.75" customHeight="1">
      <c r="A15492" s="203" t="s">
        <v>15284</v>
      </c>
      <c r="B15492" s="193" t="s">
        <v>15285</v>
      </c>
      <c r="C15492" s="194" t="s">
        <v>14883</v>
      </c>
      <c r="D15492" s="222">
        <v>60.13</v>
      </c>
    </row>
    <row r="15493" spans="1:4" ht="12.75" customHeight="1">
      <c r="A15493" s="202">
        <v>8798</v>
      </c>
      <c r="B15493" s="191" t="s">
        <v>15286</v>
      </c>
      <c r="C15493" s="192"/>
      <c r="D15493" s="221"/>
    </row>
    <row r="15494" spans="1:4" ht="14.25">
      <c r="A15494" s="203" t="s">
        <v>15287</v>
      </c>
      <c r="B15494" s="193" t="s">
        <v>15288</v>
      </c>
      <c r="C15494" s="194" t="s">
        <v>14997</v>
      </c>
      <c r="D15494" s="222">
        <v>49.62</v>
      </c>
    </row>
    <row r="15495" spans="1:4" ht="12.75" customHeight="1">
      <c r="A15495" s="203" t="s">
        <v>15289</v>
      </c>
      <c r="B15495" s="193" t="s">
        <v>15290</v>
      </c>
      <c r="C15495" s="194" t="s">
        <v>14997</v>
      </c>
      <c r="D15495" s="222">
        <v>45.71</v>
      </c>
    </row>
    <row r="15496" spans="1:4" ht="12.75" customHeight="1">
      <c r="A15496" s="203" t="s">
        <v>15291</v>
      </c>
      <c r="B15496" s="193" t="s">
        <v>15292</v>
      </c>
      <c r="C15496" s="194" t="s">
        <v>14997</v>
      </c>
      <c r="D15496" s="222">
        <v>45.84</v>
      </c>
    </row>
    <row r="15497" spans="1:4" ht="12.75" customHeight="1">
      <c r="A15497" s="202">
        <v>8799</v>
      </c>
      <c r="B15497" s="191" t="s">
        <v>15293</v>
      </c>
      <c r="C15497" s="192"/>
      <c r="D15497" s="221"/>
    </row>
    <row r="15498" spans="1:4" ht="12.75" customHeight="1">
      <c r="A15498" s="203" t="s">
        <v>15294</v>
      </c>
      <c r="B15498" s="193" t="s">
        <v>15295</v>
      </c>
      <c r="C15498" s="194" t="s">
        <v>14883</v>
      </c>
      <c r="D15498" s="222">
        <v>33.1</v>
      </c>
    </row>
    <row r="15499" spans="1:4" ht="12.75" customHeight="1">
      <c r="A15499" s="204">
        <v>10529</v>
      </c>
      <c r="B15499" s="191" t="s">
        <v>15296</v>
      </c>
      <c r="C15499" s="192"/>
      <c r="D15499" s="221"/>
    </row>
    <row r="15500" spans="1:4" ht="12.75" customHeight="1">
      <c r="A15500" s="203" t="s">
        <v>15297</v>
      </c>
      <c r="B15500" s="193" t="s">
        <v>15298</v>
      </c>
      <c r="C15500" s="194" t="s">
        <v>14674</v>
      </c>
      <c r="D15500" s="222">
        <v>20.64</v>
      </c>
    </row>
    <row r="15501" spans="1:4" ht="12.75" customHeight="1">
      <c r="A15501" s="202">
        <v>8672</v>
      </c>
      <c r="B15501" s="191" t="s">
        <v>15299</v>
      </c>
      <c r="C15501" s="192"/>
      <c r="D15501" s="221"/>
    </row>
    <row r="15502" spans="1:4" ht="12.75" customHeight="1">
      <c r="A15502" s="202">
        <v>8800</v>
      </c>
      <c r="B15502" s="191" t="s">
        <v>15300</v>
      </c>
      <c r="C15502" s="192"/>
      <c r="D15502" s="221"/>
    </row>
    <row r="15503" spans="1:4" ht="12.75" customHeight="1">
      <c r="A15503" s="203" t="s">
        <v>15301</v>
      </c>
      <c r="B15503" s="193" t="s">
        <v>15302</v>
      </c>
      <c r="C15503" s="194" t="s">
        <v>14674</v>
      </c>
      <c r="D15503" s="222">
        <v>76.8</v>
      </c>
    </row>
    <row r="15504" spans="1:4" ht="12.75" customHeight="1">
      <c r="A15504" s="202">
        <v>8801</v>
      </c>
      <c r="B15504" s="191" t="s">
        <v>15303</v>
      </c>
      <c r="C15504" s="192"/>
      <c r="D15504" s="221"/>
    </row>
    <row r="15505" spans="1:4" ht="12.75" customHeight="1">
      <c r="A15505" s="203" t="s">
        <v>15304</v>
      </c>
      <c r="B15505" s="193" t="s">
        <v>15305</v>
      </c>
      <c r="C15505" s="194" t="s">
        <v>14674</v>
      </c>
      <c r="D15505" s="222">
        <v>54.93</v>
      </c>
    </row>
    <row r="15506" spans="1:4" ht="12.75" customHeight="1">
      <c r="A15506" s="203" t="s">
        <v>15306</v>
      </c>
      <c r="B15506" s="193" t="s">
        <v>15307</v>
      </c>
      <c r="C15506" s="194" t="s">
        <v>14674</v>
      </c>
      <c r="D15506" s="222">
        <v>24.93</v>
      </c>
    </row>
    <row r="15507" spans="1:4" ht="12.75" customHeight="1">
      <c r="A15507" s="203" t="s">
        <v>15308</v>
      </c>
      <c r="B15507" s="193" t="s">
        <v>15309</v>
      </c>
      <c r="C15507" s="194" t="s">
        <v>14674</v>
      </c>
      <c r="D15507" s="222">
        <v>27.03</v>
      </c>
    </row>
    <row r="15508" spans="1:4" ht="12.75" customHeight="1">
      <c r="A15508" s="202">
        <v>8802</v>
      </c>
      <c r="B15508" s="191" t="s">
        <v>15310</v>
      </c>
      <c r="C15508" s="192"/>
      <c r="D15508" s="221"/>
    </row>
    <row r="15509" spans="1:4" ht="12.75" customHeight="1">
      <c r="A15509" s="203" t="s">
        <v>15311</v>
      </c>
      <c r="B15509" s="193" t="s">
        <v>15312</v>
      </c>
      <c r="C15509" s="194" t="s">
        <v>14674</v>
      </c>
      <c r="D15509" s="222">
        <v>34.479999999999997</v>
      </c>
    </row>
    <row r="15510" spans="1:4" ht="12.75" customHeight="1">
      <c r="A15510" s="203" t="s">
        <v>15313</v>
      </c>
      <c r="B15510" s="193" t="s">
        <v>15314</v>
      </c>
      <c r="C15510" s="194" t="s">
        <v>14674</v>
      </c>
      <c r="D15510" s="222">
        <v>38.159999999999997</v>
      </c>
    </row>
    <row r="15511" spans="1:4" ht="12.75" customHeight="1">
      <c r="A15511" s="203" t="s">
        <v>15315</v>
      </c>
      <c r="B15511" s="193" t="s">
        <v>15316</v>
      </c>
      <c r="C15511" s="194" t="s">
        <v>14674</v>
      </c>
      <c r="D15511" s="222">
        <v>41.84</v>
      </c>
    </row>
    <row r="15512" spans="1:4" ht="12.75" customHeight="1">
      <c r="A15512" s="203" t="s">
        <v>15317</v>
      </c>
      <c r="B15512" s="193" t="s">
        <v>15318</v>
      </c>
      <c r="C15512" s="194" t="s">
        <v>14674</v>
      </c>
      <c r="D15512" s="222">
        <v>45.52</v>
      </c>
    </row>
    <row r="15513" spans="1:4" ht="12.75" customHeight="1">
      <c r="A15513" s="203" t="s">
        <v>15319</v>
      </c>
      <c r="B15513" s="193" t="s">
        <v>15320</v>
      </c>
      <c r="C15513" s="194" t="s">
        <v>14674</v>
      </c>
      <c r="D15513" s="222">
        <v>32.97</v>
      </c>
    </row>
    <row r="15514" spans="1:4" ht="12.75" customHeight="1">
      <c r="A15514" s="203" t="s">
        <v>15321</v>
      </c>
      <c r="B15514" s="193" t="s">
        <v>15322</v>
      </c>
      <c r="C15514" s="194" t="s">
        <v>14674</v>
      </c>
      <c r="D15514" s="222">
        <v>36.14</v>
      </c>
    </row>
    <row r="15515" spans="1:4" ht="12.75" customHeight="1">
      <c r="A15515" s="203" t="s">
        <v>15323</v>
      </c>
      <c r="B15515" s="193" t="s">
        <v>15324</v>
      </c>
      <c r="C15515" s="194" t="s">
        <v>14674</v>
      </c>
      <c r="D15515" s="222">
        <v>39.31</v>
      </c>
    </row>
    <row r="15516" spans="1:4" ht="12.75" customHeight="1">
      <c r="A15516" s="203" t="s">
        <v>15325</v>
      </c>
      <c r="B15516" s="193" t="s">
        <v>15326</v>
      </c>
      <c r="C15516" s="194" t="s">
        <v>14674</v>
      </c>
      <c r="D15516" s="222">
        <v>42.48</v>
      </c>
    </row>
    <row r="15517" spans="1:4" ht="15">
      <c r="A15517" s="202">
        <v>8803</v>
      </c>
      <c r="B15517" s="191" t="s">
        <v>15327</v>
      </c>
      <c r="C15517" s="192"/>
      <c r="D15517" s="221"/>
    </row>
    <row r="15518" spans="1:4" ht="12.75" customHeight="1">
      <c r="A15518" s="203" t="s">
        <v>15328</v>
      </c>
      <c r="B15518" s="193" t="s">
        <v>15329</v>
      </c>
      <c r="C15518" s="194" t="s">
        <v>14674</v>
      </c>
      <c r="D15518" s="222">
        <v>30.42</v>
      </c>
    </row>
    <row r="15519" spans="1:4" ht="12.75" customHeight="1">
      <c r="A15519" s="203" t="s">
        <v>15330</v>
      </c>
      <c r="B15519" s="193" t="s">
        <v>15331</v>
      </c>
      <c r="C15519" s="194" t="s">
        <v>14674</v>
      </c>
      <c r="D15519" s="222">
        <v>34.090000000000003</v>
      </c>
    </row>
    <row r="15520" spans="1:4" ht="12.75" customHeight="1">
      <c r="A15520" s="203" t="s">
        <v>15332</v>
      </c>
      <c r="B15520" s="193" t="s">
        <v>15333</v>
      </c>
      <c r="C15520" s="194" t="s">
        <v>14674</v>
      </c>
      <c r="D15520" s="222">
        <v>37.770000000000003</v>
      </c>
    </row>
    <row r="15521" spans="1:4" ht="12.75" customHeight="1">
      <c r="A15521" s="203" t="s">
        <v>15334</v>
      </c>
      <c r="B15521" s="193" t="s">
        <v>15335</v>
      </c>
      <c r="C15521" s="194" t="s">
        <v>14674</v>
      </c>
      <c r="D15521" s="222">
        <v>41.45</v>
      </c>
    </row>
    <row r="15522" spans="1:4" ht="12.75" customHeight="1">
      <c r="A15522" s="203" t="s">
        <v>15336</v>
      </c>
      <c r="B15522" s="193" t="s">
        <v>15337</v>
      </c>
      <c r="C15522" s="194" t="s">
        <v>14674</v>
      </c>
      <c r="D15522" s="222">
        <v>28.9</v>
      </c>
    </row>
    <row r="15523" spans="1:4" ht="12.75" customHeight="1">
      <c r="A15523" s="203" t="s">
        <v>15338</v>
      </c>
      <c r="B15523" s="193" t="s">
        <v>15339</v>
      </c>
      <c r="C15523" s="194" t="s">
        <v>14674</v>
      </c>
      <c r="D15523" s="222">
        <v>32.07</v>
      </c>
    </row>
    <row r="15524" spans="1:4" ht="12.75" customHeight="1">
      <c r="A15524" s="203" t="s">
        <v>15340</v>
      </c>
      <c r="B15524" s="193" t="s">
        <v>15341</v>
      </c>
      <c r="C15524" s="194" t="s">
        <v>14674</v>
      </c>
      <c r="D15524" s="222">
        <v>35.24</v>
      </c>
    </row>
    <row r="15525" spans="1:4" ht="12.75" customHeight="1">
      <c r="A15525" s="203" t="s">
        <v>15342</v>
      </c>
      <c r="B15525" s="193" t="s">
        <v>15343</v>
      </c>
      <c r="C15525" s="194" t="s">
        <v>14674</v>
      </c>
      <c r="D15525" s="222">
        <v>38.42</v>
      </c>
    </row>
    <row r="15526" spans="1:4" ht="12.75" customHeight="1">
      <c r="A15526" s="202">
        <v>8804</v>
      </c>
      <c r="B15526" s="191" t="s">
        <v>15344</v>
      </c>
      <c r="C15526" s="192"/>
      <c r="D15526" s="221"/>
    </row>
    <row r="15527" spans="1:4" ht="12.75" customHeight="1">
      <c r="A15527" s="203" t="s">
        <v>15345</v>
      </c>
      <c r="B15527" s="193" t="s">
        <v>15346</v>
      </c>
      <c r="C15527" s="194" t="s">
        <v>14674</v>
      </c>
      <c r="D15527" s="222">
        <v>33.64</v>
      </c>
    </row>
    <row r="15528" spans="1:4" ht="12.75" customHeight="1">
      <c r="A15528" s="202">
        <v>8805</v>
      </c>
      <c r="B15528" s="191" t="s">
        <v>15347</v>
      </c>
      <c r="C15528" s="192"/>
      <c r="D15528" s="221"/>
    </row>
    <row r="15529" spans="1:4" ht="12.75" customHeight="1">
      <c r="A15529" s="203" t="s">
        <v>15348</v>
      </c>
      <c r="B15529" s="193" t="s">
        <v>15349</v>
      </c>
      <c r="C15529" s="194" t="s">
        <v>14674</v>
      </c>
      <c r="D15529" s="222">
        <v>74.39</v>
      </c>
    </row>
    <row r="15530" spans="1:4" ht="14.25">
      <c r="A15530" s="203" t="s">
        <v>15350</v>
      </c>
      <c r="B15530" s="193" t="s">
        <v>15351</v>
      </c>
      <c r="C15530" s="194" t="s">
        <v>14674</v>
      </c>
      <c r="D15530" s="222">
        <v>73.31</v>
      </c>
    </row>
    <row r="15531" spans="1:4" ht="12.75" customHeight="1">
      <c r="A15531" s="202">
        <v>8673</v>
      </c>
      <c r="B15531" s="191" t="s">
        <v>15352</v>
      </c>
      <c r="C15531" s="192"/>
      <c r="D15531" s="221"/>
    </row>
    <row r="15532" spans="1:4" ht="12.75" customHeight="1">
      <c r="A15532" s="202">
        <v>8807</v>
      </c>
      <c r="B15532" s="191" t="s">
        <v>15353</v>
      </c>
      <c r="C15532" s="192"/>
      <c r="D15532" s="221"/>
    </row>
    <row r="15533" spans="1:4" ht="12.75" customHeight="1">
      <c r="A15533" s="203" t="s">
        <v>15354</v>
      </c>
      <c r="B15533" s="193" t="s">
        <v>15355</v>
      </c>
      <c r="C15533" s="194" t="s">
        <v>14674</v>
      </c>
      <c r="D15533" s="222">
        <v>10.47</v>
      </c>
    </row>
    <row r="15534" spans="1:4" ht="14.25">
      <c r="A15534" s="203" t="s">
        <v>2592</v>
      </c>
      <c r="B15534" s="193" t="s">
        <v>15356</v>
      </c>
      <c r="C15534" s="194" t="s">
        <v>14674</v>
      </c>
      <c r="D15534" s="222">
        <v>3.75</v>
      </c>
    </row>
    <row r="15535" spans="1:4" ht="12.75" customHeight="1">
      <c r="A15535" s="202">
        <v>8808</v>
      </c>
      <c r="B15535" s="191" t="s">
        <v>15357</v>
      </c>
      <c r="C15535" s="192"/>
      <c r="D15535" s="221"/>
    </row>
    <row r="15536" spans="1:4" ht="12.75" customHeight="1">
      <c r="A15536" s="203" t="s">
        <v>2593</v>
      </c>
      <c r="B15536" s="193" t="s">
        <v>15358</v>
      </c>
      <c r="C15536" s="194" t="s">
        <v>14674</v>
      </c>
      <c r="D15536" s="222">
        <v>37.49</v>
      </c>
    </row>
    <row r="15537" spans="1:4" ht="12.75" customHeight="1">
      <c r="A15537" s="203" t="s">
        <v>15359</v>
      </c>
      <c r="B15537" s="193" t="s">
        <v>15360</v>
      </c>
      <c r="C15537" s="194" t="s">
        <v>14674</v>
      </c>
      <c r="D15537" s="222">
        <v>41</v>
      </c>
    </row>
    <row r="15538" spans="1:4" ht="12.75" customHeight="1">
      <c r="A15538" s="203" t="s">
        <v>15361</v>
      </c>
      <c r="B15538" s="193" t="s">
        <v>15362</v>
      </c>
      <c r="C15538" s="194" t="s">
        <v>14674</v>
      </c>
      <c r="D15538" s="222">
        <v>44.51</v>
      </c>
    </row>
    <row r="15539" spans="1:4" ht="12.75" customHeight="1">
      <c r="A15539" s="203" t="s">
        <v>15363</v>
      </c>
      <c r="B15539" s="193" t="s">
        <v>15364</v>
      </c>
      <c r="C15539" s="194" t="s">
        <v>14674</v>
      </c>
      <c r="D15539" s="222">
        <v>62.47</v>
      </c>
    </row>
    <row r="15540" spans="1:4" ht="12.75" customHeight="1">
      <c r="A15540" s="202">
        <v>8809</v>
      </c>
      <c r="B15540" s="191" t="s">
        <v>15365</v>
      </c>
      <c r="C15540" s="192"/>
      <c r="D15540" s="221"/>
    </row>
    <row r="15541" spans="1:4" ht="12.75" customHeight="1">
      <c r="A15541" s="203" t="s">
        <v>15366</v>
      </c>
      <c r="B15541" s="193" t="s">
        <v>15367</v>
      </c>
      <c r="C15541" s="194" t="s">
        <v>14674</v>
      </c>
      <c r="D15541" s="222">
        <v>64.14</v>
      </c>
    </row>
    <row r="15542" spans="1:4" ht="12.75" customHeight="1">
      <c r="A15542" s="203" t="s">
        <v>15368</v>
      </c>
      <c r="B15542" s="193" t="s">
        <v>15369</v>
      </c>
      <c r="C15542" s="194" t="s">
        <v>14674</v>
      </c>
      <c r="D15542" s="222">
        <v>69</v>
      </c>
    </row>
    <row r="15543" spans="1:4" ht="12.75" customHeight="1">
      <c r="A15543" s="203" t="s">
        <v>15370</v>
      </c>
      <c r="B15543" s="193" t="s">
        <v>15371</v>
      </c>
      <c r="C15543" s="194" t="s">
        <v>14674</v>
      </c>
      <c r="D15543" s="222">
        <v>70.599999999999994</v>
      </c>
    </row>
    <row r="15544" spans="1:4" ht="12.75" customHeight="1">
      <c r="A15544" s="202">
        <v>8810</v>
      </c>
      <c r="B15544" s="191" t="s">
        <v>15372</v>
      </c>
      <c r="C15544" s="192"/>
      <c r="D15544" s="221"/>
    </row>
    <row r="15545" spans="1:4" ht="12.75" customHeight="1">
      <c r="A15545" s="203" t="s">
        <v>15373</v>
      </c>
      <c r="B15545" s="193" t="s">
        <v>15374</v>
      </c>
      <c r="C15545" s="194" t="s">
        <v>14674</v>
      </c>
      <c r="D15545" s="222">
        <v>73.78</v>
      </c>
    </row>
    <row r="15546" spans="1:4" ht="12.75" customHeight="1">
      <c r="A15546" s="203" t="s">
        <v>15375</v>
      </c>
      <c r="B15546" s="193" t="s">
        <v>15376</v>
      </c>
      <c r="C15546" s="194" t="s">
        <v>14674</v>
      </c>
      <c r="D15546" s="222">
        <v>75.959999999999994</v>
      </c>
    </row>
    <row r="15547" spans="1:4" ht="12.75" customHeight="1">
      <c r="A15547" s="203" t="s">
        <v>15377</v>
      </c>
      <c r="B15547" s="193" t="s">
        <v>15378</v>
      </c>
      <c r="C15547" s="194" t="s">
        <v>14674</v>
      </c>
      <c r="D15547" s="222">
        <v>85.27</v>
      </c>
    </row>
    <row r="15548" spans="1:4" ht="12.75" customHeight="1">
      <c r="A15548" s="203" t="s">
        <v>15379</v>
      </c>
      <c r="B15548" s="193" t="s">
        <v>15380</v>
      </c>
      <c r="C15548" s="194" t="s">
        <v>14674</v>
      </c>
      <c r="D15548" s="222">
        <v>83.65</v>
      </c>
    </row>
    <row r="15549" spans="1:4" ht="12.75" customHeight="1">
      <c r="A15549" s="203" t="s">
        <v>15381</v>
      </c>
      <c r="B15549" s="193" t="s">
        <v>15382</v>
      </c>
      <c r="C15549" s="194" t="s">
        <v>14674</v>
      </c>
      <c r="D15549" s="222">
        <v>78.040000000000006</v>
      </c>
    </row>
    <row r="15550" spans="1:4" ht="12.75" customHeight="1">
      <c r="A15550" s="203" t="s">
        <v>15383</v>
      </c>
      <c r="B15550" s="193" t="s">
        <v>15384</v>
      </c>
      <c r="C15550" s="194" t="s">
        <v>14674</v>
      </c>
      <c r="D15550" s="222">
        <v>75.319999999999993</v>
      </c>
    </row>
    <row r="15551" spans="1:4" ht="12.75" customHeight="1">
      <c r="A15551" s="203" t="s">
        <v>15385</v>
      </c>
      <c r="B15551" s="193" t="s">
        <v>15386</v>
      </c>
      <c r="C15551" s="194" t="s">
        <v>14674</v>
      </c>
      <c r="D15551" s="222">
        <v>103.78</v>
      </c>
    </row>
    <row r="15552" spans="1:4" ht="15">
      <c r="A15552" s="202">
        <v>8811</v>
      </c>
      <c r="B15552" s="191" t="s">
        <v>15387</v>
      </c>
      <c r="C15552" s="192"/>
      <c r="D15552" s="221"/>
    </row>
    <row r="15553" spans="1:4" ht="12.75" customHeight="1">
      <c r="A15553" s="203" t="s">
        <v>15388</v>
      </c>
      <c r="B15553" s="193" t="s">
        <v>15389</v>
      </c>
      <c r="C15553" s="194" t="s">
        <v>14674</v>
      </c>
      <c r="D15553" s="222">
        <v>108.14</v>
      </c>
    </row>
    <row r="15554" spans="1:4" ht="12.75" customHeight="1">
      <c r="A15554" s="203" t="s">
        <v>15390</v>
      </c>
      <c r="B15554" s="193" t="s">
        <v>15391</v>
      </c>
      <c r="C15554" s="194" t="s">
        <v>14674</v>
      </c>
      <c r="D15554" s="222">
        <v>102.49</v>
      </c>
    </row>
    <row r="15555" spans="1:4" ht="12.75" customHeight="1">
      <c r="A15555" s="202">
        <v>8812</v>
      </c>
      <c r="B15555" s="191" t="s">
        <v>15392</v>
      </c>
      <c r="C15555" s="192"/>
      <c r="D15555" s="221"/>
    </row>
    <row r="15556" spans="1:4" ht="12.75" customHeight="1">
      <c r="A15556" s="203" t="s">
        <v>15393</v>
      </c>
      <c r="B15556" s="193" t="s">
        <v>15394</v>
      </c>
      <c r="C15556" s="194" t="s">
        <v>14674</v>
      </c>
      <c r="D15556" s="222">
        <v>155.07</v>
      </c>
    </row>
    <row r="15557" spans="1:4" ht="30" customHeight="1">
      <c r="A15557" s="203" t="s">
        <v>15395</v>
      </c>
      <c r="B15557" s="193" t="s">
        <v>15396</v>
      </c>
      <c r="C15557" s="194" t="s">
        <v>14674</v>
      </c>
      <c r="D15557" s="222">
        <v>127.71</v>
      </c>
    </row>
    <row r="15558" spans="1:4" ht="33.75" customHeight="1">
      <c r="A15558" s="203" t="s">
        <v>15397</v>
      </c>
      <c r="B15558" s="193" t="s">
        <v>15398</v>
      </c>
      <c r="C15558" s="194" t="s">
        <v>14674</v>
      </c>
      <c r="D15558" s="222">
        <v>88.4</v>
      </c>
    </row>
    <row r="15559" spans="1:4" ht="12.75" customHeight="1">
      <c r="A15559" s="203" t="s">
        <v>15399</v>
      </c>
      <c r="B15559" s="193" t="s">
        <v>15400</v>
      </c>
      <c r="C15559" s="194" t="s">
        <v>14674</v>
      </c>
      <c r="D15559" s="222">
        <v>140.1</v>
      </c>
    </row>
    <row r="15560" spans="1:4" ht="12.75" customHeight="1">
      <c r="A15560" s="203" t="s">
        <v>15401</v>
      </c>
      <c r="B15560" s="193" t="s">
        <v>15402</v>
      </c>
      <c r="C15560" s="194" t="s">
        <v>14674</v>
      </c>
      <c r="D15560" s="222">
        <v>119.85</v>
      </c>
    </row>
    <row r="15561" spans="1:4" ht="12.75" customHeight="1">
      <c r="A15561" s="203" t="s">
        <v>15403</v>
      </c>
      <c r="B15561" s="193" t="s">
        <v>15404</v>
      </c>
      <c r="C15561" s="194" t="s">
        <v>14674</v>
      </c>
      <c r="D15561" s="222">
        <v>88.4</v>
      </c>
    </row>
    <row r="15562" spans="1:4" ht="12.75" customHeight="1">
      <c r="A15562" s="202">
        <v>8814</v>
      </c>
      <c r="B15562" s="191" t="s">
        <v>15405</v>
      </c>
      <c r="C15562" s="192"/>
      <c r="D15562" s="221"/>
    </row>
    <row r="15563" spans="1:4" ht="12.75" customHeight="1">
      <c r="A15563" s="203" t="s">
        <v>15406</v>
      </c>
      <c r="B15563" s="193" t="s">
        <v>15407</v>
      </c>
      <c r="C15563" s="194" t="s">
        <v>14674</v>
      </c>
      <c r="D15563" s="222">
        <v>306.05</v>
      </c>
    </row>
    <row r="15564" spans="1:4" ht="12.75" customHeight="1">
      <c r="A15564" s="203" t="s">
        <v>15408</v>
      </c>
      <c r="B15564" s="193" t="s">
        <v>15409</v>
      </c>
      <c r="C15564" s="194" t="s">
        <v>14674</v>
      </c>
      <c r="D15564" s="222">
        <v>318.24</v>
      </c>
    </row>
    <row r="15565" spans="1:4" ht="12.75" customHeight="1">
      <c r="A15565" s="203" t="s">
        <v>15410</v>
      </c>
      <c r="B15565" s="193" t="s">
        <v>15411</v>
      </c>
      <c r="C15565" s="194" t="s">
        <v>14674</v>
      </c>
      <c r="D15565" s="222">
        <v>369.61</v>
      </c>
    </row>
    <row r="15566" spans="1:4" ht="12.75" customHeight="1">
      <c r="A15566" s="202">
        <v>8815</v>
      </c>
      <c r="B15566" s="191" t="s">
        <v>15412</v>
      </c>
      <c r="C15566" s="192"/>
      <c r="D15566" s="221"/>
    </row>
    <row r="15567" spans="1:4" ht="12.75" customHeight="1">
      <c r="A15567" s="203" t="s">
        <v>15413</v>
      </c>
      <c r="B15567" s="193" t="s">
        <v>15414</v>
      </c>
      <c r="C15567" s="194" t="s">
        <v>14674</v>
      </c>
      <c r="D15567" s="222">
        <v>5.59</v>
      </c>
    </row>
    <row r="15568" spans="1:4" ht="12.75" customHeight="1">
      <c r="A15568" s="203" t="s">
        <v>15415</v>
      </c>
      <c r="B15568" s="193" t="s">
        <v>15416</v>
      </c>
      <c r="C15568" s="194" t="s">
        <v>14674</v>
      </c>
      <c r="D15568" s="222">
        <v>6.45</v>
      </c>
    </row>
    <row r="15569" spans="1:4" ht="12.75" customHeight="1">
      <c r="A15569" s="203" t="s">
        <v>15417</v>
      </c>
      <c r="B15569" s="193" t="s">
        <v>15418</v>
      </c>
      <c r="C15569" s="194" t="s">
        <v>14674</v>
      </c>
      <c r="D15569" s="222">
        <v>6.56</v>
      </c>
    </row>
    <row r="15570" spans="1:4" ht="12.75" customHeight="1">
      <c r="A15570" s="203" t="s">
        <v>15419</v>
      </c>
      <c r="B15570" s="193" t="s">
        <v>15420</v>
      </c>
      <c r="C15570" s="194" t="s">
        <v>14674</v>
      </c>
      <c r="D15570" s="222">
        <v>5.56</v>
      </c>
    </row>
    <row r="15571" spans="1:4" ht="14.25">
      <c r="A15571" s="203" t="s">
        <v>15421</v>
      </c>
      <c r="B15571" s="193" t="s">
        <v>15422</v>
      </c>
      <c r="C15571" s="194" t="s">
        <v>14674</v>
      </c>
      <c r="D15571" s="222">
        <v>10.42</v>
      </c>
    </row>
    <row r="15572" spans="1:4" ht="12.75" customHeight="1">
      <c r="A15572" s="203" t="s">
        <v>15423</v>
      </c>
      <c r="B15572" s="193" t="s">
        <v>15424</v>
      </c>
      <c r="C15572" s="194" t="s">
        <v>14674</v>
      </c>
      <c r="D15572" s="222">
        <v>19.440000000000001</v>
      </c>
    </row>
    <row r="15573" spans="1:4" ht="12.75" customHeight="1">
      <c r="A15573" s="203" t="s">
        <v>15425</v>
      </c>
      <c r="B15573" s="193" t="s">
        <v>15426</v>
      </c>
      <c r="C15573" s="194" t="s">
        <v>14674</v>
      </c>
      <c r="D15573" s="222">
        <v>30.16</v>
      </c>
    </row>
    <row r="15574" spans="1:4" ht="12.75" customHeight="1">
      <c r="A15574" s="202">
        <v>8816</v>
      </c>
      <c r="B15574" s="191" t="s">
        <v>15427</v>
      </c>
      <c r="C15574" s="192"/>
      <c r="D15574" s="221"/>
    </row>
    <row r="15575" spans="1:4" ht="12.75" customHeight="1">
      <c r="A15575" s="203" t="s">
        <v>15428</v>
      </c>
      <c r="B15575" s="193" t="s">
        <v>15429</v>
      </c>
      <c r="C15575" s="194" t="s">
        <v>14674</v>
      </c>
      <c r="D15575" s="222">
        <v>94.64</v>
      </c>
    </row>
    <row r="15576" spans="1:4" ht="12.75" customHeight="1">
      <c r="A15576" s="203" t="s">
        <v>15430</v>
      </c>
      <c r="B15576" s="193" t="s">
        <v>15431</v>
      </c>
      <c r="C15576" s="194" t="s">
        <v>14674</v>
      </c>
      <c r="D15576" s="222">
        <v>150.77000000000001</v>
      </c>
    </row>
    <row r="15577" spans="1:4" ht="12.75" customHeight="1">
      <c r="A15577" s="202">
        <v>8817</v>
      </c>
      <c r="B15577" s="191" t="s">
        <v>15432</v>
      </c>
      <c r="C15577" s="192"/>
      <c r="D15577" s="221"/>
    </row>
    <row r="15578" spans="1:4" ht="12.75" customHeight="1">
      <c r="A15578" s="203" t="s">
        <v>15433</v>
      </c>
      <c r="B15578" s="193" t="s">
        <v>15434</v>
      </c>
      <c r="C15578" s="194" t="s">
        <v>14674</v>
      </c>
      <c r="D15578" s="222">
        <v>45.89</v>
      </c>
    </row>
    <row r="15579" spans="1:4" ht="12.75" customHeight="1">
      <c r="A15579" s="203" t="s">
        <v>15435</v>
      </c>
      <c r="B15579" s="193" t="s">
        <v>15436</v>
      </c>
      <c r="C15579" s="194" t="s">
        <v>14674</v>
      </c>
      <c r="D15579" s="222">
        <v>46.32</v>
      </c>
    </row>
    <row r="15580" spans="1:4" ht="12.75" customHeight="1">
      <c r="A15580" s="203" t="s">
        <v>15437</v>
      </c>
      <c r="B15580" s="193" t="s">
        <v>15438</v>
      </c>
      <c r="C15580" s="194" t="s">
        <v>14674</v>
      </c>
      <c r="D15580" s="222">
        <v>48.51</v>
      </c>
    </row>
    <row r="15581" spans="1:4" ht="14.25">
      <c r="A15581" s="203" t="s">
        <v>15439</v>
      </c>
      <c r="B15581" s="193" t="s">
        <v>15440</v>
      </c>
      <c r="C15581" s="194" t="s">
        <v>14674</v>
      </c>
      <c r="D15581" s="222">
        <v>10.28</v>
      </c>
    </row>
    <row r="15582" spans="1:4" ht="12.75" customHeight="1">
      <c r="A15582" s="203" t="s">
        <v>15441</v>
      </c>
      <c r="B15582" s="193" t="s">
        <v>15442</v>
      </c>
      <c r="C15582" s="194" t="s">
        <v>14674</v>
      </c>
      <c r="D15582" s="222">
        <v>287.54000000000002</v>
      </c>
    </row>
    <row r="15583" spans="1:4" ht="12.75" customHeight="1">
      <c r="A15583" s="203" t="s">
        <v>15443</v>
      </c>
      <c r="B15583" s="193" t="s">
        <v>15444</v>
      </c>
      <c r="C15583" s="194" t="s">
        <v>14674</v>
      </c>
      <c r="D15583" s="222">
        <v>251.35</v>
      </c>
    </row>
    <row r="15584" spans="1:4" ht="12.75" customHeight="1">
      <c r="A15584" s="203" t="s">
        <v>15445</v>
      </c>
      <c r="B15584" s="193" t="s">
        <v>15446</v>
      </c>
      <c r="C15584" s="194" t="s">
        <v>14674</v>
      </c>
      <c r="D15584" s="222">
        <v>92.96</v>
      </c>
    </row>
    <row r="15585" spans="1:4" ht="12.75" customHeight="1">
      <c r="A15585" s="203" t="s">
        <v>15447</v>
      </c>
      <c r="B15585" s="193" t="s">
        <v>15448</v>
      </c>
      <c r="C15585" s="194" t="s">
        <v>14674</v>
      </c>
      <c r="D15585" s="222">
        <v>19.03</v>
      </c>
    </row>
    <row r="15586" spans="1:4" ht="12.75" customHeight="1">
      <c r="A15586" s="203" t="s">
        <v>15449</v>
      </c>
      <c r="B15586" s="193" t="s">
        <v>15450</v>
      </c>
      <c r="C15586" s="194" t="s">
        <v>14674</v>
      </c>
      <c r="D15586" s="222">
        <v>19.46</v>
      </c>
    </row>
    <row r="15587" spans="1:4" ht="12.75" customHeight="1">
      <c r="A15587" s="203" t="s">
        <v>15451</v>
      </c>
      <c r="B15587" s="193" t="s">
        <v>15452</v>
      </c>
      <c r="C15587" s="194" t="s">
        <v>14674</v>
      </c>
      <c r="D15587" s="222">
        <v>21.65</v>
      </c>
    </row>
    <row r="15588" spans="1:4" ht="12.75" customHeight="1">
      <c r="A15588" s="203" t="s">
        <v>15453</v>
      </c>
      <c r="B15588" s="193" t="s">
        <v>15454</v>
      </c>
      <c r="C15588" s="194" t="s">
        <v>14674</v>
      </c>
      <c r="D15588" s="222">
        <v>6.3</v>
      </c>
    </row>
    <row r="15589" spans="1:4" ht="12.75" customHeight="1">
      <c r="A15589" s="203" t="s">
        <v>15455</v>
      </c>
      <c r="B15589" s="193" t="s">
        <v>15456</v>
      </c>
      <c r="C15589" s="194" t="s">
        <v>14674</v>
      </c>
      <c r="D15589" s="222">
        <v>253.15</v>
      </c>
    </row>
    <row r="15590" spans="1:4" ht="12.75" customHeight="1">
      <c r="A15590" s="203" t="s">
        <v>15457</v>
      </c>
      <c r="B15590" s="193" t="s">
        <v>15458</v>
      </c>
      <c r="C15590" s="194" t="s">
        <v>14674</v>
      </c>
      <c r="D15590" s="222">
        <v>224.04</v>
      </c>
    </row>
    <row r="15591" spans="1:4" ht="12.75" customHeight="1">
      <c r="A15591" s="202">
        <v>8818</v>
      </c>
      <c r="B15591" s="191" t="s">
        <v>15459</v>
      </c>
      <c r="C15591" s="192"/>
      <c r="D15591" s="221"/>
    </row>
    <row r="15592" spans="1:4" ht="12.75" customHeight="1">
      <c r="A15592" s="203" t="s">
        <v>15460</v>
      </c>
      <c r="B15592" s="193" t="s">
        <v>15461</v>
      </c>
      <c r="C15592" s="194" t="s">
        <v>14674</v>
      </c>
      <c r="D15592" s="222">
        <v>54.14</v>
      </c>
    </row>
    <row r="15593" spans="1:4" ht="12.75" customHeight="1">
      <c r="A15593" s="203" t="s">
        <v>15462</v>
      </c>
      <c r="B15593" s="193" t="s">
        <v>15463</v>
      </c>
      <c r="C15593" s="194" t="s">
        <v>14674</v>
      </c>
      <c r="D15593" s="222">
        <v>60.99</v>
      </c>
    </row>
    <row r="15594" spans="1:4" ht="12.75" customHeight="1">
      <c r="A15594" s="203" t="s">
        <v>15464</v>
      </c>
      <c r="B15594" s="193" t="s">
        <v>15465</v>
      </c>
      <c r="C15594" s="194" t="s">
        <v>14674</v>
      </c>
      <c r="D15594" s="222">
        <v>57.45</v>
      </c>
    </row>
    <row r="15595" spans="1:4" ht="12.75" customHeight="1">
      <c r="A15595" s="203" t="s">
        <v>15466</v>
      </c>
      <c r="B15595" s="193" t="s">
        <v>15467</v>
      </c>
      <c r="C15595" s="194" t="s">
        <v>14674</v>
      </c>
      <c r="D15595" s="222">
        <v>66.11</v>
      </c>
    </row>
    <row r="15596" spans="1:4" ht="12.75" customHeight="1">
      <c r="A15596" s="203" t="s">
        <v>15468</v>
      </c>
      <c r="B15596" s="193" t="s">
        <v>15469</v>
      </c>
      <c r="C15596" s="194" t="s">
        <v>14674</v>
      </c>
      <c r="D15596" s="222">
        <v>66.97</v>
      </c>
    </row>
    <row r="15597" spans="1:4" ht="12.75" customHeight="1">
      <c r="A15597" s="203" t="s">
        <v>15470</v>
      </c>
      <c r="B15597" s="193" t="s">
        <v>15471</v>
      </c>
      <c r="C15597" s="194" t="s">
        <v>14674</v>
      </c>
      <c r="D15597" s="222">
        <v>63.44</v>
      </c>
    </row>
    <row r="15598" spans="1:4" ht="12.75" customHeight="1">
      <c r="A15598" s="203" t="s">
        <v>15472</v>
      </c>
      <c r="B15598" s="193" t="s">
        <v>15473</v>
      </c>
      <c r="C15598" s="194" t="s">
        <v>14674</v>
      </c>
      <c r="D15598" s="222">
        <v>72.09</v>
      </c>
    </row>
    <row r="15599" spans="1:4" ht="12.75" customHeight="1">
      <c r="A15599" s="203" t="s">
        <v>15474</v>
      </c>
      <c r="B15599" s="193" t="s">
        <v>15475</v>
      </c>
      <c r="C15599" s="194" t="s">
        <v>14674</v>
      </c>
      <c r="D15599" s="222">
        <v>85.97</v>
      </c>
    </row>
    <row r="15600" spans="1:4" ht="12.75" customHeight="1">
      <c r="A15600" s="203" t="s">
        <v>15476</v>
      </c>
      <c r="B15600" s="193" t="s">
        <v>15477</v>
      </c>
      <c r="C15600" s="194" t="s">
        <v>14674</v>
      </c>
      <c r="D15600" s="222">
        <v>59.5</v>
      </c>
    </row>
    <row r="15601" spans="1:4" ht="12.75" customHeight="1">
      <c r="A15601" s="203" t="s">
        <v>15478</v>
      </c>
      <c r="B15601" s="193" t="s">
        <v>15479</v>
      </c>
      <c r="C15601" s="194" t="s">
        <v>14674</v>
      </c>
      <c r="D15601" s="222">
        <v>43.82</v>
      </c>
    </row>
    <row r="15602" spans="1:4" ht="12.75" customHeight="1">
      <c r="A15602" s="203" t="s">
        <v>15480</v>
      </c>
      <c r="B15602" s="193" t="s">
        <v>15481</v>
      </c>
      <c r="C15602" s="194" t="s">
        <v>14674</v>
      </c>
      <c r="D15602" s="222">
        <v>63.59</v>
      </c>
    </row>
    <row r="15603" spans="1:4" ht="12.75" customHeight="1">
      <c r="A15603" s="203" t="s">
        <v>15482</v>
      </c>
      <c r="B15603" s="193" t="s">
        <v>15483</v>
      </c>
      <c r="C15603" s="194" t="s">
        <v>14674</v>
      </c>
      <c r="D15603" s="222">
        <v>60.06</v>
      </c>
    </row>
    <row r="15604" spans="1:4" ht="12.75" customHeight="1">
      <c r="A15604" s="203" t="s">
        <v>15484</v>
      </c>
      <c r="B15604" s="193" t="s">
        <v>15485</v>
      </c>
      <c r="C15604" s="194" t="s">
        <v>14674</v>
      </c>
      <c r="D15604" s="222">
        <v>68.709999999999994</v>
      </c>
    </row>
    <row r="15605" spans="1:4" ht="12.75" customHeight="1">
      <c r="A15605" s="203" t="s">
        <v>15486</v>
      </c>
      <c r="B15605" s="193" t="s">
        <v>15487</v>
      </c>
      <c r="C15605" s="194" t="s">
        <v>14674</v>
      </c>
      <c r="D15605" s="222">
        <v>47.33</v>
      </c>
    </row>
    <row r="15606" spans="1:4" ht="12.75" customHeight="1">
      <c r="A15606" s="203" t="s">
        <v>15488</v>
      </c>
      <c r="B15606" s="193" t="s">
        <v>15489</v>
      </c>
      <c r="C15606" s="194" t="s">
        <v>14674</v>
      </c>
      <c r="D15606" s="222">
        <v>69.23</v>
      </c>
    </row>
    <row r="15607" spans="1:4" ht="12.75" customHeight="1">
      <c r="A15607" s="203" t="s">
        <v>15490</v>
      </c>
      <c r="B15607" s="193" t="s">
        <v>15491</v>
      </c>
      <c r="C15607" s="194" t="s">
        <v>14674</v>
      </c>
      <c r="D15607" s="222">
        <v>65.7</v>
      </c>
    </row>
    <row r="15608" spans="1:4" ht="12.75" customHeight="1">
      <c r="A15608" s="203" t="s">
        <v>15492</v>
      </c>
      <c r="B15608" s="193" t="s">
        <v>15493</v>
      </c>
      <c r="C15608" s="194" t="s">
        <v>14674</v>
      </c>
      <c r="D15608" s="222">
        <v>74.349999999999994</v>
      </c>
    </row>
    <row r="15609" spans="1:4" ht="12.75" customHeight="1">
      <c r="A15609" s="203" t="s">
        <v>15494</v>
      </c>
      <c r="B15609" s="193" t="s">
        <v>15495</v>
      </c>
      <c r="C15609" s="194" t="s">
        <v>14674</v>
      </c>
      <c r="D15609" s="222">
        <v>50.84</v>
      </c>
    </row>
    <row r="15610" spans="1:4" ht="12.75" customHeight="1">
      <c r="A15610" s="203" t="s">
        <v>15496</v>
      </c>
      <c r="B15610" s="193" t="s">
        <v>15497</v>
      </c>
      <c r="C15610" s="194" t="s">
        <v>14674</v>
      </c>
      <c r="D15610" s="222">
        <v>93.44</v>
      </c>
    </row>
    <row r="15611" spans="1:4" ht="12.75" customHeight="1">
      <c r="A15611" s="203" t="s">
        <v>15498</v>
      </c>
      <c r="B15611" s="193" t="s">
        <v>15499</v>
      </c>
      <c r="C15611" s="194" t="s">
        <v>14674</v>
      </c>
      <c r="D15611" s="222">
        <v>70.84</v>
      </c>
    </row>
    <row r="15612" spans="1:4" ht="12.75" customHeight="1">
      <c r="A15612" s="202">
        <v>8819</v>
      </c>
      <c r="B15612" s="191" t="s">
        <v>15500</v>
      </c>
      <c r="C15612" s="192"/>
      <c r="D15612" s="221"/>
    </row>
    <row r="15613" spans="1:4" ht="12.75" customHeight="1">
      <c r="A15613" s="203" t="s">
        <v>15501</v>
      </c>
      <c r="B15613" s="193" t="s">
        <v>15502</v>
      </c>
      <c r="C15613" s="194" t="s">
        <v>14674</v>
      </c>
      <c r="D15613" s="222">
        <v>26.94</v>
      </c>
    </row>
    <row r="15614" spans="1:4" ht="12.75" customHeight="1">
      <c r="A15614" s="203" t="s">
        <v>15503</v>
      </c>
      <c r="B15614" s="193" t="s">
        <v>15504</v>
      </c>
      <c r="C15614" s="194" t="s">
        <v>14674</v>
      </c>
      <c r="D15614" s="222">
        <v>110.77</v>
      </c>
    </row>
    <row r="15615" spans="1:4" ht="12.75" customHeight="1">
      <c r="A15615" s="203" t="s">
        <v>15505</v>
      </c>
      <c r="B15615" s="193" t="s">
        <v>15506</v>
      </c>
      <c r="C15615" s="194" t="s">
        <v>14674</v>
      </c>
      <c r="D15615" s="222">
        <v>110.77</v>
      </c>
    </row>
    <row r="15616" spans="1:4" ht="12.75" customHeight="1">
      <c r="A15616" s="203" t="s">
        <v>15507</v>
      </c>
      <c r="B15616" s="193" t="s">
        <v>15508</v>
      </c>
      <c r="C15616" s="194" t="s">
        <v>14674</v>
      </c>
      <c r="D15616" s="222">
        <v>177.34</v>
      </c>
    </row>
    <row r="15617" spans="1:4" ht="12.75" customHeight="1">
      <c r="A15617" s="203" t="s">
        <v>15509</v>
      </c>
      <c r="B15617" s="193" t="s">
        <v>15510</v>
      </c>
      <c r="C15617" s="194" t="s">
        <v>14674</v>
      </c>
      <c r="D15617" s="222">
        <v>166.86</v>
      </c>
    </row>
    <row r="15618" spans="1:4" ht="12.75" customHeight="1">
      <c r="A15618" s="203" t="s">
        <v>15511</v>
      </c>
      <c r="B15618" s="193" t="s">
        <v>15512</v>
      </c>
      <c r="C15618" s="194" t="s">
        <v>14674</v>
      </c>
      <c r="D15618" s="222">
        <v>141.5</v>
      </c>
    </row>
    <row r="15619" spans="1:4" ht="12.75" customHeight="1">
      <c r="A15619" s="203" t="s">
        <v>15513</v>
      </c>
      <c r="B15619" s="193" t="s">
        <v>15514</v>
      </c>
      <c r="C15619" s="194" t="s">
        <v>14674</v>
      </c>
      <c r="D15619" s="222">
        <v>131.02000000000001</v>
      </c>
    </row>
    <row r="15620" spans="1:4" ht="12.75" customHeight="1">
      <c r="A15620" s="202">
        <v>8820</v>
      </c>
      <c r="B15620" s="191" t="s">
        <v>15515</v>
      </c>
      <c r="C15620" s="192"/>
      <c r="D15620" s="221"/>
    </row>
    <row r="15621" spans="1:4" ht="12.75" customHeight="1">
      <c r="A15621" s="203" t="s">
        <v>15516</v>
      </c>
      <c r="B15621" s="193" t="s">
        <v>15517</v>
      </c>
      <c r="C15621" s="194" t="s">
        <v>14674</v>
      </c>
      <c r="D15621" s="222">
        <v>57.44</v>
      </c>
    </row>
    <row r="15622" spans="1:4" ht="12.75" customHeight="1">
      <c r="A15622" s="203" t="s">
        <v>15518</v>
      </c>
      <c r="B15622" s="193" t="s">
        <v>15519</v>
      </c>
      <c r="C15622" s="194" t="s">
        <v>14674</v>
      </c>
      <c r="D15622" s="222">
        <v>90.37</v>
      </c>
    </row>
    <row r="15623" spans="1:4" ht="12.75" customHeight="1">
      <c r="A15623" s="203" t="s">
        <v>15520</v>
      </c>
      <c r="B15623" s="193" t="s">
        <v>15521</v>
      </c>
      <c r="C15623" s="194" t="s">
        <v>14752</v>
      </c>
      <c r="D15623" s="222">
        <v>1603.08</v>
      </c>
    </row>
    <row r="15624" spans="1:4" ht="12.75" customHeight="1">
      <c r="A15624" s="203" t="s">
        <v>15522</v>
      </c>
      <c r="B15624" s="193" t="s">
        <v>15523</v>
      </c>
      <c r="C15624" s="194" t="s">
        <v>14674</v>
      </c>
      <c r="D15624" s="222">
        <v>137.6</v>
      </c>
    </row>
    <row r="15625" spans="1:4" ht="12.75" customHeight="1">
      <c r="A15625" s="203" t="s">
        <v>15524</v>
      </c>
      <c r="B15625" s="193" t="s">
        <v>15525</v>
      </c>
      <c r="C15625" s="194" t="s">
        <v>14674</v>
      </c>
      <c r="D15625" s="222">
        <v>151.33000000000001</v>
      </c>
    </row>
    <row r="15626" spans="1:4" ht="12.75" customHeight="1">
      <c r="A15626" s="203" t="s">
        <v>15526</v>
      </c>
      <c r="B15626" s="193" t="s">
        <v>15527</v>
      </c>
      <c r="C15626" s="194" t="s">
        <v>14674</v>
      </c>
      <c r="D15626" s="222">
        <v>94.32</v>
      </c>
    </row>
    <row r="15627" spans="1:4" ht="12.75" customHeight="1">
      <c r="A15627" s="203" t="s">
        <v>15528</v>
      </c>
      <c r="B15627" s="193" t="s">
        <v>15529</v>
      </c>
      <c r="C15627" s="194" t="s">
        <v>14674</v>
      </c>
      <c r="D15627" s="222">
        <v>69.56</v>
      </c>
    </row>
    <row r="15628" spans="1:4" ht="12.75" customHeight="1">
      <c r="A15628" s="203" t="s">
        <v>15530</v>
      </c>
      <c r="B15628" s="193" t="s">
        <v>15531</v>
      </c>
      <c r="C15628" s="194" t="s">
        <v>14674</v>
      </c>
      <c r="D15628" s="222">
        <v>217.09</v>
      </c>
    </row>
    <row r="15629" spans="1:4" ht="12.75" customHeight="1">
      <c r="A15629" s="202">
        <v>8821</v>
      </c>
      <c r="B15629" s="191" t="s">
        <v>15532</v>
      </c>
      <c r="C15629" s="192"/>
      <c r="D15629" s="221"/>
    </row>
    <row r="15630" spans="1:4" ht="12.75" customHeight="1">
      <c r="A15630" s="203" t="s">
        <v>15533</v>
      </c>
      <c r="B15630" s="193" t="s">
        <v>15534</v>
      </c>
      <c r="C15630" s="194" t="s">
        <v>14674</v>
      </c>
      <c r="D15630" s="222">
        <v>57.44</v>
      </c>
    </row>
    <row r="15631" spans="1:4" ht="12.75" customHeight="1">
      <c r="A15631" s="203" t="s">
        <v>15535</v>
      </c>
      <c r="B15631" s="193" t="s">
        <v>15536</v>
      </c>
      <c r="C15631" s="194" t="s">
        <v>14674</v>
      </c>
      <c r="D15631" s="222">
        <v>64.12</v>
      </c>
    </row>
    <row r="15632" spans="1:4" ht="12.75" customHeight="1">
      <c r="A15632" s="203" t="s">
        <v>15537</v>
      </c>
      <c r="B15632" s="193" t="s">
        <v>15538</v>
      </c>
      <c r="C15632" s="194" t="s">
        <v>14674</v>
      </c>
      <c r="D15632" s="222">
        <v>81.680000000000007</v>
      </c>
    </row>
    <row r="15633" spans="1:4" ht="12.75" customHeight="1">
      <c r="A15633" s="203" t="s">
        <v>15539</v>
      </c>
      <c r="B15633" s="193" t="s">
        <v>15540</v>
      </c>
      <c r="C15633" s="194" t="s">
        <v>14674</v>
      </c>
      <c r="D15633" s="222">
        <v>153.05000000000001</v>
      </c>
    </row>
    <row r="15634" spans="1:4" ht="12.75" customHeight="1">
      <c r="A15634" s="203" t="s">
        <v>15541</v>
      </c>
      <c r="B15634" s="193" t="s">
        <v>15542</v>
      </c>
      <c r="C15634" s="194" t="s">
        <v>14674</v>
      </c>
      <c r="D15634" s="222">
        <v>161.41999999999999</v>
      </c>
    </row>
    <row r="15635" spans="1:4" ht="12.75" customHeight="1">
      <c r="A15635" s="203" t="s">
        <v>15543</v>
      </c>
      <c r="B15635" s="193" t="s">
        <v>15544</v>
      </c>
      <c r="C15635" s="194" t="s">
        <v>14674</v>
      </c>
      <c r="D15635" s="222">
        <v>127.94</v>
      </c>
    </row>
    <row r="15636" spans="1:4" ht="12.75" customHeight="1">
      <c r="A15636" s="203" t="s">
        <v>15545</v>
      </c>
      <c r="B15636" s="193" t="s">
        <v>15546</v>
      </c>
      <c r="C15636" s="194" t="s">
        <v>14674</v>
      </c>
      <c r="D15636" s="222">
        <v>136.31</v>
      </c>
    </row>
    <row r="15637" spans="1:4" ht="12.75" customHeight="1">
      <c r="A15637" s="203" t="s">
        <v>15547</v>
      </c>
      <c r="B15637" s="193" t="s">
        <v>15548</v>
      </c>
      <c r="C15637" s="194" t="s">
        <v>14674</v>
      </c>
      <c r="D15637" s="222">
        <v>146.19</v>
      </c>
    </row>
    <row r="15638" spans="1:4" ht="12.75" customHeight="1">
      <c r="A15638" s="203" t="s">
        <v>15549</v>
      </c>
      <c r="B15638" s="193" t="s">
        <v>15550</v>
      </c>
      <c r="C15638" s="194" t="s">
        <v>14674</v>
      </c>
      <c r="D15638" s="222">
        <v>163.24</v>
      </c>
    </row>
    <row r="15639" spans="1:4" ht="12.75" customHeight="1">
      <c r="A15639" s="203" t="s">
        <v>15551</v>
      </c>
      <c r="B15639" s="193" t="s">
        <v>15552</v>
      </c>
      <c r="C15639" s="194" t="s">
        <v>14674</v>
      </c>
      <c r="D15639" s="222">
        <v>129.15</v>
      </c>
    </row>
    <row r="15640" spans="1:4" ht="12.75" customHeight="1">
      <c r="A15640" s="203" t="s">
        <v>15553</v>
      </c>
      <c r="B15640" s="193" t="s">
        <v>15554</v>
      </c>
      <c r="C15640" s="194" t="s">
        <v>14674</v>
      </c>
      <c r="D15640" s="222">
        <v>130.05000000000001</v>
      </c>
    </row>
    <row r="15641" spans="1:4" ht="12.75" customHeight="1">
      <c r="A15641" s="203" t="s">
        <v>15555</v>
      </c>
      <c r="B15641" s="193" t="s">
        <v>15556</v>
      </c>
      <c r="C15641" s="194" t="s">
        <v>14674</v>
      </c>
      <c r="D15641" s="222">
        <v>129.62</v>
      </c>
    </row>
    <row r="15642" spans="1:4" ht="15">
      <c r="A15642" s="202">
        <v>8822</v>
      </c>
      <c r="B15642" s="191" t="s">
        <v>15557</v>
      </c>
      <c r="C15642" s="192"/>
      <c r="D15642" s="221"/>
    </row>
    <row r="15643" spans="1:4" ht="12.75" customHeight="1">
      <c r="A15643" s="203" t="s">
        <v>15558</v>
      </c>
      <c r="B15643" s="193" t="s">
        <v>15559</v>
      </c>
      <c r="C15643" s="194" t="s">
        <v>14674</v>
      </c>
      <c r="D15643" s="222">
        <v>95.32</v>
      </c>
    </row>
    <row r="15644" spans="1:4" ht="15">
      <c r="A15644" s="202">
        <v>8823</v>
      </c>
      <c r="B15644" s="191" t="s">
        <v>15560</v>
      </c>
      <c r="C15644" s="192"/>
      <c r="D15644" s="221"/>
    </row>
    <row r="15645" spans="1:4" ht="12.75" customHeight="1">
      <c r="A15645" s="203" t="s">
        <v>15561</v>
      </c>
      <c r="B15645" s="193" t="s">
        <v>15562</v>
      </c>
      <c r="C15645" s="194" t="s">
        <v>14674</v>
      </c>
      <c r="D15645" s="222">
        <v>141.63999999999999</v>
      </c>
    </row>
    <row r="15646" spans="1:4" ht="12.75" customHeight="1">
      <c r="A15646" s="203" t="s">
        <v>15563</v>
      </c>
      <c r="B15646" s="193" t="s">
        <v>15564</v>
      </c>
      <c r="C15646" s="194" t="s">
        <v>14674</v>
      </c>
      <c r="D15646" s="222">
        <v>120.68</v>
      </c>
    </row>
    <row r="15647" spans="1:4" ht="12.75" customHeight="1">
      <c r="A15647" s="202">
        <v>8824</v>
      </c>
      <c r="B15647" s="191" t="s">
        <v>15565</v>
      </c>
      <c r="C15647" s="192"/>
      <c r="D15647" s="221"/>
    </row>
    <row r="15648" spans="1:4" ht="12.75" customHeight="1">
      <c r="A15648" s="203" t="s">
        <v>15566</v>
      </c>
      <c r="B15648" s="193" t="s">
        <v>15567</v>
      </c>
      <c r="C15648" s="194" t="s">
        <v>14674</v>
      </c>
      <c r="D15648" s="222">
        <v>260.47000000000003</v>
      </c>
    </row>
    <row r="15649" spans="1:4" ht="12.75" customHeight="1">
      <c r="A15649" s="203" t="s">
        <v>15568</v>
      </c>
      <c r="B15649" s="193" t="s">
        <v>15569</v>
      </c>
      <c r="C15649" s="194" t="s">
        <v>14674</v>
      </c>
      <c r="D15649" s="222">
        <v>151.72999999999999</v>
      </c>
    </row>
    <row r="15650" spans="1:4" ht="12.75" customHeight="1">
      <c r="A15650" s="203" t="s">
        <v>15570</v>
      </c>
      <c r="B15650" s="193" t="s">
        <v>15571</v>
      </c>
      <c r="C15650" s="194" t="s">
        <v>14674</v>
      </c>
      <c r="D15650" s="222">
        <v>109.77</v>
      </c>
    </row>
    <row r="15651" spans="1:4" ht="12.75" customHeight="1">
      <c r="A15651" s="203" t="s">
        <v>15572</v>
      </c>
      <c r="B15651" s="193" t="s">
        <v>15573</v>
      </c>
      <c r="C15651" s="194" t="s">
        <v>14674</v>
      </c>
      <c r="D15651" s="222">
        <v>133.72</v>
      </c>
    </row>
    <row r="15652" spans="1:4" ht="15">
      <c r="A15652" s="202">
        <v>8825</v>
      </c>
      <c r="B15652" s="191" t="s">
        <v>15574</v>
      </c>
      <c r="C15652" s="192"/>
      <c r="D15652" s="221"/>
    </row>
    <row r="15653" spans="1:4" ht="12.75" customHeight="1">
      <c r="A15653" s="203" t="s">
        <v>15575</v>
      </c>
      <c r="B15653" s="193" t="s">
        <v>15576</v>
      </c>
      <c r="C15653" s="194" t="s">
        <v>14674</v>
      </c>
      <c r="D15653" s="222">
        <v>97.49</v>
      </c>
    </row>
    <row r="15654" spans="1:4" ht="12.75" customHeight="1">
      <c r="A15654" s="202">
        <v>8826</v>
      </c>
      <c r="B15654" s="191" t="s">
        <v>15577</v>
      </c>
      <c r="C15654" s="192"/>
      <c r="D15654" s="221"/>
    </row>
    <row r="15655" spans="1:4" ht="12.75" customHeight="1">
      <c r="A15655" s="203" t="s">
        <v>15578</v>
      </c>
      <c r="B15655" s="193" t="s">
        <v>15579</v>
      </c>
      <c r="C15655" s="194" t="s">
        <v>14883</v>
      </c>
      <c r="D15655" s="222">
        <v>35.630000000000003</v>
      </c>
    </row>
    <row r="15656" spans="1:4" ht="15">
      <c r="A15656" s="202">
        <v>8827</v>
      </c>
      <c r="B15656" s="191" t="s">
        <v>15580</v>
      </c>
      <c r="C15656" s="192"/>
      <c r="D15656" s="221"/>
    </row>
    <row r="15657" spans="1:4" ht="12.75" customHeight="1">
      <c r="A15657" s="203" t="s">
        <v>15581</v>
      </c>
      <c r="B15657" s="193" t="s">
        <v>15582</v>
      </c>
      <c r="C15657" s="194" t="s">
        <v>14883</v>
      </c>
      <c r="D15657" s="222">
        <v>13.76</v>
      </c>
    </row>
    <row r="15658" spans="1:4" ht="12.75" customHeight="1">
      <c r="A15658" s="203" t="s">
        <v>15583</v>
      </c>
      <c r="B15658" s="193" t="s">
        <v>15584</v>
      </c>
      <c r="C15658" s="194" t="s">
        <v>14883</v>
      </c>
      <c r="D15658" s="222">
        <v>213.14</v>
      </c>
    </row>
    <row r="15659" spans="1:4" ht="12.75" customHeight="1">
      <c r="A15659" s="203" t="s">
        <v>15585</v>
      </c>
      <c r="B15659" s="193" t="s">
        <v>15586</v>
      </c>
      <c r="C15659" s="194" t="s">
        <v>14883</v>
      </c>
      <c r="D15659" s="222">
        <v>11.7</v>
      </c>
    </row>
    <row r="15660" spans="1:4" ht="12.75" customHeight="1">
      <c r="A15660" s="202">
        <v>8828</v>
      </c>
      <c r="B15660" s="191" t="s">
        <v>15587</v>
      </c>
      <c r="C15660" s="192"/>
      <c r="D15660" s="221"/>
    </row>
    <row r="15661" spans="1:4" ht="12.75" customHeight="1">
      <c r="A15661" s="203" t="s">
        <v>15588</v>
      </c>
      <c r="B15661" s="193" t="s">
        <v>15589</v>
      </c>
      <c r="C15661" s="194" t="s">
        <v>14674</v>
      </c>
      <c r="D15661" s="222">
        <v>132.58000000000001</v>
      </c>
    </row>
    <row r="15662" spans="1:4" ht="12.75" customHeight="1">
      <c r="A15662" s="202">
        <v>8674</v>
      </c>
      <c r="B15662" s="191" t="s">
        <v>15590</v>
      </c>
      <c r="C15662" s="192"/>
      <c r="D15662" s="221"/>
    </row>
    <row r="15663" spans="1:4" ht="12.75" customHeight="1">
      <c r="A15663" s="202">
        <v>8829</v>
      </c>
      <c r="B15663" s="191" t="s">
        <v>15591</v>
      </c>
      <c r="C15663" s="192"/>
      <c r="D15663" s="221"/>
    </row>
    <row r="15664" spans="1:4" ht="12.75" customHeight="1">
      <c r="A15664" s="203" t="s">
        <v>15592</v>
      </c>
      <c r="B15664" s="193" t="s">
        <v>15593</v>
      </c>
      <c r="C15664" s="194" t="s">
        <v>14883</v>
      </c>
      <c r="D15664" s="222">
        <v>17.93</v>
      </c>
    </row>
    <row r="15665" spans="1:4" ht="12.75" customHeight="1">
      <c r="A15665" s="203" t="s">
        <v>15594</v>
      </c>
      <c r="B15665" s="193" t="s">
        <v>15595</v>
      </c>
      <c r="C15665" s="194" t="s">
        <v>14883</v>
      </c>
      <c r="D15665" s="222">
        <v>19.579999999999998</v>
      </c>
    </row>
    <row r="15666" spans="1:4" ht="12.75" customHeight="1">
      <c r="A15666" s="202">
        <v>8830</v>
      </c>
      <c r="B15666" s="191" t="s">
        <v>15596</v>
      </c>
      <c r="C15666" s="192"/>
      <c r="D15666" s="221"/>
    </row>
    <row r="15667" spans="1:4" ht="12.75" customHeight="1">
      <c r="A15667" s="203" t="s">
        <v>15597</v>
      </c>
      <c r="B15667" s="193" t="s">
        <v>15598</v>
      </c>
      <c r="C15667" s="194" t="s">
        <v>14883</v>
      </c>
      <c r="D15667" s="222">
        <v>11.64</v>
      </c>
    </row>
    <row r="15668" spans="1:4" ht="12.75" customHeight="1">
      <c r="A15668" s="202">
        <v>8831</v>
      </c>
      <c r="B15668" s="191" t="s">
        <v>15599</v>
      </c>
      <c r="C15668" s="192"/>
      <c r="D15668" s="221"/>
    </row>
    <row r="15669" spans="1:4" ht="14.25">
      <c r="A15669" s="203" t="s">
        <v>15600</v>
      </c>
      <c r="B15669" s="193" t="s">
        <v>15601</v>
      </c>
      <c r="C15669" s="194" t="s">
        <v>14883</v>
      </c>
      <c r="D15669" s="222">
        <v>67.31</v>
      </c>
    </row>
    <row r="15670" spans="1:4" ht="12.75" customHeight="1">
      <c r="A15670" s="203" t="s">
        <v>15602</v>
      </c>
      <c r="B15670" s="193" t="s">
        <v>15603</v>
      </c>
      <c r="C15670" s="194" t="s">
        <v>14883</v>
      </c>
      <c r="D15670" s="222">
        <v>47.03</v>
      </c>
    </row>
    <row r="15671" spans="1:4" ht="12.75" customHeight="1">
      <c r="A15671" s="203" t="s">
        <v>15604</v>
      </c>
      <c r="B15671" s="193" t="s">
        <v>15605</v>
      </c>
      <c r="C15671" s="194" t="s">
        <v>14883</v>
      </c>
      <c r="D15671" s="222">
        <v>55.14</v>
      </c>
    </row>
    <row r="15672" spans="1:4" ht="12.75" customHeight="1">
      <c r="A15672" s="203" t="s">
        <v>15606</v>
      </c>
      <c r="B15672" s="193" t="s">
        <v>15607</v>
      </c>
      <c r="C15672" s="194" t="s">
        <v>14883</v>
      </c>
      <c r="D15672" s="222">
        <v>48.49</v>
      </c>
    </row>
    <row r="15673" spans="1:4" ht="14.25">
      <c r="A15673" s="203" t="s">
        <v>15608</v>
      </c>
      <c r="B15673" s="193" t="s">
        <v>15609</v>
      </c>
      <c r="C15673" s="194" t="s">
        <v>14883</v>
      </c>
      <c r="D15673" s="222">
        <v>37.619999999999997</v>
      </c>
    </row>
    <row r="15674" spans="1:4" ht="12.75" customHeight="1">
      <c r="A15674" s="203" t="s">
        <v>15610</v>
      </c>
      <c r="B15674" s="193" t="s">
        <v>15611</v>
      </c>
      <c r="C15674" s="194" t="s">
        <v>14883</v>
      </c>
      <c r="D15674" s="222">
        <v>41.97</v>
      </c>
    </row>
    <row r="15675" spans="1:4" ht="12.75" customHeight="1">
      <c r="A15675" s="202">
        <v>8832</v>
      </c>
      <c r="B15675" s="191" t="s">
        <v>15612</v>
      </c>
      <c r="C15675" s="192"/>
      <c r="D15675" s="221"/>
    </row>
    <row r="15676" spans="1:4" ht="12.75" customHeight="1">
      <c r="A15676" s="203" t="s">
        <v>15613</v>
      </c>
      <c r="B15676" s="193" t="s">
        <v>15614</v>
      </c>
      <c r="C15676" s="194" t="s">
        <v>14883</v>
      </c>
      <c r="D15676" s="222">
        <v>45.71</v>
      </c>
    </row>
    <row r="15677" spans="1:4" ht="12.75" customHeight="1">
      <c r="A15677" s="203" t="s">
        <v>15615</v>
      </c>
      <c r="B15677" s="193" t="s">
        <v>15616</v>
      </c>
      <c r="C15677" s="194" t="s">
        <v>14883</v>
      </c>
      <c r="D15677" s="222">
        <v>32.090000000000003</v>
      </c>
    </row>
    <row r="15678" spans="1:4" ht="12.75" customHeight="1">
      <c r="A15678" s="203" t="s">
        <v>15617</v>
      </c>
      <c r="B15678" s="193" t="s">
        <v>15618</v>
      </c>
      <c r="C15678" s="194" t="s">
        <v>14883</v>
      </c>
      <c r="D15678" s="222">
        <v>36.28</v>
      </c>
    </row>
    <row r="15679" spans="1:4" ht="12.75" customHeight="1">
      <c r="A15679" s="202">
        <v>8833</v>
      </c>
      <c r="B15679" s="191" t="s">
        <v>15619</v>
      </c>
      <c r="C15679" s="192"/>
      <c r="D15679" s="221"/>
    </row>
    <row r="15680" spans="1:4" ht="12.75" customHeight="1">
      <c r="A15680" s="203" t="s">
        <v>15620</v>
      </c>
      <c r="B15680" s="193" t="s">
        <v>15621</v>
      </c>
      <c r="C15680" s="194" t="s">
        <v>14883</v>
      </c>
      <c r="D15680" s="222">
        <v>47.23</v>
      </c>
    </row>
    <row r="15681" spans="1:4" ht="12.75" customHeight="1">
      <c r="A15681" s="203" t="s">
        <v>15622</v>
      </c>
      <c r="B15681" s="193" t="s">
        <v>15623</v>
      </c>
      <c r="C15681" s="194" t="s">
        <v>14883</v>
      </c>
      <c r="D15681" s="222">
        <v>30.22</v>
      </c>
    </row>
    <row r="15682" spans="1:4" ht="12.75" customHeight="1">
      <c r="A15682" s="203" t="s">
        <v>15624</v>
      </c>
      <c r="B15682" s="193" t="s">
        <v>15625</v>
      </c>
      <c r="C15682" s="194" t="s">
        <v>14883</v>
      </c>
      <c r="D15682" s="222">
        <v>35.229999999999997</v>
      </c>
    </row>
    <row r="15683" spans="1:4" ht="15">
      <c r="A15683" s="202">
        <v>8834</v>
      </c>
      <c r="B15683" s="191" t="s">
        <v>15626</v>
      </c>
      <c r="C15683" s="192"/>
      <c r="D15683" s="221"/>
    </row>
    <row r="15684" spans="1:4" ht="12.75" customHeight="1">
      <c r="A15684" s="203" t="s">
        <v>15627</v>
      </c>
      <c r="B15684" s="193" t="s">
        <v>15628</v>
      </c>
      <c r="C15684" s="194" t="s">
        <v>14883</v>
      </c>
      <c r="D15684" s="222">
        <v>23.28</v>
      </c>
    </row>
    <row r="15685" spans="1:4" ht="14.25">
      <c r="A15685" s="203" t="s">
        <v>15629</v>
      </c>
      <c r="B15685" s="193" t="s">
        <v>15630</v>
      </c>
      <c r="C15685" s="194" t="s">
        <v>14883</v>
      </c>
      <c r="D15685" s="222">
        <v>25.98</v>
      </c>
    </row>
    <row r="15686" spans="1:4" ht="12.75" customHeight="1">
      <c r="A15686" s="202">
        <v>8835</v>
      </c>
      <c r="B15686" s="191" t="s">
        <v>15631</v>
      </c>
      <c r="C15686" s="192"/>
      <c r="D15686" s="221"/>
    </row>
    <row r="15687" spans="1:4" ht="12.75" customHeight="1">
      <c r="A15687" s="203" t="s">
        <v>15632</v>
      </c>
      <c r="B15687" s="193" t="s">
        <v>15633</v>
      </c>
      <c r="C15687" s="194" t="s">
        <v>14883</v>
      </c>
      <c r="D15687" s="222">
        <v>21.02</v>
      </c>
    </row>
    <row r="15688" spans="1:4" ht="12.75" customHeight="1">
      <c r="A15688" s="203" t="s">
        <v>15634</v>
      </c>
      <c r="B15688" s="193" t="s">
        <v>15635</v>
      </c>
      <c r="C15688" s="194" t="s">
        <v>14883</v>
      </c>
      <c r="D15688" s="222">
        <v>18.25</v>
      </c>
    </row>
    <row r="15689" spans="1:4" ht="12.75" customHeight="1">
      <c r="A15689" s="203" t="s">
        <v>15636</v>
      </c>
      <c r="B15689" s="193" t="s">
        <v>15637</v>
      </c>
      <c r="C15689" s="194" t="s">
        <v>14883</v>
      </c>
      <c r="D15689" s="222">
        <v>20.02</v>
      </c>
    </row>
    <row r="15690" spans="1:4" ht="12.75" customHeight="1">
      <c r="A15690" s="202">
        <v>8836</v>
      </c>
      <c r="B15690" s="191" t="s">
        <v>15638</v>
      </c>
      <c r="C15690" s="192"/>
      <c r="D15690" s="221"/>
    </row>
    <row r="15691" spans="1:4" ht="12.75" customHeight="1">
      <c r="A15691" s="203" t="s">
        <v>15639</v>
      </c>
      <c r="B15691" s="193" t="s">
        <v>15640</v>
      </c>
      <c r="C15691" s="194" t="s">
        <v>14883</v>
      </c>
      <c r="D15691" s="222">
        <v>41.1</v>
      </c>
    </row>
    <row r="15692" spans="1:4" ht="12.75" customHeight="1">
      <c r="A15692" s="203" t="s">
        <v>15641</v>
      </c>
      <c r="B15692" s="193" t="s">
        <v>15642</v>
      </c>
      <c r="C15692" s="194" t="s">
        <v>14883</v>
      </c>
      <c r="D15692" s="222">
        <v>41.55</v>
      </c>
    </row>
    <row r="15693" spans="1:4" ht="12.75" customHeight="1">
      <c r="A15693" s="202">
        <v>8837</v>
      </c>
      <c r="B15693" s="191" t="s">
        <v>15643</v>
      </c>
      <c r="C15693" s="192"/>
      <c r="D15693" s="221"/>
    </row>
    <row r="15694" spans="1:4" ht="12.75" customHeight="1">
      <c r="A15694" s="203" t="s">
        <v>15644</v>
      </c>
      <c r="B15694" s="193" t="s">
        <v>15645</v>
      </c>
      <c r="C15694" s="194" t="s">
        <v>14674</v>
      </c>
      <c r="D15694" s="222">
        <v>255.46</v>
      </c>
    </row>
    <row r="15695" spans="1:4" ht="12.75" customHeight="1">
      <c r="A15695" s="202">
        <v>8838</v>
      </c>
      <c r="B15695" s="191" t="s">
        <v>15646</v>
      </c>
      <c r="C15695" s="192"/>
      <c r="D15695" s="221"/>
    </row>
    <row r="15696" spans="1:4" ht="12.75" customHeight="1">
      <c r="A15696" s="203" t="s">
        <v>15647</v>
      </c>
      <c r="B15696" s="193" t="s">
        <v>15648</v>
      </c>
      <c r="C15696" s="194" t="s">
        <v>14674</v>
      </c>
      <c r="D15696" s="222">
        <v>315.47000000000003</v>
      </c>
    </row>
    <row r="15697" spans="1:4" ht="12.75" customHeight="1">
      <c r="A15697" s="203" t="s">
        <v>23844</v>
      </c>
      <c r="B15697" s="193" t="s">
        <v>23908</v>
      </c>
      <c r="C15697" s="194" t="s">
        <v>14674</v>
      </c>
      <c r="D15697" s="222">
        <v>363.58</v>
      </c>
    </row>
    <row r="15698" spans="1:4" ht="15">
      <c r="A15698" s="202">
        <v>8839</v>
      </c>
      <c r="B15698" s="191" t="s">
        <v>15649</v>
      </c>
      <c r="C15698" s="192"/>
      <c r="D15698" s="221"/>
    </row>
    <row r="15699" spans="1:4" ht="12.75" customHeight="1">
      <c r="A15699" s="203" t="s">
        <v>15650</v>
      </c>
      <c r="B15699" s="193" t="s">
        <v>15651</v>
      </c>
      <c r="C15699" s="194" t="s">
        <v>14674</v>
      </c>
      <c r="D15699" s="222">
        <v>382.31</v>
      </c>
    </row>
    <row r="15700" spans="1:4" ht="12.75" customHeight="1">
      <c r="A15700" s="203" t="s">
        <v>23845</v>
      </c>
      <c r="B15700" s="193" t="s">
        <v>23909</v>
      </c>
      <c r="C15700" s="194" t="s">
        <v>14674</v>
      </c>
      <c r="D15700" s="222">
        <v>395.85</v>
      </c>
    </row>
    <row r="15701" spans="1:4" ht="15">
      <c r="A15701" s="202">
        <v>8840</v>
      </c>
      <c r="B15701" s="191" t="s">
        <v>15652</v>
      </c>
      <c r="C15701" s="192"/>
      <c r="D15701" s="221"/>
    </row>
    <row r="15702" spans="1:4" ht="12.75" customHeight="1">
      <c r="A15702" s="203" t="s">
        <v>15653</v>
      </c>
      <c r="B15702" s="193" t="s">
        <v>15654</v>
      </c>
      <c r="C15702" s="194" t="s">
        <v>14883</v>
      </c>
      <c r="D15702" s="222">
        <v>40.19</v>
      </c>
    </row>
    <row r="15703" spans="1:4" ht="12.75" customHeight="1">
      <c r="A15703" s="203" t="s">
        <v>15655</v>
      </c>
      <c r="B15703" s="193" t="s">
        <v>15656</v>
      </c>
      <c r="C15703" s="194" t="s">
        <v>14883</v>
      </c>
      <c r="D15703" s="222">
        <v>61.72</v>
      </c>
    </row>
    <row r="15704" spans="1:4" ht="12.75" customHeight="1">
      <c r="A15704" s="202">
        <v>8841</v>
      </c>
      <c r="B15704" s="191" t="s">
        <v>15657</v>
      </c>
      <c r="C15704" s="192"/>
      <c r="D15704" s="221"/>
    </row>
    <row r="15705" spans="1:4" ht="12.75" customHeight="1">
      <c r="A15705" s="203" t="s">
        <v>15658</v>
      </c>
      <c r="B15705" s="193" t="s">
        <v>23910</v>
      </c>
      <c r="C15705" s="194" t="s">
        <v>14674</v>
      </c>
      <c r="D15705" s="222">
        <v>255.46</v>
      </c>
    </row>
    <row r="15706" spans="1:4" ht="12.75" customHeight="1">
      <c r="A15706" s="202">
        <v>8842</v>
      </c>
      <c r="B15706" s="191" t="s">
        <v>15659</v>
      </c>
      <c r="C15706" s="192"/>
      <c r="D15706" s="221"/>
    </row>
    <row r="15707" spans="1:4" ht="12.75" customHeight="1">
      <c r="A15707" s="203" t="s">
        <v>15660</v>
      </c>
      <c r="B15707" s="193" t="s">
        <v>15661</v>
      </c>
      <c r="C15707" s="194" t="s">
        <v>14674</v>
      </c>
      <c r="D15707" s="222">
        <v>123.13</v>
      </c>
    </row>
    <row r="15708" spans="1:4" ht="12.75" customHeight="1">
      <c r="A15708" s="202">
        <v>8843</v>
      </c>
      <c r="B15708" s="191" t="s">
        <v>15662</v>
      </c>
      <c r="C15708" s="192"/>
      <c r="D15708" s="221"/>
    </row>
    <row r="15709" spans="1:4" ht="12.75" customHeight="1">
      <c r="A15709" s="203" t="s">
        <v>15663</v>
      </c>
      <c r="B15709" s="193" t="s">
        <v>23911</v>
      </c>
      <c r="C15709" s="194" t="s">
        <v>14674</v>
      </c>
      <c r="D15709" s="222">
        <v>347.59</v>
      </c>
    </row>
    <row r="15710" spans="1:4" ht="12.75" customHeight="1">
      <c r="A15710" s="203" t="s">
        <v>23846</v>
      </c>
      <c r="B15710" s="193" t="s">
        <v>23912</v>
      </c>
      <c r="C15710" s="194" t="s">
        <v>14674</v>
      </c>
      <c r="D15710" s="222">
        <v>351.16</v>
      </c>
    </row>
    <row r="15711" spans="1:4" ht="12.75" customHeight="1">
      <c r="A15711" s="202">
        <v>8844</v>
      </c>
      <c r="B15711" s="191" t="s">
        <v>15664</v>
      </c>
      <c r="C15711" s="192"/>
      <c r="D15711" s="221"/>
    </row>
    <row r="15712" spans="1:4" ht="12.75" customHeight="1">
      <c r="A15712" s="203" t="s">
        <v>15665</v>
      </c>
      <c r="B15712" s="193" t="s">
        <v>23913</v>
      </c>
      <c r="C15712" s="194" t="s">
        <v>14674</v>
      </c>
      <c r="D15712" s="222">
        <v>382.31</v>
      </c>
    </row>
    <row r="15713" spans="1:4" ht="12.75" customHeight="1">
      <c r="A15713" s="203" t="s">
        <v>23847</v>
      </c>
      <c r="B15713" s="193" t="s">
        <v>23914</v>
      </c>
      <c r="C15713" s="194" t="s">
        <v>14674</v>
      </c>
      <c r="D15713" s="222">
        <v>395.85</v>
      </c>
    </row>
    <row r="15714" spans="1:4" ht="12.75" customHeight="1">
      <c r="A15714" s="202">
        <v>8675</v>
      </c>
      <c r="B15714" s="191" t="s">
        <v>15666</v>
      </c>
      <c r="C15714" s="192"/>
      <c r="D15714" s="221"/>
    </row>
    <row r="15715" spans="1:4" ht="12.75" customHeight="1">
      <c r="A15715" s="202">
        <v>8845</v>
      </c>
      <c r="B15715" s="191" t="s">
        <v>15667</v>
      </c>
      <c r="C15715" s="192"/>
      <c r="D15715" s="221"/>
    </row>
    <row r="15716" spans="1:4" ht="12.75" customHeight="1">
      <c r="A15716" s="203" t="s">
        <v>15668</v>
      </c>
      <c r="B15716" s="193" t="s">
        <v>15669</v>
      </c>
      <c r="C15716" s="194" t="s">
        <v>14674</v>
      </c>
      <c r="D15716" s="222">
        <v>15.76</v>
      </c>
    </row>
    <row r="15717" spans="1:4" ht="12.75" customHeight="1">
      <c r="A15717" s="203" t="s">
        <v>15670</v>
      </c>
      <c r="B15717" s="193" t="s">
        <v>15671</v>
      </c>
      <c r="C15717" s="194" t="s">
        <v>14674</v>
      </c>
      <c r="D15717" s="222">
        <v>14.68</v>
      </c>
    </row>
    <row r="15718" spans="1:4" ht="12.75" customHeight="1">
      <c r="A15718" s="203" t="s">
        <v>15672</v>
      </c>
      <c r="B15718" s="193" t="s">
        <v>15673</v>
      </c>
      <c r="C15718" s="194" t="s">
        <v>14674</v>
      </c>
      <c r="D15718" s="222">
        <v>13.59</v>
      </c>
    </row>
    <row r="15719" spans="1:4" ht="12.75" customHeight="1">
      <c r="A15719" s="203" t="s">
        <v>2594</v>
      </c>
      <c r="B15719" s="193" t="s">
        <v>15674</v>
      </c>
      <c r="C15719" s="194" t="s">
        <v>14674</v>
      </c>
      <c r="D15719" s="222">
        <v>9.6199999999999992</v>
      </c>
    </row>
    <row r="15720" spans="1:4" ht="12.75" customHeight="1">
      <c r="A15720" s="203" t="s">
        <v>15675</v>
      </c>
      <c r="B15720" s="193" t="s">
        <v>15676</v>
      </c>
      <c r="C15720" s="194" t="s">
        <v>14674</v>
      </c>
      <c r="D15720" s="222">
        <v>13.24</v>
      </c>
    </row>
    <row r="15721" spans="1:4" ht="12.75" customHeight="1">
      <c r="A15721" s="203" t="s">
        <v>15677</v>
      </c>
      <c r="B15721" s="193" t="s">
        <v>15678</v>
      </c>
      <c r="C15721" s="194" t="s">
        <v>14674</v>
      </c>
      <c r="D15721" s="222">
        <v>34.869999999999997</v>
      </c>
    </row>
    <row r="15722" spans="1:4" ht="12.75" customHeight="1">
      <c r="A15722" s="203" t="s">
        <v>15679</v>
      </c>
      <c r="B15722" s="193" t="s">
        <v>15680</v>
      </c>
      <c r="C15722" s="194" t="s">
        <v>14674</v>
      </c>
      <c r="D15722" s="222">
        <v>71.73</v>
      </c>
    </row>
    <row r="15723" spans="1:4" ht="12.75" customHeight="1">
      <c r="A15723" s="203" t="s">
        <v>15681</v>
      </c>
      <c r="B15723" s="193" t="s">
        <v>15682</v>
      </c>
      <c r="C15723" s="194" t="s">
        <v>14674</v>
      </c>
      <c r="D15723" s="222">
        <v>55.39</v>
      </c>
    </row>
    <row r="15724" spans="1:4" ht="12.75" customHeight="1">
      <c r="A15724" s="203" t="s">
        <v>2595</v>
      </c>
      <c r="B15724" s="193" t="s">
        <v>15683</v>
      </c>
      <c r="C15724" s="194" t="s">
        <v>14674</v>
      </c>
      <c r="D15724" s="222">
        <v>37.1</v>
      </c>
    </row>
    <row r="15725" spans="1:4" ht="12.75" customHeight="1">
      <c r="A15725" s="203" t="s">
        <v>15684</v>
      </c>
      <c r="B15725" s="193" t="s">
        <v>15685</v>
      </c>
      <c r="C15725" s="194" t="s">
        <v>14674</v>
      </c>
      <c r="D15725" s="222">
        <v>42.21</v>
      </c>
    </row>
    <row r="15726" spans="1:4" ht="12.75" customHeight="1">
      <c r="A15726" s="203" t="s">
        <v>15686</v>
      </c>
      <c r="B15726" s="193" t="s">
        <v>15687</v>
      </c>
      <c r="C15726" s="194" t="s">
        <v>14674</v>
      </c>
      <c r="D15726" s="222">
        <v>47.54</v>
      </c>
    </row>
    <row r="15727" spans="1:4" ht="12.75" customHeight="1">
      <c r="A15727" s="203" t="s">
        <v>15688</v>
      </c>
      <c r="B15727" s="193" t="s">
        <v>15689</v>
      </c>
      <c r="C15727" s="194" t="s">
        <v>14674</v>
      </c>
      <c r="D15727" s="222">
        <v>53.14</v>
      </c>
    </row>
    <row r="15728" spans="1:4" ht="12.75" customHeight="1">
      <c r="A15728" s="203" t="s">
        <v>15690</v>
      </c>
      <c r="B15728" s="193" t="s">
        <v>15691</v>
      </c>
      <c r="C15728" s="194" t="s">
        <v>14674</v>
      </c>
      <c r="D15728" s="222">
        <v>59.06</v>
      </c>
    </row>
    <row r="15729" spans="1:4" ht="12.75" customHeight="1">
      <c r="A15729" s="203" t="s">
        <v>15692</v>
      </c>
      <c r="B15729" s="193" t="s">
        <v>15693</v>
      </c>
      <c r="C15729" s="194" t="s">
        <v>14674</v>
      </c>
      <c r="D15729" s="222">
        <v>52.55</v>
      </c>
    </row>
    <row r="15730" spans="1:4" ht="12.75" customHeight="1">
      <c r="A15730" s="203" t="s">
        <v>15694</v>
      </c>
      <c r="B15730" s="193" t="s">
        <v>15695</v>
      </c>
      <c r="C15730" s="194" t="s">
        <v>14674</v>
      </c>
      <c r="D15730" s="222">
        <v>32.78</v>
      </c>
    </row>
    <row r="15731" spans="1:4" ht="12.75" customHeight="1">
      <c r="A15731" s="203" t="s">
        <v>15696</v>
      </c>
      <c r="B15731" s="193" t="s">
        <v>15697</v>
      </c>
      <c r="C15731" s="194" t="s">
        <v>14674</v>
      </c>
      <c r="D15731" s="222">
        <v>33.36</v>
      </c>
    </row>
    <row r="15732" spans="1:4" ht="12.75" customHeight="1">
      <c r="A15732" s="203" t="s">
        <v>15698</v>
      </c>
      <c r="B15732" s="193" t="s">
        <v>15699</v>
      </c>
      <c r="C15732" s="194" t="s">
        <v>14674</v>
      </c>
      <c r="D15732" s="222">
        <v>35.47</v>
      </c>
    </row>
    <row r="15733" spans="1:4" ht="12.75" customHeight="1">
      <c r="A15733" s="202">
        <v>8846</v>
      </c>
      <c r="B15733" s="191" t="s">
        <v>15700</v>
      </c>
      <c r="C15733" s="192"/>
      <c r="D15733" s="221"/>
    </row>
    <row r="15734" spans="1:4" ht="12.75" customHeight="1">
      <c r="A15734" s="203" t="s">
        <v>15701</v>
      </c>
      <c r="B15734" s="193" t="s">
        <v>15702</v>
      </c>
      <c r="C15734" s="194" t="s">
        <v>14674</v>
      </c>
      <c r="D15734" s="222">
        <v>21.13</v>
      </c>
    </row>
    <row r="15735" spans="1:4" ht="14.25">
      <c r="A15735" s="203" t="s">
        <v>15703</v>
      </c>
      <c r="B15735" s="193" t="s">
        <v>15704</v>
      </c>
      <c r="C15735" s="194" t="s">
        <v>14674</v>
      </c>
      <c r="D15735" s="222">
        <v>24.75</v>
      </c>
    </row>
    <row r="15736" spans="1:4" ht="12.75" customHeight="1">
      <c r="A15736" s="202">
        <v>8847</v>
      </c>
      <c r="B15736" s="191" t="s">
        <v>15705</v>
      </c>
      <c r="C15736" s="192"/>
      <c r="D15736" s="221"/>
    </row>
    <row r="15737" spans="1:4" ht="12.75" customHeight="1">
      <c r="A15737" s="203" t="s">
        <v>15706</v>
      </c>
      <c r="B15737" s="193" t="s">
        <v>15707</v>
      </c>
      <c r="C15737" s="194" t="s">
        <v>14674</v>
      </c>
      <c r="D15737" s="222">
        <v>20.96</v>
      </c>
    </row>
    <row r="15738" spans="1:4" ht="12.75" customHeight="1">
      <c r="A15738" s="203" t="s">
        <v>15708</v>
      </c>
      <c r="B15738" s="193" t="s">
        <v>15709</v>
      </c>
      <c r="C15738" s="194" t="s">
        <v>14674</v>
      </c>
      <c r="D15738" s="222">
        <v>54.32</v>
      </c>
    </row>
    <row r="15739" spans="1:4" ht="12.75" customHeight="1">
      <c r="A15739" s="202">
        <v>8848</v>
      </c>
      <c r="B15739" s="191" t="s">
        <v>15710</v>
      </c>
      <c r="C15739" s="192"/>
      <c r="D15739" s="221"/>
    </row>
    <row r="15740" spans="1:4" ht="12.75" customHeight="1">
      <c r="A15740" s="203" t="s">
        <v>15711</v>
      </c>
      <c r="B15740" s="193" t="s">
        <v>15712</v>
      </c>
      <c r="C15740" s="194" t="s">
        <v>14883</v>
      </c>
      <c r="D15740" s="222">
        <v>30.29</v>
      </c>
    </row>
    <row r="15741" spans="1:4" ht="12.75" customHeight="1">
      <c r="A15741" s="203" t="s">
        <v>15713</v>
      </c>
      <c r="B15741" s="193" t="s">
        <v>15714</v>
      </c>
      <c r="C15741" s="194" t="s">
        <v>14883</v>
      </c>
      <c r="D15741" s="222">
        <v>34.299999999999997</v>
      </c>
    </row>
    <row r="15742" spans="1:4" ht="12.75" customHeight="1">
      <c r="A15742" s="203" t="s">
        <v>15715</v>
      </c>
      <c r="B15742" s="193" t="s">
        <v>15716</v>
      </c>
      <c r="C15742" s="194" t="s">
        <v>14674</v>
      </c>
      <c r="D15742" s="222">
        <v>117.98</v>
      </c>
    </row>
    <row r="15743" spans="1:4" ht="12.75" customHeight="1">
      <c r="A15743" s="203" t="s">
        <v>15717</v>
      </c>
      <c r="B15743" s="193" t="s">
        <v>15718</v>
      </c>
      <c r="C15743" s="194" t="s">
        <v>14674</v>
      </c>
      <c r="D15743" s="222">
        <v>98.23</v>
      </c>
    </row>
    <row r="15744" spans="1:4" ht="12.75" customHeight="1">
      <c r="A15744" s="203" t="s">
        <v>15719</v>
      </c>
      <c r="B15744" s="193" t="s">
        <v>15720</v>
      </c>
      <c r="C15744" s="194" t="s">
        <v>14674</v>
      </c>
      <c r="D15744" s="222">
        <v>85.89</v>
      </c>
    </row>
    <row r="15745" spans="1:4" ht="12.75" customHeight="1">
      <c r="A15745" s="203" t="s">
        <v>15721</v>
      </c>
      <c r="B15745" s="193" t="s">
        <v>15722</v>
      </c>
      <c r="C15745" s="194" t="s">
        <v>14674</v>
      </c>
      <c r="D15745" s="222">
        <v>97.29</v>
      </c>
    </row>
    <row r="15746" spans="1:4" ht="12.75" customHeight="1">
      <c r="A15746" s="203" t="s">
        <v>15723</v>
      </c>
      <c r="B15746" s="193" t="s">
        <v>15724</v>
      </c>
      <c r="C15746" s="194" t="s">
        <v>14674</v>
      </c>
      <c r="D15746" s="222">
        <v>71.45</v>
      </c>
    </row>
    <row r="15747" spans="1:4" ht="12.75" customHeight="1">
      <c r="A15747" s="203" t="s">
        <v>15725</v>
      </c>
      <c r="B15747" s="193" t="s">
        <v>15726</v>
      </c>
      <c r="C15747" s="194" t="s">
        <v>14674</v>
      </c>
      <c r="D15747" s="222">
        <v>337.73</v>
      </c>
    </row>
    <row r="15748" spans="1:4" ht="28.5">
      <c r="A15748" s="203" t="s">
        <v>15727</v>
      </c>
      <c r="B15748" s="193" t="s">
        <v>15728</v>
      </c>
      <c r="C15748" s="194" t="s">
        <v>14674</v>
      </c>
      <c r="D15748" s="222">
        <v>286.06</v>
      </c>
    </row>
    <row r="15749" spans="1:4" ht="12.75" customHeight="1">
      <c r="A15749" s="202">
        <v>8851</v>
      </c>
      <c r="B15749" s="191" t="s">
        <v>15729</v>
      </c>
      <c r="C15749" s="192"/>
      <c r="D15749" s="221"/>
    </row>
    <row r="15750" spans="1:4" ht="12.75" customHeight="1">
      <c r="A15750" s="203" t="s">
        <v>15730</v>
      </c>
      <c r="B15750" s="193" t="s">
        <v>15731</v>
      </c>
      <c r="C15750" s="194" t="s">
        <v>14674</v>
      </c>
      <c r="D15750" s="222">
        <v>92.23</v>
      </c>
    </row>
    <row r="15751" spans="1:4" ht="12.75" customHeight="1">
      <c r="A15751" s="203" t="s">
        <v>15732</v>
      </c>
      <c r="B15751" s="193" t="s">
        <v>15733</v>
      </c>
      <c r="C15751" s="194" t="s">
        <v>14674</v>
      </c>
      <c r="D15751" s="222">
        <v>92.23</v>
      </c>
    </row>
    <row r="15752" spans="1:4" ht="12.75" customHeight="1">
      <c r="A15752" s="202">
        <v>8852</v>
      </c>
      <c r="B15752" s="191" t="s">
        <v>15734</v>
      </c>
      <c r="C15752" s="192"/>
      <c r="D15752" s="221"/>
    </row>
    <row r="15753" spans="1:4" ht="12.75" customHeight="1">
      <c r="A15753" s="203" t="s">
        <v>15735</v>
      </c>
      <c r="B15753" s="193" t="s">
        <v>15736</v>
      </c>
      <c r="C15753" s="194" t="s">
        <v>14674</v>
      </c>
      <c r="D15753" s="222">
        <v>74.680000000000007</v>
      </c>
    </row>
    <row r="15754" spans="1:4" ht="12.75" customHeight="1">
      <c r="A15754" s="203" t="s">
        <v>15737</v>
      </c>
      <c r="B15754" s="193" t="s">
        <v>15738</v>
      </c>
      <c r="C15754" s="194" t="s">
        <v>14674</v>
      </c>
      <c r="D15754" s="222">
        <v>294.85000000000002</v>
      </c>
    </row>
    <row r="15755" spans="1:4" ht="12.75" customHeight="1">
      <c r="A15755" s="203" t="s">
        <v>15739</v>
      </c>
      <c r="B15755" s="193" t="s">
        <v>15740</v>
      </c>
      <c r="C15755" s="194" t="s">
        <v>14674</v>
      </c>
      <c r="D15755" s="222">
        <v>323.17</v>
      </c>
    </row>
    <row r="15756" spans="1:4" ht="12.75" customHeight="1">
      <c r="A15756" s="203" t="s">
        <v>15741</v>
      </c>
      <c r="B15756" s="193" t="s">
        <v>15742</v>
      </c>
      <c r="C15756" s="194" t="s">
        <v>14674</v>
      </c>
      <c r="D15756" s="222">
        <v>171.71</v>
      </c>
    </row>
    <row r="15757" spans="1:4" ht="12.75" customHeight="1">
      <c r="A15757" s="202">
        <v>8853</v>
      </c>
      <c r="B15757" s="191" t="s">
        <v>15743</v>
      </c>
      <c r="C15757" s="192"/>
      <c r="D15757" s="221"/>
    </row>
    <row r="15758" spans="1:4" ht="12.75" customHeight="1">
      <c r="A15758" s="203" t="s">
        <v>15744</v>
      </c>
      <c r="B15758" s="193" t="s">
        <v>15745</v>
      </c>
      <c r="C15758" s="194" t="s">
        <v>14674</v>
      </c>
      <c r="D15758" s="222">
        <v>23.7</v>
      </c>
    </row>
    <row r="15759" spans="1:4" ht="12.75" customHeight="1">
      <c r="A15759" s="203" t="s">
        <v>15746</v>
      </c>
      <c r="B15759" s="193" t="s">
        <v>15747</v>
      </c>
      <c r="C15759" s="194" t="s">
        <v>14674</v>
      </c>
      <c r="D15759" s="222">
        <v>137.63</v>
      </c>
    </row>
    <row r="15760" spans="1:4" ht="12.75" customHeight="1">
      <c r="A15760" s="203" t="s">
        <v>15748</v>
      </c>
      <c r="B15760" s="193" t="s">
        <v>15749</v>
      </c>
      <c r="C15760" s="194" t="s">
        <v>14674</v>
      </c>
      <c r="D15760" s="222">
        <v>128.19999999999999</v>
      </c>
    </row>
    <row r="15761" spans="1:4" ht="12.75" customHeight="1">
      <c r="A15761" s="203" t="s">
        <v>15750</v>
      </c>
      <c r="B15761" s="193" t="s">
        <v>15751</v>
      </c>
      <c r="C15761" s="194" t="s">
        <v>14674</v>
      </c>
      <c r="D15761" s="222">
        <v>104.45</v>
      </c>
    </row>
    <row r="15762" spans="1:4" ht="15">
      <c r="A15762" s="202">
        <v>8854</v>
      </c>
      <c r="B15762" s="191" t="s">
        <v>15752</v>
      </c>
      <c r="C15762" s="192"/>
      <c r="D15762" s="221"/>
    </row>
    <row r="15763" spans="1:4" ht="12.75" customHeight="1">
      <c r="A15763" s="203" t="s">
        <v>15753</v>
      </c>
      <c r="B15763" s="193" t="s">
        <v>15754</v>
      </c>
      <c r="C15763" s="194" t="s">
        <v>14674</v>
      </c>
      <c r="D15763" s="222">
        <v>56.58</v>
      </c>
    </row>
    <row r="15764" spans="1:4" ht="12.75" customHeight="1">
      <c r="A15764" s="203" t="s">
        <v>15755</v>
      </c>
      <c r="B15764" s="193" t="s">
        <v>15756</v>
      </c>
      <c r="C15764" s="194" t="s">
        <v>14674</v>
      </c>
      <c r="D15764" s="222">
        <v>67.650000000000006</v>
      </c>
    </row>
    <row r="15765" spans="1:4" ht="12.75" customHeight="1">
      <c r="A15765" s="203" t="s">
        <v>15757</v>
      </c>
      <c r="B15765" s="193" t="s">
        <v>15758</v>
      </c>
      <c r="C15765" s="194" t="s">
        <v>14674</v>
      </c>
      <c r="D15765" s="222">
        <v>84.19</v>
      </c>
    </row>
    <row r="15766" spans="1:4" ht="12.75" customHeight="1">
      <c r="A15766" s="203" t="s">
        <v>15759</v>
      </c>
      <c r="B15766" s="193" t="s">
        <v>15760</v>
      </c>
      <c r="C15766" s="194" t="s">
        <v>14674</v>
      </c>
      <c r="D15766" s="222">
        <v>99.29</v>
      </c>
    </row>
    <row r="15767" spans="1:4" ht="12.75" customHeight="1">
      <c r="A15767" s="203" t="s">
        <v>15761</v>
      </c>
      <c r="B15767" s="193" t="s">
        <v>15762</v>
      </c>
      <c r="C15767" s="194" t="s">
        <v>14674</v>
      </c>
      <c r="D15767" s="222">
        <v>114.7</v>
      </c>
    </row>
    <row r="15768" spans="1:4" ht="12.75" customHeight="1">
      <c r="A15768" s="203" t="s">
        <v>15763</v>
      </c>
      <c r="B15768" s="193" t="s">
        <v>15764</v>
      </c>
      <c r="C15768" s="194" t="s">
        <v>14674</v>
      </c>
      <c r="D15768" s="222">
        <v>130.49</v>
      </c>
    </row>
    <row r="15769" spans="1:4" ht="12.75" customHeight="1">
      <c r="A15769" s="203" t="s">
        <v>15765</v>
      </c>
      <c r="B15769" s="193" t="s">
        <v>15766</v>
      </c>
      <c r="C15769" s="194" t="s">
        <v>14674</v>
      </c>
      <c r="D15769" s="222">
        <v>146.76</v>
      </c>
    </row>
    <row r="15770" spans="1:4" ht="12.75" customHeight="1">
      <c r="A15770" s="203" t="s">
        <v>15767</v>
      </c>
      <c r="B15770" s="193" t="s">
        <v>15768</v>
      </c>
      <c r="C15770" s="194" t="s">
        <v>14674</v>
      </c>
      <c r="D15770" s="222">
        <v>163.63</v>
      </c>
    </row>
    <row r="15771" spans="1:4" ht="12.75" customHeight="1">
      <c r="A15771" s="203" t="s">
        <v>15769</v>
      </c>
      <c r="B15771" s="193" t="s">
        <v>15770</v>
      </c>
      <c r="C15771" s="194" t="s">
        <v>14674</v>
      </c>
      <c r="D15771" s="222">
        <v>176.57</v>
      </c>
    </row>
    <row r="15772" spans="1:4" ht="12.75" customHeight="1">
      <c r="A15772" s="203" t="s">
        <v>15771</v>
      </c>
      <c r="B15772" s="193" t="s">
        <v>15772</v>
      </c>
      <c r="C15772" s="194" t="s">
        <v>14674</v>
      </c>
      <c r="D15772" s="222">
        <v>51.83</v>
      </c>
    </row>
    <row r="15773" spans="1:4" ht="12.75" customHeight="1">
      <c r="A15773" s="203" t="s">
        <v>15773</v>
      </c>
      <c r="B15773" s="193" t="s">
        <v>15774</v>
      </c>
      <c r="C15773" s="194" t="s">
        <v>14674</v>
      </c>
      <c r="D15773" s="222">
        <v>194.22</v>
      </c>
    </row>
    <row r="15774" spans="1:4" ht="12.75" customHeight="1">
      <c r="A15774" s="203" t="s">
        <v>15775</v>
      </c>
      <c r="B15774" s="193" t="s">
        <v>15776</v>
      </c>
      <c r="C15774" s="194" t="s">
        <v>14674</v>
      </c>
      <c r="D15774" s="222">
        <v>207.16</v>
      </c>
    </row>
    <row r="15775" spans="1:4" ht="15">
      <c r="A15775" s="202">
        <v>8676</v>
      </c>
      <c r="B15775" s="191" t="s">
        <v>15777</v>
      </c>
      <c r="C15775" s="192"/>
      <c r="D15775" s="221"/>
    </row>
    <row r="15776" spans="1:4" ht="15">
      <c r="A15776" s="202">
        <v>8855</v>
      </c>
      <c r="B15776" s="191" t="s">
        <v>15778</v>
      </c>
      <c r="C15776" s="192"/>
      <c r="D15776" s="221"/>
    </row>
    <row r="15777" spans="1:4" ht="12.75" customHeight="1">
      <c r="A15777" s="203" t="s">
        <v>15779</v>
      </c>
      <c r="B15777" s="193" t="s">
        <v>15780</v>
      </c>
      <c r="C15777" s="194" t="s">
        <v>14674</v>
      </c>
      <c r="D15777" s="222">
        <v>67.03</v>
      </c>
    </row>
    <row r="15778" spans="1:4" ht="12.75" customHeight="1">
      <c r="A15778" s="203" t="s">
        <v>15781</v>
      </c>
      <c r="B15778" s="193" t="s">
        <v>15782</v>
      </c>
      <c r="C15778" s="194" t="s">
        <v>14674</v>
      </c>
      <c r="D15778" s="222">
        <v>62.4</v>
      </c>
    </row>
    <row r="15779" spans="1:4" ht="12.75" customHeight="1">
      <c r="A15779" s="203" t="s">
        <v>15783</v>
      </c>
      <c r="B15779" s="193" t="s">
        <v>15784</v>
      </c>
      <c r="C15779" s="194" t="s">
        <v>14674</v>
      </c>
      <c r="D15779" s="222">
        <v>63.78</v>
      </c>
    </row>
    <row r="15780" spans="1:4" ht="12.75" customHeight="1">
      <c r="A15780" s="203" t="s">
        <v>15785</v>
      </c>
      <c r="B15780" s="193" t="s">
        <v>15786</v>
      </c>
      <c r="C15780" s="194" t="s">
        <v>14883</v>
      </c>
      <c r="D15780" s="222">
        <v>15.84</v>
      </c>
    </row>
    <row r="15781" spans="1:4" ht="12.75" customHeight="1">
      <c r="A15781" s="202">
        <v>8856</v>
      </c>
      <c r="B15781" s="191" t="s">
        <v>15787</v>
      </c>
      <c r="C15781" s="192"/>
      <c r="D15781" s="221"/>
    </row>
    <row r="15782" spans="1:4" ht="12.75" customHeight="1">
      <c r="A15782" s="203" t="s">
        <v>15788</v>
      </c>
      <c r="B15782" s="193" t="s">
        <v>15789</v>
      </c>
      <c r="C15782" s="194" t="s">
        <v>14883</v>
      </c>
      <c r="D15782" s="222">
        <v>28.66</v>
      </c>
    </row>
    <row r="15783" spans="1:4" ht="12.75" customHeight="1">
      <c r="A15783" s="203" t="s">
        <v>15790</v>
      </c>
      <c r="B15783" s="193" t="s">
        <v>15791</v>
      </c>
      <c r="C15783" s="194" t="s">
        <v>14674</v>
      </c>
      <c r="D15783" s="222">
        <v>140.08000000000001</v>
      </c>
    </row>
    <row r="15784" spans="1:4" ht="12.75" customHeight="1">
      <c r="A15784" s="203" t="s">
        <v>15792</v>
      </c>
      <c r="B15784" s="193" t="s">
        <v>15793</v>
      </c>
      <c r="C15784" s="194" t="s">
        <v>14674</v>
      </c>
      <c r="D15784" s="222">
        <v>144.72</v>
      </c>
    </row>
    <row r="15785" spans="1:4" ht="12.75" customHeight="1">
      <c r="A15785" s="203" t="s">
        <v>15794</v>
      </c>
      <c r="B15785" s="193" t="s">
        <v>15795</v>
      </c>
      <c r="C15785" s="194" t="s">
        <v>14674</v>
      </c>
      <c r="D15785" s="222">
        <v>128.33000000000001</v>
      </c>
    </row>
    <row r="15786" spans="1:4" ht="12.75" customHeight="1">
      <c r="A15786" s="202">
        <v>8857</v>
      </c>
      <c r="B15786" s="191" t="s">
        <v>15796</v>
      </c>
      <c r="C15786" s="192"/>
      <c r="D15786" s="221"/>
    </row>
    <row r="15787" spans="1:4" ht="12.75" customHeight="1">
      <c r="A15787" s="203" t="s">
        <v>15797</v>
      </c>
      <c r="B15787" s="193" t="s">
        <v>15798</v>
      </c>
      <c r="C15787" s="194" t="s">
        <v>14674</v>
      </c>
      <c r="D15787" s="222">
        <v>57.82</v>
      </c>
    </row>
    <row r="15788" spans="1:4" ht="12.75" customHeight="1">
      <c r="A15788" s="203" t="s">
        <v>15799</v>
      </c>
      <c r="B15788" s="193" t="s">
        <v>15800</v>
      </c>
      <c r="C15788" s="194" t="s">
        <v>14883</v>
      </c>
      <c r="D15788" s="222">
        <v>16</v>
      </c>
    </row>
    <row r="15789" spans="1:4" ht="12.75" customHeight="1">
      <c r="A15789" s="202">
        <v>8858</v>
      </c>
      <c r="B15789" s="191" t="s">
        <v>15801</v>
      </c>
      <c r="C15789" s="192"/>
      <c r="D15789" s="221"/>
    </row>
    <row r="15790" spans="1:4" ht="12.75" customHeight="1">
      <c r="A15790" s="203" t="s">
        <v>15802</v>
      </c>
      <c r="B15790" s="193" t="s">
        <v>15803</v>
      </c>
      <c r="C15790" s="194" t="s">
        <v>14883</v>
      </c>
      <c r="D15790" s="222">
        <v>5.6</v>
      </c>
    </row>
    <row r="15791" spans="1:4" ht="12.75" customHeight="1">
      <c r="A15791" s="202">
        <v>8677</v>
      </c>
      <c r="B15791" s="191" t="s">
        <v>15804</v>
      </c>
      <c r="C15791" s="192"/>
      <c r="D15791" s="221"/>
    </row>
    <row r="15792" spans="1:4" ht="12.75" customHeight="1">
      <c r="A15792" s="202">
        <v>8859</v>
      </c>
      <c r="B15792" s="191" t="s">
        <v>15805</v>
      </c>
      <c r="C15792" s="192"/>
      <c r="D15792" s="221"/>
    </row>
    <row r="15793" spans="1:4" ht="12.75" customHeight="1">
      <c r="A15793" s="203" t="s">
        <v>15806</v>
      </c>
      <c r="B15793" s="193" t="s">
        <v>15807</v>
      </c>
      <c r="C15793" s="194" t="s">
        <v>14883</v>
      </c>
      <c r="D15793" s="222">
        <v>226.83</v>
      </c>
    </row>
    <row r="15794" spans="1:4" ht="12.75" customHeight="1">
      <c r="A15794" s="203" t="s">
        <v>15808</v>
      </c>
      <c r="B15794" s="193" t="s">
        <v>15809</v>
      </c>
      <c r="C15794" s="194" t="s">
        <v>14883</v>
      </c>
      <c r="D15794" s="222">
        <v>315.68</v>
      </c>
    </row>
    <row r="15795" spans="1:4" ht="12.75" customHeight="1">
      <c r="A15795" s="203" t="s">
        <v>15810</v>
      </c>
      <c r="B15795" s="193" t="s">
        <v>15811</v>
      </c>
      <c r="C15795" s="194" t="s">
        <v>14883</v>
      </c>
      <c r="D15795" s="222">
        <v>517.75</v>
      </c>
    </row>
    <row r="15796" spans="1:4" ht="12.75" customHeight="1">
      <c r="A15796" s="203" t="s">
        <v>15812</v>
      </c>
      <c r="B15796" s="193" t="s">
        <v>15813</v>
      </c>
      <c r="C15796" s="194" t="s">
        <v>14883</v>
      </c>
      <c r="D15796" s="222">
        <v>313.95999999999998</v>
      </c>
    </row>
    <row r="15797" spans="1:4" ht="12.75" customHeight="1">
      <c r="A15797" s="203" t="s">
        <v>15814</v>
      </c>
      <c r="B15797" s="193" t="s">
        <v>15815</v>
      </c>
      <c r="C15797" s="194" t="s">
        <v>14883</v>
      </c>
      <c r="D15797" s="222">
        <v>124.04</v>
      </c>
    </row>
    <row r="15798" spans="1:4" ht="12.75" customHeight="1">
      <c r="A15798" s="203" t="s">
        <v>15816</v>
      </c>
      <c r="B15798" s="193" t="s">
        <v>15817</v>
      </c>
      <c r="C15798" s="194" t="s">
        <v>14883</v>
      </c>
      <c r="D15798" s="222">
        <v>212.92</v>
      </c>
    </row>
    <row r="15799" spans="1:4" ht="12.75" customHeight="1">
      <c r="A15799" s="203" t="s">
        <v>15818</v>
      </c>
      <c r="B15799" s="193" t="s">
        <v>15819</v>
      </c>
      <c r="C15799" s="194" t="s">
        <v>14883</v>
      </c>
      <c r="D15799" s="222">
        <v>691.3</v>
      </c>
    </row>
    <row r="15800" spans="1:4" ht="12.75" customHeight="1">
      <c r="A15800" s="203" t="s">
        <v>15820</v>
      </c>
      <c r="B15800" s="193" t="s">
        <v>15821</v>
      </c>
      <c r="C15800" s="194" t="s">
        <v>14883</v>
      </c>
      <c r="D15800" s="222">
        <v>793.08</v>
      </c>
    </row>
    <row r="15801" spans="1:4" ht="12.75" customHeight="1">
      <c r="A15801" s="203" t="s">
        <v>15822</v>
      </c>
      <c r="B15801" s="193" t="s">
        <v>15823</v>
      </c>
      <c r="C15801" s="194" t="s">
        <v>14883</v>
      </c>
      <c r="D15801" s="222">
        <v>760.89</v>
      </c>
    </row>
    <row r="15802" spans="1:4" ht="12.75" customHeight="1">
      <c r="A15802" s="203" t="s">
        <v>15824</v>
      </c>
      <c r="B15802" s="193" t="s">
        <v>15825</v>
      </c>
      <c r="C15802" s="194" t="s">
        <v>14883</v>
      </c>
      <c r="D15802" s="222">
        <v>964.46</v>
      </c>
    </row>
    <row r="15803" spans="1:4" ht="12.75" customHeight="1">
      <c r="A15803" s="203" t="s">
        <v>15826</v>
      </c>
      <c r="B15803" s="193" t="s">
        <v>15827</v>
      </c>
      <c r="C15803" s="194" t="s">
        <v>14883</v>
      </c>
      <c r="D15803" s="222">
        <v>862.67</v>
      </c>
    </row>
    <row r="15804" spans="1:4" ht="12.75" customHeight="1">
      <c r="A15804" s="203" t="s">
        <v>15828</v>
      </c>
      <c r="B15804" s="193" t="s">
        <v>15829</v>
      </c>
      <c r="C15804" s="194" t="s">
        <v>14883</v>
      </c>
      <c r="D15804" s="222">
        <v>532.65</v>
      </c>
    </row>
    <row r="15805" spans="1:4" ht="12.75" customHeight="1">
      <c r="A15805" s="203" t="s">
        <v>15830</v>
      </c>
      <c r="B15805" s="193" t="s">
        <v>15831</v>
      </c>
      <c r="C15805" s="194" t="s">
        <v>14883</v>
      </c>
      <c r="D15805" s="222">
        <v>736.22</v>
      </c>
    </row>
    <row r="15806" spans="1:4" ht="12.75" customHeight="1">
      <c r="A15806" s="203" t="s">
        <v>15832</v>
      </c>
      <c r="B15806" s="193" t="s">
        <v>15833</v>
      </c>
      <c r="C15806" s="194" t="s">
        <v>14883</v>
      </c>
      <c r="D15806" s="222">
        <v>634.42999999999995</v>
      </c>
    </row>
    <row r="15807" spans="1:4" ht="12.75" customHeight="1">
      <c r="A15807" s="203" t="s">
        <v>15834</v>
      </c>
      <c r="B15807" s="193" t="s">
        <v>15835</v>
      </c>
      <c r="C15807" s="194" t="s">
        <v>14883</v>
      </c>
      <c r="D15807" s="222">
        <v>894.87</v>
      </c>
    </row>
    <row r="15808" spans="1:4" ht="12.75" customHeight="1">
      <c r="A15808" s="203" t="s">
        <v>15836</v>
      </c>
      <c r="B15808" s="193" t="s">
        <v>15837</v>
      </c>
      <c r="C15808" s="194" t="s">
        <v>14883</v>
      </c>
      <c r="D15808" s="222">
        <v>616.49</v>
      </c>
    </row>
    <row r="15809" spans="1:4" ht="12.75" customHeight="1">
      <c r="A15809" s="203" t="s">
        <v>15838</v>
      </c>
      <c r="B15809" s="193" t="s">
        <v>15839</v>
      </c>
      <c r="C15809" s="194" t="s">
        <v>14883</v>
      </c>
      <c r="D15809" s="222">
        <v>820.06</v>
      </c>
    </row>
    <row r="15810" spans="1:4" ht="12.75" customHeight="1">
      <c r="A15810" s="203" t="s">
        <v>15840</v>
      </c>
      <c r="B15810" s="193" t="s">
        <v>15841</v>
      </c>
      <c r="C15810" s="194" t="s">
        <v>14883</v>
      </c>
      <c r="D15810" s="222">
        <v>718.27</v>
      </c>
    </row>
    <row r="15811" spans="1:4" ht="12.75" customHeight="1">
      <c r="A15811" s="203" t="s">
        <v>15842</v>
      </c>
      <c r="B15811" s="193" t="s">
        <v>15843</v>
      </c>
      <c r="C15811" s="194" t="s">
        <v>14883</v>
      </c>
      <c r="D15811" s="222">
        <v>679.35</v>
      </c>
    </row>
    <row r="15812" spans="1:4" ht="12.75" customHeight="1">
      <c r="A15812" s="203" t="s">
        <v>15844</v>
      </c>
      <c r="B15812" s="193" t="s">
        <v>15845</v>
      </c>
      <c r="C15812" s="194" t="s">
        <v>14883</v>
      </c>
      <c r="D15812" s="222">
        <v>882.92</v>
      </c>
    </row>
    <row r="15813" spans="1:4" ht="12.75" customHeight="1">
      <c r="A15813" s="203" t="s">
        <v>15846</v>
      </c>
      <c r="B15813" s="193" t="s">
        <v>15847</v>
      </c>
      <c r="C15813" s="194" t="s">
        <v>14883</v>
      </c>
      <c r="D15813" s="222">
        <v>781.13</v>
      </c>
    </row>
    <row r="15814" spans="1:4" ht="12.75" customHeight="1">
      <c r="A15814" s="203" t="s">
        <v>15848</v>
      </c>
      <c r="B15814" s="193" t="s">
        <v>15849</v>
      </c>
      <c r="C15814" s="194" t="s">
        <v>14883</v>
      </c>
      <c r="D15814" s="222">
        <v>480.06</v>
      </c>
    </row>
    <row r="15815" spans="1:4" ht="12.75" customHeight="1">
      <c r="A15815" s="203" t="s">
        <v>15850</v>
      </c>
      <c r="B15815" s="193" t="s">
        <v>15851</v>
      </c>
      <c r="C15815" s="194" t="s">
        <v>14883</v>
      </c>
      <c r="D15815" s="222">
        <v>683.63</v>
      </c>
    </row>
    <row r="15816" spans="1:4" ht="12.75" customHeight="1">
      <c r="A15816" s="203" t="s">
        <v>15852</v>
      </c>
      <c r="B15816" s="193" t="s">
        <v>15853</v>
      </c>
      <c r="C15816" s="194" t="s">
        <v>14883</v>
      </c>
      <c r="D15816" s="222">
        <v>581.84</v>
      </c>
    </row>
    <row r="15817" spans="1:4" ht="12.75" customHeight="1">
      <c r="A15817" s="202">
        <v>8861</v>
      </c>
      <c r="B15817" s="191" t="s">
        <v>15854</v>
      </c>
      <c r="C15817" s="192"/>
      <c r="D15817" s="221"/>
    </row>
    <row r="15818" spans="1:4" ht="12.75" customHeight="1">
      <c r="A15818" s="203" t="s">
        <v>15855</v>
      </c>
      <c r="B15818" s="193" t="s">
        <v>15856</v>
      </c>
      <c r="C15818" s="194" t="s">
        <v>14883</v>
      </c>
      <c r="D15818" s="222">
        <v>264.73</v>
      </c>
    </row>
    <row r="15819" spans="1:4" ht="12.75" customHeight="1">
      <c r="A15819" s="203" t="s">
        <v>15857</v>
      </c>
      <c r="B15819" s="193" t="s">
        <v>15858</v>
      </c>
      <c r="C15819" s="194" t="s">
        <v>14883</v>
      </c>
      <c r="D15819" s="222">
        <v>582.99</v>
      </c>
    </row>
    <row r="15820" spans="1:4" ht="12.75" customHeight="1">
      <c r="A15820" s="203" t="s">
        <v>15859</v>
      </c>
      <c r="B15820" s="193" t="s">
        <v>15860</v>
      </c>
      <c r="C15820" s="194" t="s">
        <v>14883</v>
      </c>
      <c r="D15820" s="222">
        <v>838.89</v>
      </c>
    </row>
    <row r="15821" spans="1:4" ht="12.75" customHeight="1">
      <c r="A15821" s="203" t="s">
        <v>15861</v>
      </c>
      <c r="B15821" s="193" t="s">
        <v>15862</v>
      </c>
      <c r="C15821" s="194" t="s">
        <v>14674</v>
      </c>
      <c r="D15821" s="222">
        <v>146.03</v>
      </c>
    </row>
    <row r="15822" spans="1:4" ht="12.75" customHeight="1">
      <c r="A15822" s="203" t="s">
        <v>15863</v>
      </c>
      <c r="B15822" s="193" t="s">
        <v>15864</v>
      </c>
      <c r="C15822" s="194" t="s">
        <v>14997</v>
      </c>
      <c r="D15822" s="222">
        <v>918.88</v>
      </c>
    </row>
    <row r="15823" spans="1:4" ht="15">
      <c r="A15823" s="202">
        <v>8862</v>
      </c>
      <c r="B15823" s="191" t="s">
        <v>15865</v>
      </c>
      <c r="C15823" s="192"/>
      <c r="D15823" s="221"/>
    </row>
    <row r="15824" spans="1:4" ht="12.75" customHeight="1">
      <c r="A15824" s="203" t="s">
        <v>15866</v>
      </c>
      <c r="B15824" s="193" t="s">
        <v>23915</v>
      </c>
      <c r="C15824" s="194" t="s">
        <v>14997</v>
      </c>
      <c r="D15824" s="222">
        <v>3279.87</v>
      </c>
    </row>
    <row r="15825" spans="1:4" ht="12.75" customHeight="1">
      <c r="A15825" s="203" t="s">
        <v>15867</v>
      </c>
      <c r="B15825" s="193" t="s">
        <v>23916</v>
      </c>
      <c r="C15825" s="194" t="s">
        <v>14997</v>
      </c>
      <c r="D15825" s="222">
        <v>400.94</v>
      </c>
    </row>
    <row r="15826" spans="1:4" ht="12.75" customHeight="1">
      <c r="A15826" s="203" t="s">
        <v>15868</v>
      </c>
      <c r="B15826" s="193" t="s">
        <v>23917</v>
      </c>
      <c r="C15826" s="194" t="s">
        <v>14997</v>
      </c>
      <c r="D15826" s="222">
        <v>873.57</v>
      </c>
    </row>
    <row r="15827" spans="1:4" ht="14.25">
      <c r="A15827" s="203" t="s">
        <v>15869</v>
      </c>
      <c r="B15827" s="193" t="s">
        <v>23918</v>
      </c>
      <c r="C15827" s="194" t="s">
        <v>14997</v>
      </c>
      <c r="D15827" s="222">
        <v>1023.64</v>
      </c>
    </row>
    <row r="15828" spans="1:4" ht="12.75" customHeight="1">
      <c r="A15828" s="203" t="s">
        <v>15870</v>
      </c>
      <c r="B15828" s="193" t="s">
        <v>15871</v>
      </c>
      <c r="C15828" s="194" t="s">
        <v>14997</v>
      </c>
      <c r="D15828" s="222">
        <v>268.56</v>
      </c>
    </row>
    <row r="15829" spans="1:4" ht="15">
      <c r="A15829" s="202">
        <v>8863</v>
      </c>
      <c r="B15829" s="191" t="s">
        <v>15872</v>
      </c>
      <c r="C15829" s="192"/>
      <c r="D15829" s="221"/>
    </row>
    <row r="15830" spans="1:4" ht="12.75" customHeight="1">
      <c r="A15830" s="203" t="s">
        <v>15873</v>
      </c>
      <c r="B15830" s="193" t="s">
        <v>15874</v>
      </c>
      <c r="C15830" s="194" t="s">
        <v>14997</v>
      </c>
      <c r="D15830" s="222">
        <v>341.98</v>
      </c>
    </row>
    <row r="15831" spans="1:4" ht="12.75" customHeight="1">
      <c r="A15831" s="203" t="s">
        <v>15875</v>
      </c>
      <c r="B15831" s="193" t="s">
        <v>15876</v>
      </c>
      <c r="C15831" s="194" t="s">
        <v>14997</v>
      </c>
      <c r="D15831" s="222">
        <v>402.15</v>
      </c>
    </row>
    <row r="15832" spans="1:4" ht="12.75" customHeight="1">
      <c r="A15832" s="203" t="s">
        <v>15877</v>
      </c>
      <c r="B15832" s="193" t="s">
        <v>15878</v>
      </c>
      <c r="C15832" s="194" t="s">
        <v>14997</v>
      </c>
      <c r="D15832" s="222">
        <v>468.88</v>
      </c>
    </row>
    <row r="15833" spans="1:4" ht="15">
      <c r="A15833" s="202">
        <v>8864</v>
      </c>
      <c r="B15833" s="191" t="s">
        <v>15879</v>
      </c>
      <c r="C15833" s="192"/>
      <c r="D15833" s="221"/>
    </row>
    <row r="15834" spans="1:4" ht="12.75" customHeight="1">
      <c r="A15834" s="203" t="s">
        <v>15880</v>
      </c>
      <c r="B15834" s="193" t="s">
        <v>23919</v>
      </c>
      <c r="C15834" s="194" t="s">
        <v>14997</v>
      </c>
      <c r="D15834" s="222">
        <v>59.18</v>
      </c>
    </row>
    <row r="15835" spans="1:4" ht="14.25">
      <c r="A15835" s="203" t="s">
        <v>15882</v>
      </c>
      <c r="B15835" s="193" t="s">
        <v>23920</v>
      </c>
      <c r="C15835" s="194" t="s">
        <v>14883</v>
      </c>
      <c r="D15835" s="222">
        <v>193.05</v>
      </c>
    </row>
    <row r="15836" spans="1:4" ht="12.75" customHeight="1">
      <c r="A15836" s="203" t="s">
        <v>15881</v>
      </c>
      <c r="B15836" s="193" t="s">
        <v>23921</v>
      </c>
      <c r="C15836" s="194" t="s">
        <v>14883</v>
      </c>
      <c r="D15836" s="222">
        <v>403.7</v>
      </c>
    </row>
    <row r="15837" spans="1:4" ht="12.75" customHeight="1">
      <c r="A15837" s="202">
        <v>8781</v>
      </c>
      <c r="B15837" s="191" t="s">
        <v>15883</v>
      </c>
      <c r="C15837" s="192"/>
      <c r="D15837" s="221"/>
    </row>
    <row r="15838" spans="1:4" ht="12.75" customHeight="1">
      <c r="A15838" s="203" t="s">
        <v>15884</v>
      </c>
      <c r="B15838" s="193" t="s">
        <v>15885</v>
      </c>
      <c r="C15838" s="194" t="s">
        <v>14883</v>
      </c>
      <c r="D15838" s="222">
        <v>118.48</v>
      </c>
    </row>
    <row r="15839" spans="1:4" ht="12.75" customHeight="1">
      <c r="A15839" s="203" t="s">
        <v>15886</v>
      </c>
      <c r="B15839" s="193" t="s">
        <v>15887</v>
      </c>
      <c r="C15839" s="194" t="s">
        <v>14883</v>
      </c>
      <c r="D15839" s="222">
        <v>78.349999999999994</v>
      </c>
    </row>
    <row r="15840" spans="1:4" ht="12.75" customHeight="1">
      <c r="A15840" s="203" t="s">
        <v>15888</v>
      </c>
      <c r="B15840" s="193" t="s">
        <v>15889</v>
      </c>
      <c r="C15840" s="194" t="s">
        <v>14883</v>
      </c>
      <c r="D15840" s="222">
        <v>159.22</v>
      </c>
    </row>
    <row r="15841" spans="1:4" ht="12.75" customHeight="1">
      <c r="A15841" s="202">
        <v>8678</v>
      </c>
      <c r="B15841" s="191" t="s">
        <v>3204</v>
      </c>
      <c r="C15841" s="192"/>
      <c r="D15841" s="221"/>
    </row>
    <row r="15842" spans="1:4" ht="12.75" customHeight="1">
      <c r="A15842" s="202">
        <v>8866</v>
      </c>
      <c r="B15842" s="191" t="s">
        <v>15890</v>
      </c>
      <c r="C15842" s="192"/>
      <c r="D15842" s="221"/>
    </row>
    <row r="15843" spans="1:4" ht="12.75" customHeight="1">
      <c r="A15843" s="203" t="s">
        <v>15891</v>
      </c>
      <c r="B15843" s="193" t="s">
        <v>15892</v>
      </c>
      <c r="C15843" s="194" t="s">
        <v>14674</v>
      </c>
      <c r="D15843" s="222">
        <v>3.16</v>
      </c>
    </row>
    <row r="15844" spans="1:4" ht="12.75" customHeight="1">
      <c r="A15844" s="203" t="s">
        <v>15893</v>
      </c>
      <c r="B15844" s="193" t="s">
        <v>15894</v>
      </c>
      <c r="C15844" s="194" t="s">
        <v>14674</v>
      </c>
      <c r="D15844" s="222">
        <v>4.7699999999999996</v>
      </c>
    </row>
    <row r="15845" spans="1:4" ht="12.75" customHeight="1">
      <c r="A15845" s="203" t="s">
        <v>15895</v>
      </c>
      <c r="B15845" s="193" t="s">
        <v>15896</v>
      </c>
      <c r="C15845" s="194" t="s">
        <v>14674</v>
      </c>
      <c r="D15845" s="222">
        <v>5.38</v>
      </c>
    </row>
    <row r="15846" spans="1:4" ht="12.75" customHeight="1">
      <c r="A15846" s="203" t="s">
        <v>15897</v>
      </c>
      <c r="B15846" s="193" t="s">
        <v>15898</v>
      </c>
      <c r="C15846" s="194" t="s">
        <v>14674</v>
      </c>
      <c r="D15846" s="222">
        <v>3.58</v>
      </c>
    </row>
    <row r="15847" spans="1:4" ht="12.75" customHeight="1">
      <c r="A15847" s="202">
        <v>8867</v>
      </c>
      <c r="B15847" s="191" t="s">
        <v>15899</v>
      </c>
      <c r="C15847" s="192"/>
      <c r="D15847" s="221"/>
    </row>
    <row r="15848" spans="1:4" ht="30" customHeight="1">
      <c r="A15848" s="203" t="s">
        <v>2597</v>
      </c>
      <c r="B15848" s="193" t="s">
        <v>15900</v>
      </c>
      <c r="C15848" s="194" t="s">
        <v>14674</v>
      </c>
      <c r="D15848" s="222">
        <v>7.17</v>
      </c>
    </row>
    <row r="15849" spans="1:4" ht="12.75" customHeight="1">
      <c r="A15849" s="203" t="s">
        <v>15901</v>
      </c>
      <c r="B15849" s="193" t="s">
        <v>15902</v>
      </c>
      <c r="C15849" s="194" t="s">
        <v>14674</v>
      </c>
      <c r="D15849" s="222">
        <v>6.43</v>
      </c>
    </row>
    <row r="15850" spans="1:4" ht="12.75" customHeight="1">
      <c r="A15850" s="203" t="s">
        <v>15903</v>
      </c>
      <c r="B15850" s="193" t="s">
        <v>15904</v>
      </c>
      <c r="C15850" s="194" t="s">
        <v>14674</v>
      </c>
      <c r="D15850" s="222">
        <v>9.01</v>
      </c>
    </row>
    <row r="15851" spans="1:4" ht="12.75" customHeight="1">
      <c r="A15851" s="202">
        <v>8868</v>
      </c>
      <c r="B15851" s="191" t="s">
        <v>15905</v>
      </c>
      <c r="C15851" s="192"/>
      <c r="D15851" s="221"/>
    </row>
    <row r="15852" spans="1:4" ht="14.25">
      <c r="A15852" s="203" t="s">
        <v>15906</v>
      </c>
      <c r="B15852" s="193" t="s">
        <v>15907</v>
      </c>
      <c r="C15852" s="194" t="s">
        <v>14674</v>
      </c>
      <c r="D15852" s="222">
        <v>19.329999999999998</v>
      </c>
    </row>
    <row r="15853" spans="1:4" ht="12.75" customHeight="1">
      <c r="A15853" s="203" t="s">
        <v>15908</v>
      </c>
      <c r="B15853" s="193" t="s">
        <v>15909</v>
      </c>
      <c r="C15853" s="194" t="s">
        <v>14674</v>
      </c>
      <c r="D15853" s="222">
        <v>16.93</v>
      </c>
    </row>
    <row r="15854" spans="1:4" ht="12.75" customHeight="1">
      <c r="A15854" s="203" t="s">
        <v>15910</v>
      </c>
      <c r="B15854" s="193" t="s">
        <v>15911</v>
      </c>
      <c r="C15854" s="194" t="s">
        <v>14674</v>
      </c>
      <c r="D15854" s="222">
        <v>23.41</v>
      </c>
    </row>
    <row r="15855" spans="1:4" ht="12.75" customHeight="1">
      <c r="A15855" s="203" t="s">
        <v>15912</v>
      </c>
      <c r="B15855" s="193" t="s">
        <v>15913</v>
      </c>
      <c r="C15855" s="194" t="s">
        <v>14674</v>
      </c>
      <c r="D15855" s="222">
        <v>15.44</v>
      </c>
    </row>
    <row r="15856" spans="1:4" ht="12.75" customHeight="1">
      <c r="A15856" s="203" t="s">
        <v>15914</v>
      </c>
      <c r="B15856" s="193" t="s">
        <v>15915</v>
      </c>
      <c r="C15856" s="194" t="s">
        <v>14674</v>
      </c>
      <c r="D15856" s="222">
        <v>18.91</v>
      </c>
    </row>
    <row r="15857" spans="1:4" ht="12.75" customHeight="1">
      <c r="A15857" s="203" t="s">
        <v>15916</v>
      </c>
      <c r="B15857" s="193" t="s">
        <v>15917</v>
      </c>
      <c r="C15857" s="194" t="s">
        <v>14674</v>
      </c>
      <c r="D15857" s="222">
        <v>13.19</v>
      </c>
    </row>
    <row r="15858" spans="1:4" ht="12.75" customHeight="1">
      <c r="A15858" s="203" t="s">
        <v>15918</v>
      </c>
      <c r="B15858" s="193" t="s">
        <v>15919</v>
      </c>
      <c r="C15858" s="194" t="s">
        <v>14674</v>
      </c>
      <c r="D15858" s="222">
        <v>15.44</v>
      </c>
    </row>
    <row r="15859" spans="1:4" ht="12.75" customHeight="1">
      <c r="A15859" s="203" t="s">
        <v>15920</v>
      </c>
      <c r="B15859" s="193" t="s">
        <v>15921</v>
      </c>
      <c r="C15859" s="194" t="s">
        <v>14674</v>
      </c>
      <c r="D15859" s="222">
        <v>13.19</v>
      </c>
    </row>
    <row r="15860" spans="1:4" ht="12.75" customHeight="1">
      <c r="A15860" s="203" t="s">
        <v>15922</v>
      </c>
      <c r="B15860" s="193" t="s">
        <v>15923</v>
      </c>
      <c r="C15860" s="194" t="s">
        <v>14674</v>
      </c>
      <c r="D15860" s="222">
        <v>36.340000000000003</v>
      </c>
    </row>
    <row r="15861" spans="1:4" ht="14.25">
      <c r="A15861" s="203" t="s">
        <v>15924</v>
      </c>
      <c r="B15861" s="193" t="s">
        <v>15925</v>
      </c>
      <c r="C15861" s="194" t="s">
        <v>14674</v>
      </c>
      <c r="D15861" s="222">
        <v>25.15</v>
      </c>
    </row>
    <row r="15862" spans="1:4" ht="12.75" customHeight="1">
      <c r="A15862" s="203" t="s">
        <v>15926</v>
      </c>
      <c r="B15862" s="193" t="s">
        <v>15927</v>
      </c>
      <c r="C15862" s="194" t="s">
        <v>14674</v>
      </c>
      <c r="D15862" s="222">
        <v>31.84</v>
      </c>
    </row>
    <row r="15863" spans="1:4" ht="12.75" customHeight="1">
      <c r="A15863" s="203" t="s">
        <v>15928</v>
      </c>
      <c r="B15863" s="193" t="s">
        <v>15929</v>
      </c>
      <c r="C15863" s="194" t="s">
        <v>14674</v>
      </c>
      <c r="D15863" s="222">
        <v>22.9</v>
      </c>
    </row>
    <row r="15864" spans="1:4" ht="12.75" customHeight="1">
      <c r="A15864" s="202">
        <v>8869</v>
      </c>
      <c r="B15864" s="191" t="s">
        <v>15930</v>
      </c>
      <c r="C15864" s="192"/>
      <c r="D15864" s="221"/>
    </row>
    <row r="15865" spans="1:4" ht="12.75" customHeight="1">
      <c r="A15865" s="203" t="s">
        <v>15931</v>
      </c>
      <c r="B15865" s="193" t="s">
        <v>15932</v>
      </c>
      <c r="C15865" s="194" t="s">
        <v>14674</v>
      </c>
      <c r="D15865" s="222">
        <v>15.86</v>
      </c>
    </row>
    <row r="15866" spans="1:4" ht="12.75" customHeight="1">
      <c r="A15866" s="203" t="s">
        <v>15933</v>
      </c>
      <c r="B15866" s="193" t="s">
        <v>15934</v>
      </c>
      <c r="C15866" s="194" t="s">
        <v>14674</v>
      </c>
      <c r="D15866" s="222">
        <v>29.05</v>
      </c>
    </row>
    <row r="15867" spans="1:4" ht="12.75" customHeight="1">
      <c r="A15867" s="203" t="s">
        <v>15935</v>
      </c>
      <c r="B15867" s="193" t="s">
        <v>15936</v>
      </c>
      <c r="C15867" s="194" t="s">
        <v>14674</v>
      </c>
      <c r="D15867" s="222">
        <v>20.63</v>
      </c>
    </row>
    <row r="15868" spans="1:4" ht="12.75" customHeight="1">
      <c r="A15868" s="203" t="s">
        <v>15937</v>
      </c>
      <c r="B15868" s="193" t="s">
        <v>15938</v>
      </c>
      <c r="C15868" s="194" t="s">
        <v>14883</v>
      </c>
      <c r="D15868" s="222">
        <v>5.38</v>
      </c>
    </row>
    <row r="15869" spans="1:4" ht="12.75" customHeight="1">
      <c r="A15869" s="203" t="s">
        <v>15939</v>
      </c>
      <c r="B15869" s="193" t="s">
        <v>15940</v>
      </c>
      <c r="C15869" s="194" t="s">
        <v>14674</v>
      </c>
      <c r="D15869" s="222">
        <v>14.58</v>
      </c>
    </row>
    <row r="15870" spans="1:4" ht="12.75" customHeight="1">
      <c r="A15870" s="203" t="s">
        <v>15941</v>
      </c>
      <c r="B15870" s="193" t="s">
        <v>15942</v>
      </c>
      <c r="C15870" s="194" t="s">
        <v>14674</v>
      </c>
      <c r="D15870" s="222">
        <v>17.59</v>
      </c>
    </row>
    <row r="15871" spans="1:4" ht="12.75" customHeight="1">
      <c r="A15871" s="203" t="s">
        <v>15943</v>
      </c>
      <c r="B15871" s="193" t="s">
        <v>15944</v>
      </c>
      <c r="C15871" s="194" t="s">
        <v>14674</v>
      </c>
      <c r="D15871" s="222">
        <v>40.49</v>
      </c>
    </row>
    <row r="15872" spans="1:4" ht="12.75" customHeight="1">
      <c r="A15872" s="203" t="s">
        <v>15945</v>
      </c>
      <c r="B15872" s="193" t="s">
        <v>15946</v>
      </c>
      <c r="C15872" s="194" t="s">
        <v>14674</v>
      </c>
      <c r="D15872" s="222">
        <v>23.24</v>
      </c>
    </row>
    <row r="15873" spans="1:4" ht="12.75" customHeight="1">
      <c r="A15873" s="202">
        <v>8870</v>
      </c>
      <c r="B15873" s="191" t="s">
        <v>15947</v>
      </c>
      <c r="C15873" s="192"/>
      <c r="D15873" s="221"/>
    </row>
    <row r="15874" spans="1:4" ht="30.75" customHeight="1">
      <c r="A15874" s="203" t="s">
        <v>15948</v>
      </c>
      <c r="B15874" s="193" t="s">
        <v>15949</v>
      </c>
      <c r="C15874" s="194" t="s">
        <v>14674</v>
      </c>
      <c r="D15874" s="222">
        <v>15.49</v>
      </c>
    </row>
    <row r="15875" spans="1:4" ht="36" customHeight="1">
      <c r="A15875" s="203" t="s">
        <v>15950</v>
      </c>
      <c r="B15875" s="193" t="s">
        <v>15951</v>
      </c>
      <c r="C15875" s="194" t="s">
        <v>14674</v>
      </c>
      <c r="D15875" s="222">
        <v>28.68</v>
      </c>
    </row>
    <row r="15876" spans="1:4" ht="12.75" customHeight="1">
      <c r="A15876" s="203" t="s">
        <v>15952</v>
      </c>
      <c r="B15876" s="193" t="s">
        <v>15953</v>
      </c>
      <c r="C15876" s="194" t="s">
        <v>14674</v>
      </c>
      <c r="D15876" s="222">
        <v>20.09</v>
      </c>
    </row>
    <row r="15877" spans="1:4" ht="34.5" customHeight="1">
      <c r="A15877" s="203" t="s">
        <v>15954</v>
      </c>
      <c r="B15877" s="193" t="s">
        <v>15955</v>
      </c>
      <c r="C15877" s="194" t="s">
        <v>14674</v>
      </c>
      <c r="D15877" s="222">
        <v>19.57</v>
      </c>
    </row>
    <row r="15878" spans="1:4" ht="12.75" customHeight="1">
      <c r="A15878" s="203" t="s">
        <v>15956</v>
      </c>
      <c r="B15878" s="193" t="s">
        <v>15957</v>
      </c>
      <c r="C15878" s="194" t="s">
        <v>14674</v>
      </c>
      <c r="D15878" s="222">
        <v>42.47</v>
      </c>
    </row>
    <row r="15879" spans="1:4" ht="12.75" customHeight="1">
      <c r="A15879" s="203" t="s">
        <v>15958</v>
      </c>
      <c r="B15879" s="193" t="s">
        <v>15959</v>
      </c>
      <c r="C15879" s="194" t="s">
        <v>14674</v>
      </c>
      <c r="D15879" s="222">
        <v>22.7</v>
      </c>
    </row>
    <row r="15880" spans="1:4" ht="12.75" customHeight="1">
      <c r="A15880" s="202">
        <v>8871</v>
      </c>
      <c r="B15880" s="191" t="s">
        <v>15960</v>
      </c>
      <c r="C15880" s="192"/>
      <c r="D15880" s="221"/>
    </row>
    <row r="15881" spans="1:4" ht="12.75" customHeight="1">
      <c r="A15881" s="203" t="s">
        <v>15961</v>
      </c>
      <c r="B15881" s="193" t="s">
        <v>15962</v>
      </c>
      <c r="C15881" s="194" t="s">
        <v>14674</v>
      </c>
      <c r="D15881" s="222">
        <v>19.239999999999998</v>
      </c>
    </row>
    <row r="15882" spans="1:4" ht="12.75" customHeight="1">
      <c r="A15882" s="203" t="s">
        <v>15963</v>
      </c>
      <c r="B15882" s="193" t="s">
        <v>15964</v>
      </c>
      <c r="C15882" s="194" t="s">
        <v>14674</v>
      </c>
      <c r="D15882" s="222">
        <v>17.149999999999999</v>
      </c>
    </row>
    <row r="15883" spans="1:4" ht="12.75" customHeight="1">
      <c r="A15883" s="202">
        <v>8872</v>
      </c>
      <c r="B15883" s="191" t="s">
        <v>15965</v>
      </c>
      <c r="C15883" s="192"/>
      <c r="D15883" s="221"/>
    </row>
    <row r="15884" spans="1:4" ht="14.25">
      <c r="A15884" s="203" t="s">
        <v>15966</v>
      </c>
      <c r="B15884" s="193" t="s">
        <v>15967</v>
      </c>
      <c r="C15884" s="194" t="s">
        <v>14674</v>
      </c>
      <c r="D15884" s="222">
        <v>25.76</v>
      </c>
    </row>
    <row r="15885" spans="1:4" ht="31.5" customHeight="1">
      <c r="A15885" s="203" t="s">
        <v>15968</v>
      </c>
      <c r="B15885" s="193" t="s">
        <v>15969</v>
      </c>
      <c r="C15885" s="194" t="s">
        <v>14674</v>
      </c>
      <c r="D15885" s="222">
        <v>38.020000000000003</v>
      </c>
    </row>
    <row r="15886" spans="1:4" ht="12.75" customHeight="1">
      <c r="A15886" s="202">
        <v>8873</v>
      </c>
      <c r="B15886" s="191" t="s">
        <v>15970</v>
      </c>
      <c r="C15886" s="192"/>
      <c r="D15886" s="221"/>
    </row>
    <row r="15887" spans="1:4" ht="12.75" customHeight="1">
      <c r="A15887" s="203" t="s">
        <v>15971</v>
      </c>
      <c r="B15887" s="193" t="s">
        <v>15972</v>
      </c>
      <c r="C15887" s="194" t="s">
        <v>14674</v>
      </c>
      <c r="D15887" s="222">
        <v>24.03</v>
      </c>
    </row>
    <row r="15888" spans="1:4" ht="12.75" customHeight="1">
      <c r="A15888" s="203" t="s">
        <v>15973</v>
      </c>
      <c r="B15888" s="193" t="s">
        <v>15974</v>
      </c>
      <c r="C15888" s="194" t="s">
        <v>14674</v>
      </c>
      <c r="D15888" s="222">
        <v>48.1</v>
      </c>
    </row>
    <row r="15889" spans="1:4" ht="12.75" customHeight="1">
      <c r="A15889" s="202">
        <v>8874</v>
      </c>
      <c r="B15889" s="191" t="s">
        <v>15975</v>
      </c>
      <c r="C15889" s="192"/>
      <c r="D15889" s="221"/>
    </row>
    <row r="15890" spans="1:4" ht="12.75" customHeight="1">
      <c r="A15890" s="203" t="s">
        <v>15976</v>
      </c>
      <c r="B15890" s="193" t="s">
        <v>15977</v>
      </c>
      <c r="C15890" s="194" t="s">
        <v>14674</v>
      </c>
      <c r="D15890" s="222">
        <v>27.09</v>
      </c>
    </row>
    <row r="15891" spans="1:4" ht="12.75" customHeight="1">
      <c r="A15891" s="203" t="s">
        <v>15978</v>
      </c>
      <c r="B15891" s="193" t="s">
        <v>15979</v>
      </c>
      <c r="C15891" s="194" t="s">
        <v>14883</v>
      </c>
      <c r="D15891" s="222">
        <v>10.29</v>
      </c>
    </row>
    <row r="15892" spans="1:4" ht="12.75" customHeight="1">
      <c r="A15892" s="203" t="s">
        <v>15980</v>
      </c>
      <c r="B15892" s="193" t="s">
        <v>15981</v>
      </c>
      <c r="C15892" s="194" t="s">
        <v>14674</v>
      </c>
      <c r="D15892" s="222">
        <v>23.4</v>
      </c>
    </row>
    <row r="15893" spans="1:4" ht="12.75" customHeight="1">
      <c r="A15893" s="203" t="s">
        <v>15982</v>
      </c>
      <c r="B15893" s="193" t="s">
        <v>15983</v>
      </c>
      <c r="C15893" s="194" t="s">
        <v>14674</v>
      </c>
      <c r="D15893" s="222">
        <v>23.58</v>
      </c>
    </row>
    <row r="15894" spans="1:4" ht="12.75" customHeight="1">
      <c r="A15894" s="203" t="s">
        <v>15984</v>
      </c>
      <c r="B15894" s="193" t="s">
        <v>15985</v>
      </c>
      <c r="C15894" s="194" t="s">
        <v>14674</v>
      </c>
      <c r="D15894" s="222">
        <v>24.07</v>
      </c>
    </row>
    <row r="15895" spans="1:4" ht="12.75" customHeight="1">
      <c r="A15895" s="203" t="s">
        <v>15986</v>
      </c>
      <c r="B15895" s="193" t="s">
        <v>15987</v>
      </c>
      <c r="C15895" s="194" t="s">
        <v>14883</v>
      </c>
      <c r="D15895" s="222">
        <v>9.86</v>
      </c>
    </row>
    <row r="15896" spans="1:4" ht="15">
      <c r="A15896" s="202">
        <v>8876</v>
      </c>
      <c r="B15896" s="191" t="s">
        <v>15988</v>
      </c>
      <c r="C15896" s="192"/>
      <c r="D15896" s="221"/>
    </row>
    <row r="15897" spans="1:4" ht="12.75" customHeight="1">
      <c r="A15897" s="203" t="s">
        <v>15989</v>
      </c>
      <c r="B15897" s="193" t="s">
        <v>15990</v>
      </c>
      <c r="C15897" s="194" t="s">
        <v>14674</v>
      </c>
      <c r="D15897" s="222">
        <v>29.77</v>
      </c>
    </row>
    <row r="15898" spans="1:4" ht="12.75" customHeight="1">
      <c r="A15898" s="203" t="s">
        <v>15991</v>
      </c>
      <c r="B15898" s="193" t="s">
        <v>15992</v>
      </c>
      <c r="C15898" s="194" t="s">
        <v>14883</v>
      </c>
      <c r="D15898" s="222">
        <v>9.4700000000000006</v>
      </c>
    </row>
    <row r="15899" spans="1:4" ht="12.75" customHeight="1">
      <c r="A15899" s="204">
        <v>11637</v>
      </c>
      <c r="B15899" s="191" t="s">
        <v>15993</v>
      </c>
      <c r="C15899" s="192"/>
      <c r="D15899" s="221"/>
    </row>
    <row r="15900" spans="1:4" ht="12.75" customHeight="1">
      <c r="A15900" s="203" t="s">
        <v>15994</v>
      </c>
      <c r="B15900" s="193" t="s">
        <v>15995</v>
      </c>
      <c r="C15900" s="194" t="s">
        <v>14674</v>
      </c>
      <c r="D15900" s="222">
        <v>14.86</v>
      </c>
    </row>
    <row r="15901" spans="1:4" ht="12.75" customHeight="1">
      <c r="A15901" s="203" t="s">
        <v>15996</v>
      </c>
      <c r="B15901" s="193" t="s">
        <v>15997</v>
      </c>
      <c r="C15901" s="194" t="s">
        <v>14674</v>
      </c>
      <c r="D15901" s="222">
        <v>12.76</v>
      </c>
    </row>
    <row r="15902" spans="1:4" ht="12.75" customHeight="1">
      <c r="A15902" s="203" t="s">
        <v>15998</v>
      </c>
      <c r="B15902" s="193" t="s">
        <v>15999</v>
      </c>
      <c r="C15902" s="194" t="s">
        <v>14674</v>
      </c>
      <c r="D15902" s="222">
        <v>14.68</v>
      </c>
    </row>
    <row r="15903" spans="1:4" ht="12.75" customHeight="1">
      <c r="A15903" s="202">
        <v>8875</v>
      </c>
      <c r="B15903" s="191" t="s">
        <v>16000</v>
      </c>
      <c r="C15903" s="192"/>
      <c r="D15903" s="221"/>
    </row>
    <row r="15904" spans="1:4" ht="12.75" customHeight="1">
      <c r="A15904" s="203" t="s">
        <v>16001</v>
      </c>
      <c r="B15904" s="193" t="s">
        <v>16002</v>
      </c>
      <c r="C15904" s="194" t="s">
        <v>14674</v>
      </c>
      <c r="D15904" s="222">
        <v>23.32</v>
      </c>
    </row>
    <row r="15905" spans="1:4" ht="12.75" customHeight="1">
      <c r="A15905" s="203" t="s">
        <v>16003</v>
      </c>
      <c r="B15905" s="193" t="s">
        <v>16004</v>
      </c>
      <c r="C15905" s="194" t="s">
        <v>14674</v>
      </c>
      <c r="D15905" s="222">
        <v>33.49</v>
      </c>
    </row>
    <row r="15906" spans="1:4" ht="12.75" customHeight="1">
      <c r="A15906" s="203" t="s">
        <v>16005</v>
      </c>
      <c r="B15906" s="193" t="s">
        <v>16006</v>
      </c>
      <c r="C15906" s="194" t="s">
        <v>14674</v>
      </c>
      <c r="D15906" s="222">
        <v>18.87</v>
      </c>
    </row>
    <row r="15907" spans="1:4" ht="12.75" customHeight="1">
      <c r="A15907" s="203" t="s">
        <v>16007</v>
      </c>
      <c r="B15907" s="193" t="s">
        <v>16008</v>
      </c>
      <c r="C15907" s="194" t="s">
        <v>14674</v>
      </c>
      <c r="D15907" s="222">
        <v>33.549999999999997</v>
      </c>
    </row>
    <row r="15908" spans="1:4" ht="15">
      <c r="A15908" s="202">
        <v>8877</v>
      </c>
      <c r="B15908" s="191" t="s">
        <v>16009</v>
      </c>
      <c r="C15908" s="192"/>
      <c r="D15908" s="221"/>
    </row>
    <row r="15909" spans="1:4" ht="12.75" customHeight="1">
      <c r="A15909" s="203" t="s">
        <v>16010</v>
      </c>
      <c r="B15909" s="193" t="s">
        <v>16011</v>
      </c>
      <c r="C15909" s="194" t="s">
        <v>14674</v>
      </c>
      <c r="D15909" s="222">
        <v>27.66</v>
      </c>
    </row>
    <row r="15910" spans="1:4" ht="12.75" customHeight="1">
      <c r="A15910" s="203" t="s">
        <v>16012</v>
      </c>
      <c r="B15910" s="193" t="s">
        <v>16013</v>
      </c>
      <c r="C15910" s="194" t="s">
        <v>14674</v>
      </c>
      <c r="D15910" s="222">
        <v>18.829999999999998</v>
      </c>
    </row>
    <row r="15911" spans="1:4" ht="12.75" customHeight="1">
      <c r="A15911" s="203" t="s">
        <v>16014</v>
      </c>
      <c r="B15911" s="193" t="s">
        <v>16015</v>
      </c>
      <c r="C15911" s="194" t="s">
        <v>14674</v>
      </c>
      <c r="D15911" s="222">
        <v>25.06</v>
      </c>
    </row>
    <row r="15912" spans="1:4" ht="15">
      <c r="A15912" s="202">
        <v>8878</v>
      </c>
      <c r="B15912" s="191" t="s">
        <v>16016</v>
      </c>
      <c r="C15912" s="192"/>
      <c r="D15912" s="221"/>
    </row>
    <row r="15913" spans="1:4" ht="31.5" customHeight="1">
      <c r="A15913" s="203" t="s">
        <v>16017</v>
      </c>
      <c r="B15913" s="193" t="s">
        <v>16018</v>
      </c>
      <c r="C15913" s="194" t="s">
        <v>14674</v>
      </c>
      <c r="D15913" s="222">
        <v>31.18</v>
      </c>
    </row>
    <row r="15914" spans="1:4" ht="29.25" customHeight="1">
      <c r="A15914" s="203" t="s">
        <v>2598</v>
      </c>
      <c r="B15914" s="193" t="s">
        <v>16019</v>
      </c>
      <c r="C15914" s="194" t="s">
        <v>14674</v>
      </c>
      <c r="D15914" s="222">
        <v>33.76</v>
      </c>
    </row>
    <row r="15915" spans="1:4" ht="12.75" customHeight="1">
      <c r="A15915" s="203" t="s">
        <v>16020</v>
      </c>
      <c r="B15915" s="193" t="s">
        <v>16021</v>
      </c>
      <c r="C15915" s="194" t="s">
        <v>14674</v>
      </c>
      <c r="D15915" s="222">
        <v>20.85</v>
      </c>
    </row>
    <row r="15916" spans="1:4" ht="36.75" customHeight="1">
      <c r="A15916" s="203" t="s">
        <v>16022</v>
      </c>
      <c r="B15916" s="193" t="s">
        <v>16023</v>
      </c>
      <c r="C15916" s="194" t="s">
        <v>14674</v>
      </c>
      <c r="D15916" s="222">
        <v>34.090000000000003</v>
      </c>
    </row>
    <row r="15917" spans="1:4" ht="12.75" customHeight="1">
      <c r="A15917" s="203" t="s">
        <v>16024</v>
      </c>
      <c r="B15917" s="193" t="s">
        <v>16025</v>
      </c>
      <c r="C15917" s="194" t="s">
        <v>14674</v>
      </c>
      <c r="D15917" s="222">
        <v>37.15</v>
      </c>
    </row>
    <row r="15918" spans="1:4" ht="30" customHeight="1">
      <c r="A15918" s="203" t="s">
        <v>16026</v>
      </c>
      <c r="B15918" s="193" t="s">
        <v>16027</v>
      </c>
      <c r="C15918" s="194" t="s">
        <v>14674</v>
      </c>
      <c r="D15918" s="222">
        <v>33.380000000000003</v>
      </c>
    </row>
    <row r="15919" spans="1:4" ht="34.5" customHeight="1">
      <c r="A15919" s="203" t="s">
        <v>16028</v>
      </c>
      <c r="B15919" s="193" t="s">
        <v>16029</v>
      </c>
      <c r="C15919" s="194" t="s">
        <v>14883</v>
      </c>
      <c r="D15919" s="222">
        <v>9.81</v>
      </c>
    </row>
    <row r="15920" spans="1:4" ht="12.75" customHeight="1">
      <c r="A15920" s="202">
        <v>8879</v>
      </c>
      <c r="B15920" s="191" t="s">
        <v>16030</v>
      </c>
      <c r="C15920" s="192"/>
      <c r="D15920" s="221"/>
    </row>
    <row r="15921" spans="1:4" ht="12.75" customHeight="1">
      <c r="A15921" s="203" t="s">
        <v>16031</v>
      </c>
      <c r="B15921" s="193" t="s">
        <v>16032</v>
      </c>
      <c r="C15921" s="194" t="s">
        <v>14674</v>
      </c>
      <c r="D15921" s="222">
        <v>28.57</v>
      </c>
    </row>
    <row r="15922" spans="1:4" ht="12.75" customHeight="1">
      <c r="A15922" s="203" t="s">
        <v>16033</v>
      </c>
      <c r="B15922" s="193" t="s">
        <v>16034</v>
      </c>
      <c r="C15922" s="194" t="s">
        <v>14674</v>
      </c>
      <c r="D15922" s="222">
        <v>44.01</v>
      </c>
    </row>
    <row r="15923" spans="1:4" ht="12.75" customHeight="1">
      <c r="A15923" s="203" t="s">
        <v>16035</v>
      </c>
      <c r="B15923" s="193" t="s">
        <v>16036</v>
      </c>
      <c r="C15923" s="194" t="s">
        <v>14674</v>
      </c>
      <c r="D15923" s="222">
        <v>39.700000000000003</v>
      </c>
    </row>
    <row r="15924" spans="1:4" ht="12.75" customHeight="1">
      <c r="A15924" s="202">
        <v>8880</v>
      </c>
      <c r="B15924" s="191" t="s">
        <v>16037</v>
      </c>
      <c r="C15924" s="192"/>
      <c r="D15924" s="221"/>
    </row>
    <row r="15925" spans="1:4" ht="12.75" customHeight="1">
      <c r="A15925" s="203" t="s">
        <v>16038</v>
      </c>
      <c r="B15925" s="193" t="s">
        <v>16039</v>
      </c>
      <c r="C15925" s="194" t="s">
        <v>14674</v>
      </c>
      <c r="D15925" s="222">
        <v>54.31</v>
      </c>
    </row>
    <row r="15926" spans="1:4" ht="12.75" customHeight="1">
      <c r="A15926" s="203" t="s">
        <v>16040</v>
      </c>
      <c r="B15926" s="193" t="s">
        <v>16041</v>
      </c>
      <c r="C15926" s="194" t="s">
        <v>14674</v>
      </c>
      <c r="D15926" s="222">
        <v>102.77</v>
      </c>
    </row>
    <row r="15927" spans="1:4" ht="12.75" customHeight="1">
      <c r="A15927" s="203" t="s">
        <v>16042</v>
      </c>
      <c r="B15927" s="193" t="s">
        <v>16043</v>
      </c>
      <c r="C15927" s="194" t="s">
        <v>14674</v>
      </c>
      <c r="D15927" s="222">
        <v>27.15</v>
      </c>
    </row>
    <row r="15928" spans="1:4" ht="14.25">
      <c r="A15928" s="203" t="s">
        <v>16044</v>
      </c>
      <c r="B15928" s="193" t="s">
        <v>16045</v>
      </c>
      <c r="C15928" s="194" t="s">
        <v>14674</v>
      </c>
      <c r="D15928" s="222">
        <v>27.16</v>
      </c>
    </row>
    <row r="15929" spans="1:4" ht="12.75" customHeight="1">
      <c r="A15929" s="202">
        <v>8883</v>
      </c>
      <c r="B15929" s="191" t="s">
        <v>16046</v>
      </c>
      <c r="C15929" s="192"/>
      <c r="D15929" s="221"/>
    </row>
    <row r="15930" spans="1:4" ht="12.75" customHeight="1">
      <c r="A15930" s="203" t="s">
        <v>16047</v>
      </c>
      <c r="B15930" s="193" t="s">
        <v>16048</v>
      </c>
      <c r="C15930" s="194" t="s">
        <v>14674</v>
      </c>
      <c r="D15930" s="222">
        <v>30.14</v>
      </c>
    </row>
    <row r="15931" spans="1:4" ht="12.75" customHeight="1">
      <c r="A15931" s="202">
        <v>8881</v>
      </c>
      <c r="B15931" s="191" t="s">
        <v>16049</v>
      </c>
      <c r="C15931" s="192"/>
      <c r="D15931" s="221"/>
    </row>
    <row r="15932" spans="1:4" ht="28.5">
      <c r="A15932" s="203" t="s">
        <v>16050</v>
      </c>
      <c r="B15932" s="193" t="s">
        <v>16051</v>
      </c>
      <c r="C15932" s="194" t="s">
        <v>14674</v>
      </c>
      <c r="D15932" s="222">
        <v>27.38</v>
      </c>
    </row>
    <row r="15933" spans="1:4" ht="12.75" customHeight="1">
      <c r="A15933" s="203" t="s">
        <v>16052</v>
      </c>
      <c r="B15933" s="193" t="s">
        <v>16053</v>
      </c>
      <c r="C15933" s="194" t="s">
        <v>14674</v>
      </c>
      <c r="D15933" s="222">
        <v>39.35</v>
      </c>
    </row>
    <row r="15934" spans="1:4" ht="12.75" customHeight="1">
      <c r="A15934" s="203" t="s">
        <v>16054</v>
      </c>
      <c r="B15934" s="193" t="s">
        <v>16055</v>
      </c>
      <c r="C15934" s="194" t="s">
        <v>14674</v>
      </c>
      <c r="D15934" s="222">
        <v>18.64</v>
      </c>
    </row>
    <row r="15935" spans="1:4" ht="12.75" customHeight="1">
      <c r="A15935" s="202">
        <v>8882</v>
      </c>
      <c r="B15935" s="191" t="s">
        <v>16056</v>
      </c>
      <c r="C15935" s="192"/>
      <c r="D15935" s="221"/>
    </row>
    <row r="15936" spans="1:4" ht="12.75" customHeight="1">
      <c r="A15936" s="203" t="s">
        <v>16057</v>
      </c>
      <c r="B15936" s="193" t="s">
        <v>16058</v>
      </c>
      <c r="C15936" s="194" t="s">
        <v>14674</v>
      </c>
      <c r="D15936" s="222">
        <v>29.2</v>
      </c>
    </row>
    <row r="15937" spans="1:4" ht="12.75" customHeight="1">
      <c r="A15937" s="203" t="s">
        <v>16059</v>
      </c>
      <c r="B15937" s="193" t="s">
        <v>16060</v>
      </c>
      <c r="C15937" s="194" t="s">
        <v>14674</v>
      </c>
      <c r="D15937" s="222">
        <v>36.369999999999997</v>
      </c>
    </row>
    <row r="15938" spans="1:4" ht="12.75" customHeight="1">
      <c r="A15938" s="203" t="s">
        <v>16061</v>
      </c>
      <c r="B15938" s="193" t="s">
        <v>16062</v>
      </c>
      <c r="C15938" s="194" t="s">
        <v>14674</v>
      </c>
      <c r="D15938" s="222">
        <v>20.83</v>
      </c>
    </row>
    <row r="15939" spans="1:4" ht="12.75" customHeight="1">
      <c r="A15939" s="203" t="s">
        <v>16063</v>
      </c>
      <c r="B15939" s="193" t="s">
        <v>16064</v>
      </c>
      <c r="C15939" s="194" t="s">
        <v>14674</v>
      </c>
      <c r="D15939" s="222">
        <v>28</v>
      </c>
    </row>
    <row r="15940" spans="1:4" ht="12.75" customHeight="1">
      <c r="A15940" s="202">
        <v>8884</v>
      </c>
      <c r="B15940" s="191" t="s">
        <v>16065</v>
      </c>
      <c r="C15940" s="192"/>
      <c r="D15940" s="221"/>
    </row>
    <row r="15941" spans="1:4" ht="12.75" customHeight="1">
      <c r="A15941" s="203" t="s">
        <v>16066</v>
      </c>
      <c r="B15941" s="193" t="s">
        <v>16067</v>
      </c>
      <c r="C15941" s="194" t="s">
        <v>14883</v>
      </c>
      <c r="D15941" s="222">
        <v>13.29</v>
      </c>
    </row>
    <row r="15942" spans="1:4" ht="12.75" customHeight="1">
      <c r="A15942" s="203" t="s">
        <v>16068</v>
      </c>
      <c r="B15942" s="193" t="s">
        <v>16069</v>
      </c>
      <c r="C15942" s="194" t="s">
        <v>14674</v>
      </c>
      <c r="D15942" s="222">
        <v>34.79</v>
      </c>
    </row>
    <row r="15943" spans="1:4" ht="12.75" customHeight="1">
      <c r="A15943" s="203" t="s">
        <v>16070</v>
      </c>
      <c r="B15943" s="193" t="s">
        <v>16071</v>
      </c>
      <c r="C15943" s="194" t="s">
        <v>14674</v>
      </c>
      <c r="D15943" s="222">
        <v>52.85</v>
      </c>
    </row>
    <row r="15944" spans="1:4" ht="15">
      <c r="A15944" s="202">
        <v>8885</v>
      </c>
      <c r="B15944" s="191" t="s">
        <v>16072</v>
      </c>
      <c r="C15944" s="192"/>
      <c r="D15944" s="221"/>
    </row>
    <row r="15945" spans="1:4" ht="12.75" customHeight="1">
      <c r="A15945" s="203" t="s">
        <v>16073</v>
      </c>
      <c r="B15945" s="193" t="s">
        <v>16074</v>
      </c>
      <c r="C15945" s="194" t="s">
        <v>14883</v>
      </c>
      <c r="D15945" s="222">
        <v>6.13</v>
      </c>
    </row>
    <row r="15946" spans="1:4" ht="12.75" customHeight="1">
      <c r="A15946" s="203" t="s">
        <v>16075</v>
      </c>
      <c r="B15946" s="193" t="s">
        <v>16076</v>
      </c>
      <c r="C15946" s="194" t="s">
        <v>14883</v>
      </c>
      <c r="D15946" s="222">
        <v>7.89</v>
      </c>
    </row>
    <row r="15947" spans="1:4" ht="12.75" customHeight="1">
      <c r="A15947" s="203" t="s">
        <v>16077</v>
      </c>
      <c r="B15947" s="193" t="s">
        <v>16078</v>
      </c>
      <c r="C15947" s="194" t="s">
        <v>14674</v>
      </c>
      <c r="D15947" s="222">
        <v>12.93</v>
      </c>
    </row>
    <row r="15948" spans="1:4" ht="12.75" customHeight="1">
      <c r="A15948" s="203" t="s">
        <v>16079</v>
      </c>
      <c r="B15948" s="193" t="s">
        <v>16080</v>
      </c>
      <c r="C15948" s="194" t="s">
        <v>14674</v>
      </c>
      <c r="D15948" s="222">
        <v>12.93</v>
      </c>
    </row>
    <row r="15949" spans="1:4" ht="14.25">
      <c r="A15949" s="203" t="s">
        <v>16081</v>
      </c>
      <c r="B15949" s="193" t="s">
        <v>16082</v>
      </c>
      <c r="C15949" s="194" t="s">
        <v>14674</v>
      </c>
      <c r="D15949" s="222">
        <v>25.86</v>
      </c>
    </row>
    <row r="15950" spans="1:4" ht="12.75" customHeight="1">
      <c r="A15950" s="203" t="s">
        <v>16083</v>
      </c>
      <c r="B15950" s="193" t="s">
        <v>16084</v>
      </c>
      <c r="C15950" s="194" t="s">
        <v>14674</v>
      </c>
      <c r="D15950" s="222">
        <v>14.02</v>
      </c>
    </row>
    <row r="15951" spans="1:4" ht="12.75" customHeight="1">
      <c r="A15951" s="203" t="s">
        <v>16085</v>
      </c>
      <c r="B15951" s="193" t="s">
        <v>16086</v>
      </c>
      <c r="C15951" s="194" t="s">
        <v>14883</v>
      </c>
      <c r="D15951" s="222">
        <v>13.29</v>
      </c>
    </row>
    <row r="15952" spans="1:4" ht="12.75" customHeight="1">
      <c r="A15952" s="203" t="s">
        <v>16087</v>
      </c>
      <c r="B15952" s="193" t="s">
        <v>16088</v>
      </c>
      <c r="C15952" s="194" t="s">
        <v>14883</v>
      </c>
      <c r="D15952" s="222">
        <v>15.81</v>
      </c>
    </row>
    <row r="15953" spans="1:4" ht="12.75" customHeight="1">
      <c r="A15953" s="203" t="s">
        <v>16089</v>
      </c>
      <c r="B15953" s="193" t="s">
        <v>16090</v>
      </c>
      <c r="C15953" s="194" t="s">
        <v>14997</v>
      </c>
      <c r="D15953" s="222">
        <v>281.64999999999998</v>
      </c>
    </row>
    <row r="15954" spans="1:4" ht="12.75" customHeight="1">
      <c r="A15954" s="204">
        <v>11633</v>
      </c>
      <c r="B15954" s="191" t="s">
        <v>16091</v>
      </c>
      <c r="C15954" s="192"/>
      <c r="D15954" s="221"/>
    </row>
    <row r="15955" spans="1:4" ht="12.75" customHeight="1">
      <c r="A15955" s="203" t="s">
        <v>16092</v>
      </c>
      <c r="B15955" s="193" t="s">
        <v>16093</v>
      </c>
      <c r="C15955" s="194" t="s">
        <v>14883</v>
      </c>
      <c r="D15955" s="222">
        <v>1.19</v>
      </c>
    </row>
    <row r="15956" spans="1:4" ht="15">
      <c r="A15956" s="202">
        <v>8679</v>
      </c>
      <c r="B15956" s="191" t="s">
        <v>16094</v>
      </c>
      <c r="C15956" s="192"/>
      <c r="D15956" s="221"/>
    </row>
    <row r="15957" spans="1:4" ht="12.75" customHeight="1">
      <c r="A15957" s="202">
        <v>8886</v>
      </c>
      <c r="B15957" s="191" t="s">
        <v>16095</v>
      </c>
      <c r="C15957" s="192"/>
      <c r="D15957" s="221"/>
    </row>
    <row r="15958" spans="1:4" ht="12.75" customHeight="1">
      <c r="A15958" s="203" t="s">
        <v>16096</v>
      </c>
      <c r="B15958" s="193" t="s">
        <v>23922</v>
      </c>
      <c r="C15958" s="194" t="s">
        <v>14997</v>
      </c>
      <c r="D15958" s="222">
        <v>428.6</v>
      </c>
    </row>
    <row r="15959" spans="1:4" ht="12.75" customHeight="1">
      <c r="A15959" s="203" t="s">
        <v>16097</v>
      </c>
      <c r="B15959" s="193" t="s">
        <v>23923</v>
      </c>
      <c r="C15959" s="194" t="s">
        <v>14997</v>
      </c>
      <c r="D15959" s="222">
        <v>487.49</v>
      </c>
    </row>
    <row r="15960" spans="1:4" ht="12.75" customHeight="1">
      <c r="A15960" s="203" t="s">
        <v>16098</v>
      </c>
      <c r="B15960" s="193" t="s">
        <v>23924</v>
      </c>
      <c r="C15960" s="194" t="s">
        <v>14997</v>
      </c>
      <c r="D15960" s="222">
        <v>1469.81</v>
      </c>
    </row>
    <row r="15961" spans="1:4" ht="12.75" customHeight="1">
      <c r="A15961" s="202">
        <v>8887</v>
      </c>
      <c r="B15961" s="191" t="s">
        <v>16099</v>
      </c>
      <c r="C15961" s="192"/>
      <c r="D15961" s="221"/>
    </row>
    <row r="15962" spans="1:4" ht="12.75" customHeight="1">
      <c r="A15962" s="203" t="s">
        <v>16100</v>
      </c>
      <c r="B15962" s="193" t="s">
        <v>16101</v>
      </c>
      <c r="C15962" s="194" t="s">
        <v>14997</v>
      </c>
      <c r="D15962" s="222">
        <v>451.54</v>
      </c>
    </row>
    <row r="15963" spans="1:4" ht="12.75" customHeight="1">
      <c r="A15963" s="203" t="s">
        <v>16102</v>
      </c>
      <c r="B15963" s="193" t="s">
        <v>16103</v>
      </c>
      <c r="C15963" s="194" t="s">
        <v>14997</v>
      </c>
      <c r="D15963" s="222">
        <v>507.89</v>
      </c>
    </row>
    <row r="15964" spans="1:4" ht="12.75" customHeight="1">
      <c r="A15964" s="203" t="s">
        <v>16104</v>
      </c>
      <c r="B15964" s="193" t="s">
        <v>16105</v>
      </c>
      <c r="C15964" s="194" t="s">
        <v>14997</v>
      </c>
      <c r="D15964" s="222">
        <v>621.67999999999995</v>
      </c>
    </row>
    <row r="15965" spans="1:4" ht="12.75" customHeight="1">
      <c r="A15965" s="203" t="s">
        <v>16106</v>
      </c>
      <c r="B15965" s="193" t="s">
        <v>16107</v>
      </c>
      <c r="C15965" s="194" t="s">
        <v>14997</v>
      </c>
      <c r="D15965" s="222">
        <v>613.87</v>
      </c>
    </row>
    <row r="15966" spans="1:4" ht="12.75" customHeight="1">
      <c r="A15966" s="203" t="s">
        <v>16108</v>
      </c>
      <c r="B15966" s="193" t="s">
        <v>16109</v>
      </c>
      <c r="C15966" s="194" t="s">
        <v>14997</v>
      </c>
      <c r="D15966" s="222">
        <v>525.73</v>
      </c>
    </row>
    <row r="15967" spans="1:4" ht="12.75" customHeight="1">
      <c r="A15967" s="203" t="s">
        <v>2599</v>
      </c>
      <c r="B15967" s="193" t="s">
        <v>16110</v>
      </c>
      <c r="C15967" s="194" t="s">
        <v>14997</v>
      </c>
      <c r="D15967" s="222">
        <v>511.13</v>
      </c>
    </row>
    <row r="15968" spans="1:4" ht="12.75" customHeight="1">
      <c r="A15968" s="202">
        <v>8888</v>
      </c>
      <c r="B15968" s="191" t="s">
        <v>16111</v>
      </c>
      <c r="C15968" s="192"/>
      <c r="D15968" s="221"/>
    </row>
    <row r="15969" spans="1:4" ht="12.75" customHeight="1">
      <c r="A15969" s="203" t="s">
        <v>16112</v>
      </c>
      <c r="B15969" s="193" t="s">
        <v>23925</v>
      </c>
      <c r="C15969" s="194" t="s">
        <v>14997</v>
      </c>
      <c r="D15969" s="222">
        <v>809.6</v>
      </c>
    </row>
    <row r="15970" spans="1:4" ht="12.75" customHeight="1">
      <c r="A15970" s="203" t="s">
        <v>16113</v>
      </c>
      <c r="B15970" s="193" t="s">
        <v>16114</v>
      </c>
      <c r="C15970" s="194" t="s">
        <v>14997</v>
      </c>
      <c r="D15970" s="222">
        <v>503.62</v>
      </c>
    </row>
    <row r="15971" spans="1:4" ht="12.75" customHeight="1">
      <c r="A15971" s="203" t="s">
        <v>16115</v>
      </c>
      <c r="B15971" s="193" t="s">
        <v>16116</v>
      </c>
      <c r="C15971" s="194" t="s">
        <v>14997</v>
      </c>
      <c r="D15971" s="222">
        <v>875.15</v>
      </c>
    </row>
    <row r="15972" spans="1:4" ht="12.75" customHeight="1">
      <c r="A15972" s="203" t="s">
        <v>16117</v>
      </c>
      <c r="B15972" s="193" t="s">
        <v>16118</v>
      </c>
      <c r="C15972" s="194" t="s">
        <v>14997</v>
      </c>
      <c r="D15972" s="222">
        <v>787.97</v>
      </c>
    </row>
    <row r="15973" spans="1:4" ht="12.75" customHeight="1">
      <c r="A15973" s="203" t="s">
        <v>16119</v>
      </c>
      <c r="B15973" s="193" t="s">
        <v>16120</v>
      </c>
      <c r="C15973" s="194" t="s">
        <v>14997</v>
      </c>
      <c r="D15973" s="222">
        <v>728.31</v>
      </c>
    </row>
    <row r="15974" spans="1:4" ht="12.75" customHeight="1">
      <c r="A15974" s="203" t="s">
        <v>16121</v>
      </c>
      <c r="B15974" s="193" t="s">
        <v>16122</v>
      </c>
      <c r="C15974" s="194" t="s">
        <v>14997</v>
      </c>
      <c r="D15974" s="222">
        <v>156.12</v>
      </c>
    </row>
    <row r="15975" spans="1:4" ht="12.75" customHeight="1">
      <c r="A15975" s="203" t="s">
        <v>16123</v>
      </c>
      <c r="B15975" s="193" t="s">
        <v>16124</v>
      </c>
      <c r="C15975" s="194" t="s">
        <v>14997</v>
      </c>
      <c r="D15975" s="222">
        <v>151.13</v>
      </c>
    </row>
    <row r="15976" spans="1:4" ht="12.75" customHeight="1">
      <c r="A15976" s="202">
        <v>8889</v>
      </c>
      <c r="B15976" s="191" t="s">
        <v>16125</v>
      </c>
      <c r="C15976" s="192"/>
      <c r="D15976" s="221"/>
    </row>
    <row r="15977" spans="1:4" ht="12.75" customHeight="1">
      <c r="A15977" s="203" t="s">
        <v>16126</v>
      </c>
      <c r="B15977" s="193" t="s">
        <v>16127</v>
      </c>
      <c r="C15977" s="194" t="s">
        <v>14997</v>
      </c>
      <c r="D15977" s="222">
        <v>630.9</v>
      </c>
    </row>
    <row r="15978" spans="1:4" ht="12.75" customHeight="1">
      <c r="A15978" s="203" t="s">
        <v>16128</v>
      </c>
      <c r="B15978" s="193" t="s">
        <v>16129</v>
      </c>
      <c r="C15978" s="194" t="s">
        <v>14997</v>
      </c>
      <c r="D15978" s="222">
        <v>609.16999999999996</v>
      </c>
    </row>
    <row r="15979" spans="1:4" ht="12.75" customHeight="1">
      <c r="A15979" s="203" t="s">
        <v>16130</v>
      </c>
      <c r="B15979" s="193" t="s">
        <v>16131</v>
      </c>
      <c r="C15979" s="194" t="s">
        <v>14997</v>
      </c>
      <c r="D15979" s="222">
        <v>520.30999999999995</v>
      </c>
    </row>
    <row r="15980" spans="1:4" ht="14.25">
      <c r="A15980" s="203" t="s">
        <v>16132</v>
      </c>
      <c r="B15980" s="193" t="s">
        <v>16133</v>
      </c>
      <c r="C15980" s="194" t="s">
        <v>14997</v>
      </c>
      <c r="D15980" s="222">
        <v>121.64</v>
      </c>
    </row>
    <row r="15981" spans="1:4" ht="12.75" customHeight="1">
      <c r="A15981" s="203" t="s">
        <v>16134</v>
      </c>
      <c r="B15981" s="193" t="s">
        <v>16135</v>
      </c>
      <c r="C15981" s="194" t="s">
        <v>14997</v>
      </c>
      <c r="D15981" s="222">
        <v>101.49</v>
      </c>
    </row>
    <row r="15982" spans="1:4" ht="12.75" customHeight="1">
      <c r="A15982" s="203" t="s">
        <v>16136</v>
      </c>
      <c r="B15982" s="193" t="s">
        <v>16137</v>
      </c>
      <c r="C15982" s="194" t="s">
        <v>14997</v>
      </c>
      <c r="D15982" s="222">
        <v>53.44</v>
      </c>
    </row>
    <row r="15983" spans="1:4" ht="12.75" customHeight="1">
      <c r="A15983" s="203" t="s">
        <v>16138</v>
      </c>
      <c r="B15983" s="193" t="s">
        <v>16139</v>
      </c>
      <c r="C15983" s="194" t="s">
        <v>14997</v>
      </c>
      <c r="D15983" s="222">
        <v>107.81</v>
      </c>
    </row>
    <row r="15984" spans="1:4" ht="12.75" customHeight="1">
      <c r="A15984" s="203" t="s">
        <v>16140</v>
      </c>
      <c r="B15984" s="193" t="s">
        <v>16141</v>
      </c>
      <c r="C15984" s="194" t="s">
        <v>14997</v>
      </c>
      <c r="D15984" s="222">
        <v>221.34</v>
      </c>
    </row>
    <row r="15985" spans="1:4" ht="12.75" customHeight="1">
      <c r="A15985" s="203" t="s">
        <v>16142</v>
      </c>
      <c r="B15985" s="193" t="s">
        <v>16143</v>
      </c>
      <c r="C15985" s="194" t="s">
        <v>14997</v>
      </c>
      <c r="D15985" s="222">
        <v>60.34</v>
      </c>
    </row>
    <row r="15986" spans="1:4" ht="12.75" customHeight="1">
      <c r="A15986" s="203" t="s">
        <v>16144</v>
      </c>
      <c r="B15986" s="193" t="s">
        <v>16145</v>
      </c>
      <c r="C15986" s="194" t="s">
        <v>14997</v>
      </c>
      <c r="D15986" s="222">
        <v>82.06</v>
      </c>
    </row>
    <row r="15987" spans="1:4" ht="12.75" customHeight="1">
      <c r="A15987" s="203" t="s">
        <v>16146</v>
      </c>
      <c r="B15987" s="193" t="s">
        <v>16147</v>
      </c>
      <c r="C15987" s="194" t="s">
        <v>14997</v>
      </c>
      <c r="D15987" s="222">
        <v>182.75</v>
      </c>
    </row>
    <row r="15988" spans="1:4" ht="12.75" customHeight="1">
      <c r="A15988" s="203" t="s">
        <v>16148</v>
      </c>
      <c r="B15988" s="193" t="s">
        <v>16149</v>
      </c>
      <c r="C15988" s="194" t="s">
        <v>14997</v>
      </c>
      <c r="D15988" s="222">
        <v>142.47999999999999</v>
      </c>
    </row>
    <row r="15989" spans="1:4" ht="12.75" customHeight="1">
      <c r="A15989" s="203" t="s">
        <v>16150</v>
      </c>
      <c r="B15989" s="193" t="s">
        <v>16151</v>
      </c>
      <c r="C15989" s="194" t="s">
        <v>14997</v>
      </c>
      <c r="D15989" s="222">
        <v>66.44</v>
      </c>
    </row>
    <row r="15990" spans="1:4" ht="12.75" customHeight="1">
      <c r="A15990" s="203" t="s">
        <v>16152</v>
      </c>
      <c r="B15990" s="193" t="s">
        <v>16153</v>
      </c>
      <c r="C15990" s="194" t="s">
        <v>14997</v>
      </c>
      <c r="D15990" s="222">
        <v>171.13</v>
      </c>
    </row>
    <row r="15991" spans="1:4" ht="14.25">
      <c r="A15991" s="203" t="s">
        <v>16154</v>
      </c>
      <c r="B15991" s="193" t="s">
        <v>16155</v>
      </c>
      <c r="C15991" s="194" t="s">
        <v>14997</v>
      </c>
      <c r="D15991" s="222">
        <v>19.16</v>
      </c>
    </row>
    <row r="15992" spans="1:4" ht="12.75" customHeight="1">
      <c r="A15992" s="202">
        <v>8890</v>
      </c>
      <c r="B15992" s="191" t="s">
        <v>16156</v>
      </c>
      <c r="C15992" s="192"/>
      <c r="D15992" s="221"/>
    </row>
    <row r="15993" spans="1:4" ht="12.75" customHeight="1">
      <c r="A15993" s="203" t="s">
        <v>16157</v>
      </c>
      <c r="B15993" s="193" t="s">
        <v>16158</v>
      </c>
      <c r="C15993" s="194" t="s">
        <v>14997</v>
      </c>
      <c r="D15993" s="222">
        <v>18</v>
      </c>
    </row>
    <row r="15994" spans="1:4" ht="12.75" customHeight="1">
      <c r="A15994" s="203" t="s">
        <v>16159</v>
      </c>
      <c r="B15994" s="193" t="s">
        <v>16160</v>
      </c>
      <c r="C15994" s="194" t="s">
        <v>14997</v>
      </c>
      <c r="D15994" s="222">
        <v>48.97</v>
      </c>
    </row>
    <row r="15995" spans="1:4" ht="12.75" customHeight="1">
      <c r="A15995" s="202">
        <v>8891</v>
      </c>
      <c r="B15995" s="191" t="s">
        <v>16161</v>
      </c>
      <c r="C15995" s="192"/>
      <c r="D15995" s="221"/>
    </row>
    <row r="15996" spans="1:4" ht="12.75" customHeight="1">
      <c r="A15996" s="203" t="s">
        <v>16209</v>
      </c>
      <c r="B15996" s="193" t="s">
        <v>16210</v>
      </c>
      <c r="C15996" s="194" t="s">
        <v>14997</v>
      </c>
      <c r="D15996" s="222">
        <v>443.11</v>
      </c>
    </row>
    <row r="15997" spans="1:4" ht="12.75" customHeight="1">
      <c r="A15997" s="203" t="s">
        <v>16211</v>
      </c>
      <c r="B15997" s="193" t="s">
        <v>16212</v>
      </c>
      <c r="C15997" s="194" t="s">
        <v>14997</v>
      </c>
      <c r="D15997" s="222">
        <v>248.99</v>
      </c>
    </row>
    <row r="15998" spans="1:4" ht="12.75" customHeight="1">
      <c r="A15998" s="203" t="s">
        <v>16162</v>
      </c>
      <c r="B15998" s="193" t="s">
        <v>16163</v>
      </c>
      <c r="C15998" s="194" t="s">
        <v>14997</v>
      </c>
      <c r="D15998" s="222">
        <v>43.26</v>
      </c>
    </row>
    <row r="15999" spans="1:4" ht="12.75" customHeight="1">
      <c r="A15999" s="203" t="s">
        <v>16164</v>
      </c>
      <c r="B15999" s="193" t="s">
        <v>16165</v>
      </c>
      <c r="C15999" s="194" t="s">
        <v>14997</v>
      </c>
      <c r="D15999" s="222">
        <v>77.930000000000007</v>
      </c>
    </row>
    <row r="16000" spans="1:4" ht="12.75" customHeight="1">
      <c r="A16000" s="203" t="s">
        <v>16166</v>
      </c>
      <c r="B16000" s="193" t="s">
        <v>16167</v>
      </c>
      <c r="C16000" s="194" t="s">
        <v>14997</v>
      </c>
      <c r="D16000" s="222">
        <v>72.53</v>
      </c>
    </row>
    <row r="16001" spans="1:4" ht="12.75" customHeight="1">
      <c r="A16001" s="203" t="s">
        <v>16168</v>
      </c>
      <c r="B16001" s="193" t="s">
        <v>16169</v>
      </c>
      <c r="C16001" s="194" t="s">
        <v>14997</v>
      </c>
      <c r="D16001" s="222">
        <v>103.72</v>
      </c>
    </row>
    <row r="16002" spans="1:4" ht="12.75" customHeight="1">
      <c r="A16002" s="202">
        <v>8892</v>
      </c>
      <c r="B16002" s="191" t="s">
        <v>16170</v>
      </c>
      <c r="C16002" s="192"/>
      <c r="D16002" s="221"/>
    </row>
    <row r="16003" spans="1:4" ht="12.75" customHeight="1">
      <c r="A16003" s="203" t="s">
        <v>16171</v>
      </c>
      <c r="B16003" s="193" t="s">
        <v>16172</v>
      </c>
      <c r="C16003" s="194" t="s">
        <v>14997</v>
      </c>
      <c r="D16003" s="222">
        <v>292.38</v>
      </c>
    </row>
    <row r="16004" spans="1:4" ht="28.5">
      <c r="A16004" s="203" t="s">
        <v>16173</v>
      </c>
      <c r="B16004" s="193" t="s">
        <v>16174</v>
      </c>
      <c r="C16004" s="194" t="s">
        <v>14997</v>
      </c>
      <c r="D16004" s="222">
        <v>255.72</v>
      </c>
    </row>
    <row r="16005" spans="1:4" ht="12.75" customHeight="1">
      <c r="A16005" s="202">
        <v>8893</v>
      </c>
      <c r="B16005" s="191" t="s">
        <v>16175</v>
      </c>
      <c r="C16005" s="192"/>
      <c r="D16005" s="221"/>
    </row>
    <row r="16006" spans="1:4" ht="12.75" customHeight="1">
      <c r="A16006" s="203" t="s">
        <v>16176</v>
      </c>
      <c r="B16006" s="193" t="s">
        <v>16177</v>
      </c>
      <c r="C16006" s="194" t="s">
        <v>14997</v>
      </c>
      <c r="D16006" s="222">
        <v>976.9</v>
      </c>
    </row>
    <row r="16007" spans="1:4" ht="12.75" customHeight="1">
      <c r="A16007" s="203" t="s">
        <v>16178</v>
      </c>
      <c r="B16007" s="193" t="s">
        <v>16179</v>
      </c>
      <c r="C16007" s="194" t="s">
        <v>14997</v>
      </c>
      <c r="D16007" s="222">
        <v>567.82000000000005</v>
      </c>
    </row>
    <row r="16008" spans="1:4" ht="12.75" customHeight="1">
      <c r="A16008" s="203" t="s">
        <v>16180</v>
      </c>
      <c r="B16008" s="193" t="s">
        <v>16181</v>
      </c>
      <c r="C16008" s="194" t="s">
        <v>14997</v>
      </c>
      <c r="D16008" s="222">
        <v>596.41999999999996</v>
      </c>
    </row>
    <row r="16009" spans="1:4" ht="12.75" customHeight="1">
      <c r="A16009" s="203" t="s">
        <v>16182</v>
      </c>
      <c r="B16009" s="193" t="s">
        <v>16183</v>
      </c>
      <c r="C16009" s="194" t="s">
        <v>14997</v>
      </c>
      <c r="D16009" s="222">
        <v>1195.7</v>
      </c>
    </row>
    <row r="16010" spans="1:4" ht="12.75" customHeight="1">
      <c r="A16010" s="203" t="s">
        <v>16184</v>
      </c>
      <c r="B16010" s="193" t="s">
        <v>16185</v>
      </c>
      <c r="C16010" s="194" t="s">
        <v>14997</v>
      </c>
      <c r="D16010" s="222">
        <v>973.4</v>
      </c>
    </row>
    <row r="16011" spans="1:4" ht="12.75" customHeight="1">
      <c r="A16011" s="203" t="s">
        <v>16186</v>
      </c>
      <c r="B16011" s="193" t="s">
        <v>16187</v>
      </c>
      <c r="C16011" s="194" t="s">
        <v>14997</v>
      </c>
      <c r="D16011" s="222">
        <v>354.56</v>
      </c>
    </row>
    <row r="16012" spans="1:4" ht="12.75" customHeight="1">
      <c r="A16012" s="203" t="s">
        <v>2600</v>
      </c>
      <c r="B16012" s="193" t="s">
        <v>16188</v>
      </c>
      <c r="C16012" s="194" t="s">
        <v>14997</v>
      </c>
      <c r="D16012" s="222">
        <v>953.84</v>
      </c>
    </row>
    <row r="16013" spans="1:4" ht="12.75" customHeight="1">
      <c r="A16013" s="203" t="s">
        <v>16189</v>
      </c>
      <c r="B16013" s="193" t="s">
        <v>16190</v>
      </c>
      <c r="C16013" s="194" t="s">
        <v>14997</v>
      </c>
      <c r="D16013" s="222">
        <v>1066.28</v>
      </c>
    </row>
    <row r="16014" spans="1:4" ht="12.75" customHeight="1">
      <c r="A16014" s="202">
        <v>8894</v>
      </c>
      <c r="B16014" s="191" t="s">
        <v>16191</v>
      </c>
      <c r="C16014" s="192"/>
      <c r="D16014" s="221"/>
    </row>
    <row r="16015" spans="1:4" ht="12.75" customHeight="1">
      <c r="A16015" s="203" t="s">
        <v>16192</v>
      </c>
      <c r="B16015" s="193" t="s">
        <v>23926</v>
      </c>
      <c r="C16015" s="194" t="s">
        <v>14997</v>
      </c>
      <c r="D16015" s="222">
        <v>1100.28</v>
      </c>
    </row>
    <row r="16016" spans="1:4" ht="12.75" customHeight="1">
      <c r="A16016" s="203" t="s">
        <v>16193</v>
      </c>
      <c r="B16016" s="193" t="s">
        <v>23927</v>
      </c>
      <c r="C16016" s="194" t="s">
        <v>14997</v>
      </c>
      <c r="D16016" s="222">
        <v>1382.98</v>
      </c>
    </row>
    <row r="16017" spans="1:4" ht="12.75" customHeight="1">
      <c r="A16017" s="203" t="s">
        <v>16194</v>
      </c>
      <c r="B16017" s="193" t="s">
        <v>16195</v>
      </c>
      <c r="C16017" s="194" t="s">
        <v>14997</v>
      </c>
      <c r="D16017" s="222">
        <v>691.63</v>
      </c>
    </row>
    <row r="16018" spans="1:4" ht="12.75" customHeight="1">
      <c r="A16018" s="202">
        <v>8895</v>
      </c>
      <c r="B16018" s="191" t="s">
        <v>16196</v>
      </c>
      <c r="C16018" s="192"/>
      <c r="D16018" s="221"/>
    </row>
    <row r="16019" spans="1:4" ht="12.75" customHeight="1">
      <c r="A16019" s="203" t="s">
        <v>16197</v>
      </c>
      <c r="B16019" s="193" t="s">
        <v>16198</v>
      </c>
      <c r="C16019" s="194" t="s">
        <v>14997</v>
      </c>
      <c r="D16019" s="222">
        <v>867.09</v>
      </c>
    </row>
    <row r="16020" spans="1:4" ht="12.75" customHeight="1">
      <c r="A16020" s="203" t="s">
        <v>16199</v>
      </c>
      <c r="B16020" s="193" t="s">
        <v>16200</v>
      </c>
      <c r="C16020" s="194" t="s">
        <v>14997</v>
      </c>
      <c r="D16020" s="222">
        <v>165.29</v>
      </c>
    </row>
    <row r="16021" spans="1:4" ht="12.75" customHeight="1">
      <c r="A16021" s="203" t="s">
        <v>16201</v>
      </c>
      <c r="B16021" s="193" t="s">
        <v>16202</v>
      </c>
      <c r="C16021" s="194" t="s">
        <v>14997</v>
      </c>
      <c r="D16021" s="222">
        <v>466.93</v>
      </c>
    </row>
    <row r="16022" spans="1:4" ht="12.75" customHeight="1">
      <c r="A16022" s="203" t="s">
        <v>16203</v>
      </c>
      <c r="B16022" s="193" t="s">
        <v>16204</v>
      </c>
      <c r="C16022" s="194" t="s">
        <v>14997</v>
      </c>
      <c r="D16022" s="222">
        <v>1258.95</v>
      </c>
    </row>
    <row r="16023" spans="1:4" ht="12.75" customHeight="1">
      <c r="A16023" s="203" t="s">
        <v>16205</v>
      </c>
      <c r="B16023" s="193" t="s">
        <v>16206</v>
      </c>
      <c r="C16023" s="194" t="s">
        <v>14997</v>
      </c>
      <c r="D16023" s="222">
        <v>160.32</v>
      </c>
    </row>
    <row r="16024" spans="1:4" ht="12.75" customHeight="1">
      <c r="A16024" s="203" t="s">
        <v>16207</v>
      </c>
      <c r="B16024" s="193" t="s">
        <v>16208</v>
      </c>
      <c r="C16024" s="194" t="s">
        <v>14997</v>
      </c>
      <c r="D16024" s="222">
        <v>425.97</v>
      </c>
    </row>
    <row r="16025" spans="1:4" ht="12.75" customHeight="1">
      <c r="A16025" s="202">
        <v>8896</v>
      </c>
      <c r="B16025" s="191" t="s">
        <v>16213</v>
      </c>
      <c r="C16025" s="192"/>
      <c r="D16025" s="221"/>
    </row>
    <row r="16026" spans="1:4" ht="12.75" customHeight="1">
      <c r="A16026" s="203" t="s">
        <v>16214</v>
      </c>
      <c r="B16026" s="193" t="s">
        <v>16215</v>
      </c>
      <c r="C16026" s="194" t="s">
        <v>14997</v>
      </c>
      <c r="D16026" s="222">
        <v>1614.13</v>
      </c>
    </row>
    <row r="16027" spans="1:4" ht="12.75" customHeight="1">
      <c r="A16027" s="203" t="s">
        <v>16216</v>
      </c>
      <c r="B16027" s="193" t="s">
        <v>16217</v>
      </c>
      <c r="C16027" s="194" t="s">
        <v>14997</v>
      </c>
      <c r="D16027" s="222">
        <v>1444.45</v>
      </c>
    </row>
    <row r="16028" spans="1:4" ht="12.75" customHeight="1">
      <c r="A16028" s="203" t="s">
        <v>16218</v>
      </c>
      <c r="B16028" s="193" t="s">
        <v>16219</v>
      </c>
      <c r="C16028" s="194" t="s">
        <v>14997</v>
      </c>
      <c r="D16028" s="222">
        <v>1376.2</v>
      </c>
    </row>
    <row r="16029" spans="1:4" ht="12.75" customHeight="1">
      <c r="A16029" s="203" t="s">
        <v>16220</v>
      </c>
      <c r="B16029" s="193" t="s">
        <v>16221</v>
      </c>
      <c r="C16029" s="194" t="s">
        <v>14997</v>
      </c>
      <c r="D16029" s="222">
        <v>1005.37</v>
      </c>
    </row>
    <row r="16030" spans="1:4" ht="12.75" customHeight="1">
      <c r="A16030" s="203" t="s">
        <v>16222</v>
      </c>
      <c r="B16030" s="193" t="s">
        <v>16223</v>
      </c>
      <c r="C16030" s="194" t="s">
        <v>14997</v>
      </c>
      <c r="D16030" s="222">
        <v>959.47</v>
      </c>
    </row>
    <row r="16031" spans="1:4" ht="12.75" customHeight="1">
      <c r="A16031" s="203" t="s">
        <v>16224</v>
      </c>
      <c r="B16031" s="193" t="s">
        <v>16225</v>
      </c>
      <c r="C16031" s="194" t="s">
        <v>14997</v>
      </c>
      <c r="D16031" s="222">
        <v>189.55</v>
      </c>
    </row>
    <row r="16032" spans="1:4" ht="12.75" customHeight="1">
      <c r="A16032" s="202">
        <v>8897</v>
      </c>
      <c r="B16032" s="191" t="s">
        <v>16226</v>
      </c>
      <c r="C16032" s="192"/>
      <c r="D16032" s="221"/>
    </row>
    <row r="16033" spans="1:4" ht="12.75" customHeight="1">
      <c r="A16033" s="203" t="s">
        <v>16227</v>
      </c>
      <c r="B16033" s="193" t="s">
        <v>16228</v>
      </c>
      <c r="C16033" s="194" t="s">
        <v>14997</v>
      </c>
      <c r="D16033" s="222">
        <v>191.21</v>
      </c>
    </row>
    <row r="16034" spans="1:4" ht="12.75" customHeight="1">
      <c r="A16034" s="202">
        <v>8898</v>
      </c>
      <c r="B16034" s="191" t="s">
        <v>16229</v>
      </c>
      <c r="C16034" s="192"/>
      <c r="D16034" s="221"/>
    </row>
    <row r="16035" spans="1:4" ht="12.75" customHeight="1">
      <c r="A16035" s="203" t="s">
        <v>16230</v>
      </c>
      <c r="B16035" s="193" t="s">
        <v>16231</v>
      </c>
      <c r="C16035" s="194" t="s">
        <v>14997</v>
      </c>
      <c r="D16035" s="222">
        <v>29.15</v>
      </c>
    </row>
    <row r="16036" spans="1:4" ht="14.25">
      <c r="A16036" s="203" t="s">
        <v>16232</v>
      </c>
      <c r="B16036" s="193" t="s">
        <v>16233</v>
      </c>
      <c r="C16036" s="194" t="s">
        <v>14997</v>
      </c>
      <c r="D16036" s="222">
        <v>119.85</v>
      </c>
    </row>
    <row r="16037" spans="1:4" ht="12.75" customHeight="1">
      <c r="A16037" s="203" t="s">
        <v>16234</v>
      </c>
      <c r="B16037" s="193" t="s">
        <v>16235</v>
      </c>
      <c r="C16037" s="194" t="s">
        <v>14997</v>
      </c>
      <c r="D16037" s="222">
        <v>342.6</v>
      </c>
    </row>
    <row r="16038" spans="1:4" ht="12.75" customHeight="1">
      <c r="A16038" s="203" t="s">
        <v>16236</v>
      </c>
      <c r="B16038" s="193" t="s">
        <v>16237</v>
      </c>
      <c r="C16038" s="194" t="s">
        <v>14997</v>
      </c>
      <c r="D16038" s="222">
        <v>270.45999999999998</v>
      </c>
    </row>
    <row r="16039" spans="1:4" ht="12.75" customHeight="1">
      <c r="A16039" s="203" t="s">
        <v>16238</v>
      </c>
      <c r="B16039" s="193" t="s">
        <v>16239</v>
      </c>
      <c r="C16039" s="194" t="s">
        <v>14997</v>
      </c>
      <c r="D16039" s="222">
        <v>23.5</v>
      </c>
    </row>
    <row r="16040" spans="1:4" ht="12.75" customHeight="1">
      <c r="A16040" s="202">
        <v>8899</v>
      </c>
      <c r="B16040" s="191" t="s">
        <v>16240</v>
      </c>
      <c r="C16040" s="192"/>
      <c r="D16040" s="221"/>
    </row>
    <row r="16041" spans="1:4" ht="12.75" customHeight="1">
      <c r="A16041" s="203" t="s">
        <v>16241</v>
      </c>
      <c r="B16041" s="193" t="s">
        <v>16242</v>
      </c>
      <c r="C16041" s="194" t="s">
        <v>14997</v>
      </c>
      <c r="D16041" s="222">
        <v>39.03</v>
      </c>
    </row>
    <row r="16042" spans="1:4" ht="12.75" customHeight="1">
      <c r="A16042" s="203" t="s">
        <v>16243</v>
      </c>
      <c r="B16042" s="193" t="s">
        <v>16244</v>
      </c>
      <c r="C16042" s="194" t="s">
        <v>14997</v>
      </c>
      <c r="D16042" s="222">
        <v>23.72</v>
      </c>
    </row>
    <row r="16043" spans="1:4" ht="12.75" customHeight="1">
      <c r="A16043" s="203" t="s">
        <v>16245</v>
      </c>
      <c r="B16043" s="193" t="s">
        <v>16246</v>
      </c>
      <c r="C16043" s="194" t="s">
        <v>14997</v>
      </c>
      <c r="D16043" s="222">
        <v>42.29</v>
      </c>
    </row>
    <row r="16044" spans="1:4" ht="12.75" customHeight="1">
      <c r="A16044" s="203" t="s">
        <v>16247</v>
      </c>
      <c r="B16044" s="193" t="s">
        <v>16248</v>
      </c>
      <c r="C16044" s="194" t="s">
        <v>14997</v>
      </c>
      <c r="D16044" s="222">
        <v>25.52</v>
      </c>
    </row>
    <row r="16045" spans="1:4" ht="12.75" customHeight="1">
      <c r="A16045" s="203" t="s">
        <v>16249</v>
      </c>
      <c r="B16045" s="193" t="s">
        <v>16250</v>
      </c>
      <c r="C16045" s="194" t="s">
        <v>14997</v>
      </c>
      <c r="D16045" s="222">
        <v>98.14</v>
      </c>
    </row>
    <row r="16046" spans="1:4" ht="12.75" customHeight="1">
      <c r="A16046" s="203" t="s">
        <v>16251</v>
      </c>
      <c r="B16046" s="193" t="s">
        <v>16252</v>
      </c>
      <c r="C16046" s="194" t="s">
        <v>14997</v>
      </c>
      <c r="D16046" s="222">
        <v>48.9</v>
      </c>
    </row>
    <row r="16047" spans="1:4" ht="12.75" customHeight="1">
      <c r="A16047" s="203" t="s">
        <v>16253</v>
      </c>
      <c r="B16047" s="193" t="s">
        <v>16254</v>
      </c>
      <c r="C16047" s="194" t="s">
        <v>14997</v>
      </c>
      <c r="D16047" s="222">
        <v>70.75</v>
      </c>
    </row>
    <row r="16048" spans="1:4" ht="12.75" customHeight="1">
      <c r="A16048" s="203" t="s">
        <v>16255</v>
      </c>
      <c r="B16048" s="193" t="s">
        <v>16256</v>
      </c>
      <c r="C16048" s="194" t="s">
        <v>14997</v>
      </c>
      <c r="D16048" s="222">
        <v>6.84</v>
      </c>
    </row>
    <row r="16049" spans="1:4" ht="12.75" customHeight="1">
      <c r="A16049" s="203" t="s">
        <v>16257</v>
      </c>
      <c r="B16049" s="193" t="s">
        <v>16258</v>
      </c>
      <c r="C16049" s="194" t="s">
        <v>14997</v>
      </c>
      <c r="D16049" s="222">
        <v>46.93</v>
      </c>
    </row>
    <row r="16050" spans="1:4" ht="12.75" customHeight="1">
      <c r="A16050" s="203" t="s">
        <v>16259</v>
      </c>
      <c r="B16050" s="193" t="s">
        <v>16260</v>
      </c>
      <c r="C16050" s="194" t="s">
        <v>14997</v>
      </c>
      <c r="D16050" s="222">
        <v>50.09</v>
      </c>
    </row>
    <row r="16051" spans="1:4" ht="12.75" customHeight="1">
      <c r="A16051" s="203" t="s">
        <v>16261</v>
      </c>
      <c r="B16051" s="193" t="s">
        <v>16262</v>
      </c>
      <c r="C16051" s="194" t="s">
        <v>14997</v>
      </c>
      <c r="D16051" s="222">
        <v>100.59</v>
      </c>
    </row>
    <row r="16052" spans="1:4" ht="12.75" customHeight="1">
      <c r="A16052" s="203" t="s">
        <v>16264</v>
      </c>
      <c r="B16052" s="193" t="s">
        <v>23928</v>
      </c>
      <c r="C16052" s="194" t="s">
        <v>14997</v>
      </c>
      <c r="D16052" s="222">
        <v>145.41999999999999</v>
      </c>
    </row>
    <row r="16053" spans="1:4" ht="12.75" customHeight="1">
      <c r="A16053" s="203" t="s">
        <v>16265</v>
      </c>
      <c r="B16053" s="193" t="s">
        <v>16266</v>
      </c>
      <c r="C16053" s="194" t="s">
        <v>14997</v>
      </c>
      <c r="D16053" s="222">
        <v>173.38</v>
      </c>
    </row>
    <row r="16054" spans="1:4" ht="12.75" customHeight="1">
      <c r="A16054" s="203" t="s">
        <v>16263</v>
      </c>
      <c r="B16054" s="193" t="s">
        <v>23929</v>
      </c>
      <c r="C16054" s="194" t="s">
        <v>14997</v>
      </c>
      <c r="D16054" s="222">
        <v>69.430000000000007</v>
      </c>
    </row>
    <row r="16055" spans="1:4" ht="12.75" customHeight="1">
      <c r="A16055" s="203" t="s">
        <v>16267</v>
      </c>
      <c r="B16055" s="193" t="s">
        <v>16268</v>
      </c>
      <c r="C16055" s="194" t="s">
        <v>14997</v>
      </c>
      <c r="D16055" s="222">
        <v>40.630000000000003</v>
      </c>
    </row>
    <row r="16056" spans="1:4" ht="12.75" customHeight="1">
      <c r="A16056" s="203" t="s">
        <v>16269</v>
      </c>
      <c r="B16056" s="193" t="s">
        <v>16270</v>
      </c>
      <c r="C16056" s="194" t="s">
        <v>14997</v>
      </c>
      <c r="D16056" s="222">
        <v>53.77</v>
      </c>
    </row>
    <row r="16057" spans="1:4" ht="12.75" customHeight="1">
      <c r="A16057" s="202">
        <v>8900</v>
      </c>
      <c r="B16057" s="191" t="s">
        <v>16271</v>
      </c>
      <c r="C16057" s="192"/>
      <c r="D16057" s="221"/>
    </row>
    <row r="16058" spans="1:4" ht="12.75" customHeight="1">
      <c r="A16058" s="203" t="s">
        <v>16272</v>
      </c>
      <c r="B16058" s="193" t="s">
        <v>16273</v>
      </c>
      <c r="C16058" s="194" t="s">
        <v>14997</v>
      </c>
      <c r="D16058" s="222">
        <v>213.64</v>
      </c>
    </row>
    <row r="16059" spans="1:4" ht="12.75" customHeight="1">
      <c r="A16059" s="203" t="s">
        <v>16274</v>
      </c>
      <c r="B16059" s="193" t="s">
        <v>16275</v>
      </c>
      <c r="C16059" s="194" t="s">
        <v>14997</v>
      </c>
      <c r="D16059" s="222">
        <v>94.07</v>
      </c>
    </row>
    <row r="16060" spans="1:4" ht="12.75" customHeight="1">
      <c r="A16060" s="203" t="s">
        <v>16276</v>
      </c>
      <c r="B16060" s="193" t="s">
        <v>16277</v>
      </c>
      <c r="C16060" s="194" t="s">
        <v>14997</v>
      </c>
      <c r="D16060" s="222">
        <v>61.67</v>
      </c>
    </row>
    <row r="16061" spans="1:4" ht="12.75" customHeight="1">
      <c r="A16061" s="203" t="s">
        <v>16278</v>
      </c>
      <c r="B16061" s="193" t="s">
        <v>16277</v>
      </c>
      <c r="C16061" s="194" t="s">
        <v>14997</v>
      </c>
      <c r="D16061" s="222">
        <v>61.67</v>
      </c>
    </row>
    <row r="16062" spans="1:4" ht="12.75" customHeight="1">
      <c r="A16062" s="203" t="s">
        <v>16279</v>
      </c>
      <c r="B16062" s="193" t="s">
        <v>16280</v>
      </c>
      <c r="C16062" s="194" t="s">
        <v>14997</v>
      </c>
      <c r="D16062" s="222">
        <v>60.13</v>
      </c>
    </row>
    <row r="16063" spans="1:4" ht="12.75" customHeight="1">
      <c r="A16063" s="203" t="s">
        <v>16281</v>
      </c>
      <c r="B16063" s="193" t="s">
        <v>16282</v>
      </c>
      <c r="C16063" s="194" t="s">
        <v>14997</v>
      </c>
      <c r="D16063" s="222">
        <v>145.84</v>
      </c>
    </row>
    <row r="16064" spans="1:4" ht="12.75" customHeight="1">
      <c r="A16064" s="203" t="s">
        <v>16283</v>
      </c>
      <c r="B16064" s="193" t="s">
        <v>16284</v>
      </c>
      <c r="C16064" s="194" t="s">
        <v>14997</v>
      </c>
      <c r="D16064" s="222">
        <v>70.09</v>
      </c>
    </row>
    <row r="16065" spans="1:4" ht="12.75" customHeight="1">
      <c r="A16065" s="202">
        <v>8901</v>
      </c>
      <c r="B16065" s="191" t="s">
        <v>16285</v>
      </c>
      <c r="C16065" s="192"/>
      <c r="D16065" s="221"/>
    </row>
    <row r="16066" spans="1:4" ht="12.75" customHeight="1">
      <c r="A16066" s="203" t="s">
        <v>16286</v>
      </c>
      <c r="B16066" s="193" t="s">
        <v>23930</v>
      </c>
      <c r="C16066" s="194" t="s">
        <v>14997</v>
      </c>
      <c r="D16066" s="222">
        <v>505.34</v>
      </c>
    </row>
    <row r="16067" spans="1:4" ht="12.75" customHeight="1">
      <c r="A16067" s="203" t="s">
        <v>23848</v>
      </c>
      <c r="B16067" s="193" t="s">
        <v>23931</v>
      </c>
      <c r="C16067" s="194" t="s">
        <v>14997</v>
      </c>
      <c r="D16067" s="222">
        <v>1188.5899999999999</v>
      </c>
    </row>
    <row r="16068" spans="1:4" ht="12.75" customHeight="1">
      <c r="A16068" s="203" t="s">
        <v>16287</v>
      </c>
      <c r="B16068" s="193" t="s">
        <v>16288</v>
      </c>
      <c r="C16068" s="194" t="s">
        <v>14997</v>
      </c>
      <c r="D16068" s="222">
        <v>295.27999999999997</v>
      </c>
    </row>
    <row r="16069" spans="1:4" ht="12.75" customHeight="1">
      <c r="A16069" s="203" t="s">
        <v>16289</v>
      </c>
      <c r="B16069" s="193" t="s">
        <v>16290</v>
      </c>
      <c r="C16069" s="194" t="s">
        <v>14997</v>
      </c>
      <c r="D16069" s="222">
        <v>158.03</v>
      </c>
    </row>
    <row r="16070" spans="1:4" ht="12.75" customHeight="1">
      <c r="A16070" s="203" t="s">
        <v>16291</v>
      </c>
      <c r="B16070" s="193" t="s">
        <v>16292</v>
      </c>
      <c r="C16070" s="194" t="s">
        <v>14997</v>
      </c>
      <c r="D16070" s="222">
        <v>230.52</v>
      </c>
    </row>
    <row r="16071" spans="1:4" ht="12.75" customHeight="1">
      <c r="A16071" s="203" t="s">
        <v>16293</v>
      </c>
      <c r="B16071" s="193" t="s">
        <v>16294</v>
      </c>
      <c r="C16071" s="194" t="s">
        <v>14997</v>
      </c>
      <c r="D16071" s="222">
        <v>264.74</v>
      </c>
    </row>
    <row r="16072" spans="1:4" ht="12.75" customHeight="1">
      <c r="A16072" s="203" t="s">
        <v>16295</v>
      </c>
      <c r="B16072" s="193" t="s">
        <v>16296</v>
      </c>
      <c r="C16072" s="194" t="s">
        <v>14997</v>
      </c>
      <c r="D16072" s="222">
        <v>181.82</v>
      </c>
    </row>
    <row r="16073" spans="1:4" ht="12.75" customHeight="1">
      <c r="A16073" s="203" t="s">
        <v>16297</v>
      </c>
      <c r="B16073" s="193" t="s">
        <v>16298</v>
      </c>
      <c r="C16073" s="194" t="s">
        <v>14997</v>
      </c>
      <c r="D16073" s="222">
        <v>237.31</v>
      </c>
    </row>
    <row r="16074" spans="1:4" ht="12.75" customHeight="1">
      <c r="A16074" s="203" t="s">
        <v>16299</v>
      </c>
      <c r="B16074" s="193" t="s">
        <v>16300</v>
      </c>
      <c r="C16074" s="194" t="s">
        <v>14997</v>
      </c>
      <c r="D16074" s="222">
        <v>197.52</v>
      </c>
    </row>
    <row r="16075" spans="1:4" ht="12.75" customHeight="1">
      <c r="A16075" s="203" t="s">
        <v>16301</v>
      </c>
      <c r="B16075" s="193" t="s">
        <v>16302</v>
      </c>
      <c r="C16075" s="194" t="s">
        <v>14997</v>
      </c>
      <c r="D16075" s="222">
        <v>163.98</v>
      </c>
    </row>
    <row r="16076" spans="1:4" ht="12.75" customHeight="1">
      <c r="A16076" s="202">
        <v>8680</v>
      </c>
      <c r="B16076" s="191" t="s">
        <v>16303</v>
      </c>
      <c r="C16076" s="192"/>
      <c r="D16076" s="221"/>
    </row>
    <row r="16077" spans="1:4" ht="12.75" customHeight="1">
      <c r="A16077" s="202">
        <v>8902</v>
      </c>
      <c r="B16077" s="191" t="s">
        <v>16304</v>
      </c>
      <c r="C16077" s="192"/>
      <c r="D16077" s="221"/>
    </row>
    <row r="16078" spans="1:4" ht="12.75" customHeight="1">
      <c r="A16078" s="203" t="s">
        <v>16305</v>
      </c>
      <c r="B16078" s="193" t="s">
        <v>23932</v>
      </c>
      <c r="C16078" s="194" t="s">
        <v>14674</v>
      </c>
      <c r="D16078" s="222">
        <v>1739.1</v>
      </c>
    </row>
    <row r="16079" spans="1:4" ht="15">
      <c r="A16079" s="202">
        <v>8903</v>
      </c>
      <c r="B16079" s="191" t="s">
        <v>16306</v>
      </c>
      <c r="C16079" s="192"/>
      <c r="D16079" s="221"/>
    </row>
    <row r="16080" spans="1:4" ht="12.75" customHeight="1">
      <c r="A16080" s="203" t="s">
        <v>23849</v>
      </c>
      <c r="B16080" s="193" t="s">
        <v>23933</v>
      </c>
      <c r="C16080" s="194" t="s">
        <v>14674</v>
      </c>
      <c r="D16080" s="222">
        <v>248.71</v>
      </c>
    </row>
    <row r="16081" spans="1:4" ht="14.25">
      <c r="A16081" s="203" t="s">
        <v>23850</v>
      </c>
      <c r="B16081" s="193" t="s">
        <v>23934</v>
      </c>
      <c r="C16081" s="194" t="s">
        <v>14674</v>
      </c>
      <c r="D16081" s="222">
        <v>277.85000000000002</v>
      </c>
    </row>
    <row r="16082" spans="1:4" ht="12.75" customHeight="1">
      <c r="A16082" s="202">
        <v>8904</v>
      </c>
      <c r="B16082" s="191" t="s">
        <v>16307</v>
      </c>
      <c r="C16082" s="192"/>
      <c r="D16082" s="221"/>
    </row>
    <row r="16083" spans="1:4" ht="12.75" customHeight="1">
      <c r="A16083" s="203" t="s">
        <v>23851</v>
      </c>
      <c r="B16083" s="193" t="s">
        <v>23935</v>
      </c>
      <c r="C16083" s="194" t="s">
        <v>14674</v>
      </c>
      <c r="D16083" s="222">
        <v>361.98</v>
      </c>
    </row>
    <row r="16084" spans="1:4" ht="12.75" customHeight="1">
      <c r="A16084" s="203" t="s">
        <v>23852</v>
      </c>
      <c r="B16084" s="193" t="s">
        <v>23936</v>
      </c>
      <c r="C16084" s="194" t="s">
        <v>14674</v>
      </c>
      <c r="D16084" s="222">
        <v>390.73</v>
      </c>
    </row>
    <row r="16085" spans="1:4" ht="12.75" customHeight="1">
      <c r="A16085" s="203" t="s">
        <v>16308</v>
      </c>
      <c r="B16085" s="193" t="s">
        <v>16309</v>
      </c>
      <c r="C16085" s="194" t="s">
        <v>14674</v>
      </c>
      <c r="D16085" s="222">
        <v>399.41</v>
      </c>
    </row>
    <row r="16086" spans="1:4" ht="12.75" customHeight="1">
      <c r="A16086" s="203" t="s">
        <v>16310</v>
      </c>
      <c r="B16086" s="193" t="s">
        <v>16311</v>
      </c>
      <c r="C16086" s="194" t="s">
        <v>14674</v>
      </c>
      <c r="D16086" s="222">
        <v>436.72</v>
      </c>
    </row>
    <row r="16087" spans="1:4" ht="12.75" customHeight="1">
      <c r="A16087" s="202">
        <v>8905</v>
      </c>
      <c r="B16087" s="191" t="s">
        <v>16312</v>
      </c>
      <c r="C16087" s="192"/>
      <c r="D16087" s="221"/>
    </row>
    <row r="16088" spans="1:4" ht="12.75" customHeight="1">
      <c r="A16088" s="203" t="s">
        <v>23853</v>
      </c>
      <c r="B16088" s="193" t="s">
        <v>23937</v>
      </c>
      <c r="C16088" s="194" t="s">
        <v>14674</v>
      </c>
      <c r="D16088" s="222">
        <v>520.49</v>
      </c>
    </row>
    <row r="16089" spans="1:4" ht="12.75" customHeight="1">
      <c r="A16089" s="203" t="s">
        <v>23854</v>
      </c>
      <c r="B16089" s="193" t="s">
        <v>23938</v>
      </c>
      <c r="C16089" s="194" t="s">
        <v>14674</v>
      </c>
      <c r="D16089" s="222">
        <v>536.53</v>
      </c>
    </row>
    <row r="16090" spans="1:4" ht="15">
      <c r="A16090" s="202">
        <v>8906</v>
      </c>
      <c r="B16090" s="191" t="s">
        <v>16313</v>
      </c>
      <c r="C16090" s="192"/>
      <c r="D16090" s="221"/>
    </row>
    <row r="16091" spans="1:4" ht="12.75" customHeight="1">
      <c r="A16091" s="203" t="s">
        <v>16314</v>
      </c>
      <c r="B16091" s="193" t="s">
        <v>16315</v>
      </c>
      <c r="C16091" s="194" t="s">
        <v>14997</v>
      </c>
      <c r="D16091" s="222">
        <v>119.98</v>
      </c>
    </row>
    <row r="16092" spans="1:4" ht="12.75" customHeight="1">
      <c r="A16092" s="202">
        <v>8907</v>
      </c>
      <c r="B16092" s="191" t="s">
        <v>16316</v>
      </c>
      <c r="C16092" s="192"/>
      <c r="D16092" s="221"/>
    </row>
    <row r="16093" spans="1:4" ht="12.75" customHeight="1">
      <c r="A16093" s="203" t="s">
        <v>16317</v>
      </c>
      <c r="B16093" s="193" t="s">
        <v>16318</v>
      </c>
      <c r="C16093" s="194" t="s">
        <v>14883</v>
      </c>
      <c r="D16093" s="222">
        <v>55.49</v>
      </c>
    </row>
    <row r="16094" spans="1:4" ht="12.75" customHeight="1">
      <c r="A16094" s="203" t="s">
        <v>16319</v>
      </c>
      <c r="B16094" s="193" t="s">
        <v>16320</v>
      </c>
      <c r="C16094" s="194" t="s">
        <v>14883</v>
      </c>
      <c r="D16094" s="222">
        <v>46.55</v>
      </c>
    </row>
    <row r="16095" spans="1:4" ht="12.75" customHeight="1">
      <c r="A16095" s="203" t="s">
        <v>16321</v>
      </c>
      <c r="B16095" s="193" t="s">
        <v>16322</v>
      </c>
      <c r="C16095" s="194" t="s">
        <v>14883</v>
      </c>
      <c r="D16095" s="222">
        <v>211.16</v>
      </c>
    </row>
    <row r="16096" spans="1:4" ht="12.75" customHeight="1">
      <c r="A16096" s="203" t="s">
        <v>16323</v>
      </c>
      <c r="B16096" s="193" t="s">
        <v>23939</v>
      </c>
      <c r="C16096" s="194" t="s">
        <v>14883</v>
      </c>
      <c r="D16096" s="222">
        <v>190.73</v>
      </c>
    </row>
    <row r="16097" spans="1:4" ht="12.75" customHeight="1">
      <c r="A16097" s="203" t="s">
        <v>16324</v>
      </c>
      <c r="B16097" s="193" t="s">
        <v>23940</v>
      </c>
      <c r="C16097" s="194" t="s">
        <v>14883</v>
      </c>
      <c r="D16097" s="222">
        <v>196.57</v>
      </c>
    </row>
    <row r="16098" spans="1:4" ht="12.75" customHeight="1">
      <c r="A16098" s="203" t="s">
        <v>23855</v>
      </c>
      <c r="B16098" s="193" t="s">
        <v>23941</v>
      </c>
      <c r="C16098" s="194" t="s">
        <v>14883</v>
      </c>
      <c r="D16098" s="222">
        <v>14.55</v>
      </c>
    </row>
    <row r="16099" spans="1:4" ht="15">
      <c r="A16099" s="202">
        <v>8908</v>
      </c>
      <c r="B16099" s="191" t="s">
        <v>16325</v>
      </c>
      <c r="C16099" s="192"/>
      <c r="D16099" s="221"/>
    </row>
    <row r="16100" spans="1:4" ht="12.75" customHeight="1">
      <c r="A16100" s="203" t="s">
        <v>16326</v>
      </c>
      <c r="B16100" s="193" t="s">
        <v>16327</v>
      </c>
      <c r="C16100" s="194" t="s">
        <v>14883</v>
      </c>
      <c r="D16100" s="222">
        <v>38.99</v>
      </c>
    </row>
    <row r="16101" spans="1:4" ht="12.75" customHeight="1">
      <c r="A16101" s="203" t="s">
        <v>16328</v>
      </c>
      <c r="B16101" s="193" t="s">
        <v>16329</v>
      </c>
      <c r="C16101" s="194" t="s">
        <v>14883</v>
      </c>
      <c r="D16101" s="222">
        <v>30.55</v>
      </c>
    </row>
    <row r="16102" spans="1:4" ht="12.75" customHeight="1">
      <c r="A16102" s="203" t="s">
        <v>23856</v>
      </c>
      <c r="B16102" s="193" t="s">
        <v>23942</v>
      </c>
      <c r="C16102" s="194" t="s">
        <v>14883</v>
      </c>
      <c r="D16102" s="222">
        <v>14.66</v>
      </c>
    </row>
    <row r="16103" spans="1:4" ht="12.75" customHeight="1">
      <c r="A16103" s="202">
        <v>8909</v>
      </c>
      <c r="B16103" s="191" t="s">
        <v>16330</v>
      </c>
      <c r="C16103" s="192"/>
      <c r="D16103" s="221"/>
    </row>
    <row r="16104" spans="1:4" ht="12.75" customHeight="1">
      <c r="A16104" s="203" t="s">
        <v>16332</v>
      </c>
      <c r="B16104" s="193" t="s">
        <v>23943</v>
      </c>
      <c r="C16104" s="194" t="s">
        <v>14674</v>
      </c>
      <c r="D16104" s="222">
        <v>346.53</v>
      </c>
    </row>
    <row r="16105" spans="1:4" ht="12.75" customHeight="1">
      <c r="A16105" s="203" t="s">
        <v>16331</v>
      </c>
      <c r="B16105" s="193" t="s">
        <v>23944</v>
      </c>
      <c r="C16105" s="194" t="s">
        <v>14674</v>
      </c>
      <c r="D16105" s="222">
        <v>327.96</v>
      </c>
    </row>
    <row r="16106" spans="1:4" ht="12.75" customHeight="1">
      <c r="A16106" s="202">
        <v>8910</v>
      </c>
      <c r="B16106" s="191" t="s">
        <v>16333</v>
      </c>
      <c r="C16106" s="192"/>
      <c r="D16106" s="221"/>
    </row>
    <row r="16107" spans="1:4" ht="12.75" customHeight="1">
      <c r="A16107" s="203" t="s">
        <v>16334</v>
      </c>
      <c r="B16107" s="193" t="s">
        <v>23945</v>
      </c>
      <c r="C16107" s="194" t="s">
        <v>14674</v>
      </c>
      <c r="D16107" s="222">
        <v>251.87</v>
      </c>
    </row>
    <row r="16108" spans="1:4" ht="14.25">
      <c r="A16108" s="203" t="s">
        <v>16335</v>
      </c>
      <c r="B16108" s="193" t="s">
        <v>23946</v>
      </c>
      <c r="C16108" s="194" t="s">
        <v>14674</v>
      </c>
      <c r="D16108" s="222">
        <v>264.69</v>
      </c>
    </row>
    <row r="16109" spans="1:4" ht="12.75" customHeight="1">
      <c r="A16109" s="202">
        <v>8911</v>
      </c>
      <c r="B16109" s="191" t="s">
        <v>16336</v>
      </c>
      <c r="C16109" s="192"/>
      <c r="D16109" s="221"/>
    </row>
    <row r="16110" spans="1:4" ht="12.75" customHeight="1">
      <c r="A16110" s="203" t="s">
        <v>16337</v>
      </c>
      <c r="B16110" s="193" t="s">
        <v>23947</v>
      </c>
      <c r="C16110" s="194" t="s">
        <v>14674</v>
      </c>
      <c r="D16110" s="222">
        <v>329.18</v>
      </c>
    </row>
    <row r="16111" spans="1:4" ht="28.5">
      <c r="A16111" s="203" t="s">
        <v>16338</v>
      </c>
      <c r="B16111" s="193" t="s">
        <v>23948</v>
      </c>
      <c r="C16111" s="194" t="s">
        <v>14674</v>
      </c>
      <c r="D16111" s="222">
        <v>339.36</v>
      </c>
    </row>
    <row r="16112" spans="1:4" ht="12.75" customHeight="1">
      <c r="A16112" s="202">
        <v>8912</v>
      </c>
      <c r="B16112" s="191" t="s">
        <v>16339</v>
      </c>
      <c r="C16112" s="192"/>
      <c r="D16112" s="221"/>
    </row>
    <row r="16113" spans="1:4" ht="12.75" customHeight="1">
      <c r="A16113" s="203" t="s">
        <v>16340</v>
      </c>
      <c r="B16113" s="193" t="s">
        <v>23949</v>
      </c>
      <c r="C16113" s="194" t="s">
        <v>14674</v>
      </c>
      <c r="D16113" s="222">
        <v>344.68</v>
      </c>
    </row>
    <row r="16114" spans="1:4" ht="28.5">
      <c r="A16114" s="203" t="s">
        <v>16341</v>
      </c>
      <c r="B16114" s="193" t="s">
        <v>23950</v>
      </c>
      <c r="C16114" s="194" t="s">
        <v>14674</v>
      </c>
      <c r="D16114" s="222">
        <v>354.86</v>
      </c>
    </row>
    <row r="16115" spans="1:4" ht="12.75" customHeight="1">
      <c r="A16115" s="202">
        <v>8913</v>
      </c>
      <c r="B16115" s="191" t="s">
        <v>16342</v>
      </c>
      <c r="C16115" s="192"/>
      <c r="D16115" s="221"/>
    </row>
    <row r="16116" spans="1:4" ht="12.75" customHeight="1">
      <c r="A16116" s="203" t="s">
        <v>16343</v>
      </c>
      <c r="B16116" s="193" t="s">
        <v>23951</v>
      </c>
      <c r="C16116" s="194" t="s">
        <v>14674</v>
      </c>
      <c r="D16116" s="222">
        <v>251.54</v>
      </c>
    </row>
    <row r="16117" spans="1:4" ht="12.75" customHeight="1">
      <c r="A16117" s="203" t="s">
        <v>16344</v>
      </c>
      <c r="B16117" s="193" t="s">
        <v>23952</v>
      </c>
      <c r="C16117" s="194" t="s">
        <v>14674</v>
      </c>
      <c r="D16117" s="222">
        <v>271.36</v>
      </c>
    </row>
    <row r="16118" spans="1:4" ht="12.75" customHeight="1">
      <c r="A16118" s="202">
        <v>8914</v>
      </c>
      <c r="B16118" s="191" t="s">
        <v>16345</v>
      </c>
      <c r="C16118" s="192"/>
      <c r="D16118" s="221"/>
    </row>
    <row r="16119" spans="1:4" ht="12.75" customHeight="1">
      <c r="A16119" s="203" t="s">
        <v>16346</v>
      </c>
      <c r="B16119" s="193" t="s">
        <v>23953</v>
      </c>
      <c r="C16119" s="194" t="s">
        <v>14674</v>
      </c>
      <c r="D16119" s="222">
        <v>275.66000000000003</v>
      </c>
    </row>
    <row r="16120" spans="1:4" ht="14.25">
      <c r="A16120" s="203" t="s">
        <v>16347</v>
      </c>
      <c r="B16120" s="193" t="s">
        <v>23954</v>
      </c>
      <c r="C16120" s="194" t="s">
        <v>14674</v>
      </c>
      <c r="D16120" s="222">
        <v>290.52</v>
      </c>
    </row>
    <row r="16121" spans="1:4" ht="12.75" customHeight="1">
      <c r="A16121" s="202">
        <v>8681</v>
      </c>
      <c r="B16121" s="191" t="s">
        <v>3200</v>
      </c>
      <c r="C16121" s="192"/>
      <c r="D16121" s="221"/>
    </row>
    <row r="16122" spans="1:4" ht="12.75" customHeight="1">
      <c r="A16122" s="202">
        <v>8915</v>
      </c>
      <c r="B16122" s="191" t="s">
        <v>16348</v>
      </c>
      <c r="C16122" s="192"/>
      <c r="D16122" s="221"/>
    </row>
    <row r="16123" spans="1:4" ht="12.75" customHeight="1">
      <c r="A16123" s="203" t="s">
        <v>16349</v>
      </c>
      <c r="B16123" s="193" t="s">
        <v>16350</v>
      </c>
      <c r="C16123" s="194" t="s">
        <v>14883</v>
      </c>
      <c r="D16123" s="222">
        <v>13.19</v>
      </c>
    </row>
    <row r="16124" spans="1:4" ht="12.75" customHeight="1">
      <c r="A16124" s="203" t="s">
        <v>16351</v>
      </c>
      <c r="B16124" s="193" t="s">
        <v>16352</v>
      </c>
      <c r="C16124" s="194" t="s">
        <v>14883</v>
      </c>
      <c r="D16124" s="222">
        <v>2.74</v>
      </c>
    </row>
    <row r="16125" spans="1:4" ht="12.75" customHeight="1">
      <c r="A16125" s="203" t="s">
        <v>16353</v>
      </c>
      <c r="B16125" s="193" t="s">
        <v>16354</v>
      </c>
      <c r="C16125" s="194" t="s">
        <v>14883</v>
      </c>
      <c r="D16125" s="222">
        <v>17.899999999999999</v>
      </c>
    </row>
    <row r="16126" spans="1:4" ht="12.75" customHeight="1">
      <c r="A16126" s="203" t="s">
        <v>16355</v>
      </c>
      <c r="B16126" s="193" t="s">
        <v>16356</v>
      </c>
      <c r="C16126" s="194" t="s">
        <v>14883</v>
      </c>
      <c r="D16126" s="222">
        <v>4.1500000000000004</v>
      </c>
    </row>
    <row r="16127" spans="1:4" ht="12.75" customHeight="1">
      <c r="A16127" s="203" t="s">
        <v>16357</v>
      </c>
      <c r="B16127" s="193" t="s">
        <v>16358</v>
      </c>
      <c r="C16127" s="194" t="s">
        <v>14883</v>
      </c>
      <c r="D16127" s="222">
        <v>28.53</v>
      </c>
    </row>
    <row r="16128" spans="1:4" ht="12.75" customHeight="1">
      <c r="A16128" s="203" t="s">
        <v>16359</v>
      </c>
      <c r="B16128" s="193" t="s">
        <v>16360</v>
      </c>
      <c r="C16128" s="194" t="s">
        <v>14883</v>
      </c>
      <c r="D16128" s="222">
        <v>33.090000000000003</v>
      </c>
    </row>
    <row r="16129" spans="1:4" ht="12.75" customHeight="1">
      <c r="A16129" s="203" t="s">
        <v>16361</v>
      </c>
      <c r="B16129" s="193" t="s">
        <v>16362</v>
      </c>
      <c r="C16129" s="194" t="s">
        <v>14883</v>
      </c>
      <c r="D16129" s="222">
        <v>5.46</v>
      </c>
    </row>
    <row r="16130" spans="1:4" ht="12.75" customHeight="1">
      <c r="A16130" s="203" t="s">
        <v>16363</v>
      </c>
      <c r="B16130" s="193" t="s">
        <v>16364</v>
      </c>
      <c r="C16130" s="194" t="s">
        <v>14883</v>
      </c>
      <c r="D16130" s="222">
        <v>7.59</v>
      </c>
    </row>
    <row r="16131" spans="1:4" ht="12.75" customHeight="1">
      <c r="A16131" s="202">
        <v>8916</v>
      </c>
      <c r="B16131" s="191" t="s">
        <v>16365</v>
      </c>
      <c r="C16131" s="192"/>
      <c r="D16131" s="221"/>
    </row>
    <row r="16132" spans="1:4" ht="12.75" customHeight="1">
      <c r="A16132" s="203" t="s">
        <v>16366</v>
      </c>
      <c r="B16132" s="193" t="s">
        <v>16367</v>
      </c>
      <c r="C16132" s="194" t="s">
        <v>14883</v>
      </c>
      <c r="D16132" s="222">
        <v>16.3</v>
      </c>
    </row>
    <row r="16133" spans="1:4" ht="12.75" customHeight="1">
      <c r="A16133" s="203" t="s">
        <v>16368</v>
      </c>
      <c r="B16133" s="193" t="s">
        <v>16369</v>
      </c>
      <c r="C16133" s="194" t="s">
        <v>14883</v>
      </c>
      <c r="D16133" s="222">
        <v>120.69</v>
      </c>
    </row>
    <row r="16134" spans="1:4" ht="12.75" customHeight="1">
      <c r="A16134" s="203" t="s">
        <v>16370</v>
      </c>
      <c r="B16134" s="193" t="s">
        <v>16371</v>
      </c>
      <c r="C16134" s="194" t="s">
        <v>14883</v>
      </c>
      <c r="D16134" s="222">
        <v>3.49</v>
      </c>
    </row>
    <row r="16135" spans="1:4" ht="12.75" customHeight="1">
      <c r="A16135" s="203" t="s">
        <v>16372</v>
      </c>
      <c r="B16135" s="193" t="s">
        <v>16373</v>
      </c>
      <c r="C16135" s="194" t="s">
        <v>14883</v>
      </c>
      <c r="D16135" s="222">
        <v>147.02000000000001</v>
      </c>
    </row>
    <row r="16136" spans="1:4" ht="12.75" customHeight="1">
      <c r="A16136" s="203" t="s">
        <v>16374</v>
      </c>
      <c r="B16136" s="193" t="s">
        <v>16375</v>
      </c>
      <c r="C16136" s="194" t="s">
        <v>14883</v>
      </c>
      <c r="D16136" s="222">
        <v>19.8</v>
      </c>
    </row>
    <row r="16137" spans="1:4" ht="12.75" customHeight="1">
      <c r="A16137" s="203" t="s">
        <v>16376</v>
      </c>
      <c r="B16137" s="193" t="s">
        <v>16377</v>
      </c>
      <c r="C16137" s="194" t="s">
        <v>14883</v>
      </c>
      <c r="D16137" s="222">
        <v>178.98</v>
      </c>
    </row>
    <row r="16138" spans="1:4" ht="12.75" customHeight="1">
      <c r="A16138" s="203" t="s">
        <v>16378</v>
      </c>
      <c r="B16138" s="193" t="s">
        <v>16379</v>
      </c>
      <c r="C16138" s="194" t="s">
        <v>14883</v>
      </c>
      <c r="D16138" s="222">
        <v>230.7</v>
      </c>
    </row>
    <row r="16139" spans="1:4" ht="12.75" customHeight="1">
      <c r="A16139" s="203" t="s">
        <v>16380</v>
      </c>
      <c r="B16139" s="193" t="s">
        <v>16381</v>
      </c>
      <c r="C16139" s="194" t="s">
        <v>14883</v>
      </c>
      <c r="D16139" s="222">
        <v>5.18</v>
      </c>
    </row>
    <row r="16140" spans="1:4" ht="12.75" customHeight="1">
      <c r="A16140" s="203" t="s">
        <v>16382</v>
      </c>
      <c r="B16140" s="193" t="s">
        <v>16383</v>
      </c>
      <c r="C16140" s="194" t="s">
        <v>14883</v>
      </c>
      <c r="D16140" s="222">
        <v>29.18</v>
      </c>
    </row>
    <row r="16141" spans="1:4" ht="12.75" customHeight="1">
      <c r="A16141" s="203" t="s">
        <v>16384</v>
      </c>
      <c r="B16141" s="193" t="s">
        <v>16385</v>
      </c>
      <c r="C16141" s="194" t="s">
        <v>14883</v>
      </c>
      <c r="D16141" s="222">
        <v>289.58999999999997</v>
      </c>
    </row>
    <row r="16142" spans="1:4" ht="12.75" customHeight="1">
      <c r="A16142" s="203" t="s">
        <v>16386</v>
      </c>
      <c r="B16142" s="193" t="s">
        <v>16387</v>
      </c>
      <c r="C16142" s="194" t="s">
        <v>14883</v>
      </c>
      <c r="D16142" s="222">
        <v>39.11</v>
      </c>
    </row>
    <row r="16143" spans="1:4" ht="12.75" customHeight="1">
      <c r="A16143" s="203" t="s">
        <v>16388</v>
      </c>
      <c r="B16143" s="193" t="s">
        <v>16389</v>
      </c>
      <c r="C16143" s="194" t="s">
        <v>14883</v>
      </c>
      <c r="D16143" s="222">
        <v>6.89</v>
      </c>
    </row>
    <row r="16144" spans="1:4" ht="12.75" customHeight="1">
      <c r="A16144" s="203" t="s">
        <v>16390</v>
      </c>
      <c r="B16144" s="193" t="s">
        <v>16391</v>
      </c>
      <c r="C16144" s="194" t="s">
        <v>14883</v>
      </c>
      <c r="D16144" s="222">
        <v>46.11</v>
      </c>
    </row>
    <row r="16145" spans="1:4" ht="12.75" customHeight="1">
      <c r="A16145" s="203" t="s">
        <v>16392</v>
      </c>
      <c r="B16145" s="193" t="s">
        <v>16393</v>
      </c>
      <c r="C16145" s="194" t="s">
        <v>14883</v>
      </c>
      <c r="D16145" s="222">
        <v>9.07</v>
      </c>
    </row>
    <row r="16146" spans="1:4" ht="12.75" customHeight="1">
      <c r="A16146" s="203" t="s">
        <v>16394</v>
      </c>
      <c r="B16146" s="193" t="s">
        <v>16395</v>
      </c>
      <c r="C16146" s="194" t="s">
        <v>14883</v>
      </c>
      <c r="D16146" s="222">
        <v>76.37</v>
      </c>
    </row>
    <row r="16147" spans="1:4" ht="12.75" customHeight="1">
      <c r="A16147" s="203" t="s">
        <v>16396</v>
      </c>
      <c r="B16147" s="193" t="s">
        <v>16397</v>
      </c>
      <c r="C16147" s="194" t="s">
        <v>14883</v>
      </c>
      <c r="D16147" s="222">
        <v>97.97</v>
      </c>
    </row>
    <row r="16148" spans="1:4" ht="12.75" customHeight="1">
      <c r="A16148" s="203" t="s">
        <v>16398</v>
      </c>
      <c r="B16148" s="193" t="s">
        <v>16399</v>
      </c>
      <c r="C16148" s="194" t="s">
        <v>14883</v>
      </c>
      <c r="D16148" s="222">
        <v>5.53</v>
      </c>
    </row>
    <row r="16149" spans="1:4" ht="12.75" customHeight="1">
      <c r="A16149" s="202">
        <v>8917</v>
      </c>
      <c r="B16149" s="191" t="s">
        <v>16400</v>
      </c>
      <c r="C16149" s="192"/>
      <c r="D16149" s="221"/>
    </row>
    <row r="16150" spans="1:4" ht="12.75" customHeight="1">
      <c r="A16150" s="203" t="s">
        <v>16401</v>
      </c>
      <c r="B16150" s="193" t="s">
        <v>16402</v>
      </c>
      <c r="C16150" s="194" t="s">
        <v>14883</v>
      </c>
      <c r="D16150" s="222">
        <v>12.85</v>
      </c>
    </row>
    <row r="16151" spans="1:4" ht="12.75" customHeight="1">
      <c r="A16151" s="203" t="s">
        <v>16403</v>
      </c>
      <c r="B16151" s="193" t="s">
        <v>16404</v>
      </c>
      <c r="C16151" s="194" t="s">
        <v>14883</v>
      </c>
      <c r="D16151" s="222">
        <v>18.489999999999998</v>
      </c>
    </row>
    <row r="16152" spans="1:4" ht="12.75" customHeight="1">
      <c r="A16152" s="203" t="s">
        <v>16405</v>
      </c>
      <c r="B16152" s="193" t="s">
        <v>16406</v>
      </c>
      <c r="C16152" s="194" t="s">
        <v>14883</v>
      </c>
      <c r="D16152" s="222">
        <v>25.61</v>
      </c>
    </row>
    <row r="16153" spans="1:4" ht="14.25">
      <c r="A16153" s="203" t="s">
        <v>16407</v>
      </c>
      <c r="B16153" s="193" t="s">
        <v>16408</v>
      </c>
      <c r="C16153" s="194" t="s">
        <v>14883</v>
      </c>
      <c r="D16153" s="222">
        <v>40.35</v>
      </c>
    </row>
    <row r="16154" spans="1:4" ht="14.25">
      <c r="A16154" s="203" t="s">
        <v>16409</v>
      </c>
      <c r="B16154" s="193" t="s">
        <v>16410</v>
      </c>
      <c r="C16154" s="194" t="s">
        <v>14883</v>
      </c>
      <c r="D16154" s="222">
        <v>55.97</v>
      </c>
    </row>
    <row r="16155" spans="1:4" ht="14.25">
      <c r="A16155" s="203" t="s">
        <v>16411</v>
      </c>
      <c r="B16155" s="193" t="s">
        <v>16412</v>
      </c>
      <c r="C16155" s="194" t="s">
        <v>14883</v>
      </c>
      <c r="D16155" s="222">
        <v>79.22</v>
      </c>
    </row>
    <row r="16156" spans="1:4" ht="14.25">
      <c r="A16156" s="203" t="s">
        <v>16413</v>
      </c>
      <c r="B16156" s="193" t="s">
        <v>16414</v>
      </c>
      <c r="C16156" s="194" t="s">
        <v>14883</v>
      </c>
      <c r="D16156" s="222">
        <v>108.15</v>
      </c>
    </row>
    <row r="16157" spans="1:4" ht="15">
      <c r="A16157" s="202">
        <v>8918</v>
      </c>
      <c r="B16157" s="191" t="s">
        <v>16415</v>
      </c>
      <c r="C16157" s="192"/>
      <c r="D16157" s="221"/>
    </row>
    <row r="16158" spans="1:4" ht="12.75" customHeight="1">
      <c r="A16158" s="203" t="s">
        <v>16416</v>
      </c>
      <c r="B16158" s="193" t="s">
        <v>16417</v>
      </c>
      <c r="C16158" s="194" t="s">
        <v>14997</v>
      </c>
      <c r="D16158" s="222">
        <v>17.100000000000001</v>
      </c>
    </row>
    <row r="16159" spans="1:4" ht="12.75" customHeight="1">
      <c r="A16159" s="203" t="s">
        <v>16418</v>
      </c>
      <c r="B16159" s="193" t="s">
        <v>16419</v>
      </c>
      <c r="C16159" s="194" t="s">
        <v>14997</v>
      </c>
      <c r="D16159" s="222">
        <v>10.08</v>
      </c>
    </row>
    <row r="16160" spans="1:4" ht="12.75" customHeight="1">
      <c r="A16160" s="203" t="s">
        <v>16420</v>
      </c>
      <c r="B16160" s="193" t="s">
        <v>16421</v>
      </c>
      <c r="C16160" s="194" t="s">
        <v>14997</v>
      </c>
      <c r="D16160" s="222">
        <v>14.91</v>
      </c>
    </row>
    <row r="16161" spans="1:4" ht="12.75" customHeight="1">
      <c r="A16161" s="203" t="s">
        <v>16422</v>
      </c>
      <c r="B16161" s="193" t="s">
        <v>16423</v>
      </c>
      <c r="C16161" s="194" t="s">
        <v>14997</v>
      </c>
      <c r="D16161" s="222">
        <v>13.84</v>
      </c>
    </row>
    <row r="16162" spans="1:4" ht="12.75" customHeight="1">
      <c r="A16162" s="203" t="s">
        <v>16424</v>
      </c>
      <c r="B16162" s="193" t="s">
        <v>16425</v>
      </c>
      <c r="C16162" s="194" t="s">
        <v>14997</v>
      </c>
      <c r="D16162" s="222">
        <v>17.55</v>
      </c>
    </row>
    <row r="16163" spans="1:4" ht="12.75" customHeight="1">
      <c r="A16163" s="203" t="s">
        <v>16426</v>
      </c>
      <c r="B16163" s="193" t="s">
        <v>16427</v>
      </c>
      <c r="C16163" s="194" t="s">
        <v>14997</v>
      </c>
      <c r="D16163" s="222">
        <v>11.84</v>
      </c>
    </row>
    <row r="16164" spans="1:4" ht="12.75" customHeight="1">
      <c r="A16164" s="203" t="s">
        <v>16428</v>
      </c>
      <c r="B16164" s="193" t="s">
        <v>16429</v>
      </c>
      <c r="C16164" s="194" t="s">
        <v>14997</v>
      </c>
      <c r="D16164" s="222">
        <v>11.78</v>
      </c>
    </row>
    <row r="16165" spans="1:4" ht="12.75" customHeight="1">
      <c r="A16165" s="203" t="s">
        <v>16430</v>
      </c>
      <c r="B16165" s="193" t="s">
        <v>16431</v>
      </c>
      <c r="C16165" s="194" t="s">
        <v>14997</v>
      </c>
      <c r="D16165" s="222">
        <v>10.47</v>
      </c>
    </row>
    <row r="16166" spans="1:4" ht="12.75" customHeight="1">
      <c r="A16166" s="203" t="s">
        <v>16432</v>
      </c>
      <c r="B16166" s="193" t="s">
        <v>16433</v>
      </c>
      <c r="C16166" s="194" t="s">
        <v>14997</v>
      </c>
      <c r="D16166" s="222">
        <v>10.29</v>
      </c>
    </row>
    <row r="16167" spans="1:4" ht="12.75" customHeight="1">
      <c r="A16167" s="203" t="s">
        <v>16434</v>
      </c>
      <c r="B16167" s="193" t="s">
        <v>16435</v>
      </c>
      <c r="C16167" s="194" t="s">
        <v>14997</v>
      </c>
      <c r="D16167" s="222">
        <v>13.97</v>
      </c>
    </row>
    <row r="16168" spans="1:4" ht="12.75" customHeight="1">
      <c r="A16168" s="203" t="s">
        <v>16436</v>
      </c>
      <c r="B16168" s="193" t="s">
        <v>16437</v>
      </c>
      <c r="C16168" s="194" t="s">
        <v>14997</v>
      </c>
      <c r="D16168" s="222">
        <v>77.53</v>
      </c>
    </row>
    <row r="16169" spans="1:4" ht="12.75" customHeight="1">
      <c r="A16169" s="202">
        <v>8919</v>
      </c>
      <c r="B16169" s="191" t="s">
        <v>16438</v>
      </c>
      <c r="C16169" s="192"/>
      <c r="D16169" s="221"/>
    </row>
    <row r="16170" spans="1:4" ht="12.75" customHeight="1">
      <c r="A16170" s="203" t="s">
        <v>16439</v>
      </c>
      <c r="B16170" s="193" t="s">
        <v>16440</v>
      </c>
      <c r="C16170" s="194" t="s">
        <v>14997</v>
      </c>
      <c r="D16170" s="222">
        <v>212.31</v>
      </c>
    </row>
    <row r="16171" spans="1:4" ht="12.75" customHeight="1">
      <c r="A16171" s="203" t="s">
        <v>16441</v>
      </c>
      <c r="B16171" s="193" t="s">
        <v>16442</v>
      </c>
      <c r="C16171" s="194" t="s">
        <v>14997</v>
      </c>
      <c r="D16171" s="222">
        <v>788.9</v>
      </c>
    </row>
    <row r="16172" spans="1:4" ht="12.75" customHeight="1">
      <c r="A16172" s="203" t="s">
        <v>16443</v>
      </c>
      <c r="B16172" s="193" t="s">
        <v>16444</v>
      </c>
      <c r="C16172" s="194" t="s">
        <v>14997</v>
      </c>
      <c r="D16172" s="222">
        <v>725.9</v>
      </c>
    </row>
    <row r="16173" spans="1:4" ht="12.75" customHeight="1">
      <c r="A16173" s="203" t="s">
        <v>16445</v>
      </c>
      <c r="B16173" s="193" t="s">
        <v>16446</v>
      </c>
      <c r="C16173" s="194" t="s">
        <v>14997</v>
      </c>
      <c r="D16173" s="222">
        <v>1465.77</v>
      </c>
    </row>
    <row r="16174" spans="1:4" ht="12.75" customHeight="1">
      <c r="A16174" s="203" t="s">
        <v>16447</v>
      </c>
      <c r="B16174" s="193" t="s">
        <v>16448</v>
      </c>
      <c r="C16174" s="194" t="s">
        <v>14997</v>
      </c>
      <c r="D16174" s="222">
        <v>1386.72</v>
      </c>
    </row>
    <row r="16175" spans="1:4" ht="12.75" customHeight="1">
      <c r="A16175" s="203" t="s">
        <v>16449</v>
      </c>
      <c r="B16175" s="193" t="s">
        <v>16450</v>
      </c>
      <c r="C16175" s="194" t="s">
        <v>14997</v>
      </c>
      <c r="D16175" s="222">
        <v>48.26</v>
      </c>
    </row>
    <row r="16176" spans="1:4" ht="12.75" customHeight="1">
      <c r="A16176" s="203" t="s">
        <v>16451</v>
      </c>
      <c r="B16176" s="193" t="s">
        <v>16452</v>
      </c>
      <c r="C16176" s="194" t="s">
        <v>14997</v>
      </c>
      <c r="D16176" s="222">
        <v>85.3</v>
      </c>
    </row>
    <row r="16177" spans="1:4" ht="12.75" customHeight="1">
      <c r="A16177" s="203" t="s">
        <v>16453</v>
      </c>
      <c r="B16177" s="193" t="s">
        <v>16454</v>
      </c>
      <c r="C16177" s="194" t="s">
        <v>14997</v>
      </c>
      <c r="D16177" s="222">
        <v>59.03</v>
      </c>
    </row>
    <row r="16178" spans="1:4" ht="12.75" customHeight="1">
      <c r="A16178" s="203" t="s">
        <v>16455</v>
      </c>
      <c r="B16178" s="193" t="s">
        <v>16456</v>
      </c>
      <c r="C16178" s="194" t="s">
        <v>14997</v>
      </c>
      <c r="D16178" s="222">
        <v>126.2</v>
      </c>
    </row>
    <row r="16179" spans="1:4" ht="12.75" customHeight="1">
      <c r="A16179" s="203" t="s">
        <v>16457</v>
      </c>
      <c r="B16179" s="193" t="s">
        <v>16458</v>
      </c>
      <c r="C16179" s="194" t="s">
        <v>14997</v>
      </c>
      <c r="D16179" s="222">
        <v>88.72</v>
      </c>
    </row>
    <row r="16180" spans="1:4" ht="12.75" customHeight="1">
      <c r="A16180" s="203" t="s">
        <v>16459</v>
      </c>
      <c r="B16180" s="193" t="s">
        <v>16460</v>
      </c>
      <c r="C16180" s="194" t="s">
        <v>14997</v>
      </c>
      <c r="D16180" s="222">
        <v>110.67</v>
      </c>
    </row>
    <row r="16181" spans="1:4" ht="12.75" customHeight="1">
      <c r="A16181" s="203" t="s">
        <v>16461</v>
      </c>
      <c r="B16181" s="193" t="s">
        <v>16462</v>
      </c>
      <c r="C16181" s="194" t="s">
        <v>14997</v>
      </c>
      <c r="D16181" s="222">
        <v>196.38</v>
      </c>
    </row>
    <row r="16182" spans="1:4" ht="12.75" customHeight="1">
      <c r="A16182" s="203" t="s">
        <v>16463</v>
      </c>
      <c r="B16182" s="193" t="s">
        <v>16464</v>
      </c>
      <c r="C16182" s="194" t="s">
        <v>14997</v>
      </c>
      <c r="D16182" s="222">
        <v>167.33</v>
      </c>
    </row>
    <row r="16183" spans="1:4" ht="12.75" customHeight="1">
      <c r="A16183" s="203" t="s">
        <v>16465</v>
      </c>
      <c r="B16183" s="193" t="s">
        <v>16466</v>
      </c>
      <c r="C16183" s="194" t="s">
        <v>14997</v>
      </c>
      <c r="D16183" s="222">
        <v>93.19</v>
      </c>
    </row>
    <row r="16184" spans="1:4" ht="12.75" customHeight="1">
      <c r="A16184" s="203" t="s">
        <v>16467</v>
      </c>
      <c r="B16184" s="193" t="s">
        <v>16468</v>
      </c>
      <c r="C16184" s="194" t="s">
        <v>14997</v>
      </c>
      <c r="D16184" s="222">
        <v>156.05000000000001</v>
      </c>
    </row>
    <row r="16185" spans="1:4" ht="12.75" customHeight="1">
      <c r="A16185" s="203" t="s">
        <v>16469</v>
      </c>
      <c r="B16185" s="193" t="s">
        <v>16470</v>
      </c>
      <c r="C16185" s="194" t="s">
        <v>14997</v>
      </c>
      <c r="D16185" s="222">
        <v>263.08</v>
      </c>
    </row>
    <row r="16186" spans="1:4" ht="12.75" customHeight="1">
      <c r="A16186" s="203" t="s">
        <v>16471</v>
      </c>
      <c r="B16186" s="193" t="s">
        <v>16472</v>
      </c>
      <c r="C16186" s="194" t="s">
        <v>14997</v>
      </c>
      <c r="D16186" s="222">
        <v>604.54999999999995</v>
      </c>
    </row>
    <row r="16187" spans="1:4" ht="12.75" customHeight="1">
      <c r="A16187" s="202">
        <v>8920</v>
      </c>
      <c r="B16187" s="191" t="s">
        <v>16473</v>
      </c>
      <c r="C16187" s="192"/>
      <c r="D16187" s="221"/>
    </row>
    <row r="16188" spans="1:4" ht="12.75" customHeight="1">
      <c r="A16188" s="203" t="s">
        <v>16474</v>
      </c>
      <c r="B16188" s="193" t="s">
        <v>16475</v>
      </c>
      <c r="C16188" s="194" t="s">
        <v>14997</v>
      </c>
      <c r="D16188" s="222">
        <v>198.57</v>
      </c>
    </row>
    <row r="16189" spans="1:4" ht="12.75" customHeight="1">
      <c r="A16189" s="203" t="s">
        <v>16476</v>
      </c>
      <c r="B16189" s="193" t="s">
        <v>16477</v>
      </c>
      <c r="C16189" s="194" t="s">
        <v>14997</v>
      </c>
      <c r="D16189" s="222">
        <v>195.96</v>
      </c>
    </row>
    <row r="16190" spans="1:4" ht="12.75" customHeight="1">
      <c r="A16190" s="203" t="s">
        <v>16478</v>
      </c>
      <c r="B16190" s="193" t="s">
        <v>16479</v>
      </c>
      <c r="C16190" s="194" t="s">
        <v>14997</v>
      </c>
      <c r="D16190" s="222">
        <v>347.98</v>
      </c>
    </row>
    <row r="16191" spans="1:4" ht="12.75" customHeight="1">
      <c r="A16191" s="203" t="s">
        <v>16480</v>
      </c>
      <c r="B16191" s="193" t="s">
        <v>16481</v>
      </c>
      <c r="C16191" s="194" t="s">
        <v>14997</v>
      </c>
      <c r="D16191" s="222">
        <v>433.69</v>
      </c>
    </row>
    <row r="16192" spans="1:4" ht="12.75" customHeight="1">
      <c r="A16192" s="202">
        <v>8921</v>
      </c>
      <c r="B16192" s="191" t="s">
        <v>16482</v>
      </c>
      <c r="C16192" s="192"/>
      <c r="D16192" s="221"/>
    </row>
    <row r="16193" spans="1:4" ht="12.75" customHeight="1">
      <c r="A16193" s="203" t="s">
        <v>16483</v>
      </c>
      <c r="B16193" s="193" t="s">
        <v>16484</v>
      </c>
      <c r="C16193" s="194" t="s">
        <v>14997</v>
      </c>
      <c r="D16193" s="222">
        <v>1389.04</v>
      </c>
    </row>
    <row r="16194" spans="1:4" ht="12.75" customHeight="1">
      <c r="A16194" s="203" t="s">
        <v>16485</v>
      </c>
      <c r="B16194" s="193" t="s">
        <v>16486</v>
      </c>
      <c r="C16194" s="194" t="s">
        <v>14997</v>
      </c>
      <c r="D16194" s="222">
        <v>1769.31</v>
      </c>
    </row>
    <row r="16195" spans="1:4" ht="12.75" customHeight="1">
      <c r="A16195" s="203" t="s">
        <v>16487</v>
      </c>
      <c r="B16195" s="193" t="s">
        <v>16488</v>
      </c>
      <c r="C16195" s="194" t="s">
        <v>14997</v>
      </c>
      <c r="D16195" s="222">
        <v>2747.26</v>
      </c>
    </row>
    <row r="16196" spans="1:4" ht="12.75" customHeight="1">
      <c r="A16196" s="203" t="s">
        <v>16489</v>
      </c>
      <c r="B16196" s="193" t="s">
        <v>16490</v>
      </c>
      <c r="C16196" s="194" t="s">
        <v>14997</v>
      </c>
      <c r="D16196" s="222">
        <v>142.13999999999999</v>
      </c>
    </row>
    <row r="16197" spans="1:4" ht="12.75" customHeight="1">
      <c r="A16197" s="203" t="s">
        <v>16491</v>
      </c>
      <c r="B16197" s="193" t="s">
        <v>16492</v>
      </c>
      <c r="C16197" s="194" t="s">
        <v>14997</v>
      </c>
      <c r="D16197" s="222">
        <v>146.06</v>
      </c>
    </row>
    <row r="16198" spans="1:4" ht="12.75" customHeight="1">
      <c r="A16198" s="203" t="s">
        <v>16493</v>
      </c>
      <c r="B16198" s="193" t="s">
        <v>16494</v>
      </c>
      <c r="C16198" s="194" t="s">
        <v>14997</v>
      </c>
      <c r="D16198" s="222">
        <v>333.59</v>
      </c>
    </row>
    <row r="16199" spans="1:4" ht="12.75" customHeight="1">
      <c r="A16199" s="203" t="s">
        <v>16495</v>
      </c>
      <c r="B16199" s="193" t="s">
        <v>16496</v>
      </c>
      <c r="C16199" s="194" t="s">
        <v>14997</v>
      </c>
      <c r="D16199" s="222">
        <v>236.88</v>
      </c>
    </row>
    <row r="16200" spans="1:4" ht="12.75" customHeight="1">
      <c r="A16200" s="203" t="s">
        <v>16497</v>
      </c>
      <c r="B16200" s="193" t="s">
        <v>16498</v>
      </c>
      <c r="C16200" s="194" t="s">
        <v>14997</v>
      </c>
      <c r="D16200" s="222">
        <v>485.66</v>
      </c>
    </row>
    <row r="16201" spans="1:4" ht="12.75" customHeight="1">
      <c r="A16201" s="203" t="s">
        <v>16499</v>
      </c>
      <c r="B16201" s="193" t="s">
        <v>16500</v>
      </c>
      <c r="C16201" s="194" t="s">
        <v>14997</v>
      </c>
      <c r="D16201" s="222">
        <v>383.18</v>
      </c>
    </row>
    <row r="16202" spans="1:4" ht="12.75" customHeight="1">
      <c r="A16202" s="203" t="s">
        <v>16501</v>
      </c>
      <c r="B16202" s="193" t="s">
        <v>16502</v>
      </c>
      <c r="C16202" s="194" t="s">
        <v>14997</v>
      </c>
      <c r="D16202" s="222">
        <v>766.84</v>
      </c>
    </row>
    <row r="16203" spans="1:4" ht="12.75" customHeight="1">
      <c r="A16203" s="203" t="s">
        <v>16503</v>
      </c>
      <c r="B16203" s="193" t="s">
        <v>16504</v>
      </c>
      <c r="C16203" s="194" t="s">
        <v>14997</v>
      </c>
      <c r="D16203" s="222">
        <v>673.7</v>
      </c>
    </row>
    <row r="16204" spans="1:4" ht="12.75" customHeight="1">
      <c r="A16204" s="203" t="s">
        <v>16505</v>
      </c>
      <c r="B16204" s="193" t="s">
        <v>16506</v>
      </c>
      <c r="C16204" s="194" t="s">
        <v>14997</v>
      </c>
      <c r="D16204" s="222">
        <v>621.59</v>
      </c>
    </row>
    <row r="16205" spans="1:4" ht="12.75" customHeight="1">
      <c r="A16205" s="203" t="s">
        <v>16507</v>
      </c>
      <c r="B16205" s="193" t="s">
        <v>16508</v>
      </c>
      <c r="C16205" s="194" t="s">
        <v>14997</v>
      </c>
      <c r="D16205" s="222">
        <v>1363.16</v>
      </c>
    </row>
    <row r="16206" spans="1:4" ht="12.75" customHeight="1">
      <c r="A16206" s="203" t="s">
        <v>16509</v>
      </c>
      <c r="B16206" s="193" t="s">
        <v>16510</v>
      </c>
      <c r="C16206" s="194" t="s">
        <v>14997</v>
      </c>
      <c r="D16206" s="222">
        <v>360.48</v>
      </c>
    </row>
    <row r="16207" spans="1:4" ht="12.75" customHeight="1">
      <c r="A16207" s="202">
        <v>8922</v>
      </c>
      <c r="B16207" s="191" t="s">
        <v>16511</v>
      </c>
      <c r="C16207" s="192"/>
      <c r="D16207" s="221"/>
    </row>
    <row r="16208" spans="1:4" ht="12.75" customHeight="1">
      <c r="A16208" s="203" t="s">
        <v>16512</v>
      </c>
      <c r="B16208" s="193" t="s">
        <v>16513</v>
      </c>
      <c r="C16208" s="194" t="s">
        <v>14997</v>
      </c>
      <c r="D16208" s="222">
        <v>97.5</v>
      </c>
    </row>
    <row r="16209" spans="1:4" ht="12.75" customHeight="1">
      <c r="A16209" s="203" t="s">
        <v>16514</v>
      </c>
      <c r="B16209" s="193" t="s">
        <v>16515</v>
      </c>
      <c r="C16209" s="194" t="s">
        <v>14997</v>
      </c>
      <c r="D16209" s="222">
        <v>72.56</v>
      </c>
    </row>
    <row r="16210" spans="1:4" ht="12.75" customHeight="1">
      <c r="A16210" s="203" t="s">
        <v>16516</v>
      </c>
      <c r="B16210" s="193" t="s">
        <v>16517</v>
      </c>
      <c r="C16210" s="194" t="s">
        <v>14997</v>
      </c>
      <c r="D16210" s="222">
        <v>67.95</v>
      </c>
    </row>
    <row r="16211" spans="1:4" ht="12.75" customHeight="1">
      <c r="A16211" s="203" t="s">
        <v>16518</v>
      </c>
      <c r="B16211" s="193" t="s">
        <v>16519</v>
      </c>
      <c r="C16211" s="194" t="s">
        <v>14997</v>
      </c>
      <c r="D16211" s="222">
        <v>74.73</v>
      </c>
    </row>
    <row r="16212" spans="1:4" ht="12.75" customHeight="1">
      <c r="A16212" s="203" t="s">
        <v>16520</v>
      </c>
      <c r="B16212" s="193" t="s">
        <v>16521</v>
      </c>
      <c r="C16212" s="194" t="s">
        <v>14997</v>
      </c>
      <c r="D16212" s="222">
        <v>123.27</v>
      </c>
    </row>
    <row r="16213" spans="1:4" ht="12.75" customHeight="1">
      <c r="A16213" s="203" t="s">
        <v>16522</v>
      </c>
      <c r="B16213" s="193" t="s">
        <v>16523</v>
      </c>
      <c r="C16213" s="194" t="s">
        <v>14997</v>
      </c>
      <c r="D16213" s="222">
        <v>93.38</v>
      </c>
    </row>
    <row r="16214" spans="1:4" ht="12.75" customHeight="1">
      <c r="A16214" s="203" t="s">
        <v>16524</v>
      </c>
      <c r="B16214" s="193" t="s">
        <v>16525</v>
      </c>
      <c r="C16214" s="194" t="s">
        <v>14997</v>
      </c>
      <c r="D16214" s="222">
        <v>83.19</v>
      </c>
    </row>
    <row r="16215" spans="1:4" ht="12.75" customHeight="1">
      <c r="A16215" s="203" t="s">
        <v>16526</v>
      </c>
      <c r="B16215" s="193" t="s">
        <v>16527</v>
      </c>
      <c r="C16215" s="194" t="s">
        <v>14997</v>
      </c>
      <c r="D16215" s="222">
        <v>84.43</v>
      </c>
    </row>
    <row r="16216" spans="1:4" ht="12.75" customHeight="1">
      <c r="A16216" s="203" t="s">
        <v>16528</v>
      </c>
      <c r="B16216" s="193" t="s">
        <v>16529</v>
      </c>
      <c r="C16216" s="194" t="s">
        <v>14997</v>
      </c>
      <c r="D16216" s="222">
        <v>75.489999999999995</v>
      </c>
    </row>
    <row r="16217" spans="1:4" ht="12.75" customHeight="1">
      <c r="A16217" s="203" t="s">
        <v>16530</v>
      </c>
      <c r="B16217" s="193" t="s">
        <v>16531</v>
      </c>
      <c r="C16217" s="194" t="s">
        <v>14997</v>
      </c>
      <c r="D16217" s="222">
        <v>76.73</v>
      </c>
    </row>
    <row r="16218" spans="1:4" ht="12.75" customHeight="1">
      <c r="A16218" s="203" t="s">
        <v>16532</v>
      </c>
      <c r="B16218" s="193" t="s">
        <v>16533</v>
      </c>
      <c r="C16218" s="194" t="s">
        <v>14997</v>
      </c>
      <c r="D16218" s="222">
        <v>60.25</v>
      </c>
    </row>
    <row r="16219" spans="1:4" ht="12.75" customHeight="1">
      <c r="A16219" s="203" t="s">
        <v>16534</v>
      </c>
      <c r="B16219" s="193" t="s">
        <v>16535</v>
      </c>
      <c r="C16219" s="194" t="s">
        <v>14997</v>
      </c>
      <c r="D16219" s="222">
        <v>42.53</v>
      </c>
    </row>
    <row r="16220" spans="1:4" ht="12.75" customHeight="1">
      <c r="A16220" s="203" t="s">
        <v>16536</v>
      </c>
      <c r="B16220" s="193" t="s">
        <v>16537</v>
      </c>
      <c r="C16220" s="194" t="s">
        <v>14997</v>
      </c>
      <c r="D16220" s="222">
        <v>49.31</v>
      </c>
    </row>
    <row r="16221" spans="1:4" ht="12.75" customHeight="1">
      <c r="A16221" s="203" t="s">
        <v>16538</v>
      </c>
      <c r="B16221" s="193" t="s">
        <v>16539</v>
      </c>
      <c r="C16221" s="194" t="s">
        <v>14997</v>
      </c>
      <c r="D16221" s="222">
        <v>97.85</v>
      </c>
    </row>
    <row r="16222" spans="1:4" ht="12.75" customHeight="1">
      <c r="A16222" s="203" t="s">
        <v>16540</v>
      </c>
      <c r="B16222" s="193" t="s">
        <v>16541</v>
      </c>
      <c r="C16222" s="194" t="s">
        <v>14997</v>
      </c>
      <c r="D16222" s="222">
        <v>67.959999999999994</v>
      </c>
    </row>
    <row r="16223" spans="1:4" ht="12.75" customHeight="1">
      <c r="A16223" s="203" t="s">
        <v>16542</v>
      </c>
      <c r="B16223" s="193" t="s">
        <v>16543</v>
      </c>
      <c r="C16223" s="194" t="s">
        <v>14997</v>
      </c>
      <c r="D16223" s="222">
        <v>57.77</v>
      </c>
    </row>
    <row r="16224" spans="1:4" ht="12.75" customHeight="1">
      <c r="A16224" s="203" t="s">
        <v>16544</v>
      </c>
      <c r="B16224" s="193" t="s">
        <v>16545</v>
      </c>
      <c r="C16224" s="194" t="s">
        <v>14997</v>
      </c>
      <c r="D16224" s="222">
        <v>59.01</v>
      </c>
    </row>
    <row r="16225" spans="1:4" ht="12.75" customHeight="1">
      <c r="A16225" s="203" t="s">
        <v>16546</v>
      </c>
      <c r="B16225" s="193" t="s">
        <v>16547</v>
      </c>
      <c r="C16225" s="194" t="s">
        <v>14997</v>
      </c>
      <c r="D16225" s="222">
        <v>23.75</v>
      </c>
    </row>
    <row r="16226" spans="1:4" ht="12.75" customHeight="1">
      <c r="A16226" s="203" t="s">
        <v>16548</v>
      </c>
      <c r="B16226" s="193" t="s">
        <v>16549</v>
      </c>
      <c r="C16226" s="194" t="s">
        <v>14997</v>
      </c>
      <c r="D16226" s="222">
        <v>39.869999999999997</v>
      </c>
    </row>
    <row r="16227" spans="1:4" ht="12.75" customHeight="1">
      <c r="A16227" s="203" t="s">
        <v>16550</v>
      </c>
      <c r="B16227" s="193" t="s">
        <v>16551</v>
      </c>
      <c r="C16227" s="194" t="s">
        <v>14997</v>
      </c>
      <c r="D16227" s="222">
        <v>46.65</v>
      </c>
    </row>
    <row r="16228" spans="1:4" ht="12.75" customHeight="1">
      <c r="A16228" s="203" t="s">
        <v>2601</v>
      </c>
      <c r="B16228" s="193" t="s">
        <v>16552</v>
      </c>
      <c r="C16228" s="194" t="s">
        <v>14997</v>
      </c>
      <c r="D16228" s="222">
        <v>42.35</v>
      </c>
    </row>
    <row r="16229" spans="1:4" ht="12.75" customHeight="1">
      <c r="A16229" s="203" t="s">
        <v>16553</v>
      </c>
      <c r="B16229" s="193" t="s">
        <v>16554</v>
      </c>
      <c r="C16229" s="194" t="s">
        <v>14997</v>
      </c>
      <c r="D16229" s="222">
        <v>49.13</v>
      </c>
    </row>
    <row r="16230" spans="1:4" ht="12.75" customHeight="1">
      <c r="A16230" s="203" t="s">
        <v>16555</v>
      </c>
      <c r="B16230" s="193" t="s">
        <v>16556</v>
      </c>
      <c r="C16230" s="194" t="s">
        <v>14997</v>
      </c>
      <c r="D16230" s="222">
        <v>54.51</v>
      </c>
    </row>
    <row r="16231" spans="1:4" ht="12.75" customHeight="1">
      <c r="A16231" s="203" t="s">
        <v>16557</v>
      </c>
      <c r="B16231" s="193" t="s">
        <v>16558</v>
      </c>
      <c r="C16231" s="194" t="s">
        <v>14997</v>
      </c>
      <c r="D16231" s="222">
        <v>61.29</v>
      </c>
    </row>
    <row r="16232" spans="1:4" ht="12.75" customHeight="1">
      <c r="A16232" s="203" t="s">
        <v>16559</v>
      </c>
      <c r="B16232" s="193" t="s">
        <v>16560</v>
      </c>
      <c r="C16232" s="194" t="s">
        <v>14997</v>
      </c>
      <c r="D16232" s="222">
        <v>155.93</v>
      </c>
    </row>
    <row r="16233" spans="1:4" ht="12.75" customHeight="1">
      <c r="A16233" s="203" t="s">
        <v>16561</v>
      </c>
      <c r="B16233" s="193" t="s">
        <v>16562</v>
      </c>
      <c r="C16233" s="194" t="s">
        <v>14997</v>
      </c>
      <c r="D16233" s="222">
        <v>130.97</v>
      </c>
    </row>
    <row r="16234" spans="1:4" ht="12.75" customHeight="1">
      <c r="A16234" s="203" t="s">
        <v>16563</v>
      </c>
      <c r="B16234" s="193" t="s">
        <v>16564</v>
      </c>
      <c r="C16234" s="194" t="s">
        <v>14997</v>
      </c>
      <c r="D16234" s="222">
        <v>80.13</v>
      </c>
    </row>
    <row r="16235" spans="1:4" ht="12.75" customHeight="1">
      <c r="A16235" s="203" t="s">
        <v>16565</v>
      </c>
      <c r="B16235" s="193" t="s">
        <v>16566</v>
      </c>
      <c r="C16235" s="194" t="s">
        <v>14997</v>
      </c>
      <c r="D16235" s="222">
        <v>112.19</v>
      </c>
    </row>
    <row r="16236" spans="1:4" ht="12.75" customHeight="1">
      <c r="A16236" s="203" t="s">
        <v>16567</v>
      </c>
      <c r="B16236" s="193" t="s">
        <v>16568</v>
      </c>
      <c r="C16236" s="194" t="s">
        <v>14997</v>
      </c>
      <c r="D16236" s="222">
        <v>97.23</v>
      </c>
    </row>
    <row r="16237" spans="1:4" ht="12.75" customHeight="1">
      <c r="A16237" s="203" t="s">
        <v>16569</v>
      </c>
      <c r="B16237" s="193" t="s">
        <v>16570</v>
      </c>
      <c r="C16237" s="194" t="s">
        <v>14997</v>
      </c>
      <c r="D16237" s="222">
        <v>59.1</v>
      </c>
    </row>
    <row r="16238" spans="1:4" ht="12.75" customHeight="1">
      <c r="A16238" s="203" t="s">
        <v>16571</v>
      </c>
      <c r="B16238" s="193" t="s">
        <v>16572</v>
      </c>
      <c r="C16238" s="194" t="s">
        <v>14997</v>
      </c>
      <c r="D16238" s="222">
        <v>41.6</v>
      </c>
    </row>
    <row r="16239" spans="1:4" ht="12.75" customHeight="1">
      <c r="A16239" s="203" t="s">
        <v>16573</v>
      </c>
      <c r="B16239" s="193" t="s">
        <v>16574</v>
      </c>
      <c r="C16239" s="194" t="s">
        <v>14997</v>
      </c>
      <c r="D16239" s="222">
        <v>64.099999999999994</v>
      </c>
    </row>
    <row r="16240" spans="1:4" ht="12.75" customHeight="1">
      <c r="A16240" s="203" t="s">
        <v>16575</v>
      </c>
      <c r="B16240" s="193" t="s">
        <v>16576</v>
      </c>
      <c r="C16240" s="194" t="s">
        <v>14997</v>
      </c>
      <c r="D16240" s="222">
        <v>53.91</v>
      </c>
    </row>
    <row r="16241" spans="1:4" ht="12.75" customHeight="1">
      <c r="A16241" s="203" t="s">
        <v>16577</v>
      </c>
      <c r="B16241" s="193" t="s">
        <v>16578</v>
      </c>
      <c r="C16241" s="194" t="s">
        <v>14997</v>
      </c>
      <c r="D16241" s="222">
        <v>55.15</v>
      </c>
    </row>
    <row r="16242" spans="1:4" ht="12.75" customHeight="1">
      <c r="A16242" s="203" t="s">
        <v>16579</v>
      </c>
      <c r="B16242" s="193" t="s">
        <v>16580</v>
      </c>
      <c r="C16242" s="194" t="s">
        <v>14997</v>
      </c>
      <c r="D16242" s="222">
        <v>42.02</v>
      </c>
    </row>
    <row r="16243" spans="1:4" ht="12.75" customHeight="1">
      <c r="A16243" s="203" t="s">
        <v>16581</v>
      </c>
      <c r="B16243" s="193" t="s">
        <v>16582</v>
      </c>
      <c r="C16243" s="194" t="s">
        <v>14997</v>
      </c>
      <c r="D16243" s="222">
        <v>37.75</v>
      </c>
    </row>
    <row r="16244" spans="1:4" ht="12.75" customHeight="1">
      <c r="A16244" s="203" t="s">
        <v>16583</v>
      </c>
      <c r="B16244" s="193" t="s">
        <v>16584</v>
      </c>
      <c r="C16244" s="194" t="s">
        <v>14997</v>
      </c>
      <c r="D16244" s="222">
        <v>50.06</v>
      </c>
    </row>
    <row r="16245" spans="1:4" ht="12.75" customHeight="1">
      <c r="A16245" s="203" t="s">
        <v>16585</v>
      </c>
      <c r="B16245" s="193" t="s">
        <v>16586</v>
      </c>
      <c r="C16245" s="194" t="s">
        <v>14997</v>
      </c>
      <c r="D16245" s="222">
        <v>51.3</v>
      </c>
    </row>
    <row r="16246" spans="1:4" ht="12.75" customHeight="1">
      <c r="A16246" s="203" t="s">
        <v>16587</v>
      </c>
      <c r="B16246" s="193" t="s">
        <v>16588</v>
      </c>
      <c r="C16246" s="194" t="s">
        <v>14997</v>
      </c>
      <c r="D16246" s="222">
        <v>36.6</v>
      </c>
    </row>
    <row r="16247" spans="1:4" ht="12.75" customHeight="1">
      <c r="A16247" s="203" t="s">
        <v>16589</v>
      </c>
      <c r="B16247" s="193" t="s">
        <v>16590</v>
      </c>
      <c r="C16247" s="194" t="s">
        <v>14997</v>
      </c>
      <c r="D16247" s="222">
        <v>28.89</v>
      </c>
    </row>
    <row r="16248" spans="1:4" ht="12.75" customHeight="1">
      <c r="A16248" s="203" t="s">
        <v>16591</v>
      </c>
      <c r="B16248" s="193" t="s">
        <v>16592</v>
      </c>
      <c r="C16248" s="194" t="s">
        <v>14997</v>
      </c>
      <c r="D16248" s="222">
        <v>51.39</v>
      </c>
    </row>
    <row r="16249" spans="1:4" ht="12.75" customHeight="1">
      <c r="A16249" s="203" t="s">
        <v>16593</v>
      </c>
      <c r="B16249" s="193" t="s">
        <v>16594</v>
      </c>
      <c r="C16249" s="194" t="s">
        <v>14997</v>
      </c>
      <c r="D16249" s="222">
        <v>41.2</v>
      </c>
    </row>
    <row r="16250" spans="1:4" ht="12.75" customHeight="1">
      <c r="A16250" s="203" t="s">
        <v>16595</v>
      </c>
      <c r="B16250" s="193" t="s">
        <v>16596</v>
      </c>
      <c r="C16250" s="194" t="s">
        <v>14997</v>
      </c>
      <c r="D16250" s="222">
        <v>42.44</v>
      </c>
    </row>
    <row r="16251" spans="1:4" ht="12.75" customHeight="1">
      <c r="A16251" s="203" t="s">
        <v>16597</v>
      </c>
      <c r="B16251" s="193" t="s">
        <v>16598</v>
      </c>
      <c r="C16251" s="194" t="s">
        <v>14997</v>
      </c>
      <c r="D16251" s="222">
        <v>79.34</v>
      </c>
    </row>
    <row r="16252" spans="1:4" ht="12.75" customHeight="1">
      <c r="A16252" s="203" t="s">
        <v>16599</v>
      </c>
      <c r="B16252" s="193" t="s">
        <v>16600</v>
      </c>
      <c r="C16252" s="194" t="s">
        <v>14997</v>
      </c>
      <c r="D16252" s="222">
        <v>80.58</v>
      </c>
    </row>
    <row r="16253" spans="1:4" ht="12.75" customHeight="1">
      <c r="A16253" s="203" t="s">
        <v>16601</v>
      </c>
      <c r="B16253" s="193" t="s">
        <v>16602</v>
      </c>
      <c r="C16253" s="194" t="s">
        <v>14997</v>
      </c>
      <c r="D16253" s="222">
        <v>66.63</v>
      </c>
    </row>
    <row r="16254" spans="1:4" ht="12.75" customHeight="1">
      <c r="A16254" s="203" t="s">
        <v>16603</v>
      </c>
      <c r="B16254" s="193" t="s">
        <v>16604</v>
      </c>
      <c r="C16254" s="194" t="s">
        <v>14997</v>
      </c>
      <c r="D16254" s="222">
        <v>67.87</v>
      </c>
    </row>
    <row r="16255" spans="1:4" ht="12.75" customHeight="1">
      <c r="A16255" s="203" t="s">
        <v>16605</v>
      </c>
      <c r="B16255" s="193" t="s">
        <v>16606</v>
      </c>
      <c r="C16255" s="194" t="s">
        <v>14997</v>
      </c>
      <c r="D16255" s="222">
        <v>16.11</v>
      </c>
    </row>
    <row r="16256" spans="1:4" ht="12.75" customHeight="1">
      <c r="A16256" s="203" t="s">
        <v>16607</v>
      </c>
      <c r="B16256" s="193" t="s">
        <v>16608</v>
      </c>
      <c r="C16256" s="194" t="s">
        <v>14997</v>
      </c>
      <c r="D16256" s="222">
        <v>5.62</v>
      </c>
    </row>
    <row r="16257" spans="1:4" ht="12.75" customHeight="1">
      <c r="A16257" s="203" t="s">
        <v>16609</v>
      </c>
      <c r="B16257" s="193" t="s">
        <v>16610</v>
      </c>
      <c r="C16257" s="194" t="s">
        <v>14997</v>
      </c>
      <c r="D16257" s="222">
        <v>12.7</v>
      </c>
    </row>
    <row r="16258" spans="1:4" ht="12.75" customHeight="1">
      <c r="A16258" s="203" t="s">
        <v>16611</v>
      </c>
      <c r="B16258" s="193" t="s">
        <v>16612</v>
      </c>
      <c r="C16258" s="194" t="s">
        <v>14997</v>
      </c>
      <c r="D16258" s="222">
        <v>20.079999999999998</v>
      </c>
    </row>
    <row r="16259" spans="1:4" ht="12.75" customHeight="1">
      <c r="A16259" s="203" t="s">
        <v>16613</v>
      </c>
      <c r="B16259" s="193" t="s">
        <v>16614</v>
      </c>
      <c r="C16259" s="194" t="s">
        <v>14997</v>
      </c>
      <c r="D16259" s="222">
        <v>32.6</v>
      </c>
    </row>
    <row r="16260" spans="1:4" ht="12.75" customHeight="1">
      <c r="A16260" s="203" t="s">
        <v>16615</v>
      </c>
      <c r="B16260" s="193" t="s">
        <v>16616</v>
      </c>
      <c r="C16260" s="194" t="s">
        <v>14997</v>
      </c>
      <c r="D16260" s="222">
        <v>27.56</v>
      </c>
    </row>
    <row r="16261" spans="1:4" ht="12.75" customHeight="1">
      <c r="A16261" s="203" t="s">
        <v>16617</v>
      </c>
      <c r="B16261" s="193" t="s">
        <v>16618</v>
      </c>
      <c r="C16261" s="194" t="s">
        <v>14997</v>
      </c>
      <c r="D16261" s="222">
        <v>41.11</v>
      </c>
    </row>
    <row r="16262" spans="1:4" ht="12.75" customHeight="1">
      <c r="A16262" s="203" t="s">
        <v>16619</v>
      </c>
      <c r="B16262" s="193" t="s">
        <v>16620</v>
      </c>
      <c r="C16262" s="194" t="s">
        <v>14997</v>
      </c>
      <c r="D16262" s="222">
        <v>47.89</v>
      </c>
    </row>
    <row r="16263" spans="1:4" ht="12.75" customHeight="1">
      <c r="A16263" s="203" t="s">
        <v>16621</v>
      </c>
      <c r="B16263" s="193" t="s">
        <v>16622</v>
      </c>
      <c r="C16263" s="194" t="s">
        <v>14997</v>
      </c>
      <c r="D16263" s="222">
        <v>97.9</v>
      </c>
    </row>
    <row r="16264" spans="1:4" ht="12.75" customHeight="1">
      <c r="A16264" s="203" t="s">
        <v>16623</v>
      </c>
      <c r="B16264" s="193" t="s">
        <v>16624</v>
      </c>
      <c r="C16264" s="194" t="s">
        <v>14997</v>
      </c>
      <c r="D16264" s="222">
        <v>104.68</v>
      </c>
    </row>
    <row r="16265" spans="1:4" ht="12.75" customHeight="1">
      <c r="A16265" s="203" t="s">
        <v>16625</v>
      </c>
      <c r="B16265" s="193" t="s">
        <v>16626</v>
      </c>
      <c r="C16265" s="194" t="s">
        <v>14997</v>
      </c>
      <c r="D16265" s="222">
        <v>28.8</v>
      </c>
    </row>
    <row r="16266" spans="1:4" ht="12.75" customHeight="1">
      <c r="A16266" s="203" t="s">
        <v>16627</v>
      </c>
      <c r="B16266" s="193" t="s">
        <v>16628</v>
      </c>
      <c r="C16266" s="194" t="s">
        <v>14997</v>
      </c>
      <c r="D16266" s="222">
        <v>34.880000000000003</v>
      </c>
    </row>
    <row r="16267" spans="1:4" ht="12.75" customHeight="1">
      <c r="A16267" s="203" t="s">
        <v>16629</v>
      </c>
      <c r="B16267" s="193" t="s">
        <v>16630</v>
      </c>
      <c r="C16267" s="194" t="s">
        <v>14997</v>
      </c>
      <c r="D16267" s="222">
        <v>85.59</v>
      </c>
    </row>
    <row r="16268" spans="1:4" ht="12.75" customHeight="1">
      <c r="A16268" s="203" t="s">
        <v>16774</v>
      </c>
      <c r="B16268" s="193" t="s">
        <v>16775</v>
      </c>
      <c r="C16268" s="194" t="s">
        <v>14997</v>
      </c>
      <c r="D16268" s="222">
        <v>34.36</v>
      </c>
    </row>
    <row r="16269" spans="1:4" ht="12.75" customHeight="1">
      <c r="A16269" s="203" t="s">
        <v>16776</v>
      </c>
      <c r="B16269" s="193" t="s">
        <v>16777</v>
      </c>
      <c r="C16269" s="194" t="s">
        <v>14997</v>
      </c>
      <c r="D16269" s="222">
        <v>23.57</v>
      </c>
    </row>
    <row r="16270" spans="1:4" ht="12.75" customHeight="1">
      <c r="A16270" s="203" t="s">
        <v>16778</v>
      </c>
      <c r="B16270" s="193" t="s">
        <v>16779</v>
      </c>
      <c r="C16270" s="194" t="s">
        <v>14997</v>
      </c>
      <c r="D16270" s="222">
        <v>22.04</v>
      </c>
    </row>
    <row r="16271" spans="1:4" ht="12.75" customHeight="1">
      <c r="A16271" s="203" t="s">
        <v>16631</v>
      </c>
      <c r="B16271" s="193" t="s">
        <v>16632</v>
      </c>
      <c r="C16271" s="194" t="s">
        <v>14997</v>
      </c>
      <c r="D16271" s="222">
        <v>2.33</v>
      </c>
    </row>
    <row r="16272" spans="1:4" ht="12.75" customHeight="1">
      <c r="A16272" s="203" t="s">
        <v>16633</v>
      </c>
      <c r="B16272" s="193" t="s">
        <v>16634</v>
      </c>
      <c r="C16272" s="194" t="s">
        <v>14997</v>
      </c>
      <c r="D16272" s="222">
        <v>2.52</v>
      </c>
    </row>
    <row r="16273" spans="1:4" ht="12.75" customHeight="1">
      <c r="A16273" s="203" t="s">
        <v>16635</v>
      </c>
      <c r="B16273" s="193" t="s">
        <v>16636</v>
      </c>
      <c r="C16273" s="194" t="s">
        <v>14997</v>
      </c>
      <c r="D16273" s="222">
        <v>28.01</v>
      </c>
    </row>
    <row r="16274" spans="1:4" ht="12.75" customHeight="1">
      <c r="A16274" s="203" t="s">
        <v>16637</v>
      </c>
      <c r="B16274" s="193" t="s">
        <v>16638</v>
      </c>
      <c r="C16274" s="194" t="s">
        <v>14997</v>
      </c>
      <c r="D16274" s="222">
        <v>28.43</v>
      </c>
    </row>
    <row r="16275" spans="1:4" ht="12.75" customHeight="1">
      <c r="A16275" s="203" t="s">
        <v>16639</v>
      </c>
      <c r="B16275" s="193" t="s">
        <v>16640</v>
      </c>
      <c r="C16275" s="194" t="s">
        <v>14997</v>
      </c>
      <c r="D16275" s="222">
        <v>24.16</v>
      </c>
    </row>
    <row r="16276" spans="1:4" ht="12.75" customHeight="1">
      <c r="A16276" s="203" t="s">
        <v>16641</v>
      </c>
      <c r="B16276" s="193" t="s">
        <v>16642</v>
      </c>
      <c r="C16276" s="194" t="s">
        <v>14997</v>
      </c>
      <c r="D16276" s="222">
        <v>15.3</v>
      </c>
    </row>
    <row r="16277" spans="1:4" ht="12.75" customHeight="1">
      <c r="A16277" s="203" t="s">
        <v>16643</v>
      </c>
      <c r="B16277" s="193" t="s">
        <v>16644</v>
      </c>
      <c r="C16277" s="194" t="s">
        <v>14997</v>
      </c>
      <c r="D16277" s="222">
        <v>19.010000000000002</v>
      </c>
    </row>
    <row r="16278" spans="1:4" ht="12.75" customHeight="1">
      <c r="A16278" s="203" t="s">
        <v>16645</v>
      </c>
      <c r="B16278" s="193" t="s">
        <v>16646</v>
      </c>
      <c r="C16278" s="194" t="s">
        <v>14997</v>
      </c>
      <c r="D16278" s="222">
        <v>23.01</v>
      </c>
    </row>
    <row r="16279" spans="1:4" ht="12.75" customHeight="1">
      <c r="A16279" s="203" t="s">
        <v>16647</v>
      </c>
      <c r="B16279" s="193" t="s">
        <v>16648</v>
      </c>
      <c r="C16279" s="194" t="s">
        <v>14997</v>
      </c>
      <c r="D16279" s="222">
        <v>13.97</v>
      </c>
    </row>
    <row r="16280" spans="1:4" ht="12.75" customHeight="1">
      <c r="A16280" s="203" t="s">
        <v>16649</v>
      </c>
      <c r="B16280" s="193" t="s">
        <v>16650</v>
      </c>
      <c r="C16280" s="194" t="s">
        <v>14997</v>
      </c>
      <c r="D16280" s="222">
        <v>15.21</v>
      </c>
    </row>
    <row r="16281" spans="1:4" ht="12.75" customHeight="1">
      <c r="A16281" s="203" t="s">
        <v>16651</v>
      </c>
      <c r="B16281" s="193" t="s">
        <v>16652</v>
      </c>
      <c r="C16281" s="194" t="s">
        <v>14997</v>
      </c>
      <c r="D16281" s="222">
        <v>21.29</v>
      </c>
    </row>
    <row r="16282" spans="1:4" ht="12.75" customHeight="1">
      <c r="A16282" s="203" t="s">
        <v>16653</v>
      </c>
      <c r="B16282" s="193" t="s">
        <v>16654</v>
      </c>
      <c r="C16282" s="194" t="s">
        <v>14997</v>
      </c>
      <c r="D16282" s="222">
        <v>72</v>
      </c>
    </row>
    <row r="16283" spans="1:4" ht="12.75" customHeight="1">
      <c r="A16283" s="203" t="s">
        <v>16655</v>
      </c>
      <c r="B16283" s="193" t="s">
        <v>16656</v>
      </c>
      <c r="C16283" s="194" t="s">
        <v>14997</v>
      </c>
      <c r="D16283" s="222">
        <v>4.88</v>
      </c>
    </row>
    <row r="16284" spans="1:4" ht="12.75" customHeight="1">
      <c r="A16284" s="203" t="s">
        <v>16657</v>
      </c>
      <c r="B16284" s="193" t="s">
        <v>16658</v>
      </c>
      <c r="C16284" s="194" t="s">
        <v>14997</v>
      </c>
      <c r="D16284" s="222">
        <v>4.1100000000000003</v>
      </c>
    </row>
    <row r="16285" spans="1:4" ht="12.75" customHeight="1">
      <c r="A16285" s="203" t="s">
        <v>16659</v>
      </c>
      <c r="B16285" s="193" t="s">
        <v>16660</v>
      </c>
      <c r="C16285" s="194" t="s">
        <v>14997</v>
      </c>
      <c r="D16285" s="222">
        <v>5.38</v>
      </c>
    </row>
    <row r="16286" spans="1:4" ht="14.25">
      <c r="A16286" s="203" t="s">
        <v>16661</v>
      </c>
      <c r="B16286" s="193" t="s">
        <v>16662</v>
      </c>
      <c r="C16286" s="194" t="s">
        <v>14997</v>
      </c>
      <c r="D16286" s="222">
        <v>5.77</v>
      </c>
    </row>
    <row r="16287" spans="1:4" ht="12.75" customHeight="1">
      <c r="A16287" s="203" t="s">
        <v>16663</v>
      </c>
      <c r="B16287" s="193" t="s">
        <v>16664</v>
      </c>
      <c r="C16287" s="194" t="s">
        <v>14997</v>
      </c>
      <c r="D16287" s="222">
        <v>11.74</v>
      </c>
    </row>
    <row r="16288" spans="1:4" ht="12.75" customHeight="1">
      <c r="A16288" s="203" t="s">
        <v>16665</v>
      </c>
      <c r="B16288" s="193" t="s">
        <v>16666</v>
      </c>
      <c r="C16288" s="194" t="s">
        <v>14997</v>
      </c>
      <c r="D16288" s="222">
        <v>10.37</v>
      </c>
    </row>
    <row r="16289" spans="1:4" ht="12.75" customHeight="1">
      <c r="A16289" s="203" t="s">
        <v>16667</v>
      </c>
      <c r="B16289" s="193" t="s">
        <v>16668</v>
      </c>
      <c r="C16289" s="194" t="s">
        <v>14997</v>
      </c>
      <c r="D16289" s="222">
        <v>10.59</v>
      </c>
    </row>
    <row r="16290" spans="1:4" ht="14.25">
      <c r="A16290" s="203" t="s">
        <v>16669</v>
      </c>
      <c r="B16290" s="193" t="s">
        <v>16670</v>
      </c>
      <c r="C16290" s="194" t="s">
        <v>14997</v>
      </c>
      <c r="D16290" s="222">
        <v>12.05</v>
      </c>
    </row>
    <row r="16291" spans="1:4" ht="12.75" customHeight="1">
      <c r="A16291" s="203" t="s">
        <v>16671</v>
      </c>
      <c r="B16291" s="193" t="s">
        <v>16672</v>
      </c>
      <c r="C16291" s="194" t="s">
        <v>14997</v>
      </c>
      <c r="D16291" s="222">
        <v>7.82</v>
      </c>
    </row>
    <row r="16292" spans="1:4" ht="12.75" customHeight="1">
      <c r="A16292" s="203" t="s">
        <v>16673</v>
      </c>
      <c r="B16292" s="193" t="s">
        <v>16674</v>
      </c>
      <c r="C16292" s="194" t="s">
        <v>14997</v>
      </c>
      <c r="D16292" s="222">
        <v>8.34</v>
      </c>
    </row>
    <row r="16293" spans="1:4" ht="12.75" customHeight="1">
      <c r="A16293" s="202">
        <v>8924</v>
      </c>
      <c r="B16293" s="191" t="s">
        <v>16675</v>
      </c>
      <c r="C16293" s="192"/>
      <c r="D16293" s="221"/>
    </row>
    <row r="16294" spans="1:4" ht="12.75" customHeight="1">
      <c r="A16294" s="203" t="s">
        <v>16676</v>
      </c>
      <c r="B16294" s="193" t="s">
        <v>16677</v>
      </c>
      <c r="C16294" s="194" t="s">
        <v>14997</v>
      </c>
      <c r="D16294" s="222">
        <v>41.76</v>
      </c>
    </row>
    <row r="16295" spans="1:4" ht="12.75" customHeight="1">
      <c r="A16295" s="203" t="s">
        <v>16678</v>
      </c>
      <c r="B16295" s="193" t="s">
        <v>16679</v>
      </c>
      <c r="C16295" s="194" t="s">
        <v>14997</v>
      </c>
      <c r="D16295" s="222">
        <v>53.08</v>
      </c>
    </row>
    <row r="16296" spans="1:4" ht="14.25">
      <c r="A16296" s="203" t="s">
        <v>16680</v>
      </c>
      <c r="B16296" s="193" t="s">
        <v>16681</v>
      </c>
      <c r="C16296" s="194" t="s">
        <v>14997</v>
      </c>
      <c r="D16296" s="222">
        <v>47.1</v>
      </c>
    </row>
    <row r="16297" spans="1:4" ht="12.75" customHeight="1">
      <c r="A16297" s="203" t="s">
        <v>16682</v>
      </c>
      <c r="B16297" s="193" t="s">
        <v>16683</v>
      </c>
      <c r="C16297" s="194" t="s">
        <v>14997</v>
      </c>
      <c r="D16297" s="222">
        <v>79.75</v>
      </c>
    </row>
    <row r="16298" spans="1:4" ht="12.75" customHeight="1">
      <c r="A16298" s="203" t="s">
        <v>16684</v>
      </c>
      <c r="B16298" s="193" t="s">
        <v>16685</v>
      </c>
      <c r="C16298" s="194" t="s">
        <v>14997</v>
      </c>
      <c r="D16298" s="222">
        <v>32.49</v>
      </c>
    </row>
    <row r="16299" spans="1:4" ht="12.75" customHeight="1">
      <c r="A16299" s="203" t="s">
        <v>16686</v>
      </c>
      <c r="B16299" s="193" t="s">
        <v>16687</v>
      </c>
      <c r="C16299" s="194" t="s">
        <v>14997</v>
      </c>
      <c r="D16299" s="222">
        <v>43.82</v>
      </c>
    </row>
    <row r="16300" spans="1:4" ht="12.75" customHeight="1">
      <c r="A16300" s="203" t="s">
        <v>16688</v>
      </c>
      <c r="B16300" s="193" t="s">
        <v>16689</v>
      </c>
      <c r="C16300" s="194" t="s">
        <v>14997</v>
      </c>
      <c r="D16300" s="222">
        <v>59.55</v>
      </c>
    </row>
    <row r="16301" spans="1:4" ht="12.75" customHeight="1">
      <c r="A16301" s="203" t="s">
        <v>16690</v>
      </c>
      <c r="B16301" s="193" t="s">
        <v>16691</v>
      </c>
      <c r="C16301" s="194" t="s">
        <v>14997</v>
      </c>
      <c r="D16301" s="222">
        <v>51.82</v>
      </c>
    </row>
    <row r="16302" spans="1:4" ht="12.75" customHeight="1">
      <c r="A16302" s="203" t="s">
        <v>16692</v>
      </c>
      <c r="B16302" s="193" t="s">
        <v>16693</v>
      </c>
      <c r="C16302" s="194" t="s">
        <v>14997</v>
      </c>
      <c r="D16302" s="222">
        <v>86.65</v>
      </c>
    </row>
    <row r="16303" spans="1:4" ht="12.75" customHeight="1">
      <c r="A16303" s="203" t="s">
        <v>16694</v>
      </c>
      <c r="B16303" s="193" t="s">
        <v>16695</v>
      </c>
      <c r="C16303" s="194" t="s">
        <v>14997</v>
      </c>
      <c r="D16303" s="222">
        <v>34.42</v>
      </c>
    </row>
    <row r="16304" spans="1:4" ht="12.75" customHeight="1">
      <c r="A16304" s="203" t="s">
        <v>16696</v>
      </c>
      <c r="B16304" s="193" t="s">
        <v>16697</v>
      </c>
      <c r="C16304" s="194" t="s">
        <v>14997</v>
      </c>
      <c r="D16304" s="222">
        <v>41.76</v>
      </c>
    </row>
    <row r="16305" spans="1:4" ht="12.75" customHeight="1">
      <c r="A16305" s="203" t="s">
        <v>16698</v>
      </c>
      <c r="B16305" s="193" t="s">
        <v>16699</v>
      </c>
      <c r="C16305" s="194" t="s">
        <v>14997</v>
      </c>
      <c r="D16305" s="222">
        <v>53.08</v>
      </c>
    </row>
    <row r="16306" spans="1:4" ht="12.75" customHeight="1">
      <c r="A16306" s="203" t="s">
        <v>16700</v>
      </c>
      <c r="B16306" s="193" t="s">
        <v>16701</v>
      </c>
      <c r="C16306" s="194" t="s">
        <v>14997</v>
      </c>
      <c r="D16306" s="222">
        <v>47.1</v>
      </c>
    </row>
    <row r="16307" spans="1:4" ht="12.75" customHeight="1">
      <c r="A16307" s="203" t="s">
        <v>16702</v>
      </c>
      <c r="B16307" s="193" t="s">
        <v>16703</v>
      </c>
      <c r="C16307" s="194" t="s">
        <v>14997</v>
      </c>
      <c r="D16307" s="222">
        <v>79.75</v>
      </c>
    </row>
    <row r="16308" spans="1:4" ht="12.75" customHeight="1">
      <c r="A16308" s="203" t="s">
        <v>16704</v>
      </c>
      <c r="B16308" s="193" t="s">
        <v>16705</v>
      </c>
      <c r="C16308" s="194" t="s">
        <v>14997</v>
      </c>
      <c r="D16308" s="222">
        <v>32.49</v>
      </c>
    </row>
    <row r="16309" spans="1:4" ht="12.75" customHeight="1">
      <c r="A16309" s="203" t="s">
        <v>16706</v>
      </c>
      <c r="B16309" s="193" t="s">
        <v>16707</v>
      </c>
      <c r="C16309" s="194" t="s">
        <v>14997</v>
      </c>
      <c r="D16309" s="222">
        <v>43.82</v>
      </c>
    </row>
    <row r="16310" spans="1:4" ht="12.75" customHeight="1">
      <c r="A16310" s="203" t="s">
        <v>16708</v>
      </c>
      <c r="B16310" s="193" t="s">
        <v>16709</v>
      </c>
      <c r="C16310" s="194" t="s">
        <v>14997</v>
      </c>
      <c r="D16310" s="222">
        <v>59.55</v>
      </c>
    </row>
    <row r="16311" spans="1:4" ht="12.75" customHeight="1">
      <c r="A16311" s="203" t="s">
        <v>16710</v>
      </c>
      <c r="B16311" s="193" t="s">
        <v>16711</v>
      </c>
      <c r="C16311" s="194" t="s">
        <v>14997</v>
      </c>
      <c r="D16311" s="222">
        <v>51.82</v>
      </c>
    </row>
    <row r="16312" spans="1:4" ht="12.75" customHeight="1">
      <c r="A16312" s="203" t="s">
        <v>16712</v>
      </c>
      <c r="B16312" s="193" t="s">
        <v>16713</v>
      </c>
      <c r="C16312" s="194" t="s">
        <v>14997</v>
      </c>
      <c r="D16312" s="222">
        <v>86.65</v>
      </c>
    </row>
    <row r="16313" spans="1:4" ht="12.75" customHeight="1">
      <c r="A16313" s="203" t="s">
        <v>16714</v>
      </c>
      <c r="B16313" s="193" t="s">
        <v>16715</v>
      </c>
      <c r="C16313" s="194" t="s">
        <v>14997</v>
      </c>
      <c r="D16313" s="222">
        <v>34.42</v>
      </c>
    </row>
    <row r="16314" spans="1:4" ht="12.75" customHeight="1">
      <c r="A16314" s="203" t="s">
        <v>16716</v>
      </c>
      <c r="B16314" s="193" t="s">
        <v>16717</v>
      </c>
      <c r="C16314" s="194" t="s">
        <v>14997</v>
      </c>
      <c r="D16314" s="222">
        <v>43.82</v>
      </c>
    </row>
    <row r="16315" spans="1:4" ht="12.75" customHeight="1">
      <c r="A16315" s="203" t="s">
        <v>16718</v>
      </c>
      <c r="B16315" s="193" t="s">
        <v>16719</v>
      </c>
      <c r="C16315" s="194" t="s">
        <v>14997</v>
      </c>
      <c r="D16315" s="222">
        <v>59.55</v>
      </c>
    </row>
    <row r="16316" spans="1:4" ht="12.75" customHeight="1">
      <c r="A16316" s="203" t="s">
        <v>16720</v>
      </c>
      <c r="B16316" s="193" t="s">
        <v>16721</v>
      </c>
      <c r="C16316" s="194" t="s">
        <v>14997</v>
      </c>
      <c r="D16316" s="222">
        <v>51.82</v>
      </c>
    </row>
    <row r="16317" spans="1:4" ht="12.75" customHeight="1">
      <c r="A16317" s="203" t="s">
        <v>16722</v>
      </c>
      <c r="B16317" s="193" t="s">
        <v>16723</v>
      </c>
      <c r="C16317" s="194" t="s">
        <v>14997</v>
      </c>
      <c r="D16317" s="222">
        <v>86.65</v>
      </c>
    </row>
    <row r="16318" spans="1:4" ht="12.75" customHeight="1">
      <c r="A16318" s="203" t="s">
        <v>16724</v>
      </c>
      <c r="B16318" s="193" t="s">
        <v>16725</v>
      </c>
      <c r="C16318" s="194" t="s">
        <v>14997</v>
      </c>
      <c r="D16318" s="222">
        <v>34.42</v>
      </c>
    </row>
    <row r="16319" spans="1:4" ht="12.75" customHeight="1">
      <c r="A16319" s="203" t="s">
        <v>16726</v>
      </c>
      <c r="B16319" s="193" t="s">
        <v>16727</v>
      </c>
      <c r="C16319" s="194" t="s">
        <v>14997</v>
      </c>
      <c r="D16319" s="222">
        <v>43.82</v>
      </c>
    </row>
    <row r="16320" spans="1:4" ht="12.75" customHeight="1">
      <c r="A16320" s="203" t="s">
        <v>16728</v>
      </c>
      <c r="B16320" s="193" t="s">
        <v>16729</v>
      </c>
      <c r="C16320" s="194" t="s">
        <v>14997</v>
      </c>
      <c r="D16320" s="222">
        <v>59.55</v>
      </c>
    </row>
    <row r="16321" spans="1:4" ht="12.75" customHeight="1">
      <c r="A16321" s="203" t="s">
        <v>16730</v>
      </c>
      <c r="B16321" s="193" t="s">
        <v>16731</v>
      </c>
      <c r="C16321" s="194" t="s">
        <v>14997</v>
      </c>
      <c r="D16321" s="222">
        <v>51.82</v>
      </c>
    </row>
    <row r="16322" spans="1:4" ht="12.75" customHeight="1">
      <c r="A16322" s="203" t="s">
        <v>16732</v>
      </c>
      <c r="B16322" s="193" t="s">
        <v>16733</v>
      </c>
      <c r="C16322" s="194" t="s">
        <v>14997</v>
      </c>
      <c r="D16322" s="222">
        <v>86.65</v>
      </c>
    </row>
    <row r="16323" spans="1:4" ht="12.75" customHeight="1">
      <c r="A16323" s="203" t="s">
        <v>16734</v>
      </c>
      <c r="B16323" s="193" t="s">
        <v>16735</v>
      </c>
      <c r="C16323" s="194" t="s">
        <v>14997</v>
      </c>
      <c r="D16323" s="222">
        <v>34.42</v>
      </c>
    </row>
    <row r="16324" spans="1:4" ht="12.75" customHeight="1">
      <c r="A16324" s="203" t="s">
        <v>16736</v>
      </c>
      <c r="B16324" s="193" t="s">
        <v>16737</v>
      </c>
      <c r="C16324" s="194" t="s">
        <v>14997</v>
      </c>
      <c r="D16324" s="222">
        <v>45.88</v>
      </c>
    </row>
    <row r="16325" spans="1:4" ht="12.75" customHeight="1">
      <c r="A16325" s="203" t="s">
        <v>16738</v>
      </c>
      <c r="B16325" s="193" t="s">
        <v>16739</v>
      </c>
      <c r="C16325" s="194" t="s">
        <v>14997</v>
      </c>
      <c r="D16325" s="222">
        <v>66.02</v>
      </c>
    </row>
    <row r="16326" spans="1:4" ht="12.75" customHeight="1">
      <c r="A16326" s="203" t="s">
        <v>16740</v>
      </c>
      <c r="B16326" s="193" t="s">
        <v>16741</v>
      </c>
      <c r="C16326" s="194" t="s">
        <v>14997</v>
      </c>
      <c r="D16326" s="222">
        <v>56.54</v>
      </c>
    </row>
    <row r="16327" spans="1:4" ht="12.75" customHeight="1">
      <c r="A16327" s="203" t="s">
        <v>16742</v>
      </c>
      <c r="B16327" s="193" t="s">
        <v>16743</v>
      </c>
      <c r="C16327" s="194" t="s">
        <v>14997</v>
      </c>
      <c r="D16327" s="222">
        <v>93.55</v>
      </c>
    </row>
    <row r="16328" spans="1:4" ht="12.75" customHeight="1">
      <c r="A16328" s="203" t="s">
        <v>16744</v>
      </c>
      <c r="B16328" s="193" t="s">
        <v>16745</v>
      </c>
      <c r="C16328" s="194" t="s">
        <v>14997</v>
      </c>
      <c r="D16328" s="222">
        <v>36.35</v>
      </c>
    </row>
    <row r="16329" spans="1:4" ht="12.75" customHeight="1">
      <c r="A16329" s="203" t="s">
        <v>16746</v>
      </c>
      <c r="B16329" s="193" t="s">
        <v>16747</v>
      </c>
      <c r="C16329" s="194" t="s">
        <v>14997</v>
      </c>
      <c r="D16329" s="222">
        <v>45.88</v>
      </c>
    </row>
    <row r="16330" spans="1:4" ht="12.75" customHeight="1">
      <c r="A16330" s="203" t="s">
        <v>16748</v>
      </c>
      <c r="B16330" s="193" t="s">
        <v>16749</v>
      </c>
      <c r="C16330" s="194" t="s">
        <v>14997</v>
      </c>
      <c r="D16330" s="222">
        <v>66.02</v>
      </c>
    </row>
    <row r="16331" spans="1:4" ht="12.75" customHeight="1">
      <c r="A16331" s="203" t="s">
        <v>16750</v>
      </c>
      <c r="B16331" s="193" t="s">
        <v>16751</v>
      </c>
      <c r="C16331" s="194" t="s">
        <v>14997</v>
      </c>
      <c r="D16331" s="222">
        <v>56.54</v>
      </c>
    </row>
    <row r="16332" spans="1:4" ht="12.75" customHeight="1">
      <c r="A16332" s="203" t="s">
        <v>16752</v>
      </c>
      <c r="B16332" s="193" t="s">
        <v>16753</v>
      </c>
      <c r="C16332" s="194" t="s">
        <v>14997</v>
      </c>
      <c r="D16332" s="222">
        <v>93.55</v>
      </c>
    </row>
    <row r="16333" spans="1:4" ht="12.75" customHeight="1">
      <c r="A16333" s="203" t="s">
        <v>16754</v>
      </c>
      <c r="B16333" s="193" t="s">
        <v>16755</v>
      </c>
      <c r="C16333" s="194" t="s">
        <v>14997</v>
      </c>
      <c r="D16333" s="222">
        <v>36.35</v>
      </c>
    </row>
    <row r="16334" spans="1:4" ht="12.75" customHeight="1">
      <c r="A16334" s="203" t="s">
        <v>16756</v>
      </c>
      <c r="B16334" s="193" t="s">
        <v>16757</v>
      </c>
      <c r="C16334" s="194" t="s">
        <v>14997</v>
      </c>
      <c r="D16334" s="222">
        <v>47.94</v>
      </c>
    </row>
    <row r="16335" spans="1:4" ht="12.75" customHeight="1">
      <c r="A16335" s="203" t="s">
        <v>16758</v>
      </c>
      <c r="B16335" s="193" t="s">
        <v>16759</v>
      </c>
      <c r="C16335" s="194" t="s">
        <v>14997</v>
      </c>
      <c r="D16335" s="222">
        <v>72.489999999999995</v>
      </c>
    </row>
    <row r="16336" spans="1:4" ht="12.75" customHeight="1">
      <c r="A16336" s="203" t="s">
        <v>16760</v>
      </c>
      <c r="B16336" s="193" t="s">
        <v>16761</v>
      </c>
      <c r="C16336" s="194" t="s">
        <v>14997</v>
      </c>
      <c r="D16336" s="222">
        <v>61.26</v>
      </c>
    </row>
    <row r="16337" spans="1:4" ht="12.75" customHeight="1">
      <c r="A16337" s="203" t="s">
        <v>16762</v>
      </c>
      <c r="B16337" s="193" t="s">
        <v>16763</v>
      </c>
      <c r="C16337" s="194" t="s">
        <v>14997</v>
      </c>
      <c r="D16337" s="222">
        <v>100.45</v>
      </c>
    </row>
    <row r="16338" spans="1:4" ht="12.75" customHeight="1">
      <c r="A16338" s="203" t="s">
        <v>16764</v>
      </c>
      <c r="B16338" s="193" t="s">
        <v>16765</v>
      </c>
      <c r="C16338" s="194" t="s">
        <v>14997</v>
      </c>
      <c r="D16338" s="222">
        <v>38.28</v>
      </c>
    </row>
    <row r="16339" spans="1:4" ht="12.75" customHeight="1">
      <c r="A16339" s="203" t="s">
        <v>17460</v>
      </c>
      <c r="B16339" s="193" t="s">
        <v>17461</v>
      </c>
      <c r="C16339" s="194" t="s">
        <v>14997</v>
      </c>
      <c r="D16339" s="222">
        <v>112.6</v>
      </c>
    </row>
    <row r="16340" spans="1:4" ht="12.75" customHeight="1">
      <c r="A16340" s="203" t="s">
        <v>16766</v>
      </c>
      <c r="B16340" s="193" t="s">
        <v>16767</v>
      </c>
      <c r="C16340" s="194" t="s">
        <v>14997</v>
      </c>
      <c r="D16340" s="222">
        <v>35.29</v>
      </c>
    </row>
    <row r="16341" spans="1:4" ht="12.75" customHeight="1">
      <c r="A16341" s="203" t="s">
        <v>16768</v>
      </c>
      <c r="B16341" s="193" t="s">
        <v>16769</v>
      </c>
      <c r="C16341" s="194" t="s">
        <v>14997</v>
      </c>
      <c r="D16341" s="222">
        <v>24.5</v>
      </c>
    </row>
    <row r="16342" spans="1:4" ht="12.75" customHeight="1">
      <c r="A16342" s="203" t="s">
        <v>17462</v>
      </c>
      <c r="B16342" s="193" t="s">
        <v>17463</v>
      </c>
      <c r="C16342" s="194" t="s">
        <v>14997</v>
      </c>
      <c r="D16342" s="222">
        <v>66.17</v>
      </c>
    </row>
    <row r="16343" spans="1:4" ht="12.75" customHeight="1">
      <c r="A16343" s="203" t="s">
        <v>16770</v>
      </c>
      <c r="B16343" s="193" t="s">
        <v>16771</v>
      </c>
      <c r="C16343" s="194" t="s">
        <v>14997</v>
      </c>
      <c r="D16343" s="222">
        <v>24.52</v>
      </c>
    </row>
    <row r="16344" spans="1:4" ht="12.75" customHeight="1">
      <c r="A16344" s="203" t="s">
        <v>16772</v>
      </c>
      <c r="B16344" s="193" t="s">
        <v>16773</v>
      </c>
      <c r="C16344" s="194" t="s">
        <v>14997</v>
      </c>
      <c r="D16344" s="222">
        <v>25.82</v>
      </c>
    </row>
    <row r="16345" spans="1:4" ht="12.75" customHeight="1">
      <c r="A16345" s="203" t="s">
        <v>17464</v>
      </c>
      <c r="B16345" s="193" t="s">
        <v>17465</v>
      </c>
      <c r="C16345" s="194" t="s">
        <v>14997</v>
      </c>
      <c r="D16345" s="222">
        <v>111.29</v>
      </c>
    </row>
    <row r="16346" spans="1:4" ht="12.75" customHeight="1">
      <c r="A16346" s="203" t="s">
        <v>16780</v>
      </c>
      <c r="B16346" s="193" t="s">
        <v>16781</v>
      </c>
      <c r="C16346" s="194" t="s">
        <v>14997</v>
      </c>
      <c r="D16346" s="222">
        <v>23.34</v>
      </c>
    </row>
    <row r="16347" spans="1:4" ht="12.75" customHeight="1">
      <c r="A16347" s="203" t="s">
        <v>16782</v>
      </c>
      <c r="B16347" s="193" t="s">
        <v>16783</v>
      </c>
      <c r="C16347" s="194" t="s">
        <v>14997</v>
      </c>
      <c r="D16347" s="222">
        <v>6.62</v>
      </c>
    </row>
    <row r="16348" spans="1:4" ht="12.75" customHeight="1">
      <c r="A16348" s="203" t="s">
        <v>16784</v>
      </c>
      <c r="B16348" s="193" t="s">
        <v>16785</v>
      </c>
      <c r="C16348" s="194" t="s">
        <v>14997</v>
      </c>
      <c r="D16348" s="222">
        <v>10.37</v>
      </c>
    </row>
    <row r="16349" spans="1:4" ht="12.75" customHeight="1">
      <c r="A16349" s="203" t="s">
        <v>2602</v>
      </c>
      <c r="B16349" s="193" t="s">
        <v>16786</v>
      </c>
      <c r="C16349" s="194" t="s">
        <v>14997</v>
      </c>
      <c r="D16349" s="222">
        <v>9.7200000000000006</v>
      </c>
    </row>
    <row r="16350" spans="1:4" ht="12.75" customHeight="1">
      <c r="A16350" s="203" t="s">
        <v>16787</v>
      </c>
      <c r="B16350" s="193" t="s">
        <v>16788</v>
      </c>
      <c r="C16350" s="194" t="s">
        <v>14997</v>
      </c>
      <c r="D16350" s="222">
        <v>11.52</v>
      </c>
    </row>
    <row r="16351" spans="1:4" ht="12.75" customHeight="1">
      <c r="A16351" s="203" t="s">
        <v>16789</v>
      </c>
      <c r="B16351" s="193" t="s">
        <v>16790</v>
      </c>
      <c r="C16351" s="194" t="s">
        <v>14997</v>
      </c>
      <c r="D16351" s="222">
        <v>5.97</v>
      </c>
    </row>
    <row r="16352" spans="1:4" ht="12.75" customHeight="1">
      <c r="A16352" s="202">
        <v>8925</v>
      </c>
      <c r="B16352" s="191" t="s">
        <v>16791</v>
      </c>
      <c r="C16352" s="192"/>
      <c r="D16352" s="221"/>
    </row>
    <row r="16353" spans="1:4" ht="12.75" customHeight="1">
      <c r="A16353" s="203" t="s">
        <v>16792</v>
      </c>
      <c r="B16353" s="193" t="s">
        <v>16793</v>
      </c>
      <c r="C16353" s="194" t="s">
        <v>14883</v>
      </c>
      <c r="D16353" s="222">
        <v>4.8099999999999996</v>
      </c>
    </row>
    <row r="16354" spans="1:4" ht="12.75" customHeight="1">
      <c r="A16354" s="203" t="s">
        <v>16794</v>
      </c>
      <c r="B16354" s="193" t="s">
        <v>16795</v>
      </c>
      <c r="C16354" s="194" t="s">
        <v>14883</v>
      </c>
      <c r="D16354" s="222">
        <v>8.5</v>
      </c>
    </row>
    <row r="16355" spans="1:4" ht="14.25">
      <c r="A16355" s="203" t="s">
        <v>16796</v>
      </c>
      <c r="B16355" s="193" t="s">
        <v>16797</v>
      </c>
      <c r="C16355" s="194" t="s">
        <v>14883</v>
      </c>
      <c r="D16355" s="222">
        <v>5.14</v>
      </c>
    </row>
    <row r="16356" spans="1:4" ht="12.75" customHeight="1">
      <c r="A16356" s="203" t="s">
        <v>16798</v>
      </c>
      <c r="B16356" s="193" t="s">
        <v>16799</v>
      </c>
      <c r="C16356" s="194" t="s">
        <v>14883</v>
      </c>
      <c r="D16356" s="222">
        <v>8.83</v>
      </c>
    </row>
    <row r="16357" spans="1:4" ht="12.75" customHeight="1">
      <c r="A16357" s="203" t="s">
        <v>16800</v>
      </c>
      <c r="B16357" s="193" t="s">
        <v>16801</v>
      </c>
      <c r="C16357" s="194" t="s">
        <v>14883</v>
      </c>
      <c r="D16357" s="222">
        <v>6.75</v>
      </c>
    </row>
    <row r="16358" spans="1:4" ht="12.75" customHeight="1">
      <c r="A16358" s="203" t="s">
        <v>16802</v>
      </c>
      <c r="B16358" s="193" t="s">
        <v>16803</v>
      </c>
      <c r="C16358" s="194" t="s">
        <v>14883</v>
      </c>
      <c r="D16358" s="222">
        <v>12.49</v>
      </c>
    </row>
    <row r="16359" spans="1:4" ht="12.75" customHeight="1">
      <c r="A16359" s="203" t="s">
        <v>16804</v>
      </c>
      <c r="B16359" s="193" t="s">
        <v>16805</v>
      </c>
      <c r="C16359" s="194" t="s">
        <v>14883</v>
      </c>
      <c r="D16359" s="222">
        <v>19.45</v>
      </c>
    </row>
    <row r="16360" spans="1:4" ht="12.75" customHeight="1">
      <c r="A16360" s="203" t="s">
        <v>16806</v>
      </c>
      <c r="B16360" s="193" t="s">
        <v>16807</v>
      </c>
      <c r="C16360" s="194" t="s">
        <v>14883</v>
      </c>
      <c r="D16360" s="222">
        <v>29.89</v>
      </c>
    </row>
    <row r="16361" spans="1:4" ht="12.75" customHeight="1">
      <c r="A16361" s="203" t="s">
        <v>16808</v>
      </c>
      <c r="B16361" s="193" t="s">
        <v>16809</v>
      </c>
      <c r="C16361" s="194" t="s">
        <v>14883</v>
      </c>
      <c r="D16361" s="222">
        <v>22.84</v>
      </c>
    </row>
    <row r="16362" spans="1:4" ht="12.75" customHeight="1">
      <c r="A16362" s="203" t="s">
        <v>16810</v>
      </c>
      <c r="B16362" s="193" t="s">
        <v>16811</v>
      </c>
      <c r="C16362" s="194" t="s">
        <v>14883</v>
      </c>
      <c r="D16362" s="222">
        <v>39.71</v>
      </c>
    </row>
    <row r="16363" spans="1:4" ht="12.75" customHeight="1">
      <c r="A16363" s="203" t="s">
        <v>16812</v>
      </c>
      <c r="B16363" s="193" t="s">
        <v>16813</v>
      </c>
      <c r="C16363" s="194" t="s">
        <v>14883</v>
      </c>
      <c r="D16363" s="222">
        <v>59.56</v>
      </c>
    </row>
    <row r="16364" spans="1:4" ht="12.75" customHeight="1">
      <c r="A16364" s="203" t="s">
        <v>16814</v>
      </c>
      <c r="B16364" s="193" t="s">
        <v>16815</v>
      </c>
      <c r="C16364" s="194" t="s">
        <v>14883</v>
      </c>
      <c r="D16364" s="222">
        <v>16.079999999999998</v>
      </c>
    </row>
    <row r="16365" spans="1:4" ht="12.75" customHeight="1">
      <c r="A16365" s="202">
        <v>8926</v>
      </c>
      <c r="B16365" s="191" t="s">
        <v>16816</v>
      </c>
      <c r="C16365" s="192"/>
      <c r="D16365" s="221"/>
    </row>
    <row r="16366" spans="1:4" ht="12.75" customHeight="1">
      <c r="A16366" s="203" t="s">
        <v>16817</v>
      </c>
      <c r="B16366" s="193" t="s">
        <v>16818</v>
      </c>
      <c r="C16366" s="194" t="s">
        <v>14883</v>
      </c>
      <c r="D16366" s="222">
        <v>89.36</v>
      </c>
    </row>
    <row r="16367" spans="1:4" ht="12.75" customHeight="1">
      <c r="A16367" s="203" t="s">
        <v>16819</v>
      </c>
      <c r="B16367" s="193" t="s">
        <v>16820</v>
      </c>
      <c r="C16367" s="194" t="s">
        <v>14883</v>
      </c>
      <c r="D16367" s="222">
        <v>19.32</v>
      </c>
    </row>
    <row r="16368" spans="1:4" ht="14.25">
      <c r="A16368" s="203" t="s">
        <v>16821</v>
      </c>
      <c r="B16368" s="193" t="s">
        <v>16822</v>
      </c>
      <c r="C16368" s="194" t="s">
        <v>14883</v>
      </c>
      <c r="D16368" s="222">
        <v>20.52</v>
      </c>
    </row>
    <row r="16369" spans="1:4" ht="12.75" customHeight="1">
      <c r="A16369" s="203" t="s">
        <v>16823</v>
      </c>
      <c r="B16369" s="193" t="s">
        <v>16824</v>
      </c>
      <c r="C16369" s="194" t="s">
        <v>14883</v>
      </c>
      <c r="D16369" s="222">
        <v>22.32</v>
      </c>
    </row>
    <row r="16370" spans="1:4" ht="12.75" customHeight="1">
      <c r="A16370" s="203" t="s">
        <v>16825</v>
      </c>
      <c r="B16370" s="193" t="s">
        <v>16826</v>
      </c>
      <c r="C16370" s="194" t="s">
        <v>14883</v>
      </c>
      <c r="D16370" s="222">
        <v>33.18</v>
      </c>
    </row>
    <row r="16371" spans="1:4" ht="12.75" customHeight="1">
      <c r="A16371" s="203" t="s">
        <v>16827</v>
      </c>
      <c r="B16371" s="193" t="s">
        <v>16828</v>
      </c>
      <c r="C16371" s="194" t="s">
        <v>14883</v>
      </c>
      <c r="D16371" s="222">
        <v>34.82</v>
      </c>
    </row>
    <row r="16372" spans="1:4" ht="12.75" customHeight="1">
      <c r="A16372" s="203" t="s">
        <v>16829</v>
      </c>
      <c r="B16372" s="193" t="s">
        <v>16830</v>
      </c>
      <c r="C16372" s="194" t="s">
        <v>14883</v>
      </c>
      <c r="D16372" s="222">
        <v>39.46</v>
      </c>
    </row>
    <row r="16373" spans="1:4" ht="12.75" customHeight="1">
      <c r="A16373" s="203" t="s">
        <v>16831</v>
      </c>
      <c r="B16373" s="193" t="s">
        <v>16832</v>
      </c>
      <c r="C16373" s="194" t="s">
        <v>14883</v>
      </c>
      <c r="D16373" s="222">
        <v>58.31</v>
      </c>
    </row>
    <row r="16374" spans="1:4" ht="12.75" customHeight="1">
      <c r="A16374" s="203" t="s">
        <v>16833</v>
      </c>
      <c r="B16374" s="193" t="s">
        <v>16834</v>
      </c>
      <c r="C16374" s="194" t="s">
        <v>14883</v>
      </c>
      <c r="D16374" s="222">
        <v>65.13</v>
      </c>
    </row>
    <row r="16375" spans="1:4" ht="12.75" customHeight="1">
      <c r="A16375" s="203" t="s">
        <v>16835</v>
      </c>
      <c r="B16375" s="193" t="s">
        <v>16836</v>
      </c>
      <c r="C16375" s="194" t="s">
        <v>14883</v>
      </c>
      <c r="D16375" s="222">
        <v>0.92</v>
      </c>
    </row>
    <row r="16376" spans="1:4" ht="12.75" customHeight="1">
      <c r="A16376" s="202">
        <v>8927</v>
      </c>
      <c r="B16376" s="191" t="s">
        <v>16837</v>
      </c>
      <c r="C16376" s="192"/>
      <c r="D16376" s="221"/>
    </row>
    <row r="16377" spans="1:4" ht="12.75" customHeight="1">
      <c r="A16377" s="203" t="s">
        <v>16838</v>
      </c>
      <c r="B16377" s="193" t="s">
        <v>16839</v>
      </c>
      <c r="C16377" s="194" t="s">
        <v>14883</v>
      </c>
      <c r="D16377" s="222">
        <v>20.46</v>
      </c>
    </row>
    <row r="16378" spans="1:4" ht="12.75" customHeight="1">
      <c r="A16378" s="203" t="s">
        <v>16840</v>
      </c>
      <c r="B16378" s="193" t="s">
        <v>16841</v>
      </c>
      <c r="C16378" s="194" t="s">
        <v>14883</v>
      </c>
      <c r="D16378" s="222">
        <v>20.78</v>
      </c>
    </row>
    <row r="16379" spans="1:4" ht="14.25">
      <c r="A16379" s="203" t="s">
        <v>16842</v>
      </c>
      <c r="B16379" s="193" t="s">
        <v>16843</v>
      </c>
      <c r="C16379" s="194" t="s">
        <v>14883</v>
      </c>
      <c r="D16379" s="222">
        <v>28.72</v>
      </c>
    </row>
    <row r="16380" spans="1:4" ht="12.75" customHeight="1">
      <c r="A16380" s="203" t="s">
        <v>16844</v>
      </c>
      <c r="B16380" s="193" t="s">
        <v>16845</v>
      </c>
      <c r="C16380" s="194" t="s">
        <v>14883</v>
      </c>
      <c r="D16380" s="222">
        <v>123.48</v>
      </c>
    </row>
    <row r="16381" spans="1:4" ht="12.75" customHeight="1">
      <c r="A16381" s="203" t="s">
        <v>16846</v>
      </c>
      <c r="B16381" s="193" t="s">
        <v>16847</v>
      </c>
      <c r="C16381" s="194" t="s">
        <v>14883</v>
      </c>
      <c r="D16381" s="222">
        <v>47.82</v>
      </c>
    </row>
    <row r="16382" spans="1:4" ht="12.75" customHeight="1">
      <c r="A16382" s="203" t="s">
        <v>16848</v>
      </c>
      <c r="B16382" s="193" t="s">
        <v>16849</v>
      </c>
      <c r="C16382" s="194" t="s">
        <v>14883</v>
      </c>
      <c r="D16382" s="222">
        <v>47.83</v>
      </c>
    </row>
    <row r="16383" spans="1:4" ht="12.75" customHeight="1">
      <c r="A16383" s="203" t="s">
        <v>16850</v>
      </c>
      <c r="B16383" s="193" t="s">
        <v>16851</v>
      </c>
      <c r="C16383" s="194" t="s">
        <v>14883</v>
      </c>
      <c r="D16383" s="222">
        <v>45.77</v>
      </c>
    </row>
    <row r="16384" spans="1:4" ht="12.75" customHeight="1">
      <c r="A16384" s="203" t="s">
        <v>16852</v>
      </c>
      <c r="B16384" s="193" t="s">
        <v>16853</v>
      </c>
      <c r="C16384" s="194" t="s">
        <v>14883</v>
      </c>
      <c r="D16384" s="222">
        <v>77.599999999999994</v>
      </c>
    </row>
    <row r="16385" spans="1:4" ht="12.75" customHeight="1">
      <c r="A16385" s="203" t="s">
        <v>16854</v>
      </c>
      <c r="B16385" s="193" t="s">
        <v>16855</v>
      </c>
      <c r="C16385" s="194" t="s">
        <v>14883</v>
      </c>
      <c r="D16385" s="222">
        <v>115.64</v>
      </c>
    </row>
    <row r="16386" spans="1:4" ht="12.75" customHeight="1">
      <c r="A16386" s="203" t="s">
        <v>16856</v>
      </c>
      <c r="B16386" s="193" t="s">
        <v>16857</v>
      </c>
      <c r="C16386" s="194" t="s">
        <v>14883</v>
      </c>
      <c r="D16386" s="222">
        <v>147.80000000000001</v>
      </c>
    </row>
    <row r="16387" spans="1:4" ht="12.75" customHeight="1">
      <c r="A16387" s="203" t="s">
        <v>16858</v>
      </c>
      <c r="B16387" s="193" t="s">
        <v>16859</v>
      </c>
      <c r="C16387" s="194" t="s">
        <v>14883</v>
      </c>
      <c r="D16387" s="222">
        <v>29.11</v>
      </c>
    </row>
    <row r="16388" spans="1:4" ht="12.75" customHeight="1">
      <c r="A16388" s="203" t="s">
        <v>16860</v>
      </c>
      <c r="B16388" s="193" t="s">
        <v>16861</v>
      </c>
      <c r="C16388" s="194" t="s">
        <v>14883</v>
      </c>
      <c r="D16388" s="222">
        <v>32.32</v>
      </c>
    </row>
    <row r="16389" spans="1:4" ht="12.75" customHeight="1">
      <c r="A16389" s="203" t="s">
        <v>16862</v>
      </c>
      <c r="B16389" s="193" t="s">
        <v>16863</v>
      </c>
      <c r="C16389" s="194" t="s">
        <v>14883</v>
      </c>
      <c r="D16389" s="222">
        <v>43.58</v>
      </c>
    </row>
    <row r="16390" spans="1:4" ht="12.75" customHeight="1">
      <c r="A16390" s="203" t="s">
        <v>16864</v>
      </c>
      <c r="B16390" s="193" t="s">
        <v>16865</v>
      </c>
      <c r="C16390" s="194" t="s">
        <v>14883</v>
      </c>
      <c r="D16390" s="222">
        <v>66.59</v>
      </c>
    </row>
    <row r="16391" spans="1:4" ht="12.75" customHeight="1">
      <c r="A16391" s="203" t="s">
        <v>16866</v>
      </c>
      <c r="B16391" s="193" t="s">
        <v>16867</v>
      </c>
      <c r="C16391" s="194" t="s">
        <v>14883</v>
      </c>
      <c r="D16391" s="222">
        <v>69.569999999999993</v>
      </c>
    </row>
    <row r="16392" spans="1:4" ht="12.75" customHeight="1">
      <c r="A16392" s="203" t="s">
        <v>16868</v>
      </c>
      <c r="B16392" s="193" t="s">
        <v>16869</v>
      </c>
      <c r="C16392" s="194" t="s">
        <v>14883</v>
      </c>
      <c r="D16392" s="222">
        <v>84.3</v>
      </c>
    </row>
    <row r="16393" spans="1:4" ht="12.75" customHeight="1">
      <c r="A16393" s="203" t="s">
        <v>16870</v>
      </c>
      <c r="B16393" s="193" t="s">
        <v>16871</v>
      </c>
      <c r="C16393" s="194" t="s">
        <v>14883</v>
      </c>
      <c r="D16393" s="222">
        <v>109.25</v>
      </c>
    </row>
    <row r="16394" spans="1:4" ht="12.75" customHeight="1">
      <c r="A16394" s="203" t="s">
        <v>16872</v>
      </c>
      <c r="B16394" s="193" t="s">
        <v>16873</v>
      </c>
      <c r="C16394" s="194" t="s">
        <v>14883</v>
      </c>
      <c r="D16394" s="222">
        <v>143.55000000000001</v>
      </c>
    </row>
    <row r="16395" spans="1:4" ht="12.75" customHeight="1">
      <c r="A16395" s="202">
        <v>8928</v>
      </c>
      <c r="B16395" s="191" t="s">
        <v>16874</v>
      </c>
      <c r="C16395" s="192"/>
      <c r="D16395" s="221"/>
    </row>
    <row r="16396" spans="1:4" ht="12.75" customHeight="1">
      <c r="A16396" s="203" t="s">
        <v>16875</v>
      </c>
      <c r="B16396" s="193" t="s">
        <v>16876</v>
      </c>
      <c r="C16396" s="194" t="s">
        <v>14997</v>
      </c>
      <c r="D16396" s="222">
        <v>32.17</v>
      </c>
    </row>
    <row r="16397" spans="1:4" ht="12.75" customHeight="1">
      <c r="A16397" s="203" t="s">
        <v>16877</v>
      </c>
      <c r="B16397" s="193" t="s">
        <v>16878</v>
      </c>
      <c r="C16397" s="194" t="s">
        <v>14997</v>
      </c>
      <c r="D16397" s="222">
        <v>32.17</v>
      </c>
    </row>
    <row r="16398" spans="1:4" ht="28.5">
      <c r="A16398" s="203" t="s">
        <v>16879</v>
      </c>
      <c r="B16398" s="193" t="s">
        <v>16880</v>
      </c>
      <c r="C16398" s="194" t="s">
        <v>14997</v>
      </c>
      <c r="D16398" s="222">
        <v>32.17</v>
      </c>
    </row>
    <row r="16399" spans="1:4" ht="12.75" customHeight="1">
      <c r="A16399" s="203" t="s">
        <v>16881</v>
      </c>
      <c r="B16399" s="193" t="s">
        <v>16882</v>
      </c>
      <c r="C16399" s="194" t="s">
        <v>14997</v>
      </c>
      <c r="D16399" s="222">
        <v>32.17</v>
      </c>
    </row>
    <row r="16400" spans="1:4" ht="12.75" customHeight="1">
      <c r="A16400" s="203" t="s">
        <v>16883</v>
      </c>
      <c r="B16400" s="193" t="s">
        <v>16884</v>
      </c>
      <c r="C16400" s="194" t="s">
        <v>14997</v>
      </c>
      <c r="D16400" s="222">
        <v>32.17</v>
      </c>
    </row>
    <row r="16401" spans="1:4" ht="12.75" customHeight="1">
      <c r="A16401" s="203" t="s">
        <v>16885</v>
      </c>
      <c r="B16401" s="193" t="s">
        <v>16886</v>
      </c>
      <c r="C16401" s="194" t="s">
        <v>14883</v>
      </c>
      <c r="D16401" s="222">
        <v>48.01</v>
      </c>
    </row>
    <row r="16402" spans="1:4" ht="12.75" customHeight="1">
      <c r="A16402" s="203" t="s">
        <v>16887</v>
      </c>
      <c r="B16402" s="193" t="s">
        <v>16888</v>
      </c>
      <c r="C16402" s="194" t="s">
        <v>14883</v>
      </c>
      <c r="D16402" s="222">
        <v>53.55</v>
      </c>
    </row>
    <row r="16403" spans="1:4" ht="12.75" customHeight="1">
      <c r="A16403" s="203" t="s">
        <v>16889</v>
      </c>
      <c r="B16403" s="193" t="s">
        <v>16890</v>
      </c>
      <c r="C16403" s="194" t="s">
        <v>14883</v>
      </c>
      <c r="D16403" s="222">
        <v>61.39</v>
      </c>
    </row>
    <row r="16404" spans="1:4" ht="12.75" customHeight="1">
      <c r="A16404" s="203" t="s">
        <v>16891</v>
      </c>
      <c r="B16404" s="193" t="s">
        <v>16892</v>
      </c>
      <c r="C16404" s="194" t="s">
        <v>14883</v>
      </c>
      <c r="D16404" s="222">
        <v>50.32</v>
      </c>
    </row>
    <row r="16405" spans="1:4" ht="12.75" customHeight="1">
      <c r="A16405" s="203" t="s">
        <v>16893</v>
      </c>
      <c r="B16405" s="193" t="s">
        <v>16894</v>
      </c>
      <c r="C16405" s="194" t="s">
        <v>14883</v>
      </c>
      <c r="D16405" s="222">
        <v>58.16</v>
      </c>
    </row>
    <row r="16406" spans="1:4" ht="12.75" customHeight="1">
      <c r="A16406" s="203" t="s">
        <v>16895</v>
      </c>
      <c r="B16406" s="193" t="s">
        <v>16896</v>
      </c>
      <c r="C16406" s="194" t="s">
        <v>14997</v>
      </c>
      <c r="D16406" s="222">
        <v>7.6</v>
      </c>
    </row>
    <row r="16407" spans="1:4" ht="12.75" customHeight="1">
      <c r="A16407" s="203" t="s">
        <v>16897</v>
      </c>
      <c r="B16407" s="193" t="s">
        <v>16898</v>
      </c>
      <c r="C16407" s="194" t="s">
        <v>14997</v>
      </c>
      <c r="D16407" s="222">
        <v>8.18</v>
      </c>
    </row>
    <row r="16408" spans="1:4" ht="12.75" customHeight="1">
      <c r="A16408" s="202">
        <v>8929</v>
      </c>
      <c r="B16408" s="191" t="s">
        <v>16899</v>
      </c>
      <c r="C16408" s="192"/>
      <c r="D16408" s="221"/>
    </row>
    <row r="16409" spans="1:4" ht="12.75" customHeight="1">
      <c r="A16409" s="203" t="s">
        <v>16900</v>
      </c>
      <c r="B16409" s="193" t="s">
        <v>16901</v>
      </c>
      <c r="C16409" s="194" t="s">
        <v>14883</v>
      </c>
      <c r="D16409" s="222">
        <v>112.15</v>
      </c>
    </row>
    <row r="16410" spans="1:4" ht="12.75" customHeight="1">
      <c r="A16410" s="203" t="s">
        <v>16902</v>
      </c>
      <c r="B16410" s="193" t="s">
        <v>16903</v>
      </c>
      <c r="C16410" s="194" t="s">
        <v>14883</v>
      </c>
      <c r="D16410" s="222">
        <v>90.45</v>
      </c>
    </row>
    <row r="16411" spans="1:4" ht="12.75" customHeight="1">
      <c r="A16411" s="203" t="s">
        <v>16904</v>
      </c>
      <c r="B16411" s="193" t="s">
        <v>16905</v>
      </c>
      <c r="C16411" s="194" t="s">
        <v>14883</v>
      </c>
      <c r="D16411" s="222">
        <v>111.88</v>
      </c>
    </row>
    <row r="16412" spans="1:4" ht="12.75" customHeight="1">
      <c r="A16412" s="203" t="s">
        <v>16906</v>
      </c>
      <c r="B16412" s="193" t="s">
        <v>16907</v>
      </c>
      <c r="C16412" s="194" t="s">
        <v>14883</v>
      </c>
      <c r="D16412" s="222">
        <v>101.22</v>
      </c>
    </row>
    <row r="16413" spans="1:4" ht="12.75" customHeight="1">
      <c r="A16413" s="203" t="s">
        <v>16908</v>
      </c>
      <c r="B16413" s="193" t="s">
        <v>16909</v>
      </c>
      <c r="C16413" s="194" t="s">
        <v>14883</v>
      </c>
      <c r="D16413" s="222">
        <v>140.33000000000001</v>
      </c>
    </row>
    <row r="16414" spans="1:4" ht="12.75" customHeight="1">
      <c r="A16414" s="203" t="s">
        <v>16910</v>
      </c>
      <c r="B16414" s="193" t="s">
        <v>16911</v>
      </c>
      <c r="C16414" s="194" t="s">
        <v>14883</v>
      </c>
      <c r="D16414" s="222">
        <v>119.64</v>
      </c>
    </row>
    <row r="16415" spans="1:4" ht="12.75" customHeight="1">
      <c r="A16415" s="203" t="s">
        <v>16912</v>
      </c>
      <c r="B16415" s="193" t="s">
        <v>16913</v>
      </c>
      <c r="C16415" s="194" t="s">
        <v>14883</v>
      </c>
      <c r="D16415" s="222">
        <v>167.14</v>
      </c>
    </row>
    <row r="16416" spans="1:4" ht="12.75" customHeight="1">
      <c r="A16416" s="203" t="s">
        <v>16914</v>
      </c>
      <c r="B16416" s="193" t="s">
        <v>16915</v>
      </c>
      <c r="C16416" s="194" t="s">
        <v>14883</v>
      </c>
      <c r="D16416" s="222">
        <v>149.41999999999999</v>
      </c>
    </row>
    <row r="16417" spans="1:4" ht="12.75" customHeight="1">
      <c r="A16417" s="203" t="s">
        <v>16916</v>
      </c>
      <c r="B16417" s="193" t="s">
        <v>16917</v>
      </c>
      <c r="C16417" s="194" t="s">
        <v>14883</v>
      </c>
      <c r="D16417" s="222">
        <v>203.61</v>
      </c>
    </row>
    <row r="16418" spans="1:4" ht="12.75" customHeight="1">
      <c r="A16418" s="202">
        <v>8930</v>
      </c>
      <c r="B16418" s="191" t="s">
        <v>16918</v>
      </c>
      <c r="C16418" s="192"/>
      <c r="D16418" s="221"/>
    </row>
    <row r="16419" spans="1:4" ht="12.75" customHeight="1">
      <c r="A16419" s="203" t="s">
        <v>16919</v>
      </c>
      <c r="B16419" s="193" t="s">
        <v>16920</v>
      </c>
      <c r="C16419" s="194" t="s">
        <v>14883</v>
      </c>
      <c r="D16419" s="222">
        <v>109.25</v>
      </c>
    </row>
    <row r="16420" spans="1:4" ht="12.75" customHeight="1">
      <c r="A16420" s="203" t="s">
        <v>16921</v>
      </c>
      <c r="B16420" s="193" t="s">
        <v>16922</v>
      </c>
      <c r="C16420" s="194" t="s">
        <v>14883</v>
      </c>
      <c r="D16420" s="222">
        <v>87.03</v>
      </c>
    </row>
    <row r="16421" spans="1:4" ht="12.75" customHeight="1">
      <c r="A16421" s="203" t="s">
        <v>16923</v>
      </c>
      <c r="B16421" s="193" t="s">
        <v>16924</v>
      </c>
      <c r="C16421" s="194" t="s">
        <v>14883</v>
      </c>
      <c r="D16421" s="222">
        <v>119.11</v>
      </c>
    </row>
    <row r="16422" spans="1:4" ht="12.75" customHeight="1">
      <c r="A16422" s="203" t="s">
        <v>16925</v>
      </c>
      <c r="B16422" s="193" t="s">
        <v>16926</v>
      </c>
      <c r="C16422" s="194" t="s">
        <v>14883</v>
      </c>
      <c r="D16422" s="222">
        <v>101.17</v>
      </c>
    </row>
    <row r="16423" spans="1:4" ht="12.75" customHeight="1">
      <c r="A16423" s="203" t="s">
        <v>16927</v>
      </c>
      <c r="B16423" s="193" t="s">
        <v>16928</v>
      </c>
      <c r="C16423" s="194" t="s">
        <v>14883</v>
      </c>
      <c r="D16423" s="222">
        <v>135.81</v>
      </c>
    </row>
    <row r="16424" spans="1:4" ht="12.75" customHeight="1">
      <c r="A16424" s="203" t="s">
        <v>16929</v>
      </c>
      <c r="B16424" s="193" t="s">
        <v>16930</v>
      </c>
      <c r="C16424" s="194" t="s">
        <v>14883</v>
      </c>
      <c r="D16424" s="222">
        <v>123</v>
      </c>
    </row>
    <row r="16425" spans="1:4" ht="12.75" customHeight="1">
      <c r="A16425" s="203" t="s">
        <v>16931</v>
      </c>
      <c r="B16425" s="193" t="s">
        <v>16932</v>
      </c>
      <c r="C16425" s="194" t="s">
        <v>14883</v>
      </c>
      <c r="D16425" s="222">
        <v>171.45</v>
      </c>
    </row>
    <row r="16426" spans="1:4" ht="12.75" customHeight="1">
      <c r="A16426" s="203" t="s">
        <v>16933</v>
      </c>
      <c r="B16426" s="193" t="s">
        <v>16934</v>
      </c>
      <c r="C16426" s="194" t="s">
        <v>14883</v>
      </c>
      <c r="D16426" s="222">
        <v>162.08000000000001</v>
      </c>
    </row>
    <row r="16427" spans="1:4" ht="12.75" customHeight="1">
      <c r="A16427" s="203" t="s">
        <v>16935</v>
      </c>
      <c r="B16427" s="193" t="s">
        <v>16936</v>
      </c>
      <c r="C16427" s="194" t="s">
        <v>14883</v>
      </c>
      <c r="D16427" s="222">
        <v>204.13</v>
      </c>
    </row>
    <row r="16428" spans="1:4" ht="12.75" customHeight="1">
      <c r="A16428" s="202">
        <v>8931</v>
      </c>
      <c r="B16428" s="191" t="s">
        <v>16937</v>
      </c>
      <c r="C16428" s="192"/>
      <c r="D16428" s="221"/>
    </row>
    <row r="16429" spans="1:4" ht="12.75" customHeight="1">
      <c r="A16429" s="203" t="s">
        <v>16938</v>
      </c>
      <c r="B16429" s="193" t="s">
        <v>16939</v>
      </c>
      <c r="C16429" s="194" t="s">
        <v>14883</v>
      </c>
      <c r="D16429" s="222">
        <v>11.71</v>
      </c>
    </row>
    <row r="16430" spans="1:4" ht="12.75" customHeight="1">
      <c r="A16430" s="203" t="s">
        <v>16940</v>
      </c>
      <c r="B16430" s="193" t="s">
        <v>16941</v>
      </c>
      <c r="C16430" s="194" t="s">
        <v>14883</v>
      </c>
      <c r="D16430" s="222">
        <v>9.86</v>
      </c>
    </row>
    <row r="16431" spans="1:4" ht="28.5">
      <c r="A16431" s="203" t="s">
        <v>16942</v>
      </c>
      <c r="B16431" s="193" t="s">
        <v>16943</v>
      </c>
      <c r="C16431" s="194" t="s">
        <v>14883</v>
      </c>
      <c r="D16431" s="222">
        <v>14.77</v>
      </c>
    </row>
    <row r="16432" spans="1:4" ht="12.75" customHeight="1">
      <c r="A16432" s="203" t="s">
        <v>16944</v>
      </c>
      <c r="B16432" s="193" t="s">
        <v>16945</v>
      </c>
      <c r="C16432" s="194" t="s">
        <v>14883</v>
      </c>
      <c r="D16432" s="222">
        <v>20.96</v>
      </c>
    </row>
    <row r="16433" spans="1:4" ht="12.75" customHeight="1">
      <c r="A16433" s="203" t="s">
        <v>16946</v>
      </c>
      <c r="B16433" s="193" t="s">
        <v>16947</v>
      </c>
      <c r="C16433" s="194" t="s">
        <v>14883</v>
      </c>
      <c r="D16433" s="222">
        <v>18.71</v>
      </c>
    </row>
    <row r="16434" spans="1:4" ht="12.75" customHeight="1">
      <c r="A16434" s="202">
        <v>8932</v>
      </c>
      <c r="B16434" s="191" t="s">
        <v>16948</v>
      </c>
      <c r="C16434" s="192"/>
      <c r="D16434" s="221"/>
    </row>
    <row r="16435" spans="1:4" ht="12.75" customHeight="1">
      <c r="A16435" s="203" t="s">
        <v>16949</v>
      </c>
      <c r="B16435" s="193" t="s">
        <v>16950</v>
      </c>
      <c r="C16435" s="194" t="s">
        <v>14997</v>
      </c>
      <c r="D16435" s="222">
        <v>62.35</v>
      </c>
    </row>
    <row r="16436" spans="1:4" ht="12.75" customHeight="1">
      <c r="A16436" s="203" t="s">
        <v>16951</v>
      </c>
      <c r="B16436" s="193" t="s">
        <v>16952</v>
      </c>
      <c r="C16436" s="194" t="s">
        <v>14997</v>
      </c>
      <c r="D16436" s="222">
        <v>69.569999999999993</v>
      </c>
    </row>
    <row r="16437" spans="1:4" ht="12.75" customHeight="1">
      <c r="A16437" s="203" t="s">
        <v>16953</v>
      </c>
      <c r="B16437" s="193" t="s">
        <v>16954</v>
      </c>
      <c r="C16437" s="194" t="s">
        <v>14997</v>
      </c>
      <c r="D16437" s="222">
        <v>57.8</v>
      </c>
    </row>
    <row r="16438" spans="1:4" ht="12.75" customHeight="1">
      <c r="A16438" s="203" t="s">
        <v>16955</v>
      </c>
      <c r="B16438" s="193" t="s">
        <v>16956</v>
      </c>
      <c r="C16438" s="194" t="s">
        <v>14997</v>
      </c>
      <c r="D16438" s="222">
        <v>51.22</v>
      </c>
    </row>
    <row r="16439" spans="1:4" ht="12.75" customHeight="1">
      <c r="A16439" s="203" t="s">
        <v>23857</v>
      </c>
      <c r="B16439" s="193" t="s">
        <v>23955</v>
      </c>
      <c r="C16439" s="194" t="s">
        <v>14997</v>
      </c>
      <c r="D16439" s="222">
        <v>119.59</v>
      </c>
    </row>
    <row r="16440" spans="1:4" ht="12.75" customHeight="1">
      <c r="A16440" s="203" t="s">
        <v>16957</v>
      </c>
      <c r="B16440" s="193" t="s">
        <v>16958</v>
      </c>
      <c r="C16440" s="194" t="s">
        <v>14997</v>
      </c>
      <c r="D16440" s="222">
        <v>92.2</v>
      </c>
    </row>
    <row r="16441" spans="1:4" ht="12.75" customHeight="1">
      <c r="A16441" s="203" t="s">
        <v>23858</v>
      </c>
      <c r="B16441" s="193" t="s">
        <v>23956</v>
      </c>
      <c r="C16441" s="194" t="s">
        <v>14997</v>
      </c>
      <c r="D16441" s="222">
        <v>64.319999999999993</v>
      </c>
    </row>
    <row r="16442" spans="1:4" ht="12.75" customHeight="1">
      <c r="A16442" s="203" t="s">
        <v>16959</v>
      </c>
      <c r="B16442" s="193" t="s">
        <v>16960</v>
      </c>
      <c r="C16442" s="194" t="s">
        <v>14997</v>
      </c>
      <c r="D16442" s="222">
        <v>36.93</v>
      </c>
    </row>
    <row r="16443" spans="1:4" ht="12.75" customHeight="1">
      <c r="A16443" s="203" t="s">
        <v>23859</v>
      </c>
      <c r="B16443" s="193" t="s">
        <v>23957</v>
      </c>
      <c r="C16443" s="194" t="s">
        <v>14997</v>
      </c>
      <c r="D16443" s="222">
        <v>252.72</v>
      </c>
    </row>
    <row r="16444" spans="1:4" ht="12.75" customHeight="1">
      <c r="A16444" s="203" t="s">
        <v>23860</v>
      </c>
      <c r="B16444" s="193" t="s">
        <v>23958</v>
      </c>
      <c r="C16444" s="194" t="s">
        <v>14997</v>
      </c>
      <c r="D16444" s="222">
        <v>263.3</v>
      </c>
    </row>
    <row r="16445" spans="1:4" ht="12.75" customHeight="1">
      <c r="A16445" s="203" t="s">
        <v>16961</v>
      </c>
      <c r="B16445" s="193" t="s">
        <v>16962</v>
      </c>
      <c r="C16445" s="194" t="s">
        <v>14997</v>
      </c>
      <c r="D16445" s="222">
        <v>172.76</v>
      </c>
    </row>
    <row r="16446" spans="1:4" ht="12.75" customHeight="1">
      <c r="A16446" s="203" t="s">
        <v>16963</v>
      </c>
      <c r="B16446" s="193" t="s">
        <v>16964</v>
      </c>
      <c r="C16446" s="194" t="s">
        <v>14997</v>
      </c>
      <c r="D16446" s="222">
        <v>169.88</v>
      </c>
    </row>
    <row r="16447" spans="1:4" ht="12.75" customHeight="1">
      <c r="A16447" s="203" t="s">
        <v>23861</v>
      </c>
      <c r="B16447" s="193" t="s">
        <v>23959</v>
      </c>
      <c r="C16447" s="194" t="s">
        <v>14997</v>
      </c>
      <c r="D16447" s="222">
        <v>439.73</v>
      </c>
    </row>
    <row r="16448" spans="1:4" ht="12.75" customHeight="1">
      <c r="A16448" s="203" t="s">
        <v>23862</v>
      </c>
      <c r="B16448" s="193" t="s">
        <v>23960</v>
      </c>
      <c r="C16448" s="194" t="s">
        <v>14997</v>
      </c>
      <c r="D16448" s="222">
        <v>473.86</v>
      </c>
    </row>
    <row r="16449" spans="1:4" ht="12.75" customHeight="1">
      <c r="A16449" s="203" t="s">
        <v>16965</v>
      </c>
      <c r="B16449" s="193" t="s">
        <v>16966</v>
      </c>
      <c r="C16449" s="194" t="s">
        <v>14997</v>
      </c>
      <c r="D16449" s="222">
        <v>292.77999999999997</v>
      </c>
    </row>
    <row r="16450" spans="1:4" ht="12.75" customHeight="1">
      <c r="A16450" s="203" t="s">
        <v>16967</v>
      </c>
      <c r="B16450" s="193" t="s">
        <v>16968</v>
      </c>
      <c r="C16450" s="194" t="s">
        <v>14997</v>
      </c>
      <c r="D16450" s="222">
        <v>274.05</v>
      </c>
    </row>
    <row r="16451" spans="1:4" ht="12.75" customHeight="1">
      <c r="A16451" s="203" t="s">
        <v>23863</v>
      </c>
      <c r="B16451" s="193" t="s">
        <v>23961</v>
      </c>
      <c r="C16451" s="194" t="s">
        <v>14997</v>
      </c>
      <c r="D16451" s="222">
        <v>171.47</v>
      </c>
    </row>
    <row r="16452" spans="1:4" ht="12.75" customHeight="1">
      <c r="A16452" s="203" t="s">
        <v>23864</v>
      </c>
      <c r="B16452" s="193" t="s">
        <v>23962</v>
      </c>
      <c r="C16452" s="194" t="s">
        <v>14997</v>
      </c>
      <c r="D16452" s="222">
        <v>182.6</v>
      </c>
    </row>
    <row r="16453" spans="1:4" ht="12.75" customHeight="1">
      <c r="A16453" s="203" t="s">
        <v>16969</v>
      </c>
      <c r="B16453" s="193" t="s">
        <v>16970</v>
      </c>
      <c r="C16453" s="194" t="s">
        <v>14997</v>
      </c>
      <c r="D16453" s="222">
        <v>121.81</v>
      </c>
    </row>
    <row r="16454" spans="1:4" ht="12.75" customHeight="1">
      <c r="A16454" s="203" t="s">
        <v>16971</v>
      </c>
      <c r="B16454" s="193" t="s">
        <v>16972</v>
      </c>
      <c r="C16454" s="194" t="s">
        <v>14997</v>
      </c>
      <c r="D16454" s="222">
        <v>114.9</v>
      </c>
    </row>
    <row r="16455" spans="1:4" ht="12.75" customHeight="1">
      <c r="A16455" s="203" t="s">
        <v>23865</v>
      </c>
      <c r="B16455" s="193" t="s">
        <v>23963</v>
      </c>
      <c r="C16455" s="194" t="s">
        <v>14997</v>
      </c>
      <c r="D16455" s="222">
        <v>81.319999999999993</v>
      </c>
    </row>
    <row r="16456" spans="1:4" ht="12.75" customHeight="1">
      <c r="A16456" s="203" t="s">
        <v>23866</v>
      </c>
      <c r="B16456" s="193" t="s">
        <v>23964</v>
      </c>
      <c r="C16456" s="194" t="s">
        <v>14997</v>
      </c>
      <c r="D16456" s="222">
        <v>86.04</v>
      </c>
    </row>
    <row r="16457" spans="1:4" ht="12.75" customHeight="1">
      <c r="A16457" s="203" t="s">
        <v>23867</v>
      </c>
      <c r="B16457" s="193" t="s">
        <v>23965</v>
      </c>
      <c r="C16457" s="194" t="s">
        <v>14997</v>
      </c>
      <c r="D16457" s="222">
        <v>96.93</v>
      </c>
    </row>
    <row r="16458" spans="1:4" ht="12.75" customHeight="1">
      <c r="A16458" s="203" t="s">
        <v>23868</v>
      </c>
      <c r="B16458" s="193" t="s">
        <v>23966</v>
      </c>
      <c r="C16458" s="194" t="s">
        <v>14997</v>
      </c>
      <c r="D16458" s="222">
        <v>119.34</v>
      </c>
    </row>
    <row r="16459" spans="1:4" ht="12.75" customHeight="1">
      <c r="A16459" s="203" t="s">
        <v>23869</v>
      </c>
      <c r="B16459" s="193" t="s">
        <v>23967</v>
      </c>
      <c r="C16459" s="194" t="s">
        <v>14997</v>
      </c>
      <c r="D16459" s="222">
        <v>70.62</v>
      </c>
    </row>
    <row r="16460" spans="1:4" ht="12.75" customHeight="1">
      <c r="A16460" s="203" t="s">
        <v>23870</v>
      </c>
      <c r="B16460" s="193" t="s">
        <v>23968</v>
      </c>
      <c r="C16460" s="194" t="s">
        <v>14997</v>
      </c>
      <c r="D16460" s="222">
        <v>78.45</v>
      </c>
    </row>
    <row r="16461" spans="1:4" ht="12.75" customHeight="1">
      <c r="A16461" s="203" t="s">
        <v>16973</v>
      </c>
      <c r="B16461" s="193" t="s">
        <v>16974</v>
      </c>
      <c r="C16461" s="194" t="s">
        <v>14997</v>
      </c>
      <c r="D16461" s="222">
        <v>277.16000000000003</v>
      </c>
    </row>
    <row r="16462" spans="1:4" ht="12.75" customHeight="1">
      <c r="A16462" s="203" t="s">
        <v>16975</v>
      </c>
      <c r="B16462" s="193" t="s">
        <v>16976</v>
      </c>
      <c r="C16462" s="194" t="s">
        <v>14997</v>
      </c>
      <c r="D16462" s="222">
        <v>242.86</v>
      </c>
    </row>
    <row r="16463" spans="1:4" ht="12.75" customHeight="1">
      <c r="A16463" s="203" t="s">
        <v>16977</v>
      </c>
      <c r="B16463" s="193" t="s">
        <v>16978</v>
      </c>
      <c r="C16463" s="194" t="s">
        <v>14997</v>
      </c>
      <c r="D16463" s="222">
        <v>535.25</v>
      </c>
    </row>
    <row r="16464" spans="1:4" ht="12.75" customHeight="1">
      <c r="A16464" s="203" t="s">
        <v>16979</v>
      </c>
      <c r="B16464" s="193" t="s">
        <v>16980</v>
      </c>
      <c r="C16464" s="194" t="s">
        <v>14997</v>
      </c>
      <c r="D16464" s="222">
        <v>435.12</v>
      </c>
    </row>
    <row r="16465" spans="1:4" ht="12.75" customHeight="1">
      <c r="A16465" s="203" t="s">
        <v>16981</v>
      </c>
      <c r="B16465" s="193" t="s">
        <v>16982</v>
      </c>
      <c r="C16465" s="194" t="s">
        <v>14997</v>
      </c>
      <c r="D16465" s="222">
        <v>190.44</v>
      </c>
    </row>
    <row r="16466" spans="1:4" ht="12.75" customHeight="1">
      <c r="A16466" s="203" t="s">
        <v>16983</v>
      </c>
      <c r="B16466" s="193" t="s">
        <v>16984</v>
      </c>
      <c r="C16466" s="194" t="s">
        <v>14997</v>
      </c>
      <c r="D16466" s="222">
        <v>154.30000000000001</v>
      </c>
    </row>
    <row r="16467" spans="1:4" ht="12.75" customHeight="1">
      <c r="A16467" s="203" t="s">
        <v>16985</v>
      </c>
      <c r="B16467" s="193" t="s">
        <v>16986</v>
      </c>
      <c r="C16467" s="194" t="s">
        <v>14997</v>
      </c>
      <c r="D16467" s="222">
        <v>361.81</v>
      </c>
    </row>
    <row r="16468" spans="1:4" ht="12.75" customHeight="1">
      <c r="A16468" s="203" t="s">
        <v>16987</v>
      </c>
      <c r="B16468" s="193" t="s">
        <v>16988</v>
      </c>
      <c r="C16468" s="194" t="s">
        <v>14997</v>
      </c>
      <c r="D16468" s="222">
        <v>258</v>
      </c>
    </row>
    <row r="16469" spans="1:4" ht="12.75" customHeight="1">
      <c r="A16469" s="203" t="s">
        <v>16989</v>
      </c>
      <c r="B16469" s="193" t="s">
        <v>16990</v>
      </c>
      <c r="C16469" s="194" t="s">
        <v>14997</v>
      </c>
      <c r="D16469" s="222">
        <v>297.02</v>
      </c>
    </row>
    <row r="16470" spans="1:4" ht="12.75" customHeight="1">
      <c r="A16470" s="203" t="s">
        <v>16991</v>
      </c>
      <c r="B16470" s="193" t="s">
        <v>16992</v>
      </c>
      <c r="C16470" s="194" t="s">
        <v>14997</v>
      </c>
      <c r="D16470" s="222">
        <v>241.58</v>
      </c>
    </row>
    <row r="16471" spans="1:4" ht="12.75" customHeight="1">
      <c r="A16471" s="203" t="s">
        <v>16993</v>
      </c>
      <c r="B16471" s="193" t="s">
        <v>16994</v>
      </c>
      <c r="C16471" s="194" t="s">
        <v>14997</v>
      </c>
      <c r="D16471" s="222">
        <v>574.84</v>
      </c>
    </row>
    <row r="16472" spans="1:4" ht="12.75" customHeight="1">
      <c r="A16472" s="203" t="s">
        <v>16995</v>
      </c>
      <c r="B16472" s="193" t="s">
        <v>16996</v>
      </c>
      <c r="C16472" s="194" t="s">
        <v>14997</v>
      </c>
      <c r="D16472" s="222">
        <v>443.99</v>
      </c>
    </row>
    <row r="16473" spans="1:4" ht="12.75" customHeight="1">
      <c r="A16473" s="203" t="s">
        <v>16997</v>
      </c>
      <c r="B16473" s="193" t="s">
        <v>16998</v>
      </c>
      <c r="C16473" s="194" t="s">
        <v>14997</v>
      </c>
      <c r="D16473" s="222">
        <v>210.3</v>
      </c>
    </row>
    <row r="16474" spans="1:4" ht="12.75" customHeight="1">
      <c r="A16474" s="203" t="s">
        <v>16999</v>
      </c>
      <c r="B16474" s="193" t="s">
        <v>17000</v>
      </c>
      <c r="C16474" s="194" t="s">
        <v>14997</v>
      </c>
      <c r="D16474" s="222">
        <v>153.02000000000001</v>
      </c>
    </row>
    <row r="16475" spans="1:4" ht="12.75" customHeight="1">
      <c r="A16475" s="203" t="s">
        <v>17001</v>
      </c>
      <c r="B16475" s="193" t="s">
        <v>17002</v>
      </c>
      <c r="C16475" s="194" t="s">
        <v>14997</v>
      </c>
      <c r="D16475" s="222">
        <v>401.4</v>
      </c>
    </row>
    <row r="16476" spans="1:4" ht="12.75" customHeight="1">
      <c r="A16476" s="203" t="s">
        <v>17003</v>
      </c>
      <c r="B16476" s="193" t="s">
        <v>17004</v>
      </c>
      <c r="C16476" s="194" t="s">
        <v>14997</v>
      </c>
      <c r="D16476" s="222">
        <v>266.87</v>
      </c>
    </row>
    <row r="16477" spans="1:4" ht="12.75" customHeight="1">
      <c r="A16477" s="203" t="s">
        <v>17005</v>
      </c>
      <c r="B16477" s="193" t="s">
        <v>17006</v>
      </c>
      <c r="C16477" s="194" t="s">
        <v>14997</v>
      </c>
      <c r="D16477" s="222">
        <v>286.18</v>
      </c>
    </row>
    <row r="16478" spans="1:4" ht="12.75" customHeight="1">
      <c r="A16478" s="203" t="s">
        <v>17007</v>
      </c>
      <c r="B16478" s="193" t="s">
        <v>17008</v>
      </c>
      <c r="C16478" s="194" t="s">
        <v>14997</v>
      </c>
      <c r="D16478" s="222">
        <v>239.58</v>
      </c>
    </row>
    <row r="16479" spans="1:4" ht="12.75" customHeight="1">
      <c r="A16479" s="203" t="s">
        <v>17009</v>
      </c>
      <c r="B16479" s="193" t="s">
        <v>17010</v>
      </c>
      <c r="C16479" s="194" t="s">
        <v>14997</v>
      </c>
      <c r="D16479" s="222">
        <v>434.17</v>
      </c>
    </row>
    <row r="16480" spans="1:4" ht="12.75" customHeight="1">
      <c r="A16480" s="203" t="s">
        <v>17011</v>
      </c>
      <c r="B16480" s="193" t="s">
        <v>17012</v>
      </c>
      <c r="C16480" s="194" t="s">
        <v>14997</v>
      </c>
      <c r="D16480" s="222">
        <v>199.46</v>
      </c>
    </row>
    <row r="16481" spans="1:4" ht="12.75" customHeight="1">
      <c r="A16481" s="203" t="s">
        <v>17013</v>
      </c>
      <c r="B16481" s="193" t="s">
        <v>17014</v>
      </c>
      <c r="C16481" s="194" t="s">
        <v>14997</v>
      </c>
      <c r="D16481" s="222">
        <v>151.02000000000001</v>
      </c>
    </row>
    <row r="16482" spans="1:4" ht="12.75" customHeight="1">
      <c r="A16482" s="203" t="s">
        <v>17015</v>
      </c>
      <c r="B16482" s="193" t="s">
        <v>17016</v>
      </c>
      <c r="C16482" s="194" t="s">
        <v>14997</v>
      </c>
      <c r="D16482" s="222">
        <v>257.05</v>
      </c>
    </row>
    <row r="16483" spans="1:4" ht="12.75" customHeight="1">
      <c r="A16483" s="203" t="s">
        <v>17017</v>
      </c>
      <c r="B16483" s="193" t="s">
        <v>17018</v>
      </c>
      <c r="C16483" s="194" t="s">
        <v>14997</v>
      </c>
      <c r="D16483" s="222">
        <v>289.52999999999997</v>
      </c>
    </row>
    <row r="16484" spans="1:4" ht="12.75" customHeight="1">
      <c r="A16484" s="203" t="s">
        <v>17019</v>
      </c>
      <c r="B16484" s="193" t="s">
        <v>17020</v>
      </c>
      <c r="C16484" s="194" t="s">
        <v>14997</v>
      </c>
      <c r="D16484" s="222">
        <v>247.01</v>
      </c>
    </row>
    <row r="16485" spans="1:4" ht="12.75" customHeight="1">
      <c r="A16485" s="203" t="s">
        <v>17021</v>
      </c>
      <c r="B16485" s="193" t="s">
        <v>17022</v>
      </c>
      <c r="C16485" s="194" t="s">
        <v>14997</v>
      </c>
      <c r="D16485" s="222">
        <v>478.34</v>
      </c>
    </row>
    <row r="16486" spans="1:4" ht="12.75" customHeight="1">
      <c r="A16486" s="203" t="s">
        <v>17023</v>
      </c>
      <c r="B16486" s="193" t="s">
        <v>17024</v>
      </c>
      <c r="C16486" s="194" t="s">
        <v>14997</v>
      </c>
      <c r="D16486" s="222">
        <v>202.42</v>
      </c>
    </row>
    <row r="16487" spans="1:4" ht="12.75" customHeight="1">
      <c r="A16487" s="203" t="s">
        <v>17025</v>
      </c>
      <c r="B16487" s="193" t="s">
        <v>17026</v>
      </c>
      <c r="C16487" s="194" t="s">
        <v>14997</v>
      </c>
      <c r="D16487" s="222">
        <v>164.86</v>
      </c>
    </row>
    <row r="16488" spans="1:4" ht="12.75" customHeight="1">
      <c r="A16488" s="203" t="s">
        <v>17027</v>
      </c>
      <c r="B16488" s="193" t="s">
        <v>17028</v>
      </c>
      <c r="C16488" s="194" t="s">
        <v>14997</v>
      </c>
      <c r="D16488" s="222">
        <v>202.81</v>
      </c>
    </row>
    <row r="16489" spans="1:4" ht="12.75" customHeight="1">
      <c r="A16489" s="203" t="s">
        <v>17029</v>
      </c>
      <c r="B16489" s="193" t="s">
        <v>17030</v>
      </c>
      <c r="C16489" s="194" t="s">
        <v>14997</v>
      </c>
      <c r="D16489" s="222">
        <v>158.44999999999999</v>
      </c>
    </row>
    <row r="16490" spans="1:4" ht="12.75" customHeight="1">
      <c r="A16490" s="203" t="s">
        <v>17031</v>
      </c>
      <c r="B16490" s="193" t="s">
        <v>17032</v>
      </c>
      <c r="C16490" s="194" t="s">
        <v>14997</v>
      </c>
      <c r="D16490" s="222">
        <v>301.22000000000003</v>
      </c>
    </row>
    <row r="16491" spans="1:4" ht="12.75" customHeight="1">
      <c r="A16491" s="203" t="s">
        <v>17033</v>
      </c>
      <c r="B16491" s="193" t="s">
        <v>17034</v>
      </c>
      <c r="C16491" s="194" t="s">
        <v>14997</v>
      </c>
      <c r="D16491" s="222">
        <v>159.06</v>
      </c>
    </row>
    <row r="16492" spans="1:4" ht="12.75" customHeight="1">
      <c r="A16492" s="203" t="s">
        <v>17035</v>
      </c>
      <c r="B16492" s="193" t="s">
        <v>17036</v>
      </c>
      <c r="C16492" s="194" t="s">
        <v>14997</v>
      </c>
      <c r="D16492" s="222">
        <v>120.58</v>
      </c>
    </row>
    <row r="16493" spans="1:4" ht="12.75" customHeight="1">
      <c r="A16493" s="203" t="s">
        <v>17037</v>
      </c>
      <c r="B16493" s="193" t="s">
        <v>17038</v>
      </c>
      <c r="C16493" s="194" t="s">
        <v>14997</v>
      </c>
      <c r="D16493" s="222">
        <v>62.55</v>
      </c>
    </row>
    <row r="16494" spans="1:4" ht="12.75" customHeight="1">
      <c r="A16494" s="203" t="s">
        <v>2603</v>
      </c>
      <c r="B16494" s="193" t="s">
        <v>17039</v>
      </c>
      <c r="C16494" s="194" t="s">
        <v>14997</v>
      </c>
      <c r="D16494" s="222">
        <v>58</v>
      </c>
    </row>
    <row r="16495" spans="1:4" ht="12.75" customHeight="1">
      <c r="A16495" s="203" t="s">
        <v>17040</v>
      </c>
      <c r="B16495" s="193" t="s">
        <v>17041</v>
      </c>
      <c r="C16495" s="194" t="s">
        <v>14997</v>
      </c>
      <c r="D16495" s="222">
        <v>51.42</v>
      </c>
    </row>
    <row r="16496" spans="1:4" ht="12.75" customHeight="1">
      <c r="A16496" s="203" t="s">
        <v>23871</v>
      </c>
      <c r="B16496" s="193" t="s">
        <v>23969</v>
      </c>
      <c r="C16496" s="194" t="s">
        <v>14997</v>
      </c>
      <c r="D16496" s="222">
        <v>2109.48</v>
      </c>
    </row>
    <row r="16497" spans="1:4" ht="12.75" customHeight="1">
      <c r="A16497" s="203" t="s">
        <v>23872</v>
      </c>
      <c r="B16497" s="193" t="s">
        <v>23970</v>
      </c>
      <c r="C16497" s="194" t="s">
        <v>14997</v>
      </c>
      <c r="D16497" s="222">
        <v>3101.77</v>
      </c>
    </row>
    <row r="16498" spans="1:4" ht="12.75" customHeight="1">
      <c r="A16498" s="203" t="s">
        <v>23873</v>
      </c>
      <c r="B16498" s="193" t="s">
        <v>23971</v>
      </c>
      <c r="C16498" s="194" t="s">
        <v>14997</v>
      </c>
      <c r="D16498" s="222">
        <v>3336.36</v>
      </c>
    </row>
    <row r="16499" spans="1:4" ht="12.75" customHeight="1">
      <c r="A16499" s="203" t="s">
        <v>23874</v>
      </c>
      <c r="B16499" s="193" t="s">
        <v>23972</v>
      </c>
      <c r="C16499" s="194" t="s">
        <v>14997</v>
      </c>
      <c r="D16499" s="222">
        <v>2945.53</v>
      </c>
    </row>
    <row r="16500" spans="1:4" ht="12.75" customHeight="1">
      <c r="A16500" s="203" t="s">
        <v>23875</v>
      </c>
      <c r="B16500" s="193" t="s">
        <v>23973</v>
      </c>
      <c r="C16500" s="194" t="s">
        <v>14997</v>
      </c>
      <c r="D16500" s="222">
        <v>3394.42</v>
      </c>
    </row>
    <row r="16501" spans="1:4" ht="12.75" customHeight="1">
      <c r="A16501" s="203" t="s">
        <v>23876</v>
      </c>
      <c r="B16501" s="193" t="s">
        <v>23974</v>
      </c>
      <c r="C16501" s="194" t="s">
        <v>14997</v>
      </c>
      <c r="D16501" s="222">
        <v>98.63</v>
      </c>
    </row>
    <row r="16502" spans="1:4" ht="12.75" customHeight="1">
      <c r="A16502" s="203" t="s">
        <v>17042</v>
      </c>
      <c r="B16502" s="193" t="s">
        <v>17043</v>
      </c>
      <c r="C16502" s="194" t="s">
        <v>14997</v>
      </c>
      <c r="D16502" s="222">
        <v>94.12</v>
      </c>
    </row>
    <row r="16503" spans="1:4" ht="12.75" customHeight="1">
      <c r="A16503" s="203" t="s">
        <v>17044</v>
      </c>
      <c r="B16503" s="193" t="s">
        <v>17045</v>
      </c>
      <c r="C16503" s="194" t="s">
        <v>14997</v>
      </c>
      <c r="D16503" s="222">
        <v>89.57</v>
      </c>
    </row>
    <row r="16504" spans="1:4" ht="12.75" customHeight="1">
      <c r="A16504" s="203" t="s">
        <v>17046</v>
      </c>
      <c r="B16504" s="193" t="s">
        <v>17047</v>
      </c>
      <c r="C16504" s="194" t="s">
        <v>14997</v>
      </c>
      <c r="D16504" s="222">
        <v>71.239999999999995</v>
      </c>
    </row>
    <row r="16505" spans="1:4" ht="12.75" customHeight="1">
      <c r="A16505" s="203" t="s">
        <v>23877</v>
      </c>
      <c r="B16505" s="193" t="s">
        <v>23975</v>
      </c>
      <c r="C16505" s="194" t="s">
        <v>14997</v>
      </c>
      <c r="D16505" s="222">
        <v>343.22</v>
      </c>
    </row>
    <row r="16506" spans="1:4" ht="15">
      <c r="A16506" s="202">
        <v>8933</v>
      </c>
      <c r="B16506" s="191" t="s">
        <v>17048</v>
      </c>
      <c r="C16506" s="192"/>
      <c r="D16506" s="221"/>
    </row>
    <row r="16507" spans="1:4" ht="12.75" customHeight="1">
      <c r="A16507" s="203" t="s">
        <v>17049</v>
      </c>
      <c r="B16507" s="193" t="s">
        <v>17050</v>
      </c>
      <c r="C16507" s="194" t="s">
        <v>14997</v>
      </c>
      <c r="D16507" s="222">
        <v>86.84</v>
      </c>
    </row>
    <row r="16508" spans="1:4" ht="12.75" customHeight="1">
      <c r="A16508" s="203" t="s">
        <v>17051</v>
      </c>
      <c r="B16508" s="193" t="s">
        <v>17052</v>
      </c>
      <c r="C16508" s="194" t="s">
        <v>14997</v>
      </c>
      <c r="D16508" s="222">
        <v>87.5</v>
      </c>
    </row>
    <row r="16509" spans="1:4" ht="12.75" customHeight="1">
      <c r="A16509" s="203" t="s">
        <v>17053</v>
      </c>
      <c r="B16509" s="193" t="s">
        <v>17054</v>
      </c>
      <c r="C16509" s="194" t="s">
        <v>14997</v>
      </c>
      <c r="D16509" s="222">
        <v>86.9</v>
      </c>
    </row>
    <row r="16510" spans="1:4" ht="12.75" customHeight="1">
      <c r="A16510" s="203" t="s">
        <v>17055</v>
      </c>
      <c r="B16510" s="193" t="s">
        <v>17056</v>
      </c>
      <c r="C16510" s="194" t="s">
        <v>14997</v>
      </c>
      <c r="D16510" s="222">
        <v>87.46</v>
      </c>
    </row>
    <row r="16511" spans="1:4" ht="12.75" customHeight="1">
      <c r="A16511" s="203" t="s">
        <v>17057</v>
      </c>
      <c r="B16511" s="193" t="s">
        <v>17058</v>
      </c>
      <c r="C16511" s="194" t="s">
        <v>14997</v>
      </c>
      <c r="D16511" s="222">
        <v>58.57</v>
      </c>
    </row>
    <row r="16512" spans="1:4" ht="12.75" customHeight="1">
      <c r="A16512" s="203" t="s">
        <v>17059</v>
      </c>
      <c r="B16512" s="193" t="s">
        <v>17060</v>
      </c>
      <c r="C16512" s="194" t="s">
        <v>14997</v>
      </c>
      <c r="D16512" s="222">
        <v>58.6</v>
      </c>
    </row>
    <row r="16513" spans="1:4" ht="12.75" customHeight="1">
      <c r="A16513" s="203" t="s">
        <v>17061</v>
      </c>
      <c r="B16513" s="193" t="s">
        <v>17062</v>
      </c>
      <c r="C16513" s="194" t="s">
        <v>14997</v>
      </c>
      <c r="D16513" s="222">
        <v>58.97</v>
      </c>
    </row>
    <row r="16514" spans="1:4" ht="12.75" customHeight="1">
      <c r="A16514" s="203" t="s">
        <v>17063</v>
      </c>
      <c r="B16514" s="193" t="s">
        <v>17064</v>
      </c>
      <c r="C16514" s="194" t="s">
        <v>14997</v>
      </c>
      <c r="D16514" s="222">
        <v>58.95</v>
      </c>
    </row>
    <row r="16515" spans="1:4" ht="12.75" customHeight="1">
      <c r="A16515" s="202">
        <v>8934</v>
      </c>
      <c r="B16515" s="191" t="s">
        <v>17065</v>
      </c>
      <c r="C16515" s="192"/>
      <c r="D16515" s="221"/>
    </row>
    <row r="16516" spans="1:4" ht="12.75" customHeight="1">
      <c r="A16516" s="203" t="s">
        <v>23878</v>
      </c>
      <c r="B16516" s="193" t="s">
        <v>23976</v>
      </c>
      <c r="C16516" s="194" t="s">
        <v>14997</v>
      </c>
      <c r="D16516" s="222">
        <v>13.69</v>
      </c>
    </row>
    <row r="16517" spans="1:4" ht="12.75" customHeight="1">
      <c r="A16517" s="203" t="s">
        <v>23879</v>
      </c>
      <c r="B16517" s="193" t="s">
        <v>23977</v>
      </c>
      <c r="C16517" s="194" t="s">
        <v>14997</v>
      </c>
      <c r="D16517" s="222">
        <v>16.399999999999999</v>
      </c>
    </row>
    <row r="16518" spans="1:4" ht="12.75" customHeight="1">
      <c r="A16518" s="203" t="s">
        <v>23880</v>
      </c>
      <c r="B16518" s="193" t="s">
        <v>23978</v>
      </c>
      <c r="C16518" s="194" t="s">
        <v>14997</v>
      </c>
      <c r="D16518" s="222">
        <v>15.64</v>
      </c>
    </row>
    <row r="16519" spans="1:4" ht="12.75" customHeight="1">
      <c r="A16519" s="203" t="s">
        <v>23881</v>
      </c>
      <c r="B16519" s="193" t="s">
        <v>23979</v>
      </c>
      <c r="C16519" s="194" t="s">
        <v>14997</v>
      </c>
      <c r="D16519" s="222">
        <v>15.53</v>
      </c>
    </row>
    <row r="16520" spans="1:4" ht="12.75" customHeight="1">
      <c r="A16520" s="203" t="s">
        <v>23882</v>
      </c>
      <c r="B16520" s="193" t="s">
        <v>23980</v>
      </c>
      <c r="C16520" s="194" t="s">
        <v>14997</v>
      </c>
      <c r="D16520" s="222">
        <v>12.22</v>
      </c>
    </row>
    <row r="16521" spans="1:4" ht="12.75" customHeight="1">
      <c r="A16521" s="203" t="s">
        <v>17066</v>
      </c>
      <c r="B16521" s="193" t="s">
        <v>17067</v>
      </c>
      <c r="C16521" s="194" t="s">
        <v>14997</v>
      </c>
      <c r="D16521" s="222">
        <v>11.13</v>
      </c>
    </row>
    <row r="16522" spans="1:4" ht="12.75" customHeight="1">
      <c r="A16522" s="203" t="s">
        <v>17068</v>
      </c>
      <c r="B16522" s="193" t="s">
        <v>17069</v>
      </c>
      <c r="C16522" s="194" t="s">
        <v>14997</v>
      </c>
      <c r="D16522" s="222">
        <v>18.350000000000001</v>
      </c>
    </row>
    <row r="16523" spans="1:4" ht="12.75" customHeight="1">
      <c r="A16523" s="203" t="s">
        <v>17070</v>
      </c>
      <c r="B16523" s="193" t="s">
        <v>17071</v>
      </c>
      <c r="C16523" s="194" t="s">
        <v>14997</v>
      </c>
      <c r="D16523" s="222">
        <v>6.58</v>
      </c>
    </row>
    <row r="16524" spans="1:4" ht="12.75" customHeight="1">
      <c r="A16524" s="203" t="s">
        <v>17072</v>
      </c>
      <c r="B16524" s="193" t="s">
        <v>17073</v>
      </c>
      <c r="C16524" s="194" t="s">
        <v>14997</v>
      </c>
      <c r="D16524" s="222">
        <v>24.74</v>
      </c>
    </row>
    <row r="16525" spans="1:4" ht="12.75" customHeight="1">
      <c r="A16525" s="203" t="s">
        <v>17074</v>
      </c>
      <c r="B16525" s="193" t="s">
        <v>17075</v>
      </c>
      <c r="C16525" s="194" t="s">
        <v>14997</v>
      </c>
      <c r="D16525" s="222">
        <v>38.49</v>
      </c>
    </row>
    <row r="16526" spans="1:4" ht="12.75" customHeight="1">
      <c r="A16526" s="203" t="s">
        <v>23883</v>
      </c>
      <c r="B16526" s="193" t="s">
        <v>23981</v>
      </c>
      <c r="C16526" s="194" t="s">
        <v>14997</v>
      </c>
      <c r="D16526" s="222">
        <v>18.899999999999999</v>
      </c>
    </row>
    <row r="16527" spans="1:4" ht="12.75" customHeight="1">
      <c r="A16527" s="203" t="s">
        <v>23884</v>
      </c>
      <c r="B16527" s="193" t="s">
        <v>23982</v>
      </c>
      <c r="C16527" s="194" t="s">
        <v>14997</v>
      </c>
      <c r="D16527" s="222">
        <v>19</v>
      </c>
    </row>
    <row r="16528" spans="1:4" ht="12.75" customHeight="1">
      <c r="A16528" s="203" t="s">
        <v>23885</v>
      </c>
      <c r="B16528" s="193" t="s">
        <v>23983</v>
      </c>
      <c r="C16528" s="194" t="s">
        <v>14997</v>
      </c>
      <c r="D16528" s="222">
        <v>21.8</v>
      </c>
    </row>
    <row r="16529" spans="1:4" ht="12.75" customHeight="1">
      <c r="A16529" s="203" t="s">
        <v>23886</v>
      </c>
      <c r="B16529" s="193" t="s">
        <v>23984</v>
      </c>
      <c r="C16529" s="194" t="s">
        <v>14997</v>
      </c>
      <c r="D16529" s="222">
        <v>21.25</v>
      </c>
    </row>
    <row r="16530" spans="1:4" ht="12.75" customHeight="1">
      <c r="A16530" s="203" t="s">
        <v>17076</v>
      </c>
      <c r="B16530" s="193" t="s">
        <v>17077</v>
      </c>
      <c r="C16530" s="194" t="s">
        <v>14997</v>
      </c>
      <c r="D16530" s="222">
        <v>19.98</v>
      </c>
    </row>
    <row r="16531" spans="1:4" ht="12.75" customHeight="1">
      <c r="A16531" s="203" t="s">
        <v>17078</v>
      </c>
      <c r="B16531" s="193" t="s">
        <v>17079</v>
      </c>
      <c r="C16531" s="194" t="s">
        <v>14997</v>
      </c>
      <c r="D16531" s="222">
        <v>48.32</v>
      </c>
    </row>
    <row r="16532" spans="1:4" ht="12.75" customHeight="1">
      <c r="A16532" s="203" t="s">
        <v>17080</v>
      </c>
      <c r="B16532" s="193" t="s">
        <v>17081</v>
      </c>
      <c r="C16532" s="194" t="s">
        <v>14997</v>
      </c>
      <c r="D16532" s="222">
        <v>20.9</v>
      </c>
    </row>
    <row r="16533" spans="1:4" ht="12.75" customHeight="1">
      <c r="A16533" s="203" t="s">
        <v>17082</v>
      </c>
      <c r="B16533" s="193" t="s">
        <v>17083</v>
      </c>
      <c r="C16533" s="194" t="s">
        <v>14997</v>
      </c>
      <c r="D16533" s="222">
        <v>11.75</v>
      </c>
    </row>
    <row r="16534" spans="1:4" ht="12.75" customHeight="1">
      <c r="A16534" s="202">
        <v>8936</v>
      </c>
      <c r="B16534" s="191" t="s">
        <v>17084</v>
      </c>
      <c r="C16534" s="192"/>
      <c r="D16534" s="221"/>
    </row>
    <row r="16535" spans="1:4" ht="12.75" customHeight="1">
      <c r="A16535" s="203" t="s">
        <v>17085</v>
      </c>
      <c r="B16535" s="193" t="s">
        <v>17086</v>
      </c>
      <c r="C16535" s="194" t="s">
        <v>14883</v>
      </c>
      <c r="D16535" s="222">
        <v>64.41</v>
      </c>
    </row>
    <row r="16536" spans="1:4" ht="12.75" customHeight="1">
      <c r="A16536" s="203" t="s">
        <v>17087</v>
      </c>
      <c r="B16536" s="193" t="s">
        <v>17088</v>
      </c>
      <c r="C16536" s="194" t="s">
        <v>14883</v>
      </c>
      <c r="D16536" s="222">
        <v>90.14</v>
      </c>
    </row>
    <row r="16537" spans="1:4" ht="12.75" customHeight="1">
      <c r="A16537" s="203" t="s">
        <v>17089</v>
      </c>
      <c r="B16537" s="193" t="s">
        <v>17090</v>
      </c>
      <c r="C16537" s="194" t="s">
        <v>14883</v>
      </c>
      <c r="D16537" s="222">
        <v>110.62</v>
      </c>
    </row>
    <row r="16538" spans="1:4" ht="12.75" customHeight="1">
      <c r="A16538" s="203" t="s">
        <v>17091</v>
      </c>
      <c r="B16538" s="193" t="s">
        <v>17092</v>
      </c>
      <c r="C16538" s="194" t="s">
        <v>14883</v>
      </c>
      <c r="D16538" s="222">
        <v>27.75</v>
      </c>
    </row>
    <row r="16539" spans="1:4" ht="12.75" customHeight="1">
      <c r="A16539" s="203" t="s">
        <v>17093</v>
      </c>
      <c r="B16539" s="193" t="s">
        <v>17094</v>
      </c>
      <c r="C16539" s="194" t="s">
        <v>14883</v>
      </c>
      <c r="D16539" s="222">
        <v>28.82</v>
      </c>
    </row>
    <row r="16540" spans="1:4" ht="12.75" customHeight="1">
      <c r="A16540" s="203" t="s">
        <v>17095</v>
      </c>
      <c r="B16540" s="193" t="s">
        <v>17096</v>
      </c>
      <c r="C16540" s="194" t="s">
        <v>14883</v>
      </c>
      <c r="D16540" s="222">
        <v>29.92</v>
      </c>
    </row>
    <row r="16541" spans="1:4" ht="28.5">
      <c r="A16541" s="203" t="s">
        <v>17097</v>
      </c>
      <c r="B16541" s="193" t="s">
        <v>17098</v>
      </c>
      <c r="C16541" s="194" t="s">
        <v>14883</v>
      </c>
      <c r="D16541" s="222">
        <v>47.43</v>
      </c>
    </row>
    <row r="16542" spans="1:4" ht="12.75" customHeight="1">
      <c r="A16542" s="202">
        <v>8938</v>
      </c>
      <c r="B16542" s="191" t="s">
        <v>17099</v>
      </c>
      <c r="C16542" s="192"/>
      <c r="D16542" s="221"/>
    </row>
    <row r="16543" spans="1:4" ht="12.75" customHeight="1">
      <c r="A16543" s="203" t="s">
        <v>17100</v>
      </c>
      <c r="B16543" s="193" t="s">
        <v>17101</v>
      </c>
      <c r="C16543" s="194" t="s">
        <v>14997</v>
      </c>
      <c r="D16543" s="222">
        <v>35.5</v>
      </c>
    </row>
    <row r="16544" spans="1:4" ht="12.75" customHeight="1">
      <c r="A16544" s="203" t="s">
        <v>17102</v>
      </c>
      <c r="B16544" s="193" t="s">
        <v>17103</v>
      </c>
      <c r="C16544" s="194" t="s">
        <v>14997</v>
      </c>
      <c r="D16544" s="222">
        <v>2546.92</v>
      </c>
    </row>
    <row r="16545" spans="1:4" ht="12.75" customHeight="1">
      <c r="A16545" s="203" t="s">
        <v>17104</v>
      </c>
      <c r="B16545" s="193" t="s">
        <v>17105</v>
      </c>
      <c r="C16545" s="194" t="s">
        <v>14997</v>
      </c>
      <c r="D16545" s="222">
        <v>2627.1</v>
      </c>
    </row>
    <row r="16546" spans="1:4" ht="12.75" customHeight="1">
      <c r="A16546" s="203" t="s">
        <v>2604</v>
      </c>
      <c r="B16546" s="193" t="s">
        <v>17106</v>
      </c>
      <c r="C16546" s="194" t="s">
        <v>14997</v>
      </c>
      <c r="D16546" s="222">
        <v>2814.61</v>
      </c>
    </row>
    <row r="16547" spans="1:4" ht="12.75" customHeight="1">
      <c r="A16547" s="203" t="s">
        <v>17107</v>
      </c>
      <c r="B16547" s="193" t="s">
        <v>17108</v>
      </c>
      <c r="C16547" s="194" t="s">
        <v>14997</v>
      </c>
      <c r="D16547" s="222">
        <v>2912.06</v>
      </c>
    </row>
    <row r="16548" spans="1:4" ht="12.75" customHeight="1">
      <c r="A16548" s="203" t="s">
        <v>17109</v>
      </c>
      <c r="B16548" s="193" t="s">
        <v>17110</v>
      </c>
      <c r="C16548" s="194" t="s">
        <v>14997</v>
      </c>
      <c r="D16548" s="222">
        <v>2939.83</v>
      </c>
    </row>
    <row r="16549" spans="1:4" ht="12.75" customHeight="1">
      <c r="A16549" s="203" t="s">
        <v>17111</v>
      </c>
      <c r="B16549" s="193" t="s">
        <v>17112</v>
      </c>
      <c r="C16549" s="194" t="s">
        <v>14997</v>
      </c>
      <c r="D16549" s="222">
        <v>3566.29</v>
      </c>
    </row>
    <row r="16550" spans="1:4" ht="12.75" customHeight="1">
      <c r="A16550" s="203" t="s">
        <v>17113</v>
      </c>
      <c r="B16550" s="193" t="s">
        <v>17114</v>
      </c>
      <c r="C16550" s="194" t="s">
        <v>14997</v>
      </c>
      <c r="D16550" s="222">
        <v>3872.17</v>
      </c>
    </row>
    <row r="16551" spans="1:4" ht="12.75" customHeight="1">
      <c r="A16551" s="203" t="s">
        <v>17115</v>
      </c>
      <c r="B16551" s="193" t="s">
        <v>17116</v>
      </c>
      <c r="C16551" s="194" t="s">
        <v>14997</v>
      </c>
      <c r="D16551" s="222">
        <v>5105.57</v>
      </c>
    </row>
    <row r="16552" spans="1:4" ht="12.75" customHeight="1">
      <c r="A16552" s="203" t="s">
        <v>17117</v>
      </c>
      <c r="B16552" s="193" t="s">
        <v>17118</v>
      </c>
      <c r="C16552" s="194" t="s">
        <v>14997</v>
      </c>
      <c r="D16552" s="222">
        <v>5228.47</v>
      </c>
    </row>
    <row r="16553" spans="1:4" ht="12.75" customHeight="1">
      <c r="A16553" s="203" t="s">
        <v>17119</v>
      </c>
      <c r="B16553" s="193" t="s">
        <v>17120</v>
      </c>
      <c r="C16553" s="194" t="s">
        <v>14997</v>
      </c>
      <c r="D16553" s="222">
        <v>5064.88</v>
      </c>
    </row>
    <row r="16554" spans="1:4" ht="12.75" customHeight="1">
      <c r="A16554" s="203" t="s">
        <v>17121</v>
      </c>
      <c r="B16554" s="193" t="s">
        <v>17122</v>
      </c>
      <c r="C16554" s="194" t="s">
        <v>14997</v>
      </c>
      <c r="D16554" s="222">
        <v>8953.94</v>
      </c>
    </row>
    <row r="16555" spans="1:4" ht="12.75" customHeight="1">
      <c r="A16555" s="203" t="s">
        <v>17123</v>
      </c>
      <c r="B16555" s="193" t="s">
        <v>17124</v>
      </c>
      <c r="C16555" s="194" t="s">
        <v>14997</v>
      </c>
      <c r="D16555" s="222">
        <v>9026.15</v>
      </c>
    </row>
    <row r="16556" spans="1:4" ht="12.75" customHeight="1">
      <c r="A16556" s="203" t="s">
        <v>17125</v>
      </c>
      <c r="B16556" s="193" t="s">
        <v>17126</v>
      </c>
      <c r="C16556" s="194" t="s">
        <v>14997</v>
      </c>
      <c r="D16556" s="222">
        <v>9593.56</v>
      </c>
    </row>
    <row r="16557" spans="1:4" ht="12.75" customHeight="1">
      <c r="A16557" s="203" t="s">
        <v>17127</v>
      </c>
      <c r="B16557" s="193" t="s">
        <v>17128</v>
      </c>
      <c r="C16557" s="194" t="s">
        <v>14997</v>
      </c>
      <c r="D16557" s="222">
        <v>9634.1</v>
      </c>
    </row>
    <row r="16558" spans="1:4" ht="12.75" customHeight="1">
      <c r="A16558" s="203" t="s">
        <v>17129</v>
      </c>
      <c r="B16558" s="193" t="s">
        <v>17130</v>
      </c>
      <c r="C16558" s="194" t="s">
        <v>14997</v>
      </c>
      <c r="D16558" s="222">
        <v>10789.36</v>
      </c>
    </row>
    <row r="16559" spans="1:4" ht="12.75" customHeight="1">
      <c r="A16559" s="203" t="s">
        <v>17131</v>
      </c>
      <c r="B16559" s="193" t="s">
        <v>17132</v>
      </c>
      <c r="C16559" s="194" t="s">
        <v>14997</v>
      </c>
      <c r="D16559" s="222">
        <v>11534.6</v>
      </c>
    </row>
    <row r="16560" spans="1:4" ht="12.75" customHeight="1">
      <c r="A16560" s="203" t="s">
        <v>17133</v>
      </c>
      <c r="B16560" s="193" t="s">
        <v>17134</v>
      </c>
      <c r="C16560" s="194" t="s">
        <v>14997</v>
      </c>
      <c r="D16560" s="222">
        <v>11476.74</v>
      </c>
    </row>
    <row r="16561" spans="1:4" ht="12.75" customHeight="1">
      <c r="A16561" s="203" t="s">
        <v>17135</v>
      </c>
      <c r="B16561" s="193" t="s">
        <v>17136</v>
      </c>
      <c r="C16561" s="194" t="s">
        <v>14997</v>
      </c>
      <c r="D16561" s="222">
        <v>12863.87</v>
      </c>
    </row>
    <row r="16562" spans="1:4" ht="12.75" customHeight="1">
      <c r="A16562" s="203" t="s">
        <v>17137</v>
      </c>
      <c r="B16562" s="193" t="s">
        <v>17138</v>
      </c>
      <c r="C16562" s="194" t="s">
        <v>14997</v>
      </c>
      <c r="D16562" s="222">
        <v>14075.69</v>
      </c>
    </row>
    <row r="16563" spans="1:4" ht="12.75" customHeight="1">
      <c r="A16563" s="203" t="s">
        <v>17139</v>
      </c>
      <c r="B16563" s="193" t="s">
        <v>17140</v>
      </c>
      <c r="C16563" s="194" t="s">
        <v>14997</v>
      </c>
      <c r="D16563" s="222">
        <v>13.17</v>
      </c>
    </row>
    <row r="16564" spans="1:4" ht="12.75" customHeight="1">
      <c r="A16564" s="202">
        <v>8939</v>
      </c>
      <c r="B16564" s="191" t="s">
        <v>17141</v>
      </c>
      <c r="C16564" s="192"/>
      <c r="D16564" s="221"/>
    </row>
    <row r="16565" spans="1:4" ht="12.75" customHeight="1">
      <c r="A16565" s="203" t="s">
        <v>17142</v>
      </c>
      <c r="B16565" s="193" t="s">
        <v>17143</v>
      </c>
      <c r="C16565" s="194" t="s">
        <v>14883</v>
      </c>
      <c r="D16565" s="222">
        <v>13.06</v>
      </c>
    </row>
    <row r="16566" spans="1:4" ht="12.75" customHeight="1">
      <c r="A16566" s="203" t="s">
        <v>17144</v>
      </c>
      <c r="B16566" s="193" t="s">
        <v>17145</v>
      </c>
      <c r="C16566" s="194" t="s">
        <v>14883</v>
      </c>
      <c r="D16566" s="222">
        <v>22.94</v>
      </c>
    </row>
    <row r="16567" spans="1:4" ht="12.75" customHeight="1">
      <c r="A16567" s="202">
        <v>8942</v>
      </c>
      <c r="B16567" s="191" t="s">
        <v>17146</v>
      </c>
      <c r="C16567" s="192"/>
      <c r="D16567" s="221"/>
    </row>
    <row r="16568" spans="1:4" ht="12.75" customHeight="1">
      <c r="A16568" s="203" t="s">
        <v>17147</v>
      </c>
      <c r="B16568" s="193" t="s">
        <v>17148</v>
      </c>
      <c r="C16568" s="194" t="s">
        <v>14997</v>
      </c>
      <c r="D16568" s="222">
        <v>2803.08</v>
      </c>
    </row>
    <row r="16569" spans="1:4" ht="12.75" customHeight="1">
      <c r="A16569" s="203" t="s">
        <v>17149</v>
      </c>
      <c r="B16569" s="193" t="s">
        <v>17150</v>
      </c>
      <c r="C16569" s="194" t="s">
        <v>14997</v>
      </c>
      <c r="D16569" s="222">
        <v>288.62</v>
      </c>
    </row>
    <row r="16570" spans="1:4" ht="12.75" customHeight="1">
      <c r="A16570" s="203" t="s">
        <v>17151</v>
      </c>
      <c r="B16570" s="193" t="s">
        <v>17152</v>
      </c>
      <c r="C16570" s="194" t="s">
        <v>14997</v>
      </c>
      <c r="D16570" s="222">
        <v>3362.55</v>
      </c>
    </row>
    <row r="16571" spans="1:4" ht="12.75" customHeight="1">
      <c r="A16571" s="203" t="s">
        <v>17153</v>
      </c>
      <c r="B16571" s="193" t="s">
        <v>17154</v>
      </c>
      <c r="C16571" s="194" t="s">
        <v>14997</v>
      </c>
      <c r="D16571" s="222">
        <v>5282.17</v>
      </c>
    </row>
    <row r="16572" spans="1:4" ht="12.75" customHeight="1">
      <c r="A16572" s="203" t="s">
        <v>17155</v>
      </c>
      <c r="B16572" s="193" t="s">
        <v>17156</v>
      </c>
      <c r="C16572" s="194" t="s">
        <v>14997</v>
      </c>
      <c r="D16572" s="222">
        <v>4382.25</v>
      </c>
    </row>
    <row r="16573" spans="1:4" ht="12.75" customHeight="1">
      <c r="A16573" s="203" t="s">
        <v>17157</v>
      </c>
      <c r="B16573" s="193" t="s">
        <v>17158</v>
      </c>
      <c r="C16573" s="194" t="s">
        <v>14997</v>
      </c>
      <c r="D16573" s="222">
        <v>4846.03</v>
      </c>
    </row>
    <row r="16574" spans="1:4" ht="12.75" customHeight="1">
      <c r="A16574" s="203" t="s">
        <v>17159</v>
      </c>
      <c r="B16574" s="193" t="s">
        <v>17160</v>
      </c>
      <c r="C16574" s="194" t="s">
        <v>14997</v>
      </c>
      <c r="D16574" s="222">
        <v>513.07000000000005</v>
      </c>
    </row>
    <row r="16575" spans="1:4" ht="12.75" customHeight="1">
      <c r="A16575" s="203" t="s">
        <v>17161</v>
      </c>
      <c r="B16575" s="193" t="s">
        <v>17162</v>
      </c>
      <c r="C16575" s="194" t="s">
        <v>14997</v>
      </c>
      <c r="D16575" s="222">
        <v>263.99</v>
      </c>
    </row>
    <row r="16576" spans="1:4" ht="12.75" customHeight="1">
      <c r="A16576" s="203" t="s">
        <v>17163</v>
      </c>
      <c r="B16576" s="193" t="s">
        <v>17164</v>
      </c>
      <c r="C16576" s="194" t="s">
        <v>14997</v>
      </c>
      <c r="D16576" s="222">
        <v>509.73</v>
      </c>
    </row>
    <row r="16577" spans="1:4" ht="12.75" customHeight="1">
      <c r="A16577" s="203" t="s">
        <v>17165</v>
      </c>
      <c r="B16577" s="193" t="s">
        <v>17166</v>
      </c>
      <c r="C16577" s="194" t="s">
        <v>14997</v>
      </c>
      <c r="D16577" s="222">
        <v>663.14</v>
      </c>
    </row>
    <row r="16578" spans="1:4" ht="12.75" customHeight="1">
      <c r="A16578" s="203" t="s">
        <v>17167</v>
      </c>
      <c r="B16578" s="193" t="s">
        <v>17168</v>
      </c>
      <c r="C16578" s="194" t="s">
        <v>14997</v>
      </c>
      <c r="D16578" s="222">
        <v>3038.13</v>
      </c>
    </row>
    <row r="16579" spans="1:4" ht="12.75" customHeight="1">
      <c r="A16579" s="203" t="s">
        <v>17169</v>
      </c>
      <c r="B16579" s="193" t="s">
        <v>17170</v>
      </c>
      <c r="C16579" s="194" t="s">
        <v>14997</v>
      </c>
      <c r="D16579" s="222">
        <v>342.02</v>
      </c>
    </row>
    <row r="16580" spans="1:4" ht="12.75" customHeight="1">
      <c r="A16580" s="202">
        <v>8943</v>
      </c>
      <c r="B16580" s="191" t="s">
        <v>17171</v>
      </c>
      <c r="C16580" s="192"/>
      <c r="D16580" s="221"/>
    </row>
    <row r="16581" spans="1:4" ht="12.75" customHeight="1">
      <c r="A16581" s="203" t="s">
        <v>17172</v>
      </c>
      <c r="B16581" s="193" t="s">
        <v>17173</v>
      </c>
      <c r="C16581" s="194" t="s">
        <v>14883</v>
      </c>
      <c r="D16581" s="222">
        <v>300.57</v>
      </c>
    </row>
    <row r="16582" spans="1:4" ht="12.75" customHeight="1">
      <c r="A16582" s="203" t="s">
        <v>17174</v>
      </c>
      <c r="B16582" s="193" t="s">
        <v>17175</v>
      </c>
      <c r="C16582" s="194" t="s">
        <v>14883</v>
      </c>
      <c r="D16582" s="222">
        <v>97.69</v>
      </c>
    </row>
    <row r="16583" spans="1:4" ht="12.75" customHeight="1">
      <c r="A16583" s="203" t="s">
        <v>17176</v>
      </c>
      <c r="B16583" s="193" t="s">
        <v>17177</v>
      </c>
      <c r="C16583" s="194" t="s">
        <v>14883</v>
      </c>
      <c r="D16583" s="222">
        <v>277.67</v>
      </c>
    </row>
    <row r="16584" spans="1:4" ht="12.75" customHeight="1">
      <c r="A16584" s="203" t="s">
        <v>17178</v>
      </c>
      <c r="B16584" s="193" t="s">
        <v>17179</v>
      </c>
      <c r="C16584" s="194" t="s">
        <v>14997</v>
      </c>
      <c r="D16584" s="222">
        <v>471.96</v>
      </c>
    </row>
    <row r="16585" spans="1:4" ht="12.75" customHeight="1">
      <c r="A16585" s="203" t="s">
        <v>17180</v>
      </c>
      <c r="B16585" s="193" t="s">
        <v>17181</v>
      </c>
      <c r="C16585" s="194" t="s">
        <v>14997</v>
      </c>
      <c r="D16585" s="222">
        <v>808.69</v>
      </c>
    </row>
    <row r="16586" spans="1:4" ht="12.75" customHeight="1">
      <c r="A16586" s="203" t="s">
        <v>17182</v>
      </c>
      <c r="B16586" s="193" t="s">
        <v>17183</v>
      </c>
      <c r="C16586" s="194" t="s">
        <v>14997</v>
      </c>
      <c r="D16586" s="222">
        <v>631.9</v>
      </c>
    </row>
    <row r="16587" spans="1:4" ht="12.75" customHeight="1">
      <c r="A16587" s="203" t="s">
        <v>17184</v>
      </c>
      <c r="B16587" s="193" t="s">
        <v>17185</v>
      </c>
      <c r="C16587" s="194" t="s">
        <v>14997</v>
      </c>
      <c r="D16587" s="222">
        <v>819.6</v>
      </c>
    </row>
    <row r="16588" spans="1:4" ht="12.75" customHeight="1">
      <c r="A16588" s="203" t="s">
        <v>17186</v>
      </c>
      <c r="B16588" s="193" t="s">
        <v>17187</v>
      </c>
      <c r="C16588" s="194" t="s">
        <v>14997</v>
      </c>
      <c r="D16588" s="222">
        <v>829.9</v>
      </c>
    </row>
    <row r="16589" spans="1:4" ht="12.75" customHeight="1">
      <c r="A16589" s="203" t="s">
        <v>17188</v>
      </c>
      <c r="B16589" s="193" t="s">
        <v>17189</v>
      </c>
      <c r="C16589" s="194" t="s">
        <v>14997</v>
      </c>
      <c r="D16589" s="222">
        <v>1071.4100000000001</v>
      </c>
    </row>
    <row r="16590" spans="1:4" ht="12.75" customHeight="1">
      <c r="A16590" s="203" t="s">
        <v>17190</v>
      </c>
      <c r="B16590" s="193" t="s">
        <v>17191</v>
      </c>
      <c r="C16590" s="194" t="s">
        <v>14997</v>
      </c>
      <c r="D16590" s="222">
        <v>1429.93</v>
      </c>
    </row>
    <row r="16591" spans="1:4" ht="12.75" customHeight="1">
      <c r="A16591" s="203" t="s">
        <v>17192</v>
      </c>
      <c r="B16591" s="193" t="s">
        <v>17193</v>
      </c>
      <c r="C16591" s="194" t="s">
        <v>14997</v>
      </c>
      <c r="D16591" s="222">
        <v>1724.98</v>
      </c>
    </row>
    <row r="16592" spans="1:4" ht="12.75" customHeight="1">
      <c r="A16592" s="203" t="s">
        <v>17194</v>
      </c>
      <c r="B16592" s="193" t="s">
        <v>17195</v>
      </c>
      <c r="C16592" s="194" t="s">
        <v>14997</v>
      </c>
      <c r="D16592" s="222">
        <v>174.32</v>
      </c>
    </row>
    <row r="16593" spans="1:4" ht="12.75" customHeight="1">
      <c r="A16593" s="203" t="s">
        <v>17196</v>
      </c>
      <c r="B16593" s="193" t="s">
        <v>17197</v>
      </c>
      <c r="C16593" s="194" t="s">
        <v>14997</v>
      </c>
      <c r="D16593" s="222">
        <v>162.93</v>
      </c>
    </row>
    <row r="16594" spans="1:4" ht="12.75" customHeight="1">
      <c r="A16594" s="203" t="s">
        <v>17198</v>
      </c>
      <c r="B16594" s="193" t="s">
        <v>17199</v>
      </c>
      <c r="C16594" s="194" t="s">
        <v>14997</v>
      </c>
      <c r="D16594" s="222">
        <v>83.05</v>
      </c>
    </row>
    <row r="16595" spans="1:4" ht="12.75" customHeight="1">
      <c r="A16595" s="203" t="s">
        <v>17200</v>
      </c>
      <c r="B16595" s="193" t="s">
        <v>17201</v>
      </c>
      <c r="C16595" s="194" t="s">
        <v>14997</v>
      </c>
      <c r="D16595" s="222">
        <v>105.93</v>
      </c>
    </row>
    <row r="16596" spans="1:4" ht="12.75" customHeight="1">
      <c r="A16596" s="203" t="s">
        <v>17202</v>
      </c>
      <c r="B16596" s="193" t="s">
        <v>17203</v>
      </c>
      <c r="C16596" s="194" t="s">
        <v>14997</v>
      </c>
      <c r="D16596" s="222">
        <v>433.32</v>
      </c>
    </row>
    <row r="16597" spans="1:4" ht="12.75" customHeight="1">
      <c r="A16597" s="203" t="s">
        <v>17204</v>
      </c>
      <c r="B16597" s="193" t="s">
        <v>17205</v>
      </c>
      <c r="C16597" s="194" t="s">
        <v>14997</v>
      </c>
      <c r="D16597" s="222">
        <v>519.75</v>
      </c>
    </row>
    <row r="16598" spans="1:4" ht="12.75" customHeight="1">
      <c r="A16598" s="203" t="s">
        <v>17206</v>
      </c>
      <c r="B16598" s="193" t="s">
        <v>17207</v>
      </c>
      <c r="C16598" s="194" t="s">
        <v>14997</v>
      </c>
      <c r="D16598" s="222">
        <v>727.78</v>
      </c>
    </row>
    <row r="16599" spans="1:4" ht="12.75" customHeight="1">
      <c r="A16599" s="203" t="s">
        <v>17208</v>
      </c>
      <c r="B16599" s="193" t="s">
        <v>17209</v>
      </c>
      <c r="C16599" s="194" t="s">
        <v>14997</v>
      </c>
      <c r="D16599" s="222">
        <v>699.88</v>
      </c>
    </row>
    <row r="16600" spans="1:4" ht="12.75" customHeight="1">
      <c r="A16600" s="203" t="s">
        <v>17210</v>
      </c>
      <c r="B16600" s="193" t="s">
        <v>17211</v>
      </c>
      <c r="C16600" s="194" t="s">
        <v>14997</v>
      </c>
      <c r="D16600" s="222">
        <v>1074.18</v>
      </c>
    </row>
    <row r="16601" spans="1:4" ht="12.75" customHeight="1">
      <c r="A16601" s="203" t="s">
        <v>17212</v>
      </c>
      <c r="B16601" s="193" t="s">
        <v>17213</v>
      </c>
      <c r="C16601" s="194" t="s">
        <v>14997</v>
      </c>
      <c r="D16601" s="222">
        <v>845.62</v>
      </c>
    </row>
    <row r="16602" spans="1:4" ht="12.75" customHeight="1">
      <c r="A16602" s="203" t="s">
        <v>17214</v>
      </c>
      <c r="B16602" s="193" t="s">
        <v>17215</v>
      </c>
      <c r="C16602" s="194" t="s">
        <v>14997</v>
      </c>
      <c r="D16602" s="222">
        <v>1037.7</v>
      </c>
    </row>
    <row r="16603" spans="1:4" ht="12.75" customHeight="1">
      <c r="A16603" s="203" t="s">
        <v>17216</v>
      </c>
      <c r="B16603" s="193" t="s">
        <v>17217</v>
      </c>
      <c r="C16603" s="194" t="s">
        <v>14997</v>
      </c>
      <c r="D16603" s="222">
        <v>1435.3</v>
      </c>
    </row>
    <row r="16604" spans="1:4" ht="12.75" customHeight="1">
      <c r="A16604" s="203" t="s">
        <v>17218</v>
      </c>
      <c r="B16604" s="193" t="s">
        <v>17219</v>
      </c>
      <c r="C16604" s="194" t="s">
        <v>14997</v>
      </c>
      <c r="D16604" s="222">
        <v>1588.69</v>
      </c>
    </row>
    <row r="16605" spans="1:4" ht="12.75" customHeight="1">
      <c r="A16605" s="203" t="s">
        <v>17220</v>
      </c>
      <c r="B16605" s="193" t="s">
        <v>17221</v>
      </c>
      <c r="C16605" s="194" t="s">
        <v>14997</v>
      </c>
      <c r="D16605" s="222">
        <v>119.64</v>
      </c>
    </row>
    <row r="16606" spans="1:4" ht="12.75" customHeight="1">
      <c r="A16606" s="203" t="s">
        <v>17222</v>
      </c>
      <c r="B16606" s="193" t="s">
        <v>17223</v>
      </c>
      <c r="C16606" s="194" t="s">
        <v>14997</v>
      </c>
      <c r="D16606" s="222">
        <v>176.8</v>
      </c>
    </row>
    <row r="16607" spans="1:4" ht="12.75" customHeight="1">
      <c r="A16607" s="203" t="s">
        <v>17224</v>
      </c>
      <c r="B16607" s="193" t="s">
        <v>17225</v>
      </c>
      <c r="C16607" s="194" t="s">
        <v>14997</v>
      </c>
      <c r="D16607" s="222">
        <v>71.66</v>
      </c>
    </row>
    <row r="16608" spans="1:4" ht="12.75" customHeight="1">
      <c r="A16608" s="203" t="s">
        <v>17226</v>
      </c>
      <c r="B16608" s="193" t="s">
        <v>17227</v>
      </c>
      <c r="C16608" s="194" t="s">
        <v>14997</v>
      </c>
      <c r="D16608" s="222">
        <v>90.64</v>
      </c>
    </row>
    <row r="16609" spans="1:4" ht="12.75" customHeight="1">
      <c r="A16609" s="202">
        <v>8944</v>
      </c>
      <c r="B16609" s="191" t="s">
        <v>17228</v>
      </c>
      <c r="C16609" s="192"/>
      <c r="D16609" s="221"/>
    </row>
    <row r="16610" spans="1:4" ht="12.75" customHeight="1">
      <c r="A16610" s="203" t="s">
        <v>17229</v>
      </c>
      <c r="B16610" s="193" t="s">
        <v>17230</v>
      </c>
      <c r="C16610" s="194" t="s">
        <v>14997</v>
      </c>
      <c r="D16610" s="222">
        <v>49.19</v>
      </c>
    </row>
    <row r="16611" spans="1:4" ht="12.75" customHeight="1">
      <c r="A16611" s="203" t="s">
        <v>17231</v>
      </c>
      <c r="B16611" s="193" t="s">
        <v>17232</v>
      </c>
      <c r="C16611" s="194" t="s">
        <v>14997</v>
      </c>
      <c r="D16611" s="222">
        <v>144.91</v>
      </c>
    </row>
    <row r="16612" spans="1:4" ht="12.75" customHeight="1">
      <c r="A16612" s="203" t="s">
        <v>17233</v>
      </c>
      <c r="B16612" s="193" t="s">
        <v>17234</v>
      </c>
      <c r="C16612" s="194" t="s">
        <v>14997</v>
      </c>
      <c r="D16612" s="222">
        <v>154.05000000000001</v>
      </c>
    </row>
    <row r="16613" spans="1:4" ht="12.75" customHeight="1">
      <c r="A16613" s="203" t="s">
        <v>17235</v>
      </c>
      <c r="B16613" s="193" t="s">
        <v>17236</v>
      </c>
      <c r="C16613" s="194" t="s">
        <v>14997</v>
      </c>
      <c r="D16613" s="222">
        <v>39.92</v>
      </c>
    </row>
    <row r="16614" spans="1:4" ht="12.75" customHeight="1">
      <c r="A16614" s="203" t="s">
        <v>17237</v>
      </c>
      <c r="B16614" s="193" t="s">
        <v>17238</v>
      </c>
      <c r="C16614" s="194" t="s">
        <v>14997</v>
      </c>
      <c r="D16614" s="222">
        <v>45.68</v>
      </c>
    </row>
    <row r="16615" spans="1:4" ht="12.75" customHeight="1">
      <c r="A16615" s="203" t="s">
        <v>17239</v>
      </c>
      <c r="B16615" s="193" t="s">
        <v>17240</v>
      </c>
      <c r="C16615" s="194" t="s">
        <v>14997</v>
      </c>
      <c r="D16615" s="222">
        <v>42.89</v>
      </c>
    </row>
    <row r="16616" spans="1:4" ht="12.75" customHeight="1">
      <c r="A16616" s="203" t="s">
        <v>17241</v>
      </c>
      <c r="B16616" s="193" t="s">
        <v>17242</v>
      </c>
      <c r="C16616" s="194" t="s">
        <v>14997</v>
      </c>
      <c r="D16616" s="222">
        <v>51.61</v>
      </c>
    </row>
    <row r="16617" spans="1:4" ht="12.75" customHeight="1">
      <c r="A16617" s="203" t="s">
        <v>17243</v>
      </c>
      <c r="B16617" s="193" t="s">
        <v>17244</v>
      </c>
      <c r="C16617" s="194" t="s">
        <v>14997</v>
      </c>
      <c r="D16617" s="222">
        <v>45.87</v>
      </c>
    </row>
    <row r="16618" spans="1:4" ht="12.75" customHeight="1">
      <c r="A16618" s="203" t="s">
        <v>17245</v>
      </c>
      <c r="B16618" s="193" t="s">
        <v>17246</v>
      </c>
      <c r="C16618" s="194" t="s">
        <v>14997</v>
      </c>
      <c r="D16618" s="222">
        <v>39.549999999999997</v>
      </c>
    </row>
    <row r="16619" spans="1:4" ht="12.75" customHeight="1">
      <c r="A16619" s="203" t="s">
        <v>17247</v>
      </c>
      <c r="B16619" s="193" t="s">
        <v>17248</v>
      </c>
      <c r="C16619" s="194" t="s">
        <v>14997</v>
      </c>
      <c r="D16619" s="222">
        <v>44.9</v>
      </c>
    </row>
    <row r="16620" spans="1:4" ht="12.75" customHeight="1">
      <c r="A16620" s="203" t="s">
        <v>17249</v>
      </c>
      <c r="B16620" s="193" t="s">
        <v>17250</v>
      </c>
      <c r="C16620" s="194" t="s">
        <v>14997</v>
      </c>
      <c r="D16620" s="222">
        <v>50.2</v>
      </c>
    </row>
    <row r="16621" spans="1:4" ht="12.75" customHeight="1">
      <c r="A16621" s="203" t="s">
        <v>17251</v>
      </c>
      <c r="B16621" s="193" t="s">
        <v>17252</v>
      </c>
      <c r="C16621" s="194" t="s">
        <v>14997</v>
      </c>
      <c r="D16621" s="222">
        <v>75.22</v>
      </c>
    </row>
    <row r="16622" spans="1:4" ht="12.75" customHeight="1">
      <c r="A16622" s="203" t="s">
        <v>17253</v>
      </c>
      <c r="B16622" s="193" t="s">
        <v>17254</v>
      </c>
      <c r="C16622" s="194" t="s">
        <v>14997</v>
      </c>
      <c r="D16622" s="222">
        <v>142</v>
      </c>
    </row>
    <row r="16623" spans="1:4" ht="12.75" customHeight="1">
      <c r="A16623" s="203" t="s">
        <v>17255</v>
      </c>
      <c r="B16623" s="193" t="s">
        <v>17256</v>
      </c>
      <c r="C16623" s="194" t="s">
        <v>14997</v>
      </c>
      <c r="D16623" s="222">
        <v>252.67</v>
      </c>
    </row>
    <row r="16624" spans="1:4" ht="12.75" customHeight="1">
      <c r="A16624" s="203" t="s">
        <v>17257</v>
      </c>
      <c r="B16624" s="193" t="s">
        <v>17258</v>
      </c>
      <c r="C16624" s="194" t="s">
        <v>14997</v>
      </c>
      <c r="D16624" s="222">
        <v>137.55000000000001</v>
      </c>
    </row>
    <row r="16625" spans="1:4" ht="12.75" customHeight="1">
      <c r="A16625" s="203" t="s">
        <v>17259</v>
      </c>
      <c r="B16625" s="193" t="s">
        <v>17260</v>
      </c>
      <c r="C16625" s="194" t="s">
        <v>14997</v>
      </c>
      <c r="D16625" s="222">
        <v>159.27000000000001</v>
      </c>
    </row>
    <row r="16626" spans="1:4" ht="12.75" customHeight="1">
      <c r="A16626" s="203" t="s">
        <v>17261</v>
      </c>
      <c r="B16626" s="193" t="s">
        <v>17262</v>
      </c>
      <c r="C16626" s="194" t="s">
        <v>14997</v>
      </c>
      <c r="D16626" s="222">
        <v>169.92</v>
      </c>
    </row>
    <row r="16627" spans="1:4" ht="12.75" customHeight="1">
      <c r="A16627" s="203" t="s">
        <v>17263</v>
      </c>
      <c r="B16627" s="193" t="s">
        <v>17264</v>
      </c>
      <c r="C16627" s="194" t="s">
        <v>14997</v>
      </c>
      <c r="D16627" s="222">
        <v>219.08</v>
      </c>
    </row>
    <row r="16628" spans="1:4" ht="12.75" customHeight="1">
      <c r="A16628" s="203" t="s">
        <v>17265</v>
      </c>
      <c r="B16628" s="193" t="s">
        <v>17266</v>
      </c>
      <c r="C16628" s="194" t="s">
        <v>14997</v>
      </c>
      <c r="D16628" s="222">
        <v>299.68</v>
      </c>
    </row>
    <row r="16629" spans="1:4" ht="12.75" customHeight="1">
      <c r="A16629" s="203" t="s">
        <v>17267</v>
      </c>
      <c r="B16629" s="193" t="s">
        <v>17268</v>
      </c>
      <c r="C16629" s="194" t="s">
        <v>14997</v>
      </c>
      <c r="D16629" s="222">
        <v>697.4</v>
      </c>
    </row>
    <row r="16630" spans="1:4" ht="12.75" customHeight="1">
      <c r="A16630" s="203" t="s">
        <v>17269</v>
      </c>
      <c r="B16630" s="193" t="s">
        <v>17270</v>
      </c>
      <c r="C16630" s="194" t="s">
        <v>14997</v>
      </c>
      <c r="D16630" s="222">
        <v>171.49</v>
      </c>
    </row>
    <row r="16631" spans="1:4" ht="12.75" customHeight="1">
      <c r="A16631" s="203" t="s">
        <v>17271</v>
      </c>
      <c r="B16631" s="193" t="s">
        <v>17272</v>
      </c>
      <c r="C16631" s="194" t="s">
        <v>14997</v>
      </c>
      <c r="D16631" s="222">
        <v>184.27</v>
      </c>
    </row>
    <row r="16632" spans="1:4" ht="12.75" customHeight="1">
      <c r="A16632" s="203" t="s">
        <v>17273</v>
      </c>
      <c r="B16632" s="193" t="s">
        <v>17274</v>
      </c>
      <c r="C16632" s="194" t="s">
        <v>14997</v>
      </c>
      <c r="D16632" s="222">
        <v>189.76</v>
      </c>
    </row>
    <row r="16633" spans="1:4" ht="12.75" customHeight="1">
      <c r="A16633" s="203" t="s">
        <v>17275</v>
      </c>
      <c r="B16633" s="193" t="s">
        <v>17276</v>
      </c>
      <c r="C16633" s="194" t="s">
        <v>14997</v>
      </c>
      <c r="D16633" s="222">
        <v>287.36</v>
      </c>
    </row>
    <row r="16634" spans="1:4" ht="12.75" customHeight="1">
      <c r="A16634" s="203" t="s">
        <v>17277</v>
      </c>
      <c r="B16634" s="193" t="s">
        <v>17278</v>
      </c>
      <c r="C16634" s="194" t="s">
        <v>14997</v>
      </c>
      <c r="D16634" s="222">
        <v>17.78</v>
      </c>
    </row>
    <row r="16635" spans="1:4" ht="12.75" customHeight="1">
      <c r="A16635" s="203" t="s">
        <v>17279</v>
      </c>
      <c r="B16635" s="193" t="s">
        <v>17280</v>
      </c>
      <c r="C16635" s="194" t="s">
        <v>14997</v>
      </c>
      <c r="D16635" s="222">
        <v>85.29</v>
      </c>
    </row>
    <row r="16636" spans="1:4" ht="12.75" customHeight="1">
      <c r="A16636" s="203" t="s">
        <v>17281</v>
      </c>
      <c r="B16636" s="193" t="s">
        <v>17282</v>
      </c>
      <c r="C16636" s="194" t="s">
        <v>14997</v>
      </c>
      <c r="D16636" s="222">
        <v>96.05</v>
      </c>
    </row>
    <row r="16637" spans="1:4" ht="12.75" customHeight="1">
      <c r="A16637" s="203" t="s">
        <v>17283</v>
      </c>
      <c r="B16637" s="193" t="s">
        <v>17284</v>
      </c>
      <c r="C16637" s="194" t="s">
        <v>14997</v>
      </c>
      <c r="D16637" s="222">
        <v>17.89</v>
      </c>
    </row>
    <row r="16638" spans="1:4" ht="12.75" customHeight="1">
      <c r="A16638" s="203" t="s">
        <v>17285</v>
      </c>
      <c r="B16638" s="193" t="s">
        <v>17286</v>
      </c>
      <c r="C16638" s="194" t="s">
        <v>14997</v>
      </c>
      <c r="D16638" s="222">
        <v>17.52</v>
      </c>
    </row>
    <row r="16639" spans="1:4" ht="12.75" customHeight="1">
      <c r="A16639" s="203" t="s">
        <v>17287</v>
      </c>
      <c r="B16639" s="193" t="s">
        <v>17288</v>
      </c>
      <c r="C16639" s="194" t="s">
        <v>14997</v>
      </c>
      <c r="D16639" s="222">
        <v>19.05</v>
      </c>
    </row>
    <row r="16640" spans="1:4" ht="12.75" customHeight="1">
      <c r="A16640" s="203" t="s">
        <v>17289</v>
      </c>
      <c r="B16640" s="193" t="s">
        <v>17290</v>
      </c>
      <c r="C16640" s="194" t="s">
        <v>14997</v>
      </c>
      <c r="D16640" s="222">
        <v>19.03</v>
      </c>
    </row>
    <row r="16641" spans="1:4" ht="12.75" customHeight="1">
      <c r="A16641" s="203" t="s">
        <v>17291</v>
      </c>
      <c r="B16641" s="193" t="s">
        <v>17292</v>
      </c>
      <c r="C16641" s="194" t="s">
        <v>14997</v>
      </c>
      <c r="D16641" s="222">
        <v>22.23</v>
      </c>
    </row>
    <row r="16642" spans="1:4" ht="12.75" customHeight="1">
      <c r="A16642" s="203" t="s">
        <v>17293</v>
      </c>
      <c r="B16642" s="193" t="s">
        <v>17294</v>
      </c>
      <c r="C16642" s="194" t="s">
        <v>14997</v>
      </c>
      <c r="D16642" s="222">
        <v>22.36</v>
      </c>
    </row>
    <row r="16643" spans="1:4" ht="12.75" customHeight="1">
      <c r="A16643" s="203" t="s">
        <v>17295</v>
      </c>
      <c r="B16643" s="193" t="s">
        <v>17296</v>
      </c>
      <c r="C16643" s="194" t="s">
        <v>14997</v>
      </c>
      <c r="D16643" s="222">
        <v>24.07</v>
      </c>
    </row>
    <row r="16644" spans="1:4" ht="12.75" customHeight="1">
      <c r="A16644" s="203" t="s">
        <v>17297</v>
      </c>
      <c r="B16644" s="193" t="s">
        <v>17298</v>
      </c>
      <c r="C16644" s="194" t="s">
        <v>14997</v>
      </c>
      <c r="D16644" s="222">
        <v>24.62</v>
      </c>
    </row>
    <row r="16645" spans="1:4" ht="12.75" customHeight="1">
      <c r="A16645" s="203" t="s">
        <v>17299</v>
      </c>
      <c r="B16645" s="193" t="s">
        <v>17300</v>
      </c>
      <c r="C16645" s="194" t="s">
        <v>14997</v>
      </c>
      <c r="D16645" s="222">
        <v>33.22</v>
      </c>
    </row>
    <row r="16646" spans="1:4" ht="12.75" customHeight="1">
      <c r="A16646" s="203" t="s">
        <v>17301</v>
      </c>
      <c r="B16646" s="193" t="s">
        <v>17302</v>
      </c>
      <c r="C16646" s="194" t="s">
        <v>14997</v>
      </c>
      <c r="D16646" s="222">
        <v>82.18</v>
      </c>
    </row>
    <row r="16647" spans="1:4" ht="12.75" customHeight="1">
      <c r="A16647" s="203" t="s">
        <v>17303</v>
      </c>
      <c r="B16647" s="193" t="s">
        <v>17304</v>
      </c>
      <c r="C16647" s="194" t="s">
        <v>14997</v>
      </c>
      <c r="D16647" s="222">
        <v>397.65</v>
      </c>
    </row>
    <row r="16648" spans="1:4" ht="12.75" customHeight="1">
      <c r="A16648" s="203" t="s">
        <v>17305</v>
      </c>
      <c r="B16648" s="193" t="s">
        <v>17306</v>
      </c>
      <c r="C16648" s="194" t="s">
        <v>14997</v>
      </c>
      <c r="D16648" s="222">
        <v>443.41</v>
      </c>
    </row>
    <row r="16649" spans="1:4" ht="12.75" customHeight="1">
      <c r="A16649" s="203" t="s">
        <v>17307</v>
      </c>
      <c r="B16649" s="193" t="s">
        <v>17308</v>
      </c>
      <c r="C16649" s="194" t="s">
        <v>14997</v>
      </c>
      <c r="D16649" s="222">
        <v>561.21</v>
      </c>
    </row>
    <row r="16650" spans="1:4" ht="12.75" customHeight="1">
      <c r="A16650" s="203" t="s">
        <v>17309</v>
      </c>
      <c r="B16650" s="193" t="s">
        <v>17310</v>
      </c>
      <c r="C16650" s="194" t="s">
        <v>14997</v>
      </c>
      <c r="D16650" s="222">
        <v>601.29999999999995</v>
      </c>
    </row>
    <row r="16651" spans="1:4" ht="12.75" customHeight="1">
      <c r="A16651" s="203" t="s">
        <v>17311</v>
      </c>
      <c r="B16651" s="193" t="s">
        <v>17312</v>
      </c>
      <c r="C16651" s="194" t="s">
        <v>14997</v>
      </c>
      <c r="D16651" s="222">
        <v>619.41</v>
      </c>
    </row>
    <row r="16652" spans="1:4" ht="12.75" customHeight="1">
      <c r="A16652" s="203" t="s">
        <v>17313</v>
      </c>
      <c r="B16652" s="193" t="s">
        <v>17314</v>
      </c>
      <c r="C16652" s="194" t="s">
        <v>14997</v>
      </c>
      <c r="D16652" s="222">
        <v>445.74</v>
      </c>
    </row>
    <row r="16653" spans="1:4" ht="12.75" customHeight="1">
      <c r="A16653" s="203" t="s">
        <v>17315</v>
      </c>
      <c r="B16653" s="193" t="s">
        <v>17316</v>
      </c>
      <c r="C16653" s="194" t="s">
        <v>14997</v>
      </c>
      <c r="D16653" s="222">
        <v>590</v>
      </c>
    </row>
    <row r="16654" spans="1:4" ht="12.75" customHeight="1">
      <c r="A16654" s="203" t="s">
        <v>17317</v>
      </c>
      <c r="B16654" s="193" t="s">
        <v>17318</v>
      </c>
      <c r="C16654" s="194" t="s">
        <v>14997</v>
      </c>
      <c r="D16654" s="222">
        <v>600.65</v>
      </c>
    </row>
    <row r="16655" spans="1:4" ht="12.75" customHeight="1">
      <c r="A16655" s="203" t="s">
        <v>17319</v>
      </c>
      <c r="B16655" s="193" t="s">
        <v>17320</v>
      </c>
      <c r="C16655" s="194" t="s">
        <v>14997</v>
      </c>
      <c r="D16655" s="222">
        <v>1457.22</v>
      </c>
    </row>
    <row r="16656" spans="1:4" ht="12.75" customHeight="1">
      <c r="A16656" s="203" t="s">
        <v>17321</v>
      </c>
      <c r="B16656" s="193" t="s">
        <v>17322</v>
      </c>
      <c r="C16656" s="194" t="s">
        <v>14997</v>
      </c>
      <c r="D16656" s="222">
        <v>1387.1</v>
      </c>
    </row>
    <row r="16657" spans="1:4" ht="12.75" customHeight="1">
      <c r="A16657" s="203" t="s">
        <v>17323</v>
      </c>
      <c r="B16657" s="193" t="s">
        <v>17324</v>
      </c>
      <c r="C16657" s="194" t="s">
        <v>14997</v>
      </c>
      <c r="D16657" s="222">
        <v>68.459999999999994</v>
      </c>
    </row>
    <row r="16658" spans="1:4" ht="12.75" customHeight="1">
      <c r="A16658" s="203" t="s">
        <v>17325</v>
      </c>
      <c r="B16658" s="193" t="s">
        <v>17326</v>
      </c>
      <c r="C16658" s="194" t="s">
        <v>14997</v>
      </c>
      <c r="D16658" s="222">
        <v>187.18</v>
      </c>
    </row>
    <row r="16659" spans="1:4" ht="12.75" customHeight="1">
      <c r="A16659" s="203" t="s">
        <v>17327</v>
      </c>
      <c r="B16659" s="193" t="s">
        <v>17328</v>
      </c>
      <c r="C16659" s="194" t="s">
        <v>14997</v>
      </c>
      <c r="D16659" s="222">
        <v>308.45999999999998</v>
      </c>
    </row>
    <row r="16660" spans="1:4" ht="12.75" customHeight="1">
      <c r="A16660" s="203" t="s">
        <v>17329</v>
      </c>
      <c r="B16660" s="193" t="s">
        <v>17330</v>
      </c>
      <c r="C16660" s="194" t="s">
        <v>14997</v>
      </c>
      <c r="D16660" s="222">
        <v>66.66</v>
      </c>
    </row>
    <row r="16661" spans="1:4" ht="14.25">
      <c r="A16661" s="203" t="s">
        <v>17331</v>
      </c>
      <c r="B16661" s="193" t="s">
        <v>17332</v>
      </c>
      <c r="C16661" s="194" t="s">
        <v>14997</v>
      </c>
      <c r="D16661" s="222">
        <v>69.98</v>
      </c>
    </row>
    <row r="16662" spans="1:4" ht="12.75" customHeight="1">
      <c r="A16662" s="203" t="s">
        <v>17333</v>
      </c>
      <c r="B16662" s="193" t="s">
        <v>17334</v>
      </c>
      <c r="C16662" s="194" t="s">
        <v>14997</v>
      </c>
      <c r="D16662" s="222">
        <v>63.32</v>
      </c>
    </row>
    <row r="16663" spans="1:4" ht="14.25">
      <c r="A16663" s="203" t="s">
        <v>17335</v>
      </c>
      <c r="B16663" s="193" t="s">
        <v>17336</v>
      </c>
      <c r="C16663" s="194" t="s">
        <v>14997</v>
      </c>
      <c r="D16663" s="222">
        <v>61.94</v>
      </c>
    </row>
    <row r="16664" spans="1:4" ht="12.75" customHeight="1">
      <c r="A16664" s="203" t="s">
        <v>17337</v>
      </c>
      <c r="B16664" s="193" t="s">
        <v>17338</v>
      </c>
      <c r="C16664" s="194" t="s">
        <v>14997</v>
      </c>
      <c r="D16664" s="222">
        <v>68.12</v>
      </c>
    </row>
    <row r="16665" spans="1:4" ht="12.75" customHeight="1">
      <c r="A16665" s="203" t="s">
        <v>17339</v>
      </c>
      <c r="B16665" s="193" t="s">
        <v>17340</v>
      </c>
      <c r="C16665" s="194" t="s">
        <v>14997</v>
      </c>
      <c r="D16665" s="222">
        <v>76.209999999999994</v>
      </c>
    </row>
    <row r="16666" spans="1:4" ht="12.75" customHeight="1">
      <c r="A16666" s="203" t="s">
        <v>17341</v>
      </c>
      <c r="B16666" s="193" t="s">
        <v>17342</v>
      </c>
      <c r="C16666" s="194" t="s">
        <v>14997</v>
      </c>
      <c r="D16666" s="222">
        <v>96.58</v>
      </c>
    </row>
    <row r="16667" spans="1:4" ht="12.75" customHeight="1">
      <c r="A16667" s="203" t="s">
        <v>17343</v>
      </c>
      <c r="B16667" s="193" t="s">
        <v>17344</v>
      </c>
      <c r="C16667" s="194" t="s">
        <v>14997</v>
      </c>
      <c r="D16667" s="222">
        <v>82.76</v>
      </c>
    </row>
    <row r="16668" spans="1:4" ht="12.75" customHeight="1">
      <c r="A16668" s="203" t="s">
        <v>17345</v>
      </c>
      <c r="B16668" s="193" t="s">
        <v>17346</v>
      </c>
      <c r="C16668" s="194" t="s">
        <v>14997</v>
      </c>
      <c r="D16668" s="222">
        <v>103.02</v>
      </c>
    </row>
    <row r="16669" spans="1:4" ht="12.75" customHeight="1">
      <c r="A16669" s="203" t="s">
        <v>17347</v>
      </c>
      <c r="B16669" s="193" t="s">
        <v>17348</v>
      </c>
      <c r="C16669" s="194" t="s">
        <v>14997</v>
      </c>
      <c r="D16669" s="222">
        <v>187.04</v>
      </c>
    </row>
    <row r="16670" spans="1:4" ht="12.75" customHeight="1">
      <c r="A16670" s="202">
        <v>8945</v>
      </c>
      <c r="B16670" s="191" t="s">
        <v>17349</v>
      </c>
      <c r="C16670" s="192"/>
      <c r="D16670" s="221"/>
    </row>
    <row r="16671" spans="1:4" ht="12.75" customHeight="1">
      <c r="A16671" s="203" t="s">
        <v>17350</v>
      </c>
      <c r="B16671" s="193" t="s">
        <v>17351</v>
      </c>
      <c r="C16671" s="194" t="s">
        <v>14997</v>
      </c>
      <c r="D16671" s="222">
        <v>51.43</v>
      </c>
    </row>
    <row r="16672" spans="1:4" ht="12.75" customHeight="1">
      <c r="A16672" s="203" t="s">
        <v>17352</v>
      </c>
      <c r="B16672" s="193" t="s">
        <v>17353</v>
      </c>
      <c r="C16672" s="194" t="s">
        <v>14997</v>
      </c>
      <c r="D16672" s="222">
        <v>72.430000000000007</v>
      </c>
    </row>
    <row r="16673" spans="1:4" ht="12.75" customHeight="1">
      <c r="A16673" s="203" t="s">
        <v>17354</v>
      </c>
      <c r="B16673" s="193" t="s">
        <v>17355</v>
      </c>
      <c r="C16673" s="194" t="s">
        <v>14997</v>
      </c>
      <c r="D16673" s="222">
        <v>101.29</v>
      </c>
    </row>
    <row r="16674" spans="1:4" ht="12.75" customHeight="1">
      <c r="A16674" s="202">
        <v>8947</v>
      </c>
      <c r="B16674" s="191" t="s">
        <v>17356</v>
      </c>
      <c r="C16674" s="192"/>
      <c r="D16674" s="221"/>
    </row>
    <row r="16675" spans="1:4" ht="12.75" customHeight="1">
      <c r="A16675" s="203" t="s">
        <v>17357</v>
      </c>
      <c r="B16675" s="193" t="s">
        <v>17358</v>
      </c>
      <c r="C16675" s="194" t="s">
        <v>14997</v>
      </c>
      <c r="D16675" s="222">
        <v>982.91</v>
      </c>
    </row>
    <row r="16676" spans="1:4" ht="12.75" customHeight="1">
      <c r="A16676" s="203" t="s">
        <v>17359</v>
      </c>
      <c r="B16676" s="193" t="s">
        <v>17360</v>
      </c>
      <c r="C16676" s="194" t="s">
        <v>14997</v>
      </c>
      <c r="D16676" s="222">
        <v>988.95</v>
      </c>
    </row>
    <row r="16677" spans="1:4" ht="12.75" customHeight="1">
      <c r="A16677" s="203" t="s">
        <v>17361</v>
      </c>
      <c r="B16677" s="193" t="s">
        <v>17362</v>
      </c>
      <c r="C16677" s="194" t="s">
        <v>14997</v>
      </c>
      <c r="D16677" s="222">
        <v>1005.07</v>
      </c>
    </row>
    <row r="16678" spans="1:4" ht="12.75" customHeight="1">
      <c r="A16678" s="203" t="s">
        <v>17363</v>
      </c>
      <c r="B16678" s="193" t="s">
        <v>17364</v>
      </c>
      <c r="C16678" s="194" t="s">
        <v>14997</v>
      </c>
      <c r="D16678" s="222">
        <v>997.87</v>
      </c>
    </row>
    <row r="16679" spans="1:4" ht="12.75" customHeight="1">
      <c r="A16679" s="203" t="s">
        <v>17365</v>
      </c>
      <c r="B16679" s="193" t="s">
        <v>17366</v>
      </c>
      <c r="C16679" s="194" t="s">
        <v>14997</v>
      </c>
      <c r="D16679" s="222">
        <v>1017.4</v>
      </c>
    </row>
    <row r="16680" spans="1:4" ht="12.75" customHeight="1">
      <c r="A16680" s="203" t="s">
        <v>17367</v>
      </c>
      <c r="B16680" s="193" t="s">
        <v>17368</v>
      </c>
      <c r="C16680" s="194" t="s">
        <v>14997</v>
      </c>
      <c r="D16680" s="222">
        <v>1088.68</v>
      </c>
    </row>
    <row r="16681" spans="1:4" ht="12.75" customHeight="1">
      <c r="A16681" s="203" t="s">
        <v>17369</v>
      </c>
      <c r="B16681" s="193" t="s">
        <v>17370</v>
      </c>
      <c r="C16681" s="194" t="s">
        <v>14997</v>
      </c>
      <c r="D16681" s="222">
        <v>1095.23</v>
      </c>
    </row>
    <row r="16682" spans="1:4" ht="12.75" customHeight="1">
      <c r="A16682" s="203" t="s">
        <v>17371</v>
      </c>
      <c r="B16682" s="193" t="s">
        <v>17372</v>
      </c>
      <c r="C16682" s="194" t="s">
        <v>14997</v>
      </c>
      <c r="D16682" s="222">
        <v>1209.52</v>
      </c>
    </row>
    <row r="16683" spans="1:4" ht="12.75" customHeight="1">
      <c r="A16683" s="203" t="s">
        <v>17373</v>
      </c>
      <c r="B16683" s="193" t="s">
        <v>17374</v>
      </c>
      <c r="C16683" s="194" t="s">
        <v>14997</v>
      </c>
      <c r="D16683" s="222">
        <v>1413.16</v>
      </c>
    </row>
    <row r="16684" spans="1:4" ht="15">
      <c r="A16684" s="202">
        <v>8949</v>
      </c>
      <c r="B16684" s="191" t="s">
        <v>17375</v>
      </c>
      <c r="C16684" s="192"/>
      <c r="D16684" s="221"/>
    </row>
    <row r="16685" spans="1:4" ht="12.75" customHeight="1">
      <c r="A16685" s="203" t="s">
        <v>17376</v>
      </c>
      <c r="B16685" s="193" t="s">
        <v>17377</v>
      </c>
      <c r="C16685" s="194" t="s">
        <v>14997</v>
      </c>
      <c r="D16685" s="222">
        <v>13.81</v>
      </c>
    </row>
    <row r="16686" spans="1:4" ht="15">
      <c r="A16686" s="202">
        <v>8950</v>
      </c>
      <c r="B16686" s="191" t="s">
        <v>17378</v>
      </c>
      <c r="C16686" s="192"/>
      <c r="D16686" s="221"/>
    </row>
    <row r="16687" spans="1:4" ht="12.75" customHeight="1">
      <c r="A16687" s="203" t="s">
        <v>17379</v>
      </c>
      <c r="B16687" s="193" t="s">
        <v>17380</v>
      </c>
      <c r="C16687" s="194" t="s">
        <v>14997</v>
      </c>
      <c r="D16687" s="222">
        <v>2045.06</v>
      </c>
    </row>
    <row r="16688" spans="1:4" ht="14.25">
      <c r="A16688" s="203" t="s">
        <v>17381</v>
      </c>
      <c r="B16688" s="193" t="s">
        <v>17382</v>
      </c>
      <c r="C16688" s="194" t="s">
        <v>14997</v>
      </c>
      <c r="D16688" s="222">
        <v>53.42</v>
      </c>
    </row>
    <row r="16689" spans="1:4" ht="14.25">
      <c r="A16689" s="203" t="s">
        <v>17383</v>
      </c>
      <c r="B16689" s="193" t="s">
        <v>17384</v>
      </c>
      <c r="C16689" s="194" t="s">
        <v>14997</v>
      </c>
      <c r="D16689" s="222">
        <v>49.95</v>
      </c>
    </row>
    <row r="16690" spans="1:4" ht="12.75" customHeight="1">
      <c r="A16690" s="202">
        <v>8951</v>
      </c>
      <c r="B16690" s="191" t="s">
        <v>17385</v>
      </c>
      <c r="C16690" s="192"/>
      <c r="D16690" s="221"/>
    </row>
    <row r="16691" spans="1:4" ht="12.75" customHeight="1">
      <c r="A16691" s="203" t="s">
        <v>17386</v>
      </c>
      <c r="B16691" s="193" t="s">
        <v>17387</v>
      </c>
      <c r="C16691" s="194" t="s">
        <v>14997</v>
      </c>
      <c r="D16691" s="222">
        <v>265.67</v>
      </c>
    </row>
    <row r="16692" spans="1:4" ht="14.25">
      <c r="A16692" s="203" t="s">
        <v>17388</v>
      </c>
      <c r="B16692" s="193" t="s">
        <v>17389</v>
      </c>
      <c r="C16692" s="194" t="s">
        <v>14997</v>
      </c>
      <c r="D16692" s="222">
        <v>458.92</v>
      </c>
    </row>
    <row r="16693" spans="1:4" ht="14.25">
      <c r="A16693" s="203" t="s">
        <v>17392</v>
      </c>
      <c r="B16693" s="193" t="s">
        <v>17393</v>
      </c>
      <c r="C16693" s="194" t="s">
        <v>14997</v>
      </c>
      <c r="D16693" s="222">
        <v>1155.02</v>
      </c>
    </row>
    <row r="16694" spans="1:4" ht="15">
      <c r="A16694" s="202">
        <v>8952</v>
      </c>
      <c r="B16694" s="191" t="s">
        <v>17394</v>
      </c>
      <c r="C16694" s="192"/>
      <c r="D16694" s="221"/>
    </row>
    <row r="16695" spans="1:4" ht="14.25">
      <c r="A16695" s="203" t="s">
        <v>17395</v>
      </c>
      <c r="B16695" s="193" t="s">
        <v>17396</v>
      </c>
      <c r="C16695" s="194" t="s">
        <v>17397</v>
      </c>
      <c r="D16695" s="222">
        <v>2047.59</v>
      </c>
    </row>
    <row r="16696" spans="1:4" ht="15">
      <c r="A16696" s="204">
        <v>10715</v>
      </c>
      <c r="B16696" s="191" t="s">
        <v>17398</v>
      </c>
      <c r="C16696" s="192"/>
      <c r="D16696" s="221"/>
    </row>
    <row r="16697" spans="1:4" ht="14.25">
      <c r="A16697" s="203" t="s">
        <v>17399</v>
      </c>
      <c r="B16697" s="193" t="s">
        <v>17400</v>
      </c>
      <c r="C16697" s="194" t="s">
        <v>17397</v>
      </c>
      <c r="D16697" s="222">
        <v>23.24</v>
      </c>
    </row>
    <row r="16698" spans="1:4" ht="14.25">
      <c r="A16698" s="203" t="s">
        <v>17401</v>
      </c>
      <c r="B16698" s="193" t="s">
        <v>17402</v>
      </c>
      <c r="C16698" s="194" t="s">
        <v>17397</v>
      </c>
      <c r="D16698" s="222">
        <v>19.79</v>
      </c>
    </row>
    <row r="16699" spans="1:4" ht="15">
      <c r="A16699" s="204">
        <v>10716</v>
      </c>
      <c r="B16699" s="191" t="s">
        <v>17403</v>
      </c>
      <c r="C16699" s="192"/>
      <c r="D16699" s="221"/>
    </row>
    <row r="16700" spans="1:4" ht="14.25">
      <c r="A16700" s="203" t="s">
        <v>17404</v>
      </c>
      <c r="B16700" s="193" t="s">
        <v>17405</v>
      </c>
      <c r="C16700" s="194" t="s">
        <v>14883</v>
      </c>
      <c r="D16700" s="222">
        <v>5.5</v>
      </c>
    </row>
    <row r="16701" spans="1:4" ht="15">
      <c r="A16701" s="202">
        <v>8682</v>
      </c>
      <c r="B16701" s="191" t="s">
        <v>17406</v>
      </c>
      <c r="C16701" s="192"/>
      <c r="D16701" s="221"/>
    </row>
    <row r="16702" spans="1:4" ht="15">
      <c r="A16702" s="202">
        <v>8954</v>
      </c>
      <c r="B16702" s="191" t="s">
        <v>17407</v>
      </c>
      <c r="C16702" s="192"/>
      <c r="D16702" s="221"/>
    </row>
    <row r="16703" spans="1:4" ht="12.75" customHeight="1">
      <c r="A16703" s="203" t="s">
        <v>17408</v>
      </c>
      <c r="B16703" s="193" t="s">
        <v>17409</v>
      </c>
      <c r="C16703" s="194" t="s">
        <v>14883</v>
      </c>
      <c r="D16703" s="222">
        <v>4.8899999999999997</v>
      </c>
    </row>
    <row r="16704" spans="1:4" ht="14.25">
      <c r="A16704" s="203" t="s">
        <v>17410</v>
      </c>
      <c r="B16704" s="193" t="s">
        <v>17411</v>
      </c>
      <c r="C16704" s="194" t="s">
        <v>14997</v>
      </c>
      <c r="D16704" s="222">
        <v>2.2000000000000002</v>
      </c>
    </row>
    <row r="16705" spans="1:4" ht="15">
      <c r="A16705" s="202">
        <v>8955</v>
      </c>
      <c r="B16705" s="191" t="s">
        <v>17412</v>
      </c>
      <c r="C16705" s="192"/>
      <c r="D16705" s="221"/>
    </row>
    <row r="16706" spans="1:4" ht="14.25">
      <c r="A16706" s="203" t="s">
        <v>17413</v>
      </c>
      <c r="B16706" s="193" t="s">
        <v>17414</v>
      </c>
      <c r="C16706" s="194" t="s">
        <v>14883</v>
      </c>
      <c r="D16706" s="222">
        <v>24.13</v>
      </c>
    </row>
    <row r="16707" spans="1:4" ht="14.25">
      <c r="A16707" s="203" t="s">
        <v>17415</v>
      </c>
      <c r="B16707" s="193" t="s">
        <v>17416</v>
      </c>
      <c r="C16707" s="194" t="s">
        <v>14883</v>
      </c>
      <c r="D16707" s="222">
        <v>25.78</v>
      </c>
    </row>
    <row r="16708" spans="1:4" ht="14.25">
      <c r="A16708" s="203" t="s">
        <v>17417</v>
      </c>
      <c r="B16708" s="193" t="s">
        <v>17418</v>
      </c>
      <c r="C16708" s="194" t="s">
        <v>14883</v>
      </c>
      <c r="D16708" s="222">
        <v>26.46</v>
      </c>
    </row>
    <row r="16709" spans="1:4" ht="12.75" customHeight="1">
      <c r="A16709" s="203" t="s">
        <v>17419</v>
      </c>
      <c r="B16709" s="193" t="s">
        <v>17420</v>
      </c>
      <c r="C16709" s="194" t="s">
        <v>14883</v>
      </c>
      <c r="D16709" s="222">
        <v>26.85</v>
      </c>
    </row>
    <row r="16710" spans="1:4" ht="14.25">
      <c r="A16710" s="203" t="s">
        <v>17421</v>
      </c>
      <c r="B16710" s="193" t="s">
        <v>17422</v>
      </c>
      <c r="C16710" s="194" t="s">
        <v>14883</v>
      </c>
      <c r="D16710" s="222">
        <v>27.23</v>
      </c>
    </row>
    <row r="16711" spans="1:4" ht="12.75" customHeight="1">
      <c r="A16711" s="203" t="s">
        <v>17423</v>
      </c>
      <c r="B16711" s="193" t="s">
        <v>17424</v>
      </c>
      <c r="C16711" s="194" t="s">
        <v>14883</v>
      </c>
      <c r="D16711" s="222">
        <v>12.72</v>
      </c>
    </row>
    <row r="16712" spans="1:4" ht="12.75" customHeight="1">
      <c r="A16712" s="203" t="s">
        <v>17425</v>
      </c>
      <c r="B16712" s="193" t="s">
        <v>17426</v>
      </c>
      <c r="C16712" s="194" t="s">
        <v>14883</v>
      </c>
      <c r="D16712" s="222">
        <v>78.64</v>
      </c>
    </row>
    <row r="16713" spans="1:4" ht="12.75" customHeight="1">
      <c r="A16713" s="203" t="s">
        <v>17427</v>
      </c>
      <c r="B16713" s="193" t="s">
        <v>17428</v>
      </c>
      <c r="C16713" s="194" t="s">
        <v>14883</v>
      </c>
      <c r="D16713" s="222">
        <v>23.41</v>
      </c>
    </row>
    <row r="16714" spans="1:4" ht="12.75" customHeight="1">
      <c r="A16714" s="203" t="s">
        <v>17429</v>
      </c>
      <c r="B16714" s="193" t="s">
        <v>17430</v>
      </c>
      <c r="C16714" s="194" t="s">
        <v>14883</v>
      </c>
      <c r="D16714" s="222">
        <v>34.33</v>
      </c>
    </row>
    <row r="16715" spans="1:4" ht="12.75" customHeight="1">
      <c r="A16715" s="203" t="s">
        <v>17431</v>
      </c>
      <c r="B16715" s="193" t="s">
        <v>17432</v>
      </c>
      <c r="C16715" s="194" t="s">
        <v>14883</v>
      </c>
      <c r="D16715" s="222">
        <v>45.76</v>
      </c>
    </row>
    <row r="16716" spans="1:4" ht="12.75" customHeight="1">
      <c r="A16716" s="203" t="s">
        <v>17433</v>
      </c>
      <c r="B16716" s="193" t="s">
        <v>17434</v>
      </c>
      <c r="C16716" s="194" t="s">
        <v>14883</v>
      </c>
      <c r="D16716" s="222">
        <v>53.61</v>
      </c>
    </row>
    <row r="16717" spans="1:4" ht="12.75" customHeight="1">
      <c r="A16717" s="203" t="s">
        <v>17435</v>
      </c>
      <c r="B16717" s="193" t="s">
        <v>17436</v>
      </c>
      <c r="C16717" s="194" t="s">
        <v>14883</v>
      </c>
      <c r="D16717" s="222">
        <v>124.39</v>
      </c>
    </row>
    <row r="16718" spans="1:4" ht="12.75" customHeight="1">
      <c r="A16718" s="203" t="s">
        <v>17437</v>
      </c>
      <c r="B16718" s="193" t="s">
        <v>17438</v>
      </c>
      <c r="C16718" s="194" t="s">
        <v>14883</v>
      </c>
      <c r="D16718" s="222">
        <v>60.88</v>
      </c>
    </row>
    <row r="16719" spans="1:4" ht="12.75" customHeight="1">
      <c r="A16719" s="203" t="s">
        <v>17439</v>
      </c>
      <c r="B16719" s="193" t="s">
        <v>17440</v>
      </c>
      <c r="C16719" s="194" t="s">
        <v>14883</v>
      </c>
      <c r="D16719" s="222">
        <v>70.75</v>
      </c>
    </row>
    <row r="16720" spans="1:4" ht="12.75" customHeight="1">
      <c r="A16720" s="203" t="s">
        <v>17441</v>
      </c>
      <c r="B16720" s="193" t="s">
        <v>17442</v>
      </c>
      <c r="C16720" s="194" t="s">
        <v>14883</v>
      </c>
      <c r="D16720" s="222">
        <v>92.37</v>
      </c>
    </row>
    <row r="16721" spans="1:4" ht="12.75" customHeight="1">
      <c r="A16721" s="203" t="s">
        <v>17443</v>
      </c>
      <c r="B16721" s="193" t="s">
        <v>17444</v>
      </c>
      <c r="C16721" s="194" t="s">
        <v>14883</v>
      </c>
      <c r="D16721" s="222">
        <v>4.54</v>
      </c>
    </row>
    <row r="16722" spans="1:4" ht="12.75" customHeight="1">
      <c r="A16722" s="203" t="s">
        <v>17445</v>
      </c>
      <c r="B16722" s="193" t="s">
        <v>17446</v>
      </c>
      <c r="C16722" s="194" t="s">
        <v>14883</v>
      </c>
      <c r="D16722" s="222">
        <v>3.65</v>
      </c>
    </row>
    <row r="16723" spans="1:4" ht="12.75" customHeight="1">
      <c r="A16723" s="202">
        <v>8956</v>
      </c>
      <c r="B16723" s="191" t="s">
        <v>17447</v>
      </c>
      <c r="C16723" s="192"/>
      <c r="D16723" s="221"/>
    </row>
    <row r="16724" spans="1:4" ht="12.75" customHeight="1">
      <c r="A16724" s="203" t="s">
        <v>17448</v>
      </c>
      <c r="B16724" s="193" t="s">
        <v>17449</v>
      </c>
      <c r="C16724" s="194" t="s">
        <v>14997</v>
      </c>
      <c r="D16724" s="222">
        <v>124.05</v>
      </c>
    </row>
    <row r="16725" spans="1:4" ht="12.75" customHeight="1">
      <c r="A16725" s="203" t="s">
        <v>17450</v>
      </c>
      <c r="B16725" s="193" t="s">
        <v>17451</v>
      </c>
      <c r="C16725" s="194" t="s">
        <v>14997</v>
      </c>
      <c r="D16725" s="222">
        <v>130.83000000000001</v>
      </c>
    </row>
    <row r="16726" spans="1:4" ht="12.75" customHeight="1">
      <c r="A16726" s="203" t="s">
        <v>17452</v>
      </c>
      <c r="B16726" s="193" t="s">
        <v>17453</v>
      </c>
      <c r="C16726" s="194" t="s">
        <v>14997</v>
      </c>
      <c r="D16726" s="222">
        <v>60.03</v>
      </c>
    </row>
    <row r="16727" spans="1:4" ht="12.75" customHeight="1">
      <c r="A16727" s="203" t="s">
        <v>17454</v>
      </c>
      <c r="B16727" s="193" t="s">
        <v>17455</v>
      </c>
      <c r="C16727" s="194" t="s">
        <v>14997</v>
      </c>
      <c r="D16727" s="222">
        <v>69.650000000000006</v>
      </c>
    </row>
    <row r="16728" spans="1:4" ht="12.75" customHeight="1">
      <c r="A16728" s="203" t="s">
        <v>17456</v>
      </c>
      <c r="B16728" s="193" t="s">
        <v>17457</v>
      </c>
      <c r="C16728" s="194" t="s">
        <v>14997</v>
      </c>
      <c r="D16728" s="222">
        <v>34.25</v>
      </c>
    </row>
    <row r="16729" spans="1:4" ht="12.75" customHeight="1">
      <c r="A16729" s="203" t="s">
        <v>17458</v>
      </c>
      <c r="B16729" s="193" t="s">
        <v>17459</v>
      </c>
      <c r="C16729" s="194" t="s">
        <v>14997</v>
      </c>
      <c r="D16729" s="222">
        <v>92.76</v>
      </c>
    </row>
    <row r="16730" spans="1:4" ht="12.75" customHeight="1">
      <c r="A16730" s="203" t="s">
        <v>17466</v>
      </c>
      <c r="B16730" s="193" t="s">
        <v>17467</v>
      </c>
      <c r="C16730" s="194" t="s">
        <v>14997</v>
      </c>
      <c r="D16730" s="222">
        <v>64.88</v>
      </c>
    </row>
    <row r="16731" spans="1:4" ht="14.25">
      <c r="A16731" s="203" t="s">
        <v>17468</v>
      </c>
      <c r="B16731" s="193" t="s">
        <v>17469</v>
      </c>
      <c r="C16731" s="194" t="s">
        <v>14997</v>
      </c>
      <c r="D16731" s="222">
        <v>49.4</v>
      </c>
    </row>
    <row r="16732" spans="1:4" ht="14.25">
      <c r="A16732" s="203" t="s">
        <v>17470</v>
      </c>
      <c r="B16732" s="193" t="s">
        <v>17471</v>
      </c>
      <c r="C16732" s="194" t="s">
        <v>14997</v>
      </c>
      <c r="D16732" s="222">
        <v>56.06</v>
      </c>
    </row>
    <row r="16733" spans="1:4" ht="27" customHeight="1">
      <c r="A16733" s="203" t="s">
        <v>17472</v>
      </c>
      <c r="B16733" s="193" t="s">
        <v>17473</v>
      </c>
      <c r="C16733" s="194" t="s">
        <v>14997</v>
      </c>
      <c r="D16733" s="222">
        <v>20.66</v>
      </c>
    </row>
    <row r="16734" spans="1:4" ht="12.75" customHeight="1">
      <c r="A16734" s="203" t="s">
        <v>17474</v>
      </c>
      <c r="B16734" s="193" t="s">
        <v>17475</v>
      </c>
      <c r="C16734" s="194" t="s">
        <v>17476</v>
      </c>
      <c r="D16734" s="222">
        <v>68.849999999999994</v>
      </c>
    </row>
    <row r="16735" spans="1:4" ht="15">
      <c r="A16735" s="202">
        <v>8957</v>
      </c>
      <c r="B16735" s="191" t="s">
        <v>17477</v>
      </c>
      <c r="C16735" s="192"/>
      <c r="D16735" s="221"/>
    </row>
    <row r="16736" spans="1:4" ht="14.25">
      <c r="A16736" s="203" t="s">
        <v>17478</v>
      </c>
      <c r="B16736" s="193" t="s">
        <v>17479</v>
      </c>
      <c r="C16736" s="194" t="s">
        <v>17397</v>
      </c>
      <c r="D16736" s="222">
        <v>15.57</v>
      </c>
    </row>
    <row r="16737" spans="1:4" ht="14.25">
      <c r="A16737" s="203" t="s">
        <v>17480</v>
      </c>
      <c r="B16737" s="193" t="s">
        <v>17481</v>
      </c>
      <c r="C16737" s="194" t="s">
        <v>17397</v>
      </c>
      <c r="D16737" s="222">
        <v>15.72</v>
      </c>
    </row>
    <row r="16738" spans="1:4" ht="15">
      <c r="A16738" s="202">
        <v>8958</v>
      </c>
      <c r="B16738" s="191" t="s">
        <v>17482</v>
      </c>
      <c r="C16738" s="192"/>
      <c r="D16738" s="221"/>
    </row>
    <row r="16739" spans="1:4" ht="14.25">
      <c r="A16739" s="203" t="s">
        <v>17483</v>
      </c>
      <c r="B16739" s="193" t="s">
        <v>17484</v>
      </c>
      <c r="C16739" s="194" t="s">
        <v>17397</v>
      </c>
      <c r="D16739" s="222">
        <v>77.36</v>
      </c>
    </row>
    <row r="16740" spans="1:4" ht="14.25">
      <c r="A16740" s="203" t="s">
        <v>17485</v>
      </c>
      <c r="B16740" s="193" t="s">
        <v>17486</v>
      </c>
      <c r="C16740" s="194" t="s">
        <v>17397</v>
      </c>
      <c r="D16740" s="222">
        <v>57.06</v>
      </c>
    </row>
    <row r="16741" spans="1:4" ht="12.75" customHeight="1">
      <c r="A16741" s="203" t="s">
        <v>17487</v>
      </c>
      <c r="B16741" s="193" t="s">
        <v>17488</v>
      </c>
      <c r="C16741" s="194" t="s">
        <v>17476</v>
      </c>
      <c r="D16741" s="222">
        <v>737.76</v>
      </c>
    </row>
    <row r="16742" spans="1:4" ht="14.25">
      <c r="A16742" s="203" t="s">
        <v>17489</v>
      </c>
      <c r="B16742" s="193" t="s">
        <v>17490</v>
      </c>
      <c r="C16742" s="194" t="s">
        <v>17476</v>
      </c>
      <c r="D16742" s="222">
        <v>75.510000000000005</v>
      </c>
    </row>
    <row r="16743" spans="1:4" ht="14.25">
      <c r="A16743" s="203" t="s">
        <v>17491</v>
      </c>
      <c r="B16743" s="193" t="s">
        <v>17492</v>
      </c>
      <c r="C16743" s="194" t="s">
        <v>14997</v>
      </c>
      <c r="D16743" s="222">
        <v>12.52</v>
      </c>
    </row>
    <row r="16744" spans="1:4" ht="14.25">
      <c r="A16744" s="203" t="s">
        <v>17493</v>
      </c>
      <c r="B16744" s="193" t="s">
        <v>17494</v>
      </c>
      <c r="C16744" s="194" t="s">
        <v>14997</v>
      </c>
      <c r="D16744" s="222">
        <v>22.28</v>
      </c>
    </row>
    <row r="16745" spans="1:4" ht="12.75" customHeight="1">
      <c r="A16745" s="203" t="s">
        <v>17495</v>
      </c>
      <c r="B16745" s="193" t="s">
        <v>17496</v>
      </c>
      <c r="C16745" s="194" t="s">
        <v>17476</v>
      </c>
      <c r="D16745" s="222">
        <v>960.07</v>
      </c>
    </row>
    <row r="16746" spans="1:4" ht="12.75" customHeight="1">
      <c r="A16746" s="203" t="s">
        <v>17497</v>
      </c>
      <c r="B16746" s="193" t="s">
        <v>17498</v>
      </c>
      <c r="C16746" s="194" t="s">
        <v>17476</v>
      </c>
      <c r="D16746" s="222">
        <v>1500.06</v>
      </c>
    </row>
    <row r="16747" spans="1:4" ht="12.75" customHeight="1">
      <c r="A16747" s="203" t="s">
        <v>17499</v>
      </c>
      <c r="B16747" s="193" t="s">
        <v>17500</v>
      </c>
      <c r="C16747" s="194" t="s">
        <v>14997</v>
      </c>
      <c r="D16747" s="222">
        <v>88.66</v>
      </c>
    </row>
    <row r="16748" spans="1:4" ht="14.25">
      <c r="A16748" s="203" t="s">
        <v>17501</v>
      </c>
      <c r="B16748" s="193" t="s">
        <v>17502</v>
      </c>
      <c r="C16748" s="194" t="s">
        <v>17476</v>
      </c>
      <c r="D16748" s="222">
        <v>19.75</v>
      </c>
    </row>
    <row r="16749" spans="1:4" ht="15">
      <c r="A16749" s="202">
        <v>8683</v>
      </c>
      <c r="B16749" s="191" t="s">
        <v>17503</v>
      </c>
      <c r="C16749" s="192"/>
      <c r="D16749" s="221"/>
    </row>
    <row r="16750" spans="1:4" ht="12.75" customHeight="1">
      <c r="A16750" s="202">
        <v>8960</v>
      </c>
      <c r="B16750" s="191" t="s">
        <v>17504</v>
      </c>
      <c r="C16750" s="192"/>
      <c r="D16750" s="221"/>
    </row>
    <row r="16751" spans="1:4" ht="12.75" customHeight="1">
      <c r="A16751" s="203" t="s">
        <v>17505</v>
      </c>
      <c r="B16751" s="193" t="s">
        <v>17506</v>
      </c>
      <c r="C16751" s="194" t="s">
        <v>14883</v>
      </c>
      <c r="D16751" s="222">
        <v>7.95</v>
      </c>
    </row>
    <row r="16752" spans="1:4" ht="14.25">
      <c r="A16752" s="203" t="s">
        <v>17507</v>
      </c>
      <c r="B16752" s="193" t="s">
        <v>17508</v>
      </c>
      <c r="C16752" s="194" t="s">
        <v>14883</v>
      </c>
      <c r="D16752" s="222">
        <v>7.45</v>
      </c>
    </row>
    <row r="16753" spans="1:4" ht="12.75" customHeight="1">
      <c r="A16753" s="202">
        <v>8684</v>
      </c>
      <c r="B16753" s="191" t="s">
        <v>17509</v>
      </c>
      <c r="C16753" s="192"/>
      <c r="D16753" s="221"/>
    </row>
    <row r="16754" spans="1:4" ht="15">
      <c r="A16754" s="202">
        <v>8961</v>
      </c>
      <c r="B16754" s="191" t="s">
        <v>17510</v>
      </c>
      <c r="C16754" s="192"/>
      <c r="D16754" s="221"/>
    </row>
    <row r="16755" spans="1:4" ht="12.75" customHeight="1">
      <c r="A16755" s="203" t="s">
        <v>17513</v>
      </c>
      <c r="B16755" s="193" t="s">
        <v>17514</v>
      </c>
      <c r="C16755" s="194" t="s">
        <v>14997</v>
      </c>
      <c r="D16755" s="222">
        <v>110</v>
      </c>
    </row>
    <row r="16756" spans="1:4" ht="14.25">
      <c r="A16756" s="203" t="s">
        <v>17515</v>
      </c>
      <c r="B16756" s="193" t="s">
        <v>17516</v>
      </c>
      <c r="C16756" s="194" t="s">
        <v>17397</v>
      </c>
      <c r="D16756" s="222">
        <v>226.02</v>
      </c>
    </row>
    <row r="16757" spans="1:4" ht="14.25">
      <c r="A16757" s="203" t="s">
        <v>17517</v>
      </c>
      <c r="B16757" s="193" t="s">
        <v>17518</v>
      </c>
      <c r="C16757" s="194" t="s">
        <v>17397</v>
      </c>
      <c r="D16757" s="222">
        <v>264.91000000000003</v>
      </c>
    </row>
    <row r="16758" spans="1:4" ht="15">
      <c r="A16758" s="202">
        <v>8962</v>
      </c>
      <c r="B16758" s="191" t="s">
        <v>17519</v>
      </c>
      <c r="C16758" s="192"/>
      <c r="D16758" s="221"/>
    </row>
    <row r="16759" spans="1:4" ht="12.75" customHeight="1">
      <c r="A16759" s="203" t="s">
        <v>17520</v>
      </c>
      <c r="B16759" s="193" t="s">
        <v>17521</v>
      </c>
      <c r="C16759" s="194" t="s">
        <v>14997</v>
      </c>
      <c r="D16759" s="222">
        <v>247.32</v>
      </c>
    </row>
    <row r="16760" spans="1:4" ht="12.75" customHeight="1">
      <c r="A16760" s="203" t="s">
        <v>17522</v>
      </c>
      <c r="B16760" s="193" t="s">
        <v>17523</v>
      </c>
      <c r="C16760" s="194" t="s">
        <v>14997</v>
      </c>
      <c r="D16760" s="222">
        <v>140.76</v>
      </c>
    </row>
    <row r="16761" spans="1:4" ht="15">
      <c r="A16761" s="202">
        <v>8963</v>
      </c>
      <c r="B16761" s="191" t="s">
        <v>17524</v>
      </c>
      <c r="C16761" s="192"/>
      <c r="D16761" s="221"/>
    </row>
    <row r="16762" spans="1:4" ht="12.75" customHeight="1">
      <c r="A16762" s="203" t="s">
        <v>17511</v>
      </c>
      <c r="B16762" s="193" t="s">
        <v>17512</v>
      </c>
      <c r="C16762" s="194" t="s">
        <v>14997</v>
      </c>
      <c r="D16762" s="222">
        <v>107.57</v>
      </c>
    </row>
    <row r="16763" spans="1:4" ht="14.25">
      <c r="A16763" s="203" t="s">
        <v>17525</v>
      </c>
      <c r="B16763" s="193" t="s">
        <v>17526</v>
      </c>
      <c r="C16763" s="194" t="s">
        <v>14997</v>
      </c>
      <c r="D16763" s="222">
        <v>132.53</v>
      </c>
    </row>
    <row r="16764" spans="1:4" ht="15">
      <c r="A16764" s="202">
        <v>8964</v>
      </c>
      <c r="B16764" s="191" t="s">
        <v>17527</v>
      </c>
      <c r="C16764" s="192"/>
      <c r="D16764" s="221"/>
    </row>
    <row r="16765" spans="1:4" ht="28.5">
      <c r="A16765" s="203" t="s">
        <v>17528</v>
      </c>
      <c r="B16765" s="193" t="s">
        <v>17529</v>
      </c>
      <c r="C16765" s="194" t="s">
        <v>17397</v>
      </c>
      <c r="D16765" s="222">
        <v>590.5</v>
      </c>
    </row>
    <row r="16766" spans="1:4" ht="15">
      <c r="A16766" s="202">
        <v>8965</v>
      </c>
      <c r="B16766" s="191" t="s">
        <v>23985</v>
      </c>
      <c r="C16766" s="192"/>
      <c r="D16766" s="221"/>
    </row>
    <row r="16767" spans="1:4" ht="12.75" customHeight="1">
      <c r="A16767" s="203" t="s">
        <v>23887</v>
      </c>
      <c r="B16767" s="193" t="s">
        <v>23986</v>
      </c>
      <c r="C16767" s="194" t="s">
        <v>17397</v>
      </c>
      <c r="D16767" s="222">
        <v>123.64</v>
      </c>
    </row>
    <row r="16768" spans="1:4" ht="12.75" customHeight="1">
      <c r="A16768" s="202">
        <v>8966</v>
      </c>
      <c r="B16768" s="191" t="s">
        <v>17530</v>
      </c>
      <c r="C16768" s="192"/>
      <c r="D16768" s="221"/>
    </row>
    <row r="16769" spans="1:4" ht="14.25">
      <c r="A16769" s="203" t="s">
        <v>17531</v>
      </c>
      <c r="B16769" s="193" t="s">
        <v>17532</v>
      </c>
      <c r="C16769" s="194" t="s">
        <v>17397</v>
      </c>
      <c r="D16769" s="222">
        <v>24.04</v>
      </c>
    </row>
    <row r="16770" spans="1:4" ht="12.75" customHeight="1">
      <c r="A16770" s="203" t="s">
        <v>17533</v>
      </c>
      <c r="B16770" s="193" t="s">
        <v>17534</v>
      </c>
      <c r="C16770" s="194" t="s">
        <v>17397</v>
      </c>
      <c r="D16770" s="222">
        <v>29.25</v>
      </c>
    </row>
    <row r="16771" spans="1:4" ht="12.75" customHeight="1">
      <c r="A16771" s="203" t="s">
        <v>17535</v>
      </c>
      <c r="B16771" s="193" t="s">
        <v>17536</v>
      </c>
      <c r="C16771" s="194" t="s">
        <v>17397</v>
      </c>
      <c r="D16771" s="222">
        <v>11.85</v>
      </c>
    </row>
    <row r="16772" spans="1:4" ht="12.75" customHeight="1">
      <c r="A16772" s="203" t="s">
        <v>17537</v>
      </c>
      <c r="B16772" s="193" t="s">
        <v>17538</v>
      </c>
      <c r="C16772" s="194" t="s">
        <v>17397</v>
      </c>
      <c r="D16772" s="222">
        <v>9.7799999999999994</v>
      </c>
    </row>
    <row r="16773" spans="1:4" ht="12.75" customHeight="1">
      <c r="A16773" s="203" t="s">
        <v>17539</v>
      </c>
      <c r="B16773" s="193" t="s">
        <v>17540</v>
      </c>
      <c r="C16773" s="194" t="s">
        <v>17397</v>
      </c>
      <c r="D16773" s="222">
        <v>56.97</v>
      </c>
    </row>
    <row r="16774" spans="1:4" ht="12.75" customHeight="1">
      <c r="A16774" s="202">
        <v>8967</v>
      </c>
      <c r="B16774" s="191" t="s">
        <v>17541</v>
      </c>
      <c r="C16774" s="192"/>
      <c r="D16774" s="221"/>
    </row>
    <row r="16775" spans="1:4" ht="12.75" customHeight="1">
      <c r="A16775" s="203" t="s">
        <v>17542</v>
      </c>
      <c r="B16775" s="193" t="s">
        <v>17543</v>
      </c>
      <c r="C16775" s="194" t="s">
        <v>17397</v>
      </c>
      <c r="D16775" s="222">
        <v>70.39</v>
      </c>
    </row>
    <row r="16776" spans="1:4" ht="12.75" customHeight="1">
      <c r="A16776" s="203" t="s">
        <v>17544</v>
      </c>
      <c r="B16776" s="193" t="s">
        <v>17545</v>
      </c>
      <c r="C16776" s="194" t="s">
        <v>17397</v>
      </c>
      <c r="D16776" s="222">
        <v>50.22</v>
      </c>
    </row>
    <row r="16777" spans="1:4" ht="12.75" customHeight="1">
      <c r="A16777" s="203" t="s">
        <v>17546</v>
      </c>
      <c r="B16777" s="193" t="s">
        <v>17547</v>
      </c>
      <c r="C16777" s="194" t="s">
        <v>17397</v>
      </c>
      <c r="D16777" s="222">
        <v>57.62</v>
      </c>
    </row>
    <row r="16778" spans="1:4" ht="15">
      <c r="A16778" s="202">
        <v>8968</v>
      </c>
      <c r="B16778" s="191" t="s">
        <v>17548</v>
      </c>
      <c r="C16778" s="192"/>
      <c r="D16778" s="221"/>
    </row>
    <row r="16779" spans="1:4" ht="12.75" customHeight="1">
      <c r="A16779" s="203" t="s">
        <v>17549</v>
      </c>
      <c r="B16779" s="193" t="s">
        <v>17550</v>
      </c>
      <c r="C16779" s="194" t="s">
        <v>14883</v>
      </c>
      <c r="D16779" s="222">
        <v>23.36</v>
      </c>
    </row>
    <row r="16780" spans="1:4" ht="12.75" customHeight="1">
      <c r="A16780" s="203" t="s">
        <v>17551</v>
      </c>
      <c r="B16780" s="193" t="s">
        <v>17552</v>
      </c>
      <c r="C16780" s="194" t="s">
        <v>14883</v>
      </c>
      <c r="D16780" s="222">
        <v>17.02</v>
      </c>
    </row>
    <row r="16781" spans="1:4" ht="15">
      <c r="A16781" s="202">
        <v>8969</v>
      </c>
      <c r="B16781" s="191" t="s">
        <v>17553</v>
      </c>
      <c r="C16781" s="192"/>
      <c r="D16781" s="221"/>
    </row>
    <row r="16782" spans="1:4" ht="12.75" customHeight="1">
      <c r="A16782" s="203" t="s">
        <v>17554</v>
      </c>
      <c r="B16782" s="193" t="s">
        <v>17555</v>
      </c>
      <c r="C16782" s="194" t="s">
        <v>14883</v>
      </c>
      <c r="D16782" s="222">
        <v>27.94</v>
      </c>
    </row>
    <row r="16783" spans="1:4" ht="12.75" customHeight="1">
      <c r="A16783" s="203" t="s">
        <v>17556</v>
      </c>
      <c r="B16783" s="193" t="s">
        <v>17557</v>
      </c>
      <c r="C16783" s="194" t="s">
        <v>14883</v>
      </c>
      <c r="D16783" s="222">
        <v>21.91</v>
      </c>
    </row>
    <row r="16784" spans="1:4" ht="12.75" customHeight="1">
      <c r="A16784" s="203" t="s">
        <v>17558</v>
      </c>
      <c r="B16784" s="193" t="s">
        <v>17559</v>
      </c>
      <c r="C16784" s="194" t="s">
        <v>14883</v>
      </c>
      <c r="D16784" s="222">
        <v>34.99</v>
      </c>
    </row>
    <row r="16785" spans="1:4" ht="12.75" customHeight="1">
      <c r="A16785" s="203" t="s">
        <v>17560</v>
      </c>
      <c r="B16785" s="193" t="s">
        <v>17561</v>
      </c>
      <c r="C16785" s="194" t="s">
        <v>14883</v>
      </c>
      <c r="D16785" s="222">
        <v>28.97</v>
      </c>
    </row>
    <row r="16786" spans="1:4" ht="12.75" customHeight="1">
      <c r="A16786" s="203" t="s">
        <v>17562</v>
      </c>
      <c r="B16786" s="193" t="s">
        <v>17563</v>
      </c>
      <c r="C16786" s="194" t="s">
        <v>14883</v>
      </c>
      <c r="D16786" s="222">
        <v>50.83</v>
      </c>
    </row>
    <row r="16787" spans="1:4" ht="12.75" customHeight="1">
      <c r="A16787" s="203" t="s">
        <v>17564</v>
      </c>
      <c r="B16787" s="193" t="s">
        <v>17565</v>
      </c>
      <c r="C16787" s="194" t="s">
        <v>14883</v>
      </c>
      <c r="D16787" s="222">
        <v>44.96</v>
      </c>
    </row>
    <row r="16788" spans="1:4" ht="12.75" customHeight="1">
      <c r="A16788" s="203" t="s">
        <v>17566</v>
      </c>
      <c r="B16788" s="193" t="s">
        <v>17567</v>
      </c>
      <c r="C16788" s="194" t="s">
        <v>14883</v>
      </c>
      <c r="D16788" s="222">
        <v>60.34</v>
      </c>
    </row>
    <row r="16789" spans="1:4" ht="12.75" customHeight="1">
      <c r="A16789" s="203" t="s">
        <v>17568</v>
      </c>
      <c r="B16789" s="193" t="s">
        <v>17569</v>
      </c>
      <c r="C16789" s="194" t="s">
        <v>14883</v>
      </c>
      <c r="D16789" s="222">
        <v>66.22</v>
      </c>
    </row>
    <row r="16790" spans="1:4" ht="15">
      <c r="A16790" s="202">
        <v>8970</v>
      </c>
      <c r="B16790" s="191" t="s">
        <v>17570</v>
      </c>
      <c r="C16790" s="192"/>
      <c r="D16790" s="221"/>
    </row>
    <row r="16791" spans="1:4" ht="14.25">
      <c r="A16791" s="203" t="s">
        <v>17571</v>
      </c>
      <c r="B16791" s="193" t="s">
        <v>17572</v>
      </c>
      <c r="C16791" s="194" t="s">
        <v>14883</v>
      </c>
      <c r="D16791" s="222">
        <v>52.25</v>
      </c>
    </row>
    <row r="16792" spans="1:4" ht="14.25">
      <c r="A16792" s="203" t="s">
        <v>17573</v>
      </c>
      <c r="B16792" s="193" t="s">
        <v>17574</v>
      </c>
      <c r="C16792" s="194" t="s">
        <v>17397</v>
      </c>
      <c r="D16792" s="222">
        <v>71.08</v>
      </c>
    </row>
    <row r="16793" spans="1:4" ht="15">
      <c r="A16793" s="202">
        <v>8971</v>
      </c>
      <c r="B16793" s="191" t="s">
        <v>17575</v>
      </c>
      <c r="C16793" s="192"/>
      <c r="D16793" s="221"/>
    </row>
    <row r="16794" spans="1:4" ht="12.75" customHeight="1">
      <c r="A16794" s="203" t="s">
        <v>17576</v>
      </c>
      <c r="B16794" s="193" t="s">
        <v>17577</v>
      </c>
      <c r="C16794" s="194" t="s">
        <v>17397</v>
      </c>
      <c r="D16794" s="222">
        <v>121.21</v>
      </c>
    </row>
    <row r="16795" spans="1:4" ht="12.75" customHeight="1">
      <c r="A16795" s="203" t="s">
        <v>17578</v>
      </c>
      <c r="B16795" s="193" t="s">
        <v>17579</v>
      </c>
      <c r="C16795" s="194" t="s">
        <v>14997</v>
      </c>
      <c r="D16795" s="222">
        <v>1149.0999999999999</v>
      </c>
    </row>
    <row r="16796" spans="1:4" ht="14.25">
      <c r="A16796" s="203" t="s">
        <v>17580</v>
      </c>
      <c r="B16796" s="193" t="s">
        <v>17581</v>
      </c>
      <c r="C16796" s="194" t="s">
        <v>17397</v>
      </c>
      <c r="D16796" s="222">
        <v>1245.04</v>
      </c>
    </row>
    <row r="16797" spans="1:4" ht="14.25">
      <c r="A16797" s="203" t="s">
        <v>17582</v>
      </c>
      <c r="B16797" s="193" t="s">
        <v>17583</v>
      </c>
      <c r="C16797" s="194" t="s">
        <v>17397</v>
      </c>
      <c r="D16797" s="222">
        <v>415.71</v>
      </c>
    </row>
    <row r="16798" spans="1:4" ht="15">
      <c r="A16798" s="202">
        <v>8972</v>
      </c>
      <c r="B16798" s="191" t="s">
        <v>17584</v>
      </c>
      <c r="C16798" s="192"/>
      <c r="D16798" s="221"/>
    </row>
    <row r="16799" spans="1:4" ht="14.25">
      <c r="A16799" s="203" t="s">
        <v>17585</v>
      </c>
      <c r="B16799" s="193" t="s">
        <v>17586</v>
      </c>
      <c r="C16799" s="194" t="s">
        <v>17397</v>
      </c>
      <c r="D16799" s="222">
        <v>19.23</v>
      </c>
    </row>
    <row r="16800" spans="1:4" ht="14.25">
      <c r="A16800" s="203" t="s">
        <v>17587</v>
      </c>
      <c r="B16800" s="193" t="s">
        <v>17588</v>
      </c>
      <c r="C16800" s="194" t="s">
        <v>17397</v>
      </c>
      <c r="D16800" s="222">
        <v>19.7</v>
      </c>
    </row>
    <row r="16801" spans="1:4" ht="14.25">
      <c r="A16801" s="203" t="s">
        <v>17589</v>
      </c>
      <c r="B16801" s="193" t="s">
        <v>17590</v>
      </c>
      <c r="C16801" s="194" t="s">
        <v>17397</v>
      </c>
      <c r="D16801" s="222">
        <v>20.43</v>
      </c>
    </row>
    <row r="16802" spans="1:4" ht="14.25">
      <c r="A16802" s="203" t="s">
        <v>17591</v>
      </c>
      <c r="B16802" s="193" t="s">
        <v>17592</v>
      </c>
      <c r="C16802" s="194" t="s">
        <v>17397</v>
      </c>
      <c r="D16802" s="222">
        <v>28.44</v>
      </c>
    </row>
    <row r="16803" spans="1:4" ht="14.25">
      <c r="A16803" s="203" t="s">
        <v>17593</v>
      </c>
      <c r="B16803" s="193" t="s">
        <v>17594</v>
      </c>
      <c r="C16803" s="194" t="s">
        <v>14997</v>
      </c>
      <c r="D16803" s="222">
        <v>20.57</v>
      </c>
    </row>
    <row r="16804" spans="1:4" ht="14.25">
      <c r="A16804" s="203" t="s">
        <v>17595</v>
      </c>
      <c r="B16804" s="193" t="s">
        <v>17596</v>
      </c>
      <c r="C16804" s="194" t="s">
        <v>14997</v>
      </c>
      <c r="D16804" s="222">
        <v>24.72</v>
      </c>
    </row>
    <row r="16805" spans="1:4" ht="14.25">
      <c r="A16805" s="203" t="s">
        <v>17597</v>
      </c>
      <c r="B16805" s="193" t="s">
        <v>17598</v>
      </c>
      <c r="C16805" s="194" t="s">
        <v>14997</v>
      </c>
      <c r="D16805" s="222">
        <v>4.95</v>
      </c>
    </row>
    <row r="16806" spans="1:4" ht="14.25">
      <c r="A16806" s="203" t="s">
        <v>17599</v>
      </c>
      <c r="B16806" s="193" t="s">
        <v>17600</v>
      </c>
      <c r="C16806" s="194" t="s">
        <v>14997</v>
      </c>
      <c r="D16806" s="222">
        <v>36.32</v>
      </c>
    </row>
    <row r="16807" spans="1:4" ht="14.25">
      <c r="A16807" s="203" t="s">
        <v>17601</v>
      </c>
      <c r="B16807" s="193" t="s">
        <v>17602</v>
      </c>
      <c r="C16807" s="194" t="s">
        <v>14997</v>
      </c>
      <c r="D16807" s="222">
        <v>6.17</v>
      </c>
    </row>
    <row r="16808" spans="1:4" ht="14.25">
      <c r="A16808" s="203" t="s">
        <v>17603</v>
      </c>
      <c r="B16808" s="193" t="s">
        <v>17604</v>
      </c>
      <c r="C16808" s="194" t="s">
        <v>14997</v>
      </c>
      <c r="D16808" s="222">
        <v>58.46</v>
      </c>
    </row>
    <row r="16809" spans="1:4" ht="14.25">
      <c r="A16809" s="203" t="s">
        <v>17605</v>
      </c>
      <c r="B16809" s="193" t="s">
        <v>17606</v>
      </c>
      <c r="C16809" s="194" t="s">
        <v>14997</v>
      </c>
      <c r="D16809" s="222">
        <v>7.25</v>
      </c>
    </row>
    <row r="16810" spans="1:4" ht="14.25">
      <c r="A16810" s="203" t="s">
        <v>17607</v>
      </c>
      <c r="B16810" s="193" t="s">
        <v>17608</v>
      </c>
      <c r="C16810" s="194" t="s">
        <v>14997</v>
      </c>
      <c r="D16810" s="222">
        <v>9.5399999999999991</v>
      </c>
    </row>
    <row r="16811" spans="1:4" ht="14.25">
      <c r="A16811" s="203" t="s">
        <v>17609</v>
      </c>
      <c r="B16811" s="193" t="s">
        <v>17610</v>
      </c>
      <c r="C16811" s="194" t="s">
        <v>14997</v>
      </c>
      <c r="D16811" s="222">
        <v>14.17</v>
      </c>
    </row>
    <row r="16812" spans="1:4" ht="14.25">
      <c r="A16812" s="203" t="s">
        <v>17611</v>
      </c>
      <c r="B16812" s="193" t="s">
        <v>17612</v>
      </c>
      <c r="C16812" s="194" t="s">
        <v>14997</v>
      </c>
      <c r="D16812" s="222">
        <v>19.829999999999998</v>
      </c>
    </row>
    <row r="16813" spans="1:4" ht="14.25">
      <c r="A16813" s="203" t="s">
        <v>17613</v>
      </c>
      <c r="B16813" s="193" t="s">
        <v>17614</v>
      </c>
      <c r="C16813" s="194" t="s">
        <v>14997</v>
      </c>
      <c r="D16813" s="222">
        <v>2.74</v>
      </c>
    </row>
    <row r="16814" spans="1:4" ht="14.25">
      <c r="A16814" s="203" t="s">
        <v>17615</v>
      </c>
      <c r="B16814" s="193" t="s">
        <v>17616</v>
      </c>
      <c r="C16814" s="194" t="s">
        <v>14997</v>
      </c>
      <c r="D16814" s="222">
        <v>2.95</v>
      </c>
    </row>
    <row r="16815" spans="1:4" ht="14.25">
      <c r="A16815" s="203" t="s">
        <v>17617</v>
      </c>
      <c r="B16815" s="193" t="s">
        <v>17618</v>
      </c>
      <c r="C16815" s="194" t="s">
        <v>14997</v>
      </c>
      <c r="D16815" s="222">
        <v>1.83</v>
      </c>
    </row>
    <row r="16816" spans="1:4" ht="12.75" customHeight="1">
      <c r="A16816" s="203" t="s">
        <v>17619</v>
      </c>
      <c r="B16816" s="193" t="s">
        <v>17620</v>
      </c>
      <c r="C16816" s="194" t="s">
        <v>14997</v>
      </c>
      <c r="D16816" s="222">
        <v>3.13</v>
      </c>
    </row>
    <row r="16817" spans="1:4" ht="14.25">
      <c r="A16817" s="203" t="s">
        <v>17621</v>
      </c>
      <c r="B16817" s="193" t="s">
        <v>17622</v>
      </c>
      <c r="C16817" s="194" t="s">
        <v>14997</v>
      </c>
      <c r="D16817" s="222">
        <v>1.88</v>
      </c>
    </row>
    <row r="16818" spans="1:4" ht="14.25">
      <c r="A16818" s="203" t="s">
        <v>17623</v>
      </c>
      <c r="B16818" s="193" t="s">
        <v>17624</v>
      </c>
      <c r="C16818" s="194" t="s">
        <v>14997</v>
      </c>
      <c r="D16818" s="222">
        <v>4.2300000000000004</v>
      </c>
    </row>
    <row r="16819" spans="1:4" ht="12.75" customHeight="1">
      <c r="A16819" s="203" t="s">
        <v>17625</v>
      </c>
      <c r="B16819" s="193" t="s">
        <v>17626</v>
      </c>
      <c r="C16819" s="194" t="s">
        <v>14997</v>
      </c>
      <c r="D16819" s="222">
        <v>4.54</v>
      </c>
    </row>
    <row r="16820" spans="1:4" ht="12.75" customHeight="1">
      <c r="A16820" s="203" t="s">
        <v>17627</v>
      </c>
      <c r="B16820" s="193" t="s">
        <v>17628</v>
      </c>
      <c r="C16820" s="194" t="s">
        <v>14997</v>
      </c>
      <c r="D16820" s="222">
        <v>1.91</v>
      </c>
    </row>
    <row r="16821" spans="1:4" ht="12.75" customHeight="1">
      <c r="A16821" s="203" t="s">
        <v>17629</v>
      </c>
      <c r="B16821" s="193" t="s">
        <v>17630</v>
      </c>
      <c r="C16821" s="194" t="s">
        <v>14997</v>
      </c>
      <c r="D16821" s="222">
        <v>1.92</v>
      </c>
    </row>
    <row r="16822" spans="1:4" ht="12.75" customHeight="1">
      <c r="A16822" s="202">
        <v>8973</v>
      </c>
      <c r="B16822" s="191" t="s">
        <v>17631</v>
      </c>
      <c r="C16822" s="192"/>
      <c r="D16822" s="221"/>
    </row>
    <row r="16823" spans="1:4" ht="14.25">
      <c r="A16823" s="203" t="s">
        <v>17632</v>
      </c>
      <c r="B16823" s="193" t="s">
        <v>17633</v>
      </c>
      <c r="C16823" s="194" t="s">
        <v>17397</v>
      </c>
      <c r="D16823" s="222">
        <v>24.94</v>
      </c>
    </row>
    <row r="16824" spans="1:4" ht="12.75" customHeight="1">
      <c r="A16824" s="203" t="s">
        <v>17634</v>
      </c>
      <c r="B16824" s="193" t="s">
        <v>17635</v>
      </c>
      <c r="C16824" s="194" t="s">
        <v>17397</v>
      </c>
      <c r="D16824" s="222">
        <v>39.909999999999997</v>
      </c>
    </row>
    <row r="16825" spans="1:4" ht="12.75" customHeight="1">
      <c r="A16825" s="203" t="s">
        <v>17636</v>
      </c>
      <c r="B16825" s="193" t="s">
        <v>17637</v>
      </c>
      <c r="C16825" s="194" t="s">
        <v>17397</v>
      </c>
      <c r="D16825" s="222">
        <v>21.66</v>
      </c>
    </row>
    <row r="16826" spans="1:4" ht="12.75" customHeight="1">
      <c r="A16826" s="203" t="s">
        <v>17638</v>
      </c>
      <c r="B16826" s="193" t="s">
        <v>17639</v>
      </c>
      <c r="C16826" s="194" t="s">
        <v>17397</v>
      </c>
      <c r="D16826" s="222">
        <v>27.15</v>
      </c>
    </row>
    <row r="16827" spans="1:4" ht="12.75" customHeight="1">
      <c r="A16827" s="202">
        <v>8975</v>
      </c>
      <c r="B16827" s="191" t="s">
        <v>17640</v>
      </c>
      <c r="C16827" s="192"/>
      <c r="D16827" s="221"/>
    </row>
    <row r="16828" spans="1:4" ht="12.75" customHeight="1">
      <c r="A16828" s="203" t="s">
        <v>17641</v>
      </c>
      <c r="B16828" s="193" t="s">
        <v>17642</v>
      </c>
      <c r="C16828" s="194" t="s">
        <v>17397</v>
      </c>
      <c r="D16828" s="222">
        <v>267.01</v>
      </c>
    </row>
    <row r="16829" spans="1:4" ht="12.75" customHeight="1">
      <c r="A16829" s="202">
        <v>8685</v>
      </c>
      <c r="B16829" s="191" t="s">
        <v>17643</v>
      </c>
      <c r="C16829" s="192"/>
      <c r="D16829" s="221"/>
    </row>
    <row r="16830" spans="1:4" ht="12.75" customHeight="1">
      <c r="A16830" s="202">
        <v>8977</v>
      </c>
      <c r="B16830" s="191" t="s">
        <v>17644</v>
      </c>
      <c r="C16830" s="192"/>
      <c r="D16830" s="221"/>
    </row>
    <row r="16831" spans="1:4" ht="12.75" customHeight="1">
      <c r="A16831" s="203" t="s">
        <v>17645</v>
      </c>
      <c r="B16831" s="193" t="s">
        <v>17646</v>
      </c>
      <c r="C16831" s="194" t="s">
        <v>14997</v>
      </c>
      <c r="D16831" s="222">
        <v>426.51</v>
      </c>
    </row>
    <row r="16832" spans="1:4" ht="12.75" customHeight="1">
      <c r="A16832" s="203" t="s">
        <v>17647</v>
      </c>
      <c r="B16832" s="193" t="s">
        <v>17648</v>
      </c>
      <c r="C16832" s="194" t="s">
        <v>14997</v>
      </c>
      <c r="D16832" s="222">
        <v>534</v>
      </c>
    </row>
    <row r="16833" spans="1:4" ht="12.75" customHeight="1">
      <c r="A16833" s="203" t="s">
        <v>17649</v>
      </c>
      <c r="B16833" s="193" t="s">
        <v>17650</v>
      </c>
      <c r="C16833" s="194" t="s">
        <v>14997</v>
      </c>
      <c r="D16833" s="222">
        <v>358.91</v>
      </c>
    </row>
    <row r="16834" spans="1:4" ht="12.75" customHeight="1">
      <c r="A16834" s="203" t="s">
        <v>17651</v>
      </c>
      <c r="B16834" s="193" t="s">
        <v>17652</v>
      </c>
      <c r="C16834" s="194" t="s">
        <v>14997</v>
      </c>
      <c r="D16834" s="222">
        <v>413.29</v>
      </c>
    </row>
    <row r="16835" spans="1:4" ht="12.75" customHeight="1">
      <c r="A16835" s="202">
        <v>8978</v>
      </c>
      <c r="B16835" s="191" t="s">
        <v>17653</v>
      </c>
      <c r="C16835" s="192"/>
      <c r="D16835" s="221"/>
    </row>
    <row r="16836" spans="1:4" ht="12.75" customHeight="1">
      <c r="A16836" s="203" t="s">
        <v>17654</v>
      </c>
      <c r="B16836" s="193" t="s">
        <v>17655</v>
      </c>
      <c r="C16836" s="194" t="s">
        <v>14883</v>
      </c>
      <c r="D16836" s="222">
        <v>33.64</v>
      </c>
    </row>
    <row r="16837" spans="1:4" ht="12.75" customHeight="1">
      <c r="A16837" s="203" t="s">
        <v>17656</v>
      </c>
      <c r="B16837" s="193" t="s">
        <v>17657</v>
      </c>
      <c r="C16837" s="194" t="s">
        <v>14883</v>
      </c>
      <c r="D16837" s="222">
        <v>68.11</v>
      </c>
    </row>
    <row r="16838" spans="1:4" ht="12.75" customHeight="1">
      <c r="A16838" s="203" t="s">
        <v>17658</v>
      </c>
      <c r="B16838" s="193" t="s">
        <v>17659</v>
      </c>
      <c r="C16838" s="194" t="s">
        <v>14883</v>
      </c>
      <c r="D16838" s="222">
        <v>105.32</v>
      </c>
    </row>
    <row r="16839" spans="1:4" ht="12.75" customHeight="1">
      <c r="A16839" s="203" t="s">
        <v>17660</v>
      </c>
      <c r="B16839" s="193" t="s">
        <v>17661</v>
      </c>
      <c r="C16839" s="194" t="s">
        <v>14883</v>
      </c>
      <c r="D16839" s="222">
        <v>197.78</v>
      </c>
    </row>
    <row r="16840" spans="1:4" ht="12.75" customHeight="1">
      <c r="A16840" s="203" t="s">
        <v>17662</v>
      </c>
      <c r="B16840" s="193" t="s">
        <v>17663</v>
      </c>
      <c r="C16840" s="194" t="s">
        <v>14883</v>
      </c>
      <c r="D16840" s="222">
        <v>286.52999999999997</v>
      </c>
    </row>
    <row r="16841" spans="1:4" ht="12.75" customHeight="1">
      <c r="A16841" s="203" t="s">
        <v>17664</v>
      </c>
      <c r="B16841" s="193" t="s">
        <v>17665</v>
      </c>
      <c r="C16841" s="194" t="s">
        <v>14883</v>
      </c>
      <c r="D16841" s="222">
        <v>331.72</v>
      </c>
    </row>
    <row r="16842" spans="1:4" ht="12.75" customHeight="1">
      <c r="A16842" s="203" t="s">
        <v>17666</v>
      </c>
      <c r="B16842" s="193" t="s">
        <v>17667</v>
      </c>
      <c r="C16842" s="194" t="s">
        <v>14883</v>
      </c>
      <c r="D16842" s="222">
        <v>518.22</v>
      </c>
    </row>
    <row r="16843" spans="1:4" ht="12.75" customHeight="1">
      <c r="A16843" s="203" t="s">
        <v>17668</v>
      </c>
      <c r="B16843" s="193" t="s">
        <v>17669</v>
      </c>
      <c r="C16843" s="194" t="s">
        <v>14883</v>
      </c>
      <c r="D16843" s="222">
        <v>23.46</v>
      </c>
    </row>
    <row r="16844" spans="1:4" ht="12.75" customHeight="1">
      <c r="A16844" s="203" t="s">
        <v>17670</v>
      </c>
      <c r="B16844" s="193" t="s">
        <v>17671</v>
      </c>
      <c r="C16844" s="194" t="s">
        <v>14883</v>
      </c>
      <c r="D16844" s="222">
        <v>26.03</v>
      </c>
    </row>
    <row r="16845" spans="1:4" ht="28.5">
      <c r="A16845" s="203" t="s">
        <v>17672</v>
      </c>
      <c r="B16845" s="193" t="s">
        <v>17673</v>
      </c>
      <c r="C16845" s="194" t="s">
        <v>14883</v>
      </c>
      <c r="D16845" s="222">
        <v>40.909999999999997</v>
      </c>
    </row>
    <row r="16846" spans="1:4" ht="12.75" customHeight="1">
      <c r="A16846" s="203" t="s">
        <v>17674</v>
      </c>
      <c r="B16846" s="193" t="s">
        <v>17675</v>
      </c>
      <c r="C16846" s="194" t="s">
        <v>14883</v>
      </c>
      <c r="D16846" s="222">
        <v>63.26</v>
      </c>
    </row>
    <row r="16847" spans="1:4" ht="12.75" customHeight="1">
      <c r="A16847" s="203" t="s">
        <v>17676</v>
      </c>
      <c r="B16847" s="193" t="s">
        <v>17677</v>
      </c>
      <c r="C16847" s="194" t="s">
        <v>14883</v>
      </c>
      <c r="D16847" s="222">
        <v>132.43</v>
      </c>
    </row>
    <row r="16848" spans="1:4" ht="12.75" customHeight="1">
      <c r="A16848" s="203" t="s">
        <v>17678</v>
      </c>
      <c r="B16848" s="193" t="s">
        <v>17679</v>
      </c>
      <c r="C16848" s="194" t="s">
        <v>14883</v>
      </c>
      <c r="D16848" s="222">
        <v>29.05</v>
      </c>
    </row>
    <row r="16849" spans="1:4" ht="12.75" customHeight="1">
      <c r="A16849" s="203" t="s">
        <v>17680</v>
      </c>
      <c r="B16849" s="193" t="s">
        <v>17681</v>
      </c>
      <c r="C16849" s="194" t="s">
        <v>14883</v>
      </c>
      <c r="D16849" s="222">
        <v>39.36</v>
      </c>
    </row>
    <row r="16850" spans="1:4" ht="12.75" customHeight="1">
      <c r="A16850" s="203" t="s">
        <v>17682</v>
      </c>
      <c r="B16850" s="193" t="s">
        <v>17683</v>
      </c>
      <c r="C16850" s="194" t="s">
        <v>14883</v>
      </c>
      <c r="D16850" s="222">
        <v>61.75</v>
      </c>
    </row>
    <row r="16851" spans="1:4" ht="12.75" customHeight="1">
      <c r="A16851" s="203" t="s">
        <v>17684</v>
      </c>
      <c r="B16851" s="193" t="s">
        <v>17685</v>
      </c>
      <c r="C16851" s="194" t="s">
        <v>14883</v>
      </c>
      <c r="D16851" s="222">
        <v>95.88</v>
      </c>
    </row>
    <row r="16852" spans="1:4" ht="12.75" customHeight="1">
      <c r="A16852" s="203" t="s">
        <v>17686</v>
      </c>
      <c r="B16852" s="193" t="s">
        <v>17687</v>
      </c>
      <c r="C16852" s="194" t="s">
        <v>14883</v>
      </c>
      <c r="D16852" s="222">
        <v>31.39</v>
      </c>
    </row>
    <row r="16853" spans="1:4" ht="12.75" customHeight="1">
      <c r="A16853" s="203" t="s">
        <v>17688</v>
      </c>
      <c r="B16853" s="193" t="s">
        <v>17689</v>
      </c>
      <c r="C16853" s="194" t="s">
        <v>14883</v>
      </c>
      <c r="D16853" s="222">
        <v>44.97</v>
      </c>
    </row>
    <row r="16854" spans="1:4" ht="12.75" customHeight="1">
      <c r="A16854" s="203" t="s">
        <v>17690</v>
      </c>
      <c r="B16854" s="193" t="s">
        <v>17691</v>
      </c>
      <c r="C16854" s="194" t="s">
        <v>14883</v>
      </c>
      <c r="D16854" s="222">
        <v>30.68</v>
      </c>
    </row>
    <row r="16855" spans="1:4" ht="12.75" customHeight="1">
      <c r="A16855" s="203" t="s">
        <v>17692</v>
      </c>
      <c r="B16855" s="193" t="s">
        <v>17693</v>
      </c>
      <c r="C16855" s="194" t="s">
        <v>14883</v>
      </c>
      <c r="D16855" s="222">
        <v>23.44</v>
      </c>
    </row>
    <row r="16856" spans="1:4" ht="12.75" customHeight="1">
      <c r="A16856" s="203" t="s">
        <v>17694</v>
      </c>
      <c r="B16856" s="193" t="s">
        <v>17695</v>
      </c>
      <c r="C16856" s="194" t="s">
        <v>14883</v>
      </c>
      <c r="D16856" s="222">
        <v>33</v>
      </c>
    </row>
    <row r="16857" spans="1:4" ht="12.75" customHeight="1">
      <c r="A16857" s="202">
        <v>8979</v>
      </c>
      <c r="B16857" s="191" t="s">
        <v>17696</v>
      </c>
      <c r="C16857" s="192"/>
      <c r="D16857" s="221"/>
    </row>
    <row r="16858" spans="1:4" ht="12.75" customHeight="1">
      <c r="A16858" s="203" t="s">
        <v>17697</v>
      </c>
      <c r="B16858" s="193" t="s">
        <v>17698</v>
      </c>
      <c r="C16858" s="194" t="s">
        <v>14997</v>
      </c>
      <c r="D16858" s="222">
        <v>20.260000000000002</v>
      </c>
    </row>
    <row r="16859" spans="1:4" ht="12.75" customHeight="1">
      <c r="A16859" s="203" t="s">
        <v>17699</v>
      </c>
      <c r="B16859" s="193" t="s">
        <v>17700</v>
      </c>
      <c r="C16859" s="194" t="s">
        <v>14997</v>
      </c>
      <c r="D16859" s="222">
        <v>23.88</v>
      </c>
    </row>
    <row r="16860" spans="1:4" ht="12.75" customHeight="1">
      <c r="A16860" s="203" t="s">
        <v>17701</v>
      </c>
      <c r="B16860" s="193" t="s">
        <v>17702</v>
      </c>
      <c r="C16860" s="194" t="s">
        <v>14997</v>
      </c>
      <c r="D16860" s="222">
        <v>32.82</v>
      </c>
    </row>
    <row r="16861" spans="1:4" ht="14.25">
      <c r="A16861" s="203" t="s">
        <v>17703</v>
      </c>
      <c r="B16861" s="193" t="s">
        <v>17704</v>
      </c>
      <c r="C16861" s="194" t="s">
        <v>14997</v>
      </c>
      <c r="D16861" s="222">
        <v>50.84</v>
      </c>
    </row>
    <row r="16862" spans="1:4" ht="12.75" customHeight="1">
      <c r="A16862" s="203" t="s">
        <v>17705</v>
      </c>
      <c r="B16862" s="193" t="s">
        <v>17706</v>
      </c>
      <c r="C16862" s="194" t="s">
        <v>14997</v>
      </c>
      <c r="D16862" s="222">
        <v>57.94</v>
      </c>
    </row>
    <row r="16863" spans="1:4" ht="12.75" customHeight="1">
      <c r="A16863" s="203" t="s">
        <v>17707</v>
      </c>
      <c r="B16863" s="193" t="s">
        <v>17708</v>
      </c>
      <c r="C16863" s="194" t="s">
        <v>14997</v>
      </c>
      <c r="D16863" s="222">
        <v>77.680000000000007</v>
      </c>
    </row>
    <row r="16864" spans="1:4" ht="12.75" customHeight="1">
      <c r="A16864" s="203" t="s">
        <v>17709</v>
      </c>
      <c r="B16864" s="193" t="s">
        <v>17710</v>
      </c>
      <c r="C16864" s="194" t="s">
        <v>14883</v>
      </c>
      <c r="D16864" s="222">
        <v>129.77000000000001</v>
      </c>
    </row>
    <row r="16865" spans="1:4" ht="12.75" customHeight="1">
      <c r="A16865" s="203" t="s">
        <v>17711</v>
      </c>
      <c r="B16865" s="193" t="s">
        <v>17712</v>
      </c>
      <c r="C16865" s="194" t="s">
        <v>14883</v>
      </c>
      <c r="D16865" s="222">
        <v>21.13</v>
      </c>
    </row>
    <row r="16866" spans="1:4" ht="12.75" customHeight="1">
      <c r="A16866" s="203" t="s">
        <v>17713</v>
      </c>
      <c r="B16866" s="193" t="s">
        <v>17714</v>
      </c>
      <c r="C16866" s="194" t="s">
        <v>14883</v>
      </c>
      <c r="D16866" s="222">
        <v>23.28</v>
      </c>
    </row>
    <row r="16867" spans="1:4" ht="12.75" customHeight="1">
      <c r="A16867" s="203" t="s">
        <v>17715</v>
      </c>
      <c r="B16867" s="193" t="s">
        <v>17716</v>
      </c>
      <c r="C16867" s="194" t="s">
        <v>14883</v>
      </c>
      <c r="D16867" s="222">
        <v>30</v>
      </c>
    </row>
    <row r="16868" spans="1:4" ht="12.75" customHeight="1">
      <c r="A16868" s="203" t="s">
        <v>17717</v>
      </c>
      <c r="B16868" s="193" t="s">
        <v>17718</v>
      </c>
      <c r="C16868" s="194" t="s">
        <v>14883</v>
      </c>
      <c r="D16868" s="222">
        <v>37.43</v>
      </c>
    </row>
    <row r="16869" spans="1:4" ht="12.75" customHeight="1">
      <c r="A16869" s="203" t="s">
        <v>17719</v>
      </c>
      <c r="B16869" s="193" t="s">
        <v>17720</v>
      </c>
      <c r="C16869" s="194" t="s">
        <v>14883</v>
      </c>
      <c r="D16869" s="222">
        <v>35.479999999999997</v>
      </c>
    </row>
    <row r="16870" spans="1:4" ht="12.75" customHeight="1">
      <c r="A16870" s="203" t="s">
        <v>17721</v>
      </c>
      <c r="B16870" s="193" t="s">
        <v>17722</v>
      </c>
      <c r="C16870" s="194" t="s">
        <v>14883</v>
      </c>
      <c r="D16870" s="222">
        <v>54.67</v>
      </c>
    </row>
    <row r="16871" spans="1:4" ht="14.25">
      <c r="A16871" s="203" t="s">
        <v>17723</v>
      </c>
      <c r="B16871" s="193" t="s">
        <v>17724</v>
      </c>
      <c r="C16871" s="194" t="s">
        <v>14883</v>
      </c>
      <c r="D16871" s="222">
        <v>78.430000000000007</v>
      </c>
    </row>
    <row r="16872" spans="1:4" ht="12.75" customHeight="1">
      <c r="A16872" s="203" t="s">
        <v>17725</v>
      </c>
      <c r="B16872" s="193" t="s">
        <v>17726</v>
      </c>
      <c r="C16872" s="194" t="s">
        <v>14883</v>
      </c>
      <c r="D16872" s="222">
        <v>94.74</v>
      </c>
    </row>
    <row r="16873" spans="1:4" ht="12.75" customHeight="1">
      <c r="A16873" s="202">
        <v>8980</v>
      </c>
      <c r="B16873" s="191" t="s">
        <v>17727</v>
      </c>
      <c r="C16873" s="192"/>
      <c r="D16873" s="221"/>
    </row>
    <row r="16874" spans="1:4" ht="12.75" customHeight="1">
      <c r="A16874" s="203" t="s">
        <v>17728</v>
      </c>
      <c r="B16874" s="193" t="s">
        <v>17729</v>
      </c>
      <c r="C16874" s="194" t="s">
        <v>14883</v>
      </c>
      <c r="D16874" s="222">
        <v>53.58</v>
      </c>
    </row>
    <row r="16875" spans="1:4" ht="12.75" customHeight="1">
      <c r="A16875" s="203" t="s">
        <v>17730</v>
      </c>
      <c r="B16875" s="193" t="s">
        <v>17731</v>
      </c>
      <c r="C16875" s="194" t="s">
        <v>14883</v>
      </c>
      <c r="D16875" s="222">
        <v>71.099999999999994</v>
      </c>
    </row>
    <row r="16876" spans="1:4" ht="12.75" customHeight="1">
      <c r="A16876" s="203" t="s">
        <v>17732</v>
      </c>
      <c r="B16876" s="193" t="s">
        <v>17733</v>
      </c>
      <c r="C16876" s="194" t="s">
        <v>14883</v>
      </c>
      <c r="D16876" s="222">
        <v>62.53</v>
      </c>
    </row>
    <row r="16877" spans="1:4" ht="12.75" customHeight="1">
      <c r="A16877" s="203" t="s">
        <v>17734</v>
      </c>
      <c r="B16877" s="193" t="s">
        <v>17735</v>
      </c>
      <c r="C16877" s="194" t="s">
        <v>14883</v>
      </c>
      <c r="D16877" s="222">
        <v>31.7</v>
      </c>
    </row>
    <row r="16878" spans="1:4" ht="12.75" customHeight="1">
      <c r="A16878" s="203" t="s">
        <v>17736</v>
      </c>
      <c r="B16878" s="193" t="s">
        <v>17737</v>
      </c>
      <c r="C16878" s="194" t="s">
        <v>14883</v>
      </c>
      <c r="D16878" s="222">
        <v>107.02</v>
      </c>
    </row>
    <row r="16879" spans="1:4" ht="12.75" customHeight="1">
      <c r="A16879" s="203" t="s">
        <v>17738</v>
      </c>
      <c r="B16879" s="193" t="s">
        <v>17739</v>
      </c>
      <c r="C16879" s="194" t="s">
        <v>14883</v>
      </c>
      <c r="D16879" s="222">
        <v>149.56</v>
      </c>
    </row>
    <row r="16880" spans="1:4" ht="12.75" customHeight="1">
      <c r="A16880" s="203" t="s">
        <v>17740</v>
      </c>
      <c r="B16880" s="193" t="s">
        <v>17741</v>
      </c>
      <c r="C16880" s="194" t="s">
        <v>14883</v>
      </c>
      <c r="D16880" s="222">
        <v>163.19</v>
      </c>
    </row>
    <row r="16881" spans="1:4" ht="12.75" customHeight="1">
      <c r="A16881" s="203" t="s">
        <v>17742</v>
      </c>
      <c r="B16881" s="193" t="s">
        <v>17743</v>
      </c>
      <c r="C16881" s="194" t="s">
        <v>14883</v>
      </c>
      <c r="D16881" s="222">
        <v>38.25</v>
      </c>
    </row>
    <row r="16882" spans="1:4" ht="12.75" customHeight="1">
      <c r="A16882" s="203" t="s">
        <v>17744</v>
      </c>
      <c r="B16882" s="193" t="s">
        <v>17745</v>
      </c>
      <c r="C16882" s="194" t="s">
        <v>14883</v>
      </c>
      <c r="D16882" s="222">
        <v>231.18</v>
      </c>
    </row>
    <row r="16883" spans="1:4" ht="12.75" customHeight="1">
      <c r="A16883" s="202">
        <v>8981</v>
      </c>
      <c r="B16883" s="191" t="s">
        <v>17746</v>
      </c>
      <c r="C16883" s="192"/>
      <c r="D16883" s="221"/>
    </row>
    <row r="16884" spans="1:4" ht="12.75" customHeight="1">
      <c r="A16884" s="203" t="s">
        <v>17747</v>
      </c>
      <c r="B16884" s="193" t="s">
        <v>17748</v>
      </c>
      <c r="C16884" s="194" t="s">
        <v>14883</v>
      </c>
      <c r="D16884" s="222">
        <v>185.15</v>
      </c>
    </row>
    <row r="16885" spans="1:4" ht="12.75" customHeight="1">
      <c r="A16885" s="203" t="s">
        <v>17749</v>
      </c>
      <c r="B16885" s="193" t="s">
        <v>17750</v>
      </c>
      <c r="C16885" s="194" t="s">
        <v>14883</v>
      </c>
      <c r="D16885" s="222">
        <v>23.32</v>
      </c>
    </row>
    <row r="16886" spans="1:4" ht="12.75" customHeight="1">
      <c r="A16886" s="203" t="s">
        <v>17751</v>
      </c>
      <c r="B16886" s="193" t="s">
        <v>17752</v>
      </c>
      <c r="C16886" s="194" t="s">
        <v>14883</v>
      </c>
      <c r="D16886" s="222">
        <v>31.15</v>
      </c>
    </row>
    <row r="16887" spans="1:4" ht="12.75" customHeight="1">
      <c r="A16887" s="203" t="s">
        <v>17753</v>
      </c>
      <c r="B16887" s="193" t="s">
        <v>17754</v>
      </c>
      <c r="C16887" s="194" t="s">
        <v>14883</v>
      </c>
      <c r="D16887" s="222">
        <v>46.54</v>
      </c>
    </row>
    <row r="16888" spans="1:4" ht="12.75" customHeight="1">
      <c r="A16888" s="203" t="s">
        <v>17755</v>
      </c>
      <c r="B16888" s="193" t="s">
        <v>17756</v>
      </c>
      <c r="C16888" s="194" t="s">
        <v>14883</v>
      </c>
      <c r="D16888" s="222">
        <v>67.55</v>
      </c>
    </row>
    <row r="16889" spans="1:4" ht="12.75" customHeight="1">
      <c r="A16889" s="203" t="s">
        <v>17757</v>
      </c>
      <c r="B16889" s="193" t="s">
        <v>17758</v>
      </c>
      <c r="C16889" s="194" t="s">
        <v>14883</v>
      </c>
      <c r="D16889" s="222">
        <v>93.77</v>
      </c>
    </row>
    <row r="16890" spans="1:4" ht="12.75" customHeight="1">
      <c r="A16890" s="203" t="s">
        <v>17759</v>
      </c>
      <c r="B16890" s="193" t="s">
        <v>17760</v>
      </c>
      <c r="C16890" s="194" t="s">
        <v>14883</v>
      </c>
      <c r="D16890" s="222">
        <v>123.27</v>
      </c>
    </row>
    <row r="16891" spans="1:4" ht="12.75" customHeight="1">
      <c r="A16891" s="203" t="s">
        <v>17761</v>
      </c>
      <c r="B16891" s="193" t="s">
        <v>17762</v>
      </c>
      <c r="C16891" s="194" t="s">
        <v>14883</v>
      </c>
      <c r="D16891" s="222">
        <v>238.93</v>
      </c>
    </row>
    <row r="16892" spans="1:4" ht="12.75" customHeight="1">
      <c r="A16892" s="203" t="s">
        <v>17763</v>
      </c>
      <c r="B16892" s="193" t="s">
        <v>17764</v>
      </c>
      <c r="C16892" s="194" t="s">
        <v>14883</v>
      </c>
      <c r="D16892" s="222">
        <v>21.31</v>
      </c>
    </row>
    <row r="16893" spans="1:4" ht="12.75" customHeight="1">
      <c r="A16893" s="203" t="s">
        <v>17765</v>
      </c>
      <c r="B16893" s="193" t="s">
        <v>17766</v>
      </c>
      <c r="C16893" s="194" t="s">
        <v>14883</v>
      </c>
      <c r="D16893" s="222">
        <v>31.75</v>
      </c>
    </row>
    <row r="16894" spans="1:4" ht="12.75" customHeight="1">
      <c r="A16894" s="203" t="s">
        <v>17767</v>
      </c>
      <c r="B16894" s="193" t="s">
        <v>17768</v>
      </c>
      <c r="C16894" s="194" t="s">
        <v>14883</v>
      </c>
      <c r="D16894" s="222">
        <v>41.38</v>
      </c>
    </row>
    <row r="16895" spans="1:4" ht="12.75" customHeight="1">
      <c r="A16895" s="203" t="s">
        <v>17769</v>
      </c>
      <c r="B16895" s="193" t="s">
        <v>17770</v>
      </c>
      <c r="C16895" s="194" t="s">
        <v>14883</v>
      </c>
      <c r="D16895" s="222">
        <v>52.31</v>
      </c>
    </row>
    <row r="16896" spans="1:4" ht="12.75" customHeight="1">
      <c r="A16896" s="203" t="s">
        <v>17771</v>
      </c>
      <c r="B16896" s="193" t="s">
        <v>17772</v>
      </c>
      <c r="C16896" s="194" t="s">
        <v>14883</v>
      </c>
      <c r="D16896" s="222">
        <v>78.739999999999995</v>
      </c>
    </row>
    <row r="16897" spans="1:4" ht="12.75" customHeight="1">
      <c r="A16897" s="203" t="s">
        <v>17773</v>
      </c>
      <c r="B16897" s="193" t="s">
        <v>17774</v>
      </c>
      <c r="C16897" s="194" t="s">
        <v>14883</v>
      </c>
      <c r="D16897" s="222">
        <v>122.64</v>
      </c>
    </row>
    <row r="16898" spans="1:4" ht="12.75" customHeight="1">
      <c r="A16898" s="203" t="s">
        <v>17775</v>
      </c>
      <c r="B16898" s="193" t="s">
        <v>17776</v>
      </c>
      <c r="C16898" s="194" t="s">
        <v>14883</v>
      </c>
      <c r="D16898" s="222">
        <v>168.29</v>
      </c>
    </row>
    <row r="16899" spans="1:4" ht="12.75" customHeight="1">
      <c r="A16899" s="203" t="s">
        <v>17777</v>
      </c>
      <c r="B16899" s="193" t="s">
        <v>17778</v>
      </c>
      <c r="C16899" s="194" t="s">
        <v>14883</v>
      </c>
      <c r="D16899" s="222">
        <v>314</v>
      </c>
    </row>
    <row r="16900" spans="1:4" ht="12.75" customHeight="1">
      <c r="A16900" s="203" t="s">
        <v>17779</v>
      </c>
      <c r="B16900" s="193" t="s">
        <v>17780</v>
      </c>
      <c r="C16900" s="194" t="s">
        <v>14883</v>
      </c>
      <c r="D16900" s="222">
        <v>26.16</v>
      </c>
    </row>
    <row r="16901" spans="1:4" ht="12.75" customHeight="1">
      <c r="A16901" s="203" t="s">
        <v>17781</v>
      </c>
      <c r="B16901" s="193" t="s">
        <v>17782</v>
      </c>
      <c r="C16901" s="194" t="s">
        <v>14883</v>
      </c>
      <c r="D16901" s="222">
        <v>36.590000000000003</v>
      </c>
    </row>
    <row r="16902" spans="1:4" ht="12.75" customHeight="1">
      <c r="A16902" s="203" t="s">
        <v>17783</v>
      </c>
      <c r="B16902" s="193" t="s">
        <v>17784</v>
      </c>
      <c r="C16902" s="194" t="s">
        <v>14883</v>
      </c>
      <c r="D16902" s="222">
        <v>61.14</v>
      </c>
    </row>
    <row r="16903" spans="1:4" ht="12.75" customHeight="1">
      <c r="A16903" s="203" t="s">
        <v>17785</v>
      </c>
      <c r="B16903" s="193" t="s">
        <v>17786</v>
      </c>
      <c r="C16903" s="194" t="s">
        <v>14883</v>
      </c>
      <c r="D16903" s="222">
        <v>78.66</v>
      </c>
    </row>
    <row r="16904" spans="1:4" ht="12.75" customHeight="1">
      <c r="A16904" s="203" t="s">
        <v>17787</v>
      </c>
      <c r="B16904" s="193" t="s">
        <v>17788</v>
      </c>
      <c r="C16904" s="194" t="s">
        <v>14883</v>
      </c>
      <c r="D16904" s="222">
        <v>113.46</v>
      </c>
    </row>
    <row r="16905" spans="1:4" ht="12.75" customHeight="1">
      <c r="A16905" s="203" t="s">
        <v>17789</v>
      </c>
      <c r="B16905" s="193" t="s">
        <v>17790</v>
      </c>
      <c r="C16905" s="194" t="s">
        <v>14883</v>
      </c>
      <c r="D16905" s="222">
        <v>152.61000000000001</v>
      </c>
    </row>
    <row r="16906" spans="1:4" ht="12.75" customHeight="1">
      <c r="A16906" s="203" t="s">
        <v>17791</v>
      </c>
      <c r="B16906" s="193" t="s">
        <v>17792</v>
      </c>
      <c r="C16906" s="194" t="s">
        <v>14883</v>
      </c>
      <c r="D16906" s="222">
        <v>258.5</v>
      </c>
    </row>
    <row r="16907" spans="1:4" ht="12.75" customHeight="1">
      <c r="A16907" s="202">
        <v>8982</v>
      </c>
      <c r="B16907" s="191" t="s">
        <v>17793</v>
      </c>
      <c r="C16907" s="192"/>
      <c r="D16907" s="221"/>
    </row>
    <row r="16908" spans="1:4" ht="12.75" customHeight="1">
      <c r="A16908" s="203" t="s">
        <v>17794</v>
      </c>
      <c r="B16908" s="193" t="s">
        <v>17795</v>
      </c>
      <c r="C16908" s="194" t="s">
        <v>14883</v>
      </c>
      <c r="D16908" s="222">
        <v>10.59</v>
      </c>
    </row>
    <row r="16909" spans="1:4" ht="12.75" customHeight="1">
      <c r="A16909" s="203" t="s">
        <v>17796</v>
      </c>
      <c r="B16909" s="193" t="s">
        <v>17797</v>
      </c>
      <c r="C16909" s="194" t="s">
        <v>14883</v>
      </c>
      <c r="D16909" s="222">
        <v>13.8</v>
      </c>
    </row>
    <row r="16910" spans="1:4" ht="12.75" customHeight="1">
      <c r="A16910" s="203" t="s">
        <v>17798</v>
      </c>
      <c r="B16910" s="193" t="s">
        <v>17799</v>
      </c>
      <c r="C16910" s="194" t="s">
        <v>14883</v>
      </c>
      <c r="D16910" s="222">
        <v>18.18</v>
      </c>
    </row>
    <row r="16911" spans="1:4" ht="12.75" customHeight="1">
      <c r="A16911" s="203" t="s">
        <v>17800</v>
      </c>
      <c r="B16911" s="193" t="s">
        <v>17801</v>
      </c>
      <c r="C16911" s="194" t="s">
        <v>14883</v>
      </c>
      <c r="D16911" s="222">
        <v>26.61</v>
      </c>
    </row>
    <row r="16912" spans="1:4" ht="12.75" customHeight="1">
      <c r="A16912" s="202">
        <v>8983</v>
      </c>
      <c r="B16912" s="191" t="s">
        <v>17802</v>
      </c>
      <c r="C16912" s="192"/>
      <c r="D16912" s="221"/>
    </row>
    <row r="16913" spans="1:4" ht="12.75" customHeight="1">
      <c r="A16913" s="203" t="s">
        <v>17803</v>
      </c>
      <c r="B16913" s="193" t="s">
        <v>17804</v>
      </c>
      <c r="C16913" s="194" t="s">
        <v>14883</v>
      </c>
      <c r="D16913" s="222">
        <v>401.73</v>
      </c>
    </row>
    <row r="16914" spans="1:4" ht="12.75" customHeight="1">
      <c r="A16914" s="203" t="s">
        <v>17805</v>
      </c>
      <c r="B16914" s="193" t="s">
        <v>17806</v>
      </c>
      <c r="C16914" s="194" t="s">
        <v>14883</v>
      </c>
      <c r="D16914" s="222">
        <v>18.649999999999999</v>
      </c>
    </row>
    <row r="16915" spans="1:4" ht="12.75" customHeight="1">
      <c r="A16915" s="203" t="s">
        <v>17807</v>
      </c>
      <c r="B16915" s="193" t="s">
        <v>17808</v>
      </c>
      <c r="C16915" s="194" t="s">
        <v>14883</v>
      </c>
      <c r="D16915" s="222">
        <v>28.54</v>
      </c>
    </row>
    <row r="16916" spans="1:4" ht="12.75" customHeight="1">
      <c r="A16916" s="203" t="s">
        <v>17809</v>
      </c>
      <c r="B16916" s="193" t="s">
        <v>17810</v>
      </c>
      <c r="C16916" s="194" t="s">
        <v>14883</v>
      </c>
      <c r="D16916" s="222">
        <v>42.55</v>
      </c>
    </row>
    <row r="16917" spans="1:4" ht="12.75" customHeight="1">
      <c r="A16917" s="203" t="s">
        <v>17811</v>
      </c>
      <c r="B16917" s="193" t="s">
        <v>17812</v>
      </c>
      <c r="C16917" s="194" t="s">
        <v>14883</v>
      </c>
      <c r="D16917" s="222">
        <v>53.86</v>
      </c>
    </row>
    <row r="16918" spans="1:4" ht="12.75" customHeight="1">
      <c r="A16918" s="203" t="s">
        <v>17813</v>
      </c>
      <c r="B16918" s="193" t="s">
        <v>17814</v>
      </c>
      <c r="C16918" s="194" t="s">
        <v>14883</v>
      </c>
      <c r="D16918" s="222">
        <v>67.989999999999995</v>
      </c>
    </row>
    <row r="16919" spans="1:4" ht="12.75" customHeight="1">
      <c r="A16919" s="203" t="s">
        <v>17815</v>
      </c>
      <c r="B16919" s="193" t="s">
        <v>17816</v>
      </c>
      <c r="C16919" s="194" t="s">
        <v>14883</v>
      </c>
      <c r="D16919" s="222">
        <v>99.23</v>
      </c>
    </row>
    <row r="16920" spans="1:4" ht="12.75" customHeight="1">
      <c r="A16920" s="203" t="s">
        <v>17817</v>
      </c>
      <c r="B16920" s="193" t="s">
        <v>17818</v>
      </c>
      <c r="C16920" s="194" t="s">
        <v>14883</v>
      </c>
      <c r="D16920" s="222">
        <v>160.19999999999999</v>
      </c>
    </row>
    <row r="16921" spans="1:4" ht="12.75" customHeight="1">
      <c r="A16921" s="203" t="s">
        <v>17819</v>
      </c>
      <c r="B16921" s="193" t="s">
        <v>17820</v>
      </c>
      <c r="C16921" s="194" t="s">
        <v>14883</v>
      </c>
      <c r="D16921" s="222">
        <v>230.85</v>
      </c>
    </row>
    <row r="16922" spans="1:4" ht="12.75" customHeight="1">
      <c r="A16922" s="202">
        <v>8984</v>
      </c>
      <c r="B16922" s="191" t="s">
        <v>17821</v>
      </c>
      <c r="C16922" s="192"/>
      <c r="D16922" s="221"/>
    </row>
    <row r="16923" spans="1:4" ht="12.75" customHeight="1">
      <c r="A16923" s="203" t="s">
        <v>17822</v>
      </c>
      <c r="B16923" s="193" t="s">
        <v>17823</v>
      </c>
      <c r="C16923" s="194" t="s">
        <v>14883</v>
      </c>
      <c r="D16923" s="222">
        <v>646.41999999999996</v>
      </c>
    </row>
    <row r="16924" spans="1:4" ht="12.75" customHeight="1">
      <c r="A16924" s="203" t="s">
        <v>17824</v>
      </c>
      <c r="B16924" s="193" t="s">
        <v>17825</v>
      </c>
      <c r="C16924" s="194" t="s">
        <v>14883</v>
      </c>
      <c r="D16924" s="222">
        <v>97.63</v>
      </c>
    </row>
    <row r="16925" spans="1:4" ht="12.75" customHeight="1">
      <c r="A16925" s="203" t="s">
        <v>17826</v>
      </c>
      <c r="B16925" s="193" t="s">
        <v>17827</v>
      </c>
      <c r="C16925" s="194" t="s">
        <v>14883</v>
      </c>
      <c r="D16925" s="222">
        <v>136.01</v>
      </c>
    </row>
    <row r="16926" spans="1:4" ht="12.75" customHeight="1">
      <c r="A16926" s="203" t="s">
        <v>17828</v>
      </c>
      <c r="B16926" s="193" t="s">
        <v>17829</v>
      </c>
      <c r="C16926" s="194" t="s">
        <v>14883</v>
      </c>
      <c r="D16926" s="222">
        <v>173.99</v>
      </c>
    </row>
    <row r="16927" spans="1:4" ht="12.75" customHeight="1">
      <c r="A16927" s="203" t="s">
        <v>17830</v>
      </c>
      <c r="B16927" s="193" t="s">
        <v>17831</v>
      </c>
      <c r="C16927" s="194" t="s">
        <v>14883</v>
      </c>
      <c r="D16927" s="222">
        <v>253.83</v>
      </c>
    </row>
    <row r="16928" spans="1:4" ht="12.75" customHeight="1">
      <c r="A16928" s="203" t="s">
        <v>17832</v>
      </c>
      <c r="B16928" s="193" t="s">
        <v>17833</v>
      </c>
      <c r="C16928" s="194" t="s">
        <v>14883</v>
      </c>
      <c r="D16928" s="222">
        <v>269.76</v>
      </c>
    </row>
    <row r="16929" spans="1:4" ht="12.75" customHeight="1">
      <c r="A16929" s="203" t="s">
        <v>17834</v>
      </c>
      <c r="B16929" s="193" t="s">
        <v>17835</v>
      </c>
      <c r="C16929" s="194" t="s">
        <v>14883</v>
      </c>
      <c r="D16929" s="222">
        <v>381.68</v>
      </c>
    </row>
    <row r="16930" spans="1:4" ht="12.75" customHeight="1">
      <c r="A16930" s="203" t="s">
        <v>17836</v>
      </c>
      <c r="B16930" s="193" t="s">
        <v>17837</v>
      </c>
      <c r="C16930" s="194" t="s">
        <v>14883</v>
      </c>
      <c r="D16930" s="222">
        <v>513.14</v>
      </c>
    </row>
    <row r="16931" spans="1:4" ht="12.75" customHeight="1">
      <c r="A16931" s="203" t="s">
        <v>17838</v>
      </c>
      <c r="B16931" s="193" t="s">
        <v>17839</v>
      </c>
      <c r="C16931" s="194" t="s">
        <v>14883</v>
      </c>
      <c r="D16931" s="222">
        <v>570.61</v>
      </c>
    </row>
    <row r="16932" spans="1:4" ht="12.75" customHeight="1">
      <c r="A16932" s="203" t="s">
        <v>17840</v>
      </c>
      <c r="B16932" s="193" t="s">
        <v>17841</v>
      </c>
      <c r="C16932" s="194" t="s">
        <v>14883</v>
      </c>
      <c r="D16932" s="222">
        <v>646.41999999999996</v>
      </c>
    </row>
    <row r="16933" spans="1:4" ht="12.75" customHeight="1">
      <c r="A16933" s="203" t="s">
        <v>17842</v>
      </c>
      <c r="B16933" s="193" t="s">
        <v>17843</v>
      </c>
      <c r="C16933" s="194" t="s">
        <v>14883</v>
      </c>
      <c r="D16933" s="222">
        <v>85.51</v>
      </c>
    </row>
    <row r="16934" spans="1:4" ht="12.75" customHeight="1">
      <c r="A16934" s="203" t="s">
        <v>17844</v>
      </c>
      <c r="B16934" s="193" t="s">
        <v>17845</v>
      </c>
      <c r="C16934" s="194" t="s">
        <v>14883</v>
      </c>
      <c r="D16934" s="222">
        <v>118.41</v>
      </c>
    </row>
    <row r="16935" spans="1:4" ht="12.75" customHeight="1">
      <c r="A16935" s="203" t="s">
        <v>17846</v>
      </c>
      <c r="B16935" s="193" t="s">
        <v>17847</v>
      </c>
      <c r="C16935" s="194" t="s">
        <v>14883</v>
      </c>
      <c r="D16935" s="222">
        <v>152.65</v>
      </c>
    </row>
    <row r="16936" spans="1:4" ht="12.75" customHeight="1">
      <c r="A16936" s="203" t="s">
        <v>17848</v>
      </c>
      <c r="B16936" s="193" t="s">
        <v>17849</v>
      </c>
      <c r="C16936" s="194" t="s">
        <v>14883</v>
      </c>
      <c r="D16936" s="222">
        <v>197.28</v>
      </c>
    </row>
    <row r="16937" spans="1:4" ht="12.75" customHeight="1">
      <c r="A16937" s="203" t="s">
        <v>17850</v>
      </c>
      <c r="B16937" s="193" t="s">
        <v>17851</v>
      </c>
      <c r="C16937" s="194" t="s">
        <v>14883</v>
      </c>
      <c r="D16937" s="222">
        <v>268.95</v>
      </c>
    </row>
    <row r="16938" spans="1:4" ht="12.75" customHeight="1">
      <c r="A16938" s="203" t="s">
        <v>17852</v>
      </c>
      <c r="B16938" s="193" t="s">
        <v>17853</v>
      </c>
      <c r="C16938" s="194" t="s">
        <v>14883</v>
      </c>
      <c r="D16938" s="222">
        <v>341.98</v>
      </c>
    </row>
    <row r="16939" spans="1:4" ht="12.75" customHeight="1">
      <c r="A16939" s="203" t="s">
        <v>17854</v>
      </c>
      <c r="B16939" s="193" t="s">
        <v>17855</v>
      </c>
      <c r="C16939" s="194" t="s">
        <v>14883</v>
      </c>
      <c r="D16939" s="222">
        <v>501.44</v>
      </c>
    </row>
    <row r="16940" spans="1:4" ht="12.75" customHeight="1">
      <c r="A16940" s="203" t="s">
        <v>17856</v>
      </c>
      <c r="B16940" s="193" t="s">
        <v>17857</v>
      </c>
      <c r="C16940" s="194" t="s">
        <v>14883</v>
      </c>
      <c r="D16940" s="222">
        <v>570.61</v>
      </c>
    </row>
    <row r="16941" spans="1:4" ht="12.75" customHeight="1">
      <c r="A16941" s="202">
        <v>8985</v>
      </c>
      <c r="B16941" s="191" t="s">
        <v>17858</v>
      </c>
      <c r="C16941" s="192"/>
      <c r="D16941" s="221"/>
    </row>
    <row r="16942" spans="1:4" ht="12.75" customHeight="1">
      <c r="A16942" s="203" t="s">
        <v>17859</v>
      </c>
      <c r="B16942" s="193" t="s">
        <v>17860</v>
      </c>
      <c r="C16942" s="194" t="s">
        <v>14883</v>
      </c>
      <c r="D16942" s="222">
        <v>99.2</v>
      </c>
    </row>
    <row r="16943" spans="1:4" ht="12.75" customHeight="1">
      <c r="A16943" s="203" t="s">
        <v>17861</v>
      </c>
      <c r="B16943" s="193" t="s">
        <v>17862</v>
      </c>
      <c r="C16943" s="194" t="s">
        <v>14883</v>
      </c>
      <c r="D16943" s="222">
        <v>142.44</v>
      </c>
    </row>
    <row r="16944" spans="1:4" ht="12.75" customHeight="1">
      <c r="A16944" s="203" t="s">
        <v>17863</v>
      </c>
      <c r="B16944" s="193" t="s">
        <v>17864</v>
      </c>
      <c r="C16944" s="194" t="s">
        <v>14883</v>
      </c>
      <c r="D16944" s="222">
        <v>120.81</v>
      </c>
    </row>
    <row r="16945" spans="1:4" ht="12.75" customHeight="1">
      <c r="A16945" s="203" t="s">
        <v>17865</v>
      </c>
      <c r="B16945" s="193" t="s">
        <v>17866</v>
      </c>
      <c r="C16945" s="194" t="s">
        <v>14883</v>
      </c>
      <c r="D16945" s="222">
        <v>58.28</v>
      </c>
    </row>
    <row r="16946" spans="1:4" ht="12.75" customHeight="1">
      <c r="A16946" s="203" t="s">
        <v>17867</v>
      </c>
      <c r="B16946" s="193" t="s">
        <v>17868</v>
      </c>
      <c r="C16946" s="194" t="s">
        <v>14883</v>
      </c>
      <c r="D16946" s="222">
        <v>171.63</v>
      </c>
    </row>
    <row r="16947" spans="1:4" ht="12.75" customHeight="1">
      <c r="A16947" s="203" t="s">
        <v>17869</v>
      </c>
      <c r="B16947" s="193" t="s">
        <v>17870</v>
      </c>
      <c r="C16947" s="194" t="s">
        <v>14883</v>
      </c>
      <c r="D16947" s="222">
        <v>219.2</v>
      </c>
    </row>
    <row r="16948" spans="1:4" ht="12.75" customHeight="1">
      <c r="A16948" s="203" t="s">
        <v>17871</v>
      </c>
      <c r="B16948" s="193" t="s">
        <v>17872</v>
      </c>
      <c r="C16948" s="194" t="s">
        <v>14883</v>
      </c>
      <c r="D16948" s="222">
        <v>70.05</v>
      </c>
    </row>
    <row r="16949" spans="1:4" ht="12.75" customHeight="1">
      <c r="A16949" s="202">
        <v>8986</v>
      </c>
      <c r="B16949" s="191" t="s">
        <v>17873</v>
      </c>
      <c r="C16949" s="192"/>
      <c r="D16949" s="221"/>
    </row>
    <row r="16950" spans="1:4" ht="12.75" customHeight="1">
      <c r="A16950" s="203" t="s">
        <v>17874</v>
      </c>
      <c r="B16950" s="193" t="s">
        <v>17875</v>
      </c>
      <c r="C16950" s="194" t="s">
        <v>14997</v>
      </c>
      <c r="D16950" s="222">
        <v>29.3</v>
      </c>
    </row>
    <row r="16951" spans="1:4" ht="12.75" customHeight="1">
      <c r="A16951" s="203" t="s">
        <v>17876</v>
      </c>
      <c r="B16951" s="193" t="s">
        <v>17877</v>
      </c>
      <c r="C16951" s="194" t="s">
        <v>14997</v>
      </c>
      <c r="D16951" s="222">
        <v>32.47</v>
      </c>
    </row>
    <row r="16952" spans="1:4" ht="12.75" customHeight="1">
      <c r="A16952" s="203" t="s">
        <v>17878</v>
      </c>
      <c r="B16952" s="193" t="s">
        <v>17879</v>
      </c>
      <c r="C16952" s="194" t="s">
        <v>14997</v>
      </c>
      <c r="D16952" s="222">
        <v>44.86</v>
      </c>
    </row>
    <row r="16953" spans="1:4" ht="12.75" customHeight="1">
      <c r="A16953" s="203" t="s">
        <v>17880</v>
      </c>
      <c r="B16953" s="193" t="s">
        <v>17881</v>
      </c>
      <c r="C16953" s="194" t="s">
        <v>14997</v>
      </c>
      <c r="D16953" s="222">
        <v>51.98</v>
      </c>
    </row>
    <row r="16954" spans="1:4" ht="12.75" customHeight="1">
      <c r="A16954" s="203" t="s">
        <v>17882</v>
      </c>
      <c r="B16954" s="193" t="s">
        <v>17883</v>
      </c>
      <c r="C16954" s="194" t="s">
        <v>14997</v>
      </c>
      <c r="D16954" s="222">
        <v>54.33</v>
      </c>
    </row>
    <row r="16955" spans="1:4" ht="12.75" customHeight="1">
      <c r="A16955" s="203" t="s">
        <v>17884</v>
      </c>
      <c r="B16955" s="193" t="s">
        <v>17885</v>
      </c>
      <c r="C16955" s="194" t="s">
        <v>14997</v>
      </c>
      <c r="D16955" s="222">
        <v>88</v>
      </c>
    </row>
    <row r="16956" spans="1:4" ht="12.75" customHeight="1">
      <c r="A16956" s="203" t="s">
        <v>17886</v>
      </c>
      <c r="B16956" s="193" t="s">
        <v>17887</v>
      </c>
      <c r="C16956" s="194" t="s">
        <v>14997</v>
      </c>
      <c r="D16956" s="222">
        <v>113.99</v>
      </c>
    </row>
    <row r="16957" spans="1:4" ht="12.75" customHeight="1">
      <c r="A16957" s="203" t="s">
        <v>17888</v>
      </c>
      <c r="B16957" s="193" t="s">
        <v>17889</v>
      </c>
      <c r="C16957" s="194" t="s">
        <v>14997</v>
      </c>
      <c r="D16957" s="222">
        <v>110.13</v>
      </c>
    </row>
    <row r="16958" spans="1:4" ht="12.75" customHeight="1">
      <c r="A16958" s="203" t="s">
        <v>17890</v>
      </c>
      <c r="B16958" s="193" t="s">
        <v>17891</v>
      </c>
      <c r="C16958" s="194" t="s">
        <v>14997</v>
      </c>
      <c r="D16958" s="222">
        <v>164.93</v>
      </c>
    </row>
    <row r="16959" spans="1:4" ht="12.75" customHeight="1">
      <c r="A16959" s="203" t="s">
        <v>17892</v>
      </c>
      <c r="B16959" s="193" t="s">
        <v>17893</v>
      </c>
      <c r="C16959" s="194" t="s">
        <v>14997</v>
      </c>
      <c r="D16959" s="222">
        <v>160.77000000000001</v>
      </c>
    </row>
    <row r="16960" spans="1:4" ht="12.75" customHeight="1">
      <c r="A16960" s="203" t="s">
        <v>17894</v>
      </c>
      <c r="B16960" s="193" t="s">
        <v>17895</v>
      </c>
      <c r="C16960" s="194" t="s">
        <v>14997</v>
      </c>
      <c r="D16960" s="222">
        <v>135.88999999999999</v>
      </c>
    </row>
    <row r="16961" spans="1:4" ht="12.75" customHeight="1">
      <c r="A16961" s="203" t="s">
        <v>17896</v>
      </c>
      <c r="B16961" s="193" t="s">
        <v>17897</v>
      </c>
      <c r="C16961" s="194" t="s">
        <v>14997</v>
      </c>
      <c r="D16961" s="222">
        <v>131.72999999999999</v>
      </c>
    </row>
    <row r="16962" spans="1:4" ht="12.75" customHeight="1">
      <c r="A16962" s="203" t="s">
        <v>17898</v>
      </c>
      <c r="B16962" s="193" t="s">
        <v>17899</v>
      </c>
      <c r="C16962" s="194" t="s">
        <v>14997</v>
      </c>
      <c r="D16962" s="222">
        <v>85.76</v>
      </c>
    </row>
    <row r="16963" spans="1:4" ht="12.75" customHeight="1">
      <c r="A16963" s="203" t="s">
        <v>17900</v>
      </c>
      <c r="B16963" s="193" t="s">
        <v>17901</v>
      </c>
      <c r="C16963" s="194" t="s">
        <v>14997</v>
      </c>
      <c r="D16963" s="222">
        <v>81.900000000000006</v>
      </c>
    </row>
    <row r="16964" spans="1:4" ht="12.75" customHeight="1">
      <c r="A16964" s="203" t="s">
        <v>17902</v>
      </c>
      <c r="B16964" s="193" t="s">
        <v>17903</v>
      </c>
      <c r="C16964" s="194" t="s">
        <v>14997</v>
      </c>
      <c r="D16964" s="222">
        <v>90.04</v>
      </c>
    </row>
    <row r="16965" spans="1:4" ht="12.75" customHeight="1">
      <c r="A16965" s="203" t="s">
        <v>17904</v>
      </c>
      <c r="B16965" s="193" t="s">
        <v>17905</v>
      </c>
      <c r="C16965" s="194" t="s">
        <v>14997</v>
      </c>
      <c r="D16965" s="222">
        <v>86.16</v>
      </c>
    </row>
    <row r="16966" spans="1:4" ht="12.75" customHeight="1">
      <c r="A16966" s="203" t="s">
        <v>17906</v>
      </c>
      <c r="B16966" s="193" t="s">
        <v>17907</v>
      </c>
      <c r="C16966" s="194" t="s">
        <v>14997</v>
      </c>
      <c r="D16966" s="222">
        <v>80.09</v>
      </c>
    </row>
    <row r="16967" spans="1:4" ht="12.75" customHeight="1">
      <c r="A16967" s="203" t="s">
        <v>17908</v>
      </c>
      <c r="B16967" s="193" t="s">
        <v>17909</v>
      </c>
      <c r="C16967" s="194" t="s">
        <v>14997</v>
      </c>
      <c r="D16967" s="222">
        <v>113.24</v>
      </c>
    </row>
    <row r="16968" spans="1:4" ht="12.75" customHeight="1">
      <c r="A16968" s="203" t="s">
        <v>17910</v>
      </c>
      <c r="B16968" s="193" t="s">
        <v>17911</v>
      </c>
      <c r="C16968" s="194" t="s">
        <v>14997</v>
      </c>
      <c r="D16968" s="222">
        <v>101.2</v>
      </c>
    </row>
    <row r="16969" spans="1:4" ht="12.75" customHeight="1">
      <c r="A16969" s="203" t="s">
        <v>17912</v>
      </c>
      <c r="B16969" s="193" t="s">
        <v>17913</v>
      </c>
      <c r="C16969" s="194" t="s">
        <v>14997</v>
      </c>
      <c r="D16969" s="222">
        <v>51.79</v>
      </c>
    </row>
    <row r="16970" spans="1:4" ht="12.75" customHeight="1">
      <c r="A16970" s="203" t="s">
        <v>17914</v>
      </c>
      <c r="B16970" s="193" t="s">
        <v>17915</v>
      </c>
      <c r="C16970" s="194" t="s">
        <v>14997</v>
      </c>
      <c r="D16970" s="222">
        <v>189.74</v>
      </c>
    </row>
    <row r="16971" spans="1:4" ht="12.75" customHeight="1">
      <c r="A16971" s="203" t="s">
        <v>17916</v>
      </c>
      <c r="B16971" s="193" t="s">
        <v>17917</v>
      </c>
      <c r="C16971" s="194" t="s">
        <v>14997</v>
      </c>
      <c r="D16971" s="222">
        <v>370.72</v>
      </c>
    </row>
    <row r="16972" spans="1:4" ht="12.75" customHeight="1">
      <c r="A16972" s="203" t="s">
        <v>17918</v>
      </c>
      <c r="B16972" s="193" t="s">
        <v>17919</v>
      </c>
      <c r="C16972" s="194" t="s">
        <v>14997</v>
      </c>
      <c r="D16972" s="222">
        <v>550.54</v>
      </c>
    </row>
    <row r="16973" spans="1:4" ht="12.75" customHeight="1">
      <c r="A16973" s="203" t="s">
        <v>17920</v>
      </c>
      <c r="B16973" s="193" t="s">
        <v>17921</v>
      </c>
      <c r="C16973" s="194" t="s">
        <v>14997</v>
      </c>
      <c r="D16973" s="222">
        <v>55.06</v>
      </c>
    </row>
    <row r="16974" spans="1:4" ht="12.75" customHeight="1">
      <c r="A16974" s="203" t="s">
        <v>17922</v>
      </c>
      <c r="B16974" s="193" t="s">
        <v>17923</v>
      </c>
      <c r="C16974" s="194" t="s">
        <v>14997</v>
      </c>
      <c r="D16974" s="222">
        <v>985.06</v>
      </c>
    </row>
    <row r="16975" spans="1:4" ht="12.75" customHeight="1">
      <c r="A16975" s="203" t="s">
        <v>17924</v>
      </c>
      <c r="B16975" s="193" t="s">
        <v>17925</v>
      </c>
      <c r="C16975" s="194" t="s">
        <v>14997</v>
      </c>
      <c r="D16975" s="222">
        <v>99.55</v>
      </c>
    </row>
    <row r="16976" spans="1:4" ht="12.75" customHeight="1">
      <c r="A16976" s="203" t="s">
        <v>17926</v>
      </c>
      <c r="B16976" s="193" t="s">
        <v>17927</v>
      </c>
      <c r="C16976" s="194" t="s">
        <v>14997</v>
      </c>
      <c r="D16976" s="222">
        <v>95.69</v>
      </c>
    </row>
    <row r="16977" spans="1:4" ht="12.75" customHeight="1">
      <c r="A16977" s="203" t="s">
        <v>17928</v>
      </c>
      <c r="B16977" s="193" t="s">
        <v>17929</v>
      </c>
      <c r="C16977" s="194" t="s">
        <v>14997</v>
      </c>
      <c r="D16977" s="222">
        <v>89.47</v>
      </c>
    </row>
    <row r="16978" spans="1:4" ht="12.75" customHeight="1">
      <c r="A16978" s="203" t="s">
        <v>17930</v>
      </c>
      <c r="B16978" s="193" t="s">
        <v>17931</v>
      </c>
      <c r="C16978" s="194" t="s">
        <v>14997</v>
      </c>
      <c r="D16978" s="222">
        <v>85.61</v>
      </c>
    </row>
    <row r="16979" spans="1:4" ht="14.25">
      <c r="A16979" s="203" t="s">
        <v>17932</v>
      </c>
      <c r="B16979" s="193" t="s">
        <v>17933</v>
      </c>
      <c r="C16979" s="194" t="s">
        <v>17397</v>
      </c>
      <c r="D16979" s="222">
        <v>848.27</v>
      </c>
    </row>
    <row r="16980" spans="1:4" ht="14.25">
      <c r="A16980" s="203" t="s">
        <v>17934</v>
      </c>
      <c r="B16980" s="193" t="s">
        <v>17935</v>
      </c>
      <c r="C16980" s="194" t="s">
        <v>17397</v>
      </c>
      <c r="D16980" s="222">
        <v>93.03</v>
      </c>
    </row>
    <row r="16981" spans="1:4" ht="14.25">
      <c r="A16981" s="203" t="s">
        <v>17936</v>
      </c>
      <c r="B16981" s="193" t="s">
        <v>17937</v>
      </c>
      <c r="C16981" s="194" t="s">
        <v>17397</v>
      </c>
      <c r="D16981" s="222">
        <v>90.21</v>
      </c>
    </row>
    <row r="16982" spans="1:4" ht="14.25">
      <c r="A16982" s="203" t="s">
        <v>17938</v>
      </c>
      <c r="B16982" s="193" t="s">
        <v>17939</v>
      </c>
      <c r="C16982" s="194" t="s">
        <v>17397</v>
      </c>
      <c r="D16982" s="222">
        <v>104.6</v>
      </c>
    </row>
    <row r="16983" spans="1:4" ht="14.25">
      <c r="A16983" s="203" t="s">
        <v>17940</v>
      </c>
      <c r="B16983" s="193" t="s">
        <v>17941</v>
      </c>
      <c r="C16983" s="194" t="s">
        <v>17397</v>
      </c>
      <c r="D16983" s="222">
        <v>153.44</v>
      </c>
    </row>
    <row r="16984" spans="1:4" ht="14.25">
      <c r="A16984" s="203" t="s">
        <v>17942</v>
      </c>
      <c r="B16984" s="193" t="s">
        <v>17943</v>
      </c>
      <c r="C16984" s="194" t="s">
        <v>17397</v>
      </c>
      <c r="D16984" s="222">
        <v>177.05</v>
      </c>
    </row>
    <row r="16985" spans="1:4" ht="14.25">
      <c r="A16985" s="203" t="s">
        <v>17944</v>
      </c>
      <c r="B16985" s="193" t="s">
        <v>17945</v>
      </c>
      <c r="C16985" s="194" t="s">
        <v>17397</v>
      </c>
      <c r="D16985" s="222">
        <v>218.37</v>
      </c>
    </row>
    <row r="16986" spans="1:4" ht="14.25">
      <c r="A16986" s="203" t="s">
        <v>17946</v>
      </c>
      <c r="B16986" s="193" t="s">
        <v>17947</v>
      </c>
      <c r="C16986" s="194" t="s">
        <v>17397</v>
      </c>
      <c r="D16986" s="222">
        <v>376.5</v>
      </c>
    </row>
    <row r="16987" spans="1:4" ht="14.25">
      <c r="A16987" s="203" t="s">
        <v>17948</v>
      </c>
      <c r="B16987" s="193" t="s">
        <v>17949</v>
      </c>
      <c r="C16987" s="194" t="s">
        <v>17397</v>
      </c>
      <c r="D16987" s="222">
        <v>539.37</v>
      </c>
    </row>
    <row r="16988" spans="1:4" ht="14.25">
      <c r="A16988" s="203" t="s">
        <v>17950</v>
      </c>
      <c r="B16988" s="193" t="s">
        <v>17951</v>
      </c>
      <c r="C16988" s="194" t="s">
        <v>17397</v>
      </c>
      <c r="D16988" s="222">
        <v>1002.69</v>
      </c>
    </row>
    <row r="16989" spans="1:4" ht="14.25">
      <c r="A16989" s="203" t="s">
        <v>17952</v>
      </c>
      <c r="B16989" s="193" t="s">
        <v>17953</v>
      </c>
      <c r="C16989" s="194" t="s">
        <v>17397</v>
      </c>
      <c r="D16989" s="222">
        <v>102.14</v>
      </c>
    </row>
    <row r="16990" spans="1:4" ht="14.25">
      <c r="A16990" s="203" t="s">
        <v>17954</v>
      </c>
      <c r="B16990" s="193" t="s">
        <v>17955</v>
      </c>
      <c r="C16990" s="194" t="s">
        <v>17397</v>
      </c>
      <c r="D16990" s="222">
        <v>106.46</v>
      </c>
    </row>
    <row r="16991" spans="1:4" ht="14.25">
      <c r="A16991" s="203" t="s">
        <v>17956</v>
      </c>
      <c r="B16991" s="193" t="s">
        <v>17957</v>
      </c>
      <c r="C16991" s="194" t="s">
        <v>17397</v>
      </c>
      <c r="D16991" s="222">
        <v>129.58000000000001</v>
      </c>
    </row>
    <row r="16992" spans="1:4" ht="14.25">
      <c r="A16992" s="203" t="s">
        <v>17958</v>
      </c>
      <c r="B16992" s="193" t="s">
        <v>17959</v>
      </c>
      <c r="C16992" s="194" t="s">
        <v>17397</v>
      </c>
      <c r="D16992" s="222">
        <v>201.11</v>
      </c>
    </row>
    <row r="16993" spans="1:4" ht="14.25">
      <c r="A16993" s="203" t="s">
        <v>17960</v>
      </c>
      <c r="B16993" s="193" t="s">
        <v>17961</v>
      </c>
      <c r="C16993" s="194" t="s">
        <v>17397</v>
      </c>
      <c r="D16993" s="222">
        <v>216.91</v>
      </c>
    </row>
    <row r="16994" spans="1:4" ht="14.25">
      <c r="A16994" s="203" t="s">
        <v>17962</v>
      </c>
      <c r="B16994" s="193" t="s">
        <v>17963</v>
      </c>
      <c r="C16994" s="194" t="s">
        <v>17397</v>
      </c>
      <c r="D16994" s="222">
        <v>305.27</v>
      </c>
    </row>
    <row r="16995" spans="1:4" ht="14.25">
      <c r="A16995" s="203" t="s">
        <v>17964</v>
      </c>
      <c r="B16995" s="193" t="s">
        <v>17965</v>
      </c>
      <c r="C16995" s="194" t="s">
        <v>17397</v>
      </c>
      <c r="D16995" s="222">
        <v>490.58</v>
      </c>
    </row>
    <row r="16996" spans="1:4" ht="14.25">
      <c r="A16996" s="203" t="s">
        <v>17966</v>
      </c>
      <c r="B16996" s="193" t="s">
        <v>17967</v>
      </c>
      <c r="C16996" s="194" t="s">
        <v>17397</v>
      </c>
      <c r="D16996" s="222">
        <v>582.73</v>
      </c>
    </row>
    <row r="16997" spans="1:4" ht="15">
      <c r="A16997" s="202">
        <v>8987</v>
      </c>
      <c r="B16997" s="191" t="s">
        <v>17968</v>
      </c>
      <c r="C16997" s="192"/>
      <c r="D16997" s="221"/>
    </row>
    <row r="16998" spans="1:4" ht="14.25">
      <c r="A16998" s="203" t="s">
        <v>17969</v>
      </c>
      <c r="B16998" s="193" t="s">
        <v>17970</v>
      </c>
      <c r="C16998" s="194" t="s">
        <v>14997</v>
      </c>
      <c r="D16998" s="222">
        <v>423.75</v>
      </c>
    </row>
    <row r="16999" spans="1:4" ht="14.25">
      <c r="A16999" s="203" t="s">
        <v>17971</v>
      </c>
      <c r="B16999" s="193" t="s">
        <v>17972</v>
      </c>
      <c r="C16999" s="194" t="s">
        <v>14997</v>
      </c>
      <c r="D16999" s="222">
        <v>59.09</v>
      </c>
    </row>
    <row r="17000" spans="1:4" ht="14.25">
      <c r="A17000" s="203" t="s">
        <v>17973</v>
      </c>
      <c r="B17000" s="193" t="s">
        <v>17974</v>
      </c>
      <c r="C17000" s="194" t="s">
        <v>14997</v>
      </c>
      <c r="D17000" s="222">
        <v>117.2</v>
      </c>
    </row>
    <row r="17001" spans="1:4" ht="14.25">
      <c r="A17001" s="203" t="s">
        <v>17975</v>
      </c>
      <c r="B17001" s="193" t="s">
        <v>17976</v>
      </c>
      <c r="C17001" s="194" t="s">
        <v>14997</v>
      </c>
      <c r="D17001" s="222">
        <v>85.14</v>
      </c>
    </row>
    <row r="17002" spans="1:4" ht="14.25">
      <c r="A17002" s="203" t="s">
        <v>2605</v>
      </c>
      <c r="B17002" s="193" t="s">
        <v>17977</v>
      </c>
      <c r="C17002" s="194" t="s">
        <v>14997</v>
      </c>
      <c r="D17002" s="222">
        <v>64.58</v>
      </c>
    </row>
    <row r="17003" spans="1:4" ht="14.25">
      <c r="A17003" s="203" t="s">
        <v>17978</v>
      </c>
      <c r="B17003" s="193" t="s">
        <v>17979</v>
      </c>
      <c r="C17003" s="194" t="s">
        <v>14997</v>
      </c>
      <c r="D17003" s="222">
        <v>68.56</v>
      </c>
    </row>
    <row r="17004" spans="1:4" ht="14.25">
      <c r="A17004" s="203" t="s">
        <v>17980</v>
      </c>
      <c r="B17004" s="193" t="s">
        <v>17981</v>
      </c>
      <c r="C17004" s="194" t="s">
        <v>14997</v>
      </c>
      <c r="D17004" s="222">
        <v>89.64</v>
      </c>
    </row>
    <row r="17005" spans="1:4" ht="14.25">
      <c r="A17005" s="203" t="s">
        <v>17982</v>
      </c>
      <c r="B17005" s="193" t="s">
        <v>17983</v>
      </c>
      <c r="C17005" s="194" t="s">
        <v>14997</v>
      </c>
      <c r="D17005" s="222">
        <v>77.569999999999993</v>
      </c>
    </row>
    <row r="17006" spans="1:4" ht="12.75" customHeight="1">
      <c r="A17006" s="203" t="s">
        <v>17984</v>
      </c>
      <c r="B17006" s="193" t="s">
        <v>17985</v>
      </c>
      <c r="C17006" s="194" t="s">
        <v>14997</v>
      </c>
      <c r="D17006" s="222">
        <v>86.07</v>
      </c>
    </row>
    <row r="17007" spans="1:4" ht="12.75" customHeight="1">
      <c r="A17007" s="203" t="s">
        <v>17986</v>
      </c>
      <c r="B17007" s="193" t="s">
        <v>17987</v>
      </c>
      <c r="C17007" s="194" t="s">
        <v>14997</v>
      </c>
      <c r="D17007" s="222">
        <v>128.02000000000001</v>
      </c>
    </row>
    <row r="17008" spans="1:4" ht="12.75" customHeight="1">
      <c r="A17008" s="203" t="s">
        <v>17988</v>
      </c>
      <c r="B17008" s="193" t="s">
        <v>17989</v>
      </c>
      <c r="C17008" s="194" t="s">
        <v>14997</v>
      </c>
      <c r="D17008" s="222">
        <v>141.78</v>
      </c>
    </row>
    <row r="17009" spans="1:4" ht="12.75" customHeight="1">
      <c r="A17009" s="203" t="s">
        <v>17990</v>
      </c>
      <c r="B17009" s="193" t="s">
        <v>17991</v>
      </c>
      <c r="C17009" s="194" t="s">
        <v>14997</v>
      </c>
      <c r="D17009" s="222">
        <v>33.909999999999997</v>
      </c>
    </row>
    <row r="17010" spans="1:4" ht="14.25">
      <c r="A17010" s="203" t="s">
        <v>17992</v>
      </c>
      <c r="B17010" s="193" t="s">
        <v>17993</v>
      </c>
      <c r="C17010" s="194" t="s">
        <v>14997</v>
      </c>
      <c r="D17010" s="222">
        <v>33.03</v>
      </c>
    </row>
    <row r="17011" spans="1:4" ht="14.25">
      <c r="A17011" s="203" t="s">
        <v>17994</v>
      </c>
      <c r="B17011" s="193" t="s">
        <v>17995</v>
      </c>
      <c r="C17011" s="194" t="s">
        <v>14997</v>
      </c>
      <c r="D17011" s="222">
        <v>32.700000000000003</v>
      </c>
    </row>
    <row r="17012" spans="1:4" ht="14.25">
      <c r="A17012" s="203" t="s">
        <v>17996</v>
      </c>
      <c r="B17012" s="193" t="s">
        <v>17997</v>
      </c>
      <c r="C17012" s="194" t="s">
        <v>14997</v>
      </c>
      <c r="D17012" s="222">
        <v>29.17</v>
      </c>
    </row>
    <row r="17013" spans="1:4" ht="14.25">
      <c r="A17013" s="203" t="s">
        <v>17998</v>
      </c>
      <c r="B17013" s="193" t="s">
        <v>17999</v>
      </c>
      <c r="C17013" s="194" t="s">
        <v>14997</v>
      </c>
      <c r="D17013" s="222">
        <v>100.14</v>
      </c>
    </row>
    <row r="17014" spans="1:4" ht="14.25">
      <c r="A17014" s="203" t="s">
        <v>18000</v>
      </c>
      <c r="B17014" s="193" t="s">
        <v>18001</v>
      </c>
      <c r="C17014" s="194" t="s">
        <v>14997</v>
      </c>
      <c r="D17014" s="222">
        <v>35.5</v>
      </c>
    </row>
    <row r="17015" spans="1:4" ht="12.75" customHeight="1">
      <c r="A17015" s="203" t="s">
        <v>18002</v>
      </c>
      <c r="B17015" s="193" t="s">
        <v>18003</v>
      </c>
      <c r="C17015" s="194" t="s">
        <v>14997</v>
      </c>
      <c r="D17015" s="222">
        <v>29.17</v>
      </c>
    </row>
    <row r="17016" spans="1:4" ht="12.75" customHeight="1">
      <c r="A17016" s="203" t="s">
        <v>18004</v>
      </c>
      <c r="B17016" s="193" t="s">
        <v>18005</v>
      </c>
      <c r="C17016" s="194" t="s">
        <v>14997</v>
      </c>
      <c r="D17016" s="222">
        <v>31.1</v>
      </c>
    </row>
    <row r="17017" spans="1:4" ht="15">
      <c r="A17017" s="202">
        <v>8988</v>
      </c>
      <c r="B17017" s="191" t="s">
        <v>18006</v>
      </c>
      <c r="C17017" s="192"/>
      <c r="D17017" s="221"/>
    </row>
    <row r="17018" spans="1:4" ht="12.75" customHeight="1">
      <c r="A17018" s="203" t="s">
        <v>18007</v>
      </c>
      <c r="B17018" s="193" t="s">
        <v>18008</v>
      </c>
      <c r="C17018" s="194" t="s">
        <v>14997</v>
      </c>
      <c r="D17018" s="222">
        <v>35.67</v>
      </c>
    </row>
    <row r="17019" spans="1:4" ht="12.75" customHeight="1">
      <c r="A17019" s="203" t="s">
        <v>18009</v>
      </c>
      <c r="B17019" s="193" t="s">
        <v>18010</v>
      </c>
      <c r="C17019" s="194" t="s">
        <v>14997</v>
      </c>
      <c r="D17019" s="222">
        <v>48.19</v>
      </c>
    </row>
    <row r="17020" spans="1:4" ht="12.75" customHeight="1">
      <c r="A17020" s="203" t="s">
        <v>18011</v>
      </c>
      <c r="B17020" s="193" t="s">
        <v>18012</v>
      </c>
      <c r="C17020" s="194" t="s">
        <v>14997</v>
      </c>
      <c r="D17020" s="222">
        <v>51.08</v>
      </c>
    </row>
    <row r="17021" spans="1:4" ht="12.75" customHeight="1">
      <c r="A17021" s="203" t="s">
        <v>18013</v>
      </c>
      <c r="B17021" s="193" t="s">
        <v>18014</v>
      </c>
      <c r="C17021" s="194" t="s">
        <v>14997</v>
      </c>
      <c r="D17021" s="222">
        <v>80.63</v>
      </c>
    </row>
    <row r="17022" spans="1:4" ht="12.75" customHeight="1">
      <c r="A17022" s="203" t="s">
        <v>18015</v>
      </c>
      <c r="B17022" s="193" t="s">
        <v>18016</v>
      </c>
      <c r="C17022" s="194" t="s">
        <v>14997</v>
      </c>
      <c r="D17022" s="222">
        <v>31.69</v>
      </c>
    </row>
    <row r="17023" spans="1:4" ht="12.75" customHeight="1">
      <c r="A17023" s="203" t="s">
        <v>18017</v>
      </c>
      <c r="B17023" s="193" t="s">
        <v>18018</v>
      </c>
      <c r="C17023" s="194" t="s">
        <v>14997</v>
      </c>
      <c r="D17023" s="222">
        <v>37.01</v>
      </c>
    </row>
    <row r="17024" spans="1:4" ht="12.75" customHeight="1">
      <c r="A17024" s="202">
        <v>8990</v>
      </c>
      <c r="B17024" s="191" t="s">
        <v>18019</v>
      </c>
      <c r="C17024" s="192"/>
      <c r="D17024" s="221"/>
    </row>
    <row r="17025" spans="1:4" ht="12.75" customHeight="1">
      <c r="A17025" s="203" t="s">
        <v>18020</v>
      </c>
      <c r="B17025" s="193" t="s">
        <v>18021</v>
      </c>
      <c r="C17025" s="194" t="s">
        <v>17397</v>
      </c>
      <c r="D17025" s="222">
        <v>21.12</v>
      </c>
    </row>
    <row r="17026" spans="1:4" ht="12.75" customHeight="1">
      <c r="A17026" s="202">
        <v>8991</v>
      </c>
      <c r="B17026" s="191" t="s">
        <v>18022</v>
      </c>
      <c r="C17026" s="192"/>
      <c r="D17026" s="221"/>
    </row>
    <row r="17027" spans="1:4" ht="12.75" customHeight="1">
      <c r="A17027" s="203" t="s">
        <v>18023</v>
      </c>
      <c r="B17027" s="193" t="s">
        <v>18024</v>
      </c>
      <c r="C17027" s="194" t="s">
        <v>14997</v>
      </c>
      <c r="D17027" s="222">
        <v>355.38</v>
      </c>
    </row>
    <row r="17028" spans="1:4" ht="12.75" customHeight="1">
      <c r="A17028" s="203" t="s">
        <v>2606</v>
      </c>
      <c r="B17028" s="193" t="s">
        <v>18025</v>
      </c>
      <c r="C17028" s="194" t="s">
        <v>14997</v>
      </c>
      <c r="D17028" s="222">
        <v>181.99</v>
      </c>
    </row>
    <row r="17029" spans="1:4" ht="12.75" customHeight="1">
      <c r="A17029" s="202">
        <v>8992</v>
      </c>
      <c r="B17029" s="191" t="s">
        <v>18026</v>
      </c>
      <c r="C17029" s="192"/>
      <c r="D17029" s="221"/>
    </row>
    <row r="17030" spans="1:4" ht="12.75" customHeight="1">
      <c r="A17030" s="203" t="s">
        <v>18027</v>
      </c>
      <c r="B17030" s="193" t="s">
        <v>18028</v>
      </c>
      <c r="C17030" s="194" t="s">
        <v>14997</v>
      </c>
      <c r="D17030" s="222">
        <v>1009.1</v>
      </c>
    </row>
    <row r="17031" spans="1:4" ht="12.75" customHeight="1">
      <c r="A17031" s="203" t="s">
        <v>18029</v>
      </c>
      <c r="B17031" s="193" t="s">
        <v>18030</v>
      </c>
      <c r="C17031" s="194" t="s">
        <v>14997</v>
      </c>
      <c r="D17031" s="222">
        <v>1353.47</v>
      </c>
    </row>
    <row r="17032" spans="1:4" ht="12.75" customHeight="1">
      <c r="A17032" s="203" t="s">
        <v>18031</v>
      </c>
      <c r="B17032" s="193" t="s">
        <v>18032</v>
      </c>
      <c r="C17032" s="194" t="s">
        <v>14997</v>
      </c>
      <c r="D17032" s="222">
        <v>172.83</v>
      </c>
    </row>
    <row r="17033" spans="1:4" ht="12.75" customHeight="1">
      <c r="A17033" s="203" t="s">
        <v>18033</v>
      </c>
      <c r="B17033" s="193" t="s">
        <v>18034</v>
      </c>
      <c r="C17033" s="194" t="s">
        <v>14997</v>
      </c>
      <c r="D17033" s="222">
        <v>217.77</v>
      </c>
    </row>
    <row r="17034" spans="1:4" ht="12.75" customHeight="1">
      <c r="A17034" s="203" t="s">
        <v>18035</v>
      </c>
      <c r="B17034" s="193" t="s">
        <v>18036</v>
      </c>
      <c r="C17034" s="194" t="s">
        <v>14997</v>
      </c>
      <c r="D17034" s="222">
        <v>277.27999999999997</v>
      </c>
    </row>
    <row r="17035" spans="1:4" ht="12.75" customHeight="1">
      <c r="A17035" s="203" t="s">
        <v>18037</v>
      </c>
      <c r="B17035" s="193" t="s">
        <v>18038</v>
      </c>
      <c r="C17035" s="194" t="s">
        <v>14997</v>
      </c>
      <c r="D17035" s="222">
        <v>546.32000000000005</v>
      </c>
    </row>
    <row r="17036" spans="1:4" ht="12.75" customHeight="1">
      <c r="A17036" s="203" t="s">
        <v>18039</v>
      </c>
      <c r="B17036" s="193" t="s">
        <v>18040</v>
      </c>
      <c r="C17036" s="194" t="s">
        <v>14997</v>
      </c>
      <c r="D17036" s="222">
        <v>276.58</v>
      </c>
    </row>
    <row r="17037" spans="1:4" ht="12.75" customHeight="1">
      <c r="A17037" s="203" t="s">
        <v>18041</v>
      </c>
      <c r="B17037" s="193" t="s">
        <v>18042</v>
      </c>
      <c r="C17037" s="194" t="s">
        <v>14997</v>
      </c>
      <c r="D17037" s="222">
        <v>366.49</v>
      </c>
    </row>
    <row r="17038" spans="1:4" ht="12.75" customHeight="1">
      <c r="A17038" s="203" t="s">
        <v>18043</v>
      </c>
      <c r="B17038" s="193" t="s">
        <v>18044</v>
      </c>
      <c r="C17038" s="194" t="s">
        <v>14997</v>
      </c>
      <c r="D17038" s="222">
        <v>456.41</v>
      </c>
    </row>
    <row r="17039" spans="1:4" ht="12.75" customHeight="1">
      <c r="A17039" s="203" t="s">
        <v>18045</v>
      </c>
      <c r="B17039" s="193" t="s">
        <v>18046</v>
      </c>
      <c r="C17039" s="194" t="s">
        <v>14997</v>
      </c>
      <c r="D17039" s="222">
        <v>685.16</v>
      </c>
    </row>
    <row r="17040" spans="1:4" ht="12.75" customHeight="1">
      <c r="A17040" s="203" t="s">
        <v>18047</v>
      </c>
      <c r="B17040" s="193" t="s">
        <v>18048</v>
      </c>
      <c r="C17040" s="194" t="s">
        <v>14997</v>
      </c>
      <c r="D17040" s="222">
        <v>352.01</v>
      </c>
    </row>
    <row r="17041" spans="1:4" ht="12.75" customHeight="1">
      <c r="A17041" s="203" t="s">
        <v>18049</v>
      </c>
      <c r="B17041" s="193" t="s">
        <v>18050</v>
      </c>
      <c r="C17041" s="194" t="s">
        <v>14997</v>
      </c>
      <c r="D17041" s="222">
        <v>281.95</v>
      </c>
    </row>
    <row r="17042" spans="1:4" ht="12.75" customHeight="1">
      <c r="A17042" s="203" t="s">
        <v>18051</v>
      </c>
      <c r="B17042" s="193" t="s">
        <v>18052</v>
      </c>
      <c r="C17042" s="194" t="s">
        <v>14997</v>
      </c>
      <c r="D17042" s="222">
        <v>463.06</v>
      </c>
    </row>
    <row r="17043" spans="1:4" ht="12.75" customHeight="1">
      <c r="A17043" s="203" t="s">
        <v>18053</v>
      </c>
      <c r="B17043" s="193" t="s">
        <v>18054</v>
      </c>
      <c r="C17043" s="194" t="s">
        <v>14997</v>
      </c>
      <c r="D17043" s="222">
        <v>604.61</v>
      </c>
    </row>
    <row r="17044" spans="1:4" ht="12.75" customHeight="1">
      <c r="A17044" s="203" t="s">
        <v>18055</v>
      </c>
      <c r="B17044" s="193" t="s">
        <v>18056</v>
      </c>
      <c r="C17044" s="194" t="s">
        <v>14997</v>
      </c>
      <c r="D17044" s="222">
        <v>833.1</v>
      </c>
    </row>
    <row r="17045" spans="1:4" ht="12.75" customHeight="1">
      <c r="A17045" s="203" t="s">
        <v>18057</v>
      </c>
      <c r="B17045" s="193" t="s">
        <v>18058</v>
      </c>
      <c r="C17045" s="194" t="s">
        <v>14997</v>
      </c>
      <c r="D17045" s="222">
        <v>433.97</v>
      </c>
    </row>
    <row r="17046" spans="1:4" ht="12.75" customHeight="1">
      <c r="A17046" s="203" t="s">
        <v>18059</v>
      </c>
      <c r="B17046" s="193" t="s">
        <v>18060</v>
      </c>
      <c r="C17046" s="194" t="s">
        <v>14997</v>
      </c>
      <c r="D17046" s="222">
        <v>567.01</v>
      </c>
    </row>
    <row r="17047" spans="1:4" ht="12.75" customHeight="1">
      <c r="A17047" s="203" t="s">
        <v>18061</v>
      </c>
      <c r="B17047" s="193" t="s">
        <v>18062</v>
      </c>
      <c r="C17047" s="194" t="s">
        <v>14997</v>
      </c>
      <c r="D17047" s="222">
        <v>600.28</v>
      </c>
    </row>
    <row r="17048" spans="1:4" ht="12.75" customHeight="1">
      <c r="A17048" s="203" t="s">
        <v>18063</v>
      </c>
      <c r="B17048" s="193" t="s">
        <v>18064</v>
      </c>
      <c r="C17048" s="194" t="s">
        <v>14997</v>
      </c>
      <c r="D17048" s="222">
        <v>630.64</v>
      </c>
    </row>
    <row r="17049" spans="1:4" ht="12.75" customHeight="1">
      <c r="A17049" s="203" t="s">
        <v>18065</v>
      </c>
      <c r="B17049" s="193" t="s">
        <v>18066</v>
      </c>
      <c r="C17049" s="194" t="s">
        <v>14997</v>
      </c>
      <c r="D17049" s="222">
        <v>666.8</v>
      </c>
    </row>
    <row r="17050" spans="1:4" ht="12.75" customHeight="1">
      <c r="A17050" s="203" t="s">
        <v>18067</v>
      </c>
      <c r="B17050" s="193" t="s">
        <v>18068</v>
      </c>
      <c r="C17050" s="194" t="s">
        <v>14997</v>
      </c>
      <c r="D17050" s="222">
        <v>700.06</v>
      </c>
    </row>
    <row r="17051" spans="1:4" ht="12.75" customHeight="1">
      <c r="A17051" s="203" t="s">
        <v>18069</v>
      </c>
      <c r="B17051" s="193" t="s">
        <v>18070</v>
      </c>
      <c r="C17051" s="194" t="s">
        <v>14997</v>
      </c>
      <c r="D17051" s="222">
        <v>733.32</v>
      </c>
    </row>
    <row r="17052" spans="1:4" ht="12.75" customHeight="1">
      <c r="A17052" s="203" t="s">
        <v>18071</v>
      </c>
      <c r="B17052" s="193" t="s">
        <v>18072</v>
      </c>
      <c r="C17052" s="194" t="s">
        <v>14997</v>
      </c>
      <c r="D17052" s="222">
        <v>1088.18</v>
      </c>
    </row>
    <row r="17053" spans="1:4" ht="12.75" customHeight="1">
      <c r="A17053" s="203" t="s">
        <v>18073</v>
      </c>
      <c r="B17053" s="193" t="s">
        <v>18074</v>
      </c>
      <c r="C17053" s="194" t="s">
        <v>14997</v>
      </c>
      <c r="D17053" s="222">
        <v>542.54999999999995</v>
      </c>
    </row>
    <row r="17054" spans="1:4" ht="12.75" customHeight="1">
      <c r="A17054" s="203" t="s">
        <v>18075</v>
      </c>
      <c r="B17054" s="193" t="s">
        <v>18076</v>
      </c>
      <c r="C17054" s="194" t="s">
        <v>14997</v>
      </c>
      <c r="D17054" s="222">
        <v>698.44</v>
      </c>
    </row>
    <row r="17055" spans="1:4" ht="12.75" customHeight="1">
      <c r="A17055" s="203" t="s">
        <v>18077</v>
      </c>
      <c r="B17055" s="193" t="s">
        <v>18078</v>
      </c>
      <c r="C17055" s="194" t="s">
        <v>14997</v>
      </c>
      <c r="D17055" s="222">
        <v>854.34</v>
      </c>
    </row>
    <row r="17056" spans="1:4" ht="12.75" customHeight="1">
      <c r="A17056" s="203" t="s">
        <v>18079</v>
      </c>
      <c r="B17056" s="193" t="s">
        <v>18080</v>
      </c>
      <c r="C17056" s="194" t="s">
        <v>14997</v>
      </c>
      <c r="D17056" s="222">
        <v>1180.49</v>
      </c>
    </row>
    <row r="17057" spans="1:4" ht="12.75" customHeight="1">
      <c r="A17057" s="203" t="s">
        <v>18081</v>
      </c>
      <c r="B17057" s="193" t="s">
        <v>18082</v>
      </c>
      <c r="C17057" s="194" t="s">
        <v>14997</v>
      </c>
      <c r="D17057" s="222">
        <v>1539.69</v>
      </c>
    </row>
    <row r="17058" spans="1:4" ht="12.75" customHeight="1">
      <c r="A17058" s="203" t="s">
        <v>18083</v>
      </c>
      <c r="B17058" s="193" t="s">
        <v>18084</v>
      </c>
      <c r="C17058" s="194" t="s">
        <v>14997</v>
      </c>
      <c r="D17058" s="222">
        <v>641.70000000000005</v>
      </c>
    </row>
    <row r="17059" spans="1:4" ht="12.75" customHeight="1">
      <c r="A17059" s="203" t="s">
        <v>18085</v>
      </c>
      <c r="B17059" s="193" t="s">
        <v>18086</v>
      </c>
      <c r="C17059" s="194" t="s">
        <v>14997</v>
      </c>
      <c r="D17059" s="222">
        <v>821.3</v>
      </c>
    </row>
    <row r="17060" spans="1:4" ht="12.75" customHeight="1">
      <c r="A17060" s="203" t="s">
        <v>18087</v>
      </c>
      <c r="B17060" s="193" t="s">
        <v>18088</v>
      </c>
      <c r="C17060" s="194" t="s">
        <v>14997</v>
      </c>
      <c r="D17060" s="222">
        <v>1000.9</v>
      </c>
    </row>
    <row r="17061" spans="1:4" ht="12.75" customHeight="1">
      <c r="A17061" s="203" t="s">
        <v>18089</v>
      </c>
      <c r="B17061" s="193" t="s">
        <v>18090</v>
      </c>
      <c r="C17061" s="194" t="s">
        <v>14997</v>
      </c>
      <c r="D17061" s="222">
        <v>1360.21</v>
      </c>
    </row>
    <row r="17062" spans="1:4" ht="12.75" customHeight="1">
      <c r="A17062" s="203" t="s">
        <v>18091</v>
      </c>
      <c r="B17062" s="193" t="s">
        <v>18092</v>
      </c>
      <c r="C17062" s="194" t="s">
        <v>14997</v>
      </c>
      <c r="D17062" s="222">
        <v>1768.53</v>
      </c>
    </row>
    <row r="17063" spans="1:4" ht="12.75" customHeight="1">
      <c r="A17063" s="203" t="s">
        <v>18093</v>
      </c>
      <c r="B17063" s="193" t="s">
        <v>18094</v>
      </c>
      <c r="C17063" s="194" t="s">
        <v>14997</v>
      </c>
      <c r="D17063" s="222">
        <v>951.9</v>
      </c>
    </row>
    <row r="17064" spans="1:4" ht="12.75" customHeight="1">
      <c r="A17064" s="203" t="s">
        <v>18095</v>
      </c>
      <c r="B17064" s="193" t="s">
        <v>18096</v>
      </c>
      <c r="C17064" s="194" t="s">
        <v>14997</v>
      </c>
      <c r="D17064" s="222">
        <v>1156.06</v>
      </c>
    </row>
    <row r="17065" spans="1:4" ht="12.75" customHeight="1">
      <c r="A17065" s="202">
        <v>8993</v>
      </c>
      <c r="B17065" s="191" t="s">
        <v>18097</v>
      </c>
      <c r="C17065" s="192"/>
      <c r="D17065" s="221"/>
    </row>
    <row r="17066" spans="1:4" ht="12.75" customHeight="1">
      <c r="A17066" s="203" t="s">
        <v>18098</v>
      </c>
      <c r="B17066" s="193" t="s">
        <v>18099</v>
      </c>
      <c r="C17066" s="194" t="s">
        <v>14997</v>
      </c>
      <c r="D17066" s="222">
        <v>1553.15</v>
      </c>
    </row>
    <row r="17067" spans="1:4" ht="12.75" customHeight="1">
      <c r="A17067" s="203" t="s">
        <v>18100</v>
      </c>
      <c r="B17067" s="193" t="s">
        <v>18101</v>
      </c>
      <c r="C17067" s="194" t="s">
        <v>14997</v>
      </c>
      <c r="D17067" s="222">
        <v>1158.08</v>
      </c>
    </row>
    <row r="17068" spans="1:4" ht="12.75" customHeight="1">
      <c r="A17068" s="203" t="s">
        <v>18102</v>
      </c>
      <c r="B17068" s="193" t="s">
        <v>18103</v>
      </c>
      <c r="C17068" s="194" t="s">
        <v>14997</v>
      </c>
      <c r="D17068" s="222">
        <v>249.02</v>
      </c>
    </row>
    <row r="17069" spans="1:4" ht="12.75" customHeight="1">
      <c r="A17069" s="203" t="s">
        <v>18104</v>
      </c>
      <c r="B17069" s="193" t="s">
        <v>18105</v>
      </c>
      <c r="C17069" s="194" t="s">
        <v>14997</v>
      </c>
      <c r="D17069" s="222">
        <v>283.83999999999997</v>
      </c>
    </row>
    <row r="17070" spans="1:4" ht="12.75" customHeight="1">
      <c r="A17070" s="203" t="s">
        <v>18106</v>
      </c>
      <c r="B17070" s="193" t="s">
        <v>18107</v>
      </c>
      <c r="C17070" s="194" t="s">
        <v>14997</v>
      </c>
      <c r="D17070" s="222">
        <v>353.47</v>
      </c>
    </row>
    <row r="17071" spans="1:4" ht="12.75" customHeight="1">
      <c r="A17071" s="203" t="s">
        <v>18108</v>
      </c>
      <c r="B17071" s="193" t="s">
        <v>18109</v>
      </c>
      <c r="C17071" s="194" t="s">
        <v>14997</v>
      </c>
      <c r="D17071" s="222">
        <v>397.67</v>
      </c>
    </row>
    <row r="17072" spans="1:4" ht="12.75" customHeight="1">
      <c r="A17072" s="203" t="s">
        <v>18110</v>
      </c>
      <c r="B17072" s="193" t="s">
        <v>18111</v>
      </c>
      <c r="C17072" s="194" t="s">
        <v>14997</v>
      </c>
      <c r="D17072" s="222">
        <v>487.59</v>
      </c>
    </row>
    <row r="17073" spans="1:4" ht="12.75" customHeight="1">
      <c r="A17073" s="203" t="s">
        <v>18112</v>
      </c>
      <c r="B17073" s="193" t="s">
        <v>18113</v>
      </c>
      <c r="C17073" s="194" t="s">
        <v>14997</v>
      </c>
      <c r="D17073" s="222">
        <v>577.5</v>
      </c>
    </row>
    <row r="17074" spans="1:4" ht="12.75" customHeight="1">
      <c r="A17074" s="203" t="s">
        <v>18114</v>
      </c>
      <c r="B17074" s="193" t="s">
        <v>18115</v>
      </c>
      <c r="C17074" s="194" t="s">
        <v>14997</v>
      </c>
      <c r="D17074" s="222">
        <v>861.69</v>
      </c>
    </row>
    <row r="17075" spans="1:4" ht="12.75" customHeight="1">
      <c r="A17075" s="203" t="s">
        <v>18116</v>
      </c>
      <c r="B17075" s="193" t="s">
        <v>18117</v>
      </c>
      <c r="C17075" s="194" t="s">
        <v>14997</v>
      </c>
      <c r="D17075" s="222">
        <v>528.54</v>
      </c>
    </row>
    <row r="17076" spans="1:4" ht="12.75" customHeight="1">
      <c r="A17076" s="203" t="s">
        <v>18118</v>
      </c>
      <c r="B17076" s="193" t="s">
        <v>18119</v>
      </c>
      <c r="C17076" s="194" t="s">
        <v>14997</v>
      </c>
      <c r="D17076" s="222">
        <v>639.59</v>
      </c>
    </row>
    <row r="17077" spans="1:4" ht="12.75" customHeight="1">
      <c r="A17077" s="203" t="s">
        <v>18120</v>
      </c>
      <c r="B17077" s="193" t="s">
        <v>18121</v>
      </c>
      <c r="C17077" s="194" t="s">
        <v>14997</v>
      </c>
      <c r="D17077" s="222">
        <v>1075.57</v>
      </c>
    </row>
    <row r="17078" spans="1:4" ht="12.75" customHeight="1">
      <c r="A17078" s="203" t="s">
        <v>18122</v>
      </c>
      <c r="B17078" s="193" t="s">
        <v>18123</v>
      </c>
      <c r="C17078" s="194" t="s">
        <v>14997</v>
      </c>
      <c r="D17078" s="222">
        <v>676.44</v>
      </c>
    </row>
    <row r="17079" spans="1:4" ht="12.75" customHeight="1">
      <c r="A17079" s="203" t="s">
        <v>2607</v>
      </c>
      <c r="B17079" s="193" t="s">
        <v>18124</v>
      </c>
      <c r="C17079" s="194" t="s">
        <v>14997</v>
      </c>
      <c r="D17079" s="222">
        <v>809.49</v>
      </c>
    </row>
    <row r="17080" spans="1:4" ht="12.75" customHeight="1">
      <c r="A17080" s="203" t="s">
        <v>18125</v>
      </c>
      <c r="B17080" s="193" t="s">
        <v>18126</v>
      </c>
      <c r="C17080" s="194" t="s">
        <v>14997</v>
      </c>
      <c r="D17080" s="222">
        <v>942.53</v>
      </c>
    </row>
    <row r="17081" spans="1:4" ht="12.75" customHeight="1">
      <c r="A17081" s="203" t="s">
        <v>18127</v>
      </c>
      <c r="B17081" s="193" t="s">
        <v>18128</v>
      </c>
      <c r="C17081" s="194" t="s">
        <v>14997</v>
      </c>
      <c r="D17081" s="222">
        <v>1387</v>
      </c>
    </row>
    <row r="17082" spans="1:4" ht="12.75" customHeight="1">
      <c r="A17082" s="203" t="s">
        <v>18129</v>
      </c>
      <c r="B17082" s="193" t="s">
        <v>18130</v>
      </c>
      <c r="C17082" s="194" t="s">
        <v>14997</v>
      </c>
      <c r="D17082" s="222">
        <v>841.37</v>
      </c>
    </row>
    <row r="17083" spans="1:4" ht="12.75" customHeight="1">
      <c r="A17083" s="203" t="s">
        <v>18131</v>
      </c>
      <c r="B17083" s="193" t="s">
        <v>18132</v>
      </c>
      <c r="C17083" s="194" t="s">
        <v>14997</v>
      </c>
      <c r="D17083" s="222">
        <v>997.27</v>
      </c>
    </row>
    <row r="17084" spans="1:4" ht="12.75" customHeight="1">
      <c r="A17084" s="203" t="s">
        <v>18133</v>
      </c>
      <c r="B17084" s="193" t="s">
        <v>18134</v>
      </c>
      <c r="C17084" s="194" t="s">
        <v>14997</v>
      </c>
      <c r="D17084" s="222">
        <v>1153.1600000000001</v>
      </c>
    </row>
    <row r="17085" spans="1:4" ht="12.75" customHeight="1">
      <c r="A17085" s="203" t="s">
        <v>18135</v>
      </c>
      <c r="B17085" s="193" t="s">
        <v>18136</v>
      </c>
      <c r="C17085" s="194" t="s">
        <v>14997</v>
      </c>
      <c r="D17085" s="222">
        <v>1562.13</v>
      </c>
    </row>
    <row r="17086" spans="1:4" ht="12.75" customHeight="1">
      <c r="A17086" s="203" t="s">
        <v>18137</v>
      </c>
      <c r="B17086" s="193" t="s">
        <v>18138</v>
      </c>
      <c r="C17086" s="194" t="s">
        <v>14997</v>
      </c>
      <c r="D17086" s="222">
        <v>1921.33</v>
      </c>
    </row>
    <row r="17087" spans="1:4" ht="12.75" customHeight="1">
      <c r="A17087" s="203" t="s">
        <v>18139</v>
      </c>
      <c r="B17087" s="193" t="s">
        <v>18140</v>
      </c>
      <c r="C17087" s="194" t="s">
        <v>14997</v>
      </c>
      <c r="D17087" s="222">
        <v>1023.34</v>
      </c>
    </row>
    <row r="17088" spans="1:4" ht="12.75" customHeight="1">
      <c r="A17088" s="203" t="s">
        <v>18141</v>
      </c>
      <c r="B17088" s="193" t="s">
        <v>18142</v>
      </c>
      <c r="C17088" s="194" t="s">
        <v>14997</v>
      </c>
      <c r="D17088" s="222">
        <v>1202.94</v>
      </c>
    </row>
    <row r="17089" spans="1:4" ht="12.75" customHeight="1">
      <c r="A17089" s="203" t="s">
        <v>18143</v>
      </c>
      <c r="B17089" s="193" t="s">
        <v>18144</v>
      </c>
      <c r="C17089" s="194" t="s">
        <v>14997</v>
      </c>
      <c r="D17089" s="222">
        <v>1382.53</v>
      </c>
    </row>
    <row r="17090" spans="1:4" ht="12.75" customHeight="1">
      <c r="A17090" s="203" t="s">
        <v>18145</v>
      </c>
      <c r="B17090" s="193" t="s">
        <v>18146</v>
      </c>
      <c r="C17090" s="194" t="s">
        <v>14997</v>
      </c>
      <c r="D17090" s="222">
        <v>1834.82</v>
      </c>
    </row>
    <row r="17091" spans="1:4" ht="12.75" customHeight="1">
      <c r="A17091" s="203" t="s">
        <v>18147</v>
      </c>
      <c r="B17091" s="193" t="s">
        <v>18148</v>
      </c>
      <c r="C17091" s="194" t="s">
        <v>14997</v>
      </c>
      <c r="D17091" s="222">
        <v>2243.13</v>
      </c>
    </row>
    <row r="17092" spans="1:4" ht="12.75" customHeight="1">
      <c r="A17092" s="203" t="s">
        <v>18149</v>
      </c>
      <c r="B17092" s="193" t="s">
        <v>18150</v>
      </c>
      <c r="C17092" s="194" t="s">
        <v>14997</v>
      </c>
      <c r="D17092" s="222">
        <v>1426.5</v>
      </c>
    </row>
    <row r="17093" spans="1:4" ht="12.75" customHeight="1">
      <c r="A17093" s="203" t="s">
        <v>18151</v>
      </c>
      <c r="B17093" s="193" t="s">
        <v>18152</v>
      </c>
      <c r="C17093" s="194" t="s">
        <v>14997</v>
      </c>
      <c r="D17093" s="222">
        <v>1630.66</v>
      </c>
    </row>
    <row r="17094" spans="1:4" ht="12.75" customHeight="1">
      <c r="A17094" s="202">
        <v>8994</v>
      </c>
      <c r="B17094" s="191" t="s">
        <v>18153</v>
      </c>
      <c r="C17094" s="192"/>
      <c r="D17094" s="221"/>
    </row>
    <row r="17095" spans="1:4" ht="12.75" customHeight="1">
      <c r="A17095" s="203" t="s">
        <v>18154</v>
      </c>
      <c r="B17095" s="193" t="s">
        <v>18155</v>
      </c>
      <c r="C17095" s="194" t="s">
        <v>14997</v>
      </c>
      <c r="D17095" s="222">
        <v>891.69</v>
      </c>
    </row>
    <row r="17096" spans="1:4" ht="12.75" customHeight="1">
      <c r="A17096" s="203" t="s">
        <v>18156</v>
      </c>
      <c r="B17096" s="193" t="s">
        <v>18157</v>
      </c>
      <c r="C17096" s="194" t="s">
        <v>14997</v>
      </c>
      <c r="D17096" s="222">
        <v>1717.62</v>
      </c>
    </row>
    <row r="17097" spans="1:4" ht="12.75" customHeight="1">
      <c r="A17097" s="203" t="s">
        <v>18158</v>
      </c>
      <c r="B17097" s="193" t="s">
        <v>18159</v>
      </c>
      <c r="C17097" s="194" t="s">
        <v>14997</v>
      </c>
      <c r="D17097" s="222">
        <v>667.03</v>
      </c>
    </row>
    <row r="17098" spans="1:4" ht="12.75" customHeight="1">
      <c r="A17098" s="203" t="s">
        <v>18160</v>
      </c>
      <c r="B17098" s="193" t="s">
        <v>18161</v>
      </c>
      <c r="C17098" s="194" t="s">
        <v>14997</v>
      </c>
      <c r="D17098" s="222">
        <v>2870.46</v>
      </c>
    </row>
    <row r="17099" spans="1:4" ht="12.75" customHeight="1">
      <c r="A17099" s="203" t="s">
        <v>18162</v>
      </c>
      <c r="B17099" s="193" t="s">
        <v>18163</v>
      </c>
      <c r="C17099" s="194" t="s">
        <v>14997</v>
      </c>
      <c r="D17099" s="222">
        <v>676.45</v>
      </c>
    </row>
    <row r="17100" spans="1:4" ht="12.75" customHeight="1">
      <c r="A17100" s="203" t="s">
        <v>18164</v>
      </c>
      <c r="B17100" s="193" t="s">
        <v>18165</v>
      </c>
      <c r="C17100" s="194" t="s">
        <v>14997</v>
      </c>
      <c r="D17100" s="222">
        <v>763.05</v>
      </c>
    </row>
    <row r="17101" spans="1:4" ht="12.75" customHeight="1">
      <c r="A17101" s="203" t="s">
        <v>18166</v>
      </c>
      <c r="B17101" s="193" t="s">
        <v>18167</v>
      </c>
      <c r="C17101" s="194" t="s">
        <v>14997</v>
      </c>
      <c r="D17101" s="222">
        <v>3767.7</v>
      </c>
    </row>
    <row r="17102" spans="1:4" ht="12.75" customHeight="1">
      <c r="A17102" s="203" t="s">
        <v>18168</v>
      </c>
      <c r="B17102" s="193" t="s">
        <v>18169</v>
      </c>
      <c r="C17102" s="194" t="s">
        <v>14997</v>
      </c>
      <c r="D17102" s="222">
        <v>35258.17</v>
      </c>
    </row>
    <row r="17103" spans="1:4" ht="15">
      <c r="A17103" s="202">
        <v>8995</v>
      </c>
      <c r="B17103" s="191" t="s">
        <v>18170</v>
      </c>
      <c r="C17103" s="192"/>
      <c r="D17103" s="221"/>
    </row>
    <row r="17104" spans="1:4" ht="12.75" customHeight="1">
      <c r="A17104" s="203" t="s">
        <v>18171</v>
      </c>
      <c r="B17104" s="193" t="s">
        <v>18172</v>
      </c>
      <c r="C17104" s="194" t="s">
        <v>14997</v>
      </c>
      <c r="D17104" s="222">
        <v>1250.49</v>
      </c>
    </row>
    <row r="17105" spans="1:4" ht="12.75" customHeight="1">
      <c r="A17105" s="203" t="s">
        <v>18173</v>
      </c>
      <c r="B17105" s="193" t="s">
        <v>18174</v>
      </c>
      <c r="C17105" s="194" t="s">
        <v>14997</v>
      </c>
      <c r="D17105" s="222">
        <v>802.27</v>
      </c>
    </row>
    <row r="17106" spans="1:4" ht="12.75" customHeight="1">
      <c r="A17106" s="203" t="s">
        <v>18175</v>
      </c>
      <c r="B17106" s="193" t="s">
        <v>18176</v>
      </c>
      <c r="C17106" s="194" t="s">
        <v>14997</v>
      </c>
      <c r="D17106" s="222">
        <v>867.45</v>
      </c>
    </row>
    <row r="17107" spans="1:4" ht="12.75" customHeight="1">
      <c r="A17107" s="203" t="s">
        <v>18177</v>
      </c>
      <c r="B17107" s="193" t="s">
        <v>18178</v>
      </c>
      <c r="C17107" s="194" t="s">
        <v>14997</v>
      </c>
      <c r="D17107" s="222">
        <v>1243.8499999999999</v>
      </c>
    </row>
    <row r="17108" spans="1:4" ht="12.75" customHeight="1">
      <c r="A17108" s="203" t="s">
        <v>18179</v>
      </c>
      <c r="B17108" s="193" t="s">
        <v>18180</v>
      </c>
      <c r="C17108" s="194" t="s">
        <v>14997</v>
      </c>
      <c r="D17108" s="222">
        <v>7580.1</v>
      </c>
    </row>
    <row r="17109" spans="1:4" ht="12.75" customHeight="1">
      <c r="A17109" s="203" t="s">
        <v>18181</v>
      </c>
      <c r="B17109" s="193" t="s">
        <v>18182</v>
      </c>
      <c r="C17109" s="194" t="s">
        <v>14997</v>
      </c>
      <c r="D17109" s="222">
        <v>1723.98</v>
      </c>
    </row>
    <row r="17110" spans="1:4" ht="14.25">
      <c r="A17110" s="203" t="s">
        <v>18183</v>
      </c>
      <c r="B17110" s="193" t="s">
        <v>18184</v>
      </c>
      <c r="C17110" s="194" t="s">
        <v>14997</v>
      </c>
      <c r="D17110" s="222">
        <v>1731.91</v>
      </c>
    </row>
    <row r="17111" spans="1:4" ht="12.75" customHeight="1">
      <c r="A17111" s="203" t="s">
        <v>18185</v>
      </c>
      <c r="B17111" s="193" t="s">
        <v>18186</v>
      </c>
      <c r="C17111" s="194" t="s">
        <v>14997</v>
      </c>
      <c r="D17111" s="222">
        <v>1981.41</v>
      </c>
    </row>
    <row r="17112" spans="1:4" ht="12.75" customHeight="1">
      <c r="A17112" s="203" t="s">
        <v>18187</v>
      </c>
      <c r="B17112" s="193" t="s">
        <v>18188</v>
      </c>
      <c r="C17112" s="194" t="s">
        <v>14997</v>
      </c>
      <c r="D17112" s="222">
        <v>4081.62</v>
      </c>
    </row>
    <row r="17113" spans="1:4" ht="14.25">
      <c r="A17113" s="203" t="s">
        <v>18189</v>
      </c>
      <c r="B17113" s="193" t="s">
        <v>18190</v>
      </c>
      <c r="C17113" s="194" t="s">
        <v>14997</v>
      </c>
      <c r="D17113" s="222">
        <v>5980.32</v>
      </c>
    </row>
    <row r="17114" spans="1:4" ht="12.75" customHeight="1">
      <c r="A17114" s="202">
        <v>8996</v>
      </c>
      <c r="B17114" s="191" t="s">
        <v>18191</v>
      </c>
      <c r="C17114" s="192"/>
      <c r="D17114" s="221"/>
    </row>
    <row r="17115" spans="1:4" ht="12.75" customHeight="1">
      <c r="A17115" s="203" t="s">
        <v>18192</v>
      </c>
      <c r="B17115" s="193" t="s">
        <v>18193</v>
      </c>
      <c r="C17115" s="194" t="s">
        <v>17397</v>
      </c>
      <c r="D17115" s="222">
        <v>94.84</v>
      </c>
    </row>
    <row r="17116" spans="1:4" ht="12.75" customHeight="1">
      <c r="A17116" s="203" t="s">
        <v>18194</v>
      </c>
      <c r="B17116" s="193" t="s">
        <v>18195</v>
      </c>
      <c r="C17116" s="194" t="s">
        <v>14997</v>
      </c>
      <c r="D17116" s="222">
        <v>137.66999999999999</v>
      </c>
    </row>
    <row r="17117" spans="1:4" ht="12.75" customHeight="1">
      <c r="A17117" s="203" t="s">
        <v>18196</v>
      </c>
      <c r="B17117" s="193" t="s">
        <v>18197</v>
      </c>
      <c r="C17117" s="194" t="s">
        <v>14997</v>
      </c>
      <c r="D17117" s="222">
        <v>301.63</v>
      </c>
    </row>
    <row r="17118" spans="1:4" ht="12.75" customHeight="1">
      <c r="A17118" s="203" t="s">
        <v>18198</v>
      </c>
      <c r="B17118" s="193" t="s">
        <v>18199</v>
      </c>
      <c r="C17118" s="194" t="s">
        <v>14997</v>
      </c>
      <c r="D17118" s="222">
        <v>284.74</v>
      </c>
    </row>
    <row r="17119" spans="1:4" ht="28.5">
      <c r="A17119" s="203" t="s">
        <v>18200</v>
      </c>
      <c r="B17119" s="193" t="s">
        <v>18201</v>
      </c>
      <c r="C17119" s="194" t="s">
        <v>14997</v>
      </c>
      <c r="D17119" s="222">
        <v>103.43</v>
      </c>
    </row>
    <row r="17120" spans="1:4" ht="28.5">
      <c r="A17120" s="203" t="s">
        <v>18202</v>
      </c>
      <c r="B17120" s="193" t="s">
        <v>18203</v>
      </c>
      <c r="C17120" s="194" t="s">
        <v>14997</v>
      </c>
      <c r="D17120" s="222">
        <v>317.8</v>
      </c>
    </row>
    <row r="17121" spans="1:4" ht="12.75" customHeight="1">
      <c r="A17121" s="203" t="s">
        <v>18204</v>
      </c>
      <c r="B17121" s="193" t="s">
        <v>18205</v>
      </c>
      <c r="C17121" s="194" t="s">
        <v>14997</v>
      </c>
      <c r="D17121" s="222">
        <v>102.86</v>
      </c>
    </row>
    <row r="17122" spans="1:4" ht="12.75" customHeight="1">
      <c r="A17122" s="202">
        <v>8997</v>
      </c>
      <c r="B17122" s="191" t="s">
        <v>18206</v>
      </c>
      <c r="C17122" s="192"/>
      <c r="D17122" s="221"/>
    </row>
    <row r="17123" spans="1:4" ht="12.75" customHeight="1">
      <c r="A17123" s="203" t="s">
        <v>18207</v>
      </c>
      <c r="B17123" s="193" t="s">
        <v>18208</v>
      </c>
      <c r="C17123" s="194" t="s">
        <v>14883</v>
      </c>
      <c r="D17123" s="222">
        <v>236.9</v>
      </c>
    </row>
    <row r="17124" spans="1:4" ht="12.75" customHeight="1">
      <c r="A17124" s="203" t="s">
        <v>18209</v>
      </c>
      <c r="B17124" s="193" t="s">
        <v>18210</v>
      </c>
      <c r="C17124" s="194" t="s">
        <v>14883</v>
      </c>
      <c r="D17124" s="222">
        <v>184.72</v>
      </c>
    </row>
    <row r="17125" spans="1:4" ht="12.75" customHeight="1">
      <c r="A17125" s="202">
        <v>8998</v>
      </c>
      <c r="B17125" s="191" t="s">
        <v>18211</v>
      </c>
      <c r="C17125" s="192"/>
      <c r="D17125" s="221"/>
    </row>
    <row r="17126" spans="1:4" ht="12.75" customHeight="1">
      <c r="A17126" s="203" t="s">
        <v>18212</v>
      </c>
      <c r="B17126" s="193" t="s">
        <v>18213</v>
      </c>
      <c r="C17126" s="194" t="s">
        <v>14997</v>
      </c>
      <c r="D17126" s="222">
        <v>4122.8100000000004</v>
      </c>
    </row>
    <row r="17127" spans="1:4" ht="12.75" customHeight="1">
      <c r="A17127" s="203" t="s">
        <v>18214</v>
      </c>
      <c r="B17127" s="193" t="s">
        <v>18215</v>
      </c>
      <c r="C17127" s="194" t="s">
        <v>14997</v>
      </c>
      <c r="D17127" s="222">
        <v>2104.98</v>
      </c>
    </row>
    <row r="17128" spans="1:4" ht="12.75" customHeight="1">
      <c r="A17128" s="203" t="s">
        <v>18216</v>
      </c>
      <c r="B17128" s="193" t="s">
        <v>18217</v>
      </c>
      <c r="C17128" s="194" t="s">
        <v>14997</v>
      </c>
      <c r="D17128" s="222">
        <v>3193.55</v>
      </c>
    </row>
    <row r="17129" spans="1:4" ht="12.75" customHeight="1">
      <c r="A17129" s="203" t="s">
        <v>18218</v>
      </c>
      <c r="B17129" s="193" t="s">
        <v>18219</v>
      </c>
      <c r="C17129" s="194" t="s">
        <v>14997</v>
      </c>
      <c r="D17129" s="222">
        <v>3665.47</v>
      </c>
    </row>
    <row r="17130" spans="1:4" ht="12.75" customHeight="1">
      <c r="A17130" s="203" t="s">
        <v>18220</v>
      </c>
      <c r="B17130" s="193" t="s">
        <v>18221</v>
      </c>
      <c r="C17130" s="194" t="s">
        <v>14997</v>
      </c>
      <c r="D17130" s="222">
        <v>4592.03</v>
      </c>
    </row>
    <row r="17131" spans="1:4" ht="12.75" customHeight="1">
      <c r="A17131" s="202">
        <v>8686</v>
      </c>
      <c r="B17131" s="191" t="s">
        <v>18222</v>
      </c>
      <c r="C17131" s="192"/>
      <c r="D17131" s="221"/>
    </row>
    <row r="17132" spans="1:4" ht="12.75" customHeight="1">
      <c r="A17132" s="202">
        <v>9000</v>
      </c>
      <c r="B17132" s="191" t="s">
        <v>18223</v>
      </c>
      <c r="C17132" s="192"/>
      <c r="D17132" s="221"/>
    </row>
    <row r="17133" spans="1:4" ht="12.75" customHeight="1">
      <c r="A17133" s="203" t="s">
        <v>18224</v>
      </c>
      <c r="B17133" s="193" t="s">
        <v>18225</v>
      </c>
      <c r="C17133" s="194" t="s">
        <v>14883</v>
      </c>
      <c r="D17133" s="222">
        <v>99.11</v>
      </c>
    </row>
    <row r="17134" spans="1:4" ht="12.75" customHeight="1">
      <c r="A17134" s="203" t="s">
        <v>18226</v>
      </c>
      <c r="B17134" s="193" t="s">
        <v>18227</v>
      </c>
      <c r="C17134" s="194" t="s">
        <v>14883</v>
      </c>
      <c r="D17134" s="222">
        <v>136.66</v>
      </c>
    </row>
    <row r="17135" spans="1:4" ht="12.75" customHeight="1">
      <c r="A17135" s="203" t="s">
        <v>18228</v>
      </c>
      <c r="B17135" s="193" t="s">
        <v>18229</v>
      </c>
      <c r="C17135" s="194" t="s">
        <v>14883</v>
      </c>
      <c r="D17135" s="222">
        <v>172.61</v>
      </c>
    </row>
    <row r="17136" spans="1:4" ht="12.75" customHeight="1">
      <c r="A17136" s="203" t="s">
        <v>18230</v>
      </c>
      <c r="B17136" s="193" t="s">
        <v>18231</v>
      </c>
      <c r="C17136" s="194" t="s">
        <v>14883</v>
      </c>
      <c r="D17136" s="222">
        <v>231.78</v>
      </c>
    </row>
    <row r="17137" spans="1:4" ht="12.75" customHeight="1">
      <c r="A17137" s="203" t="s">
        <v>18232</v>
      </c>
      <c r="B17137" s="193" t="s">
        <v>18233</v>
      </c>
      <c r="C17137" s="194" t="s">
        <v>14883</v>
      </c>
      <c r="D17137" s="222">
        <v>32.229999999999997</v>
      </c>
    </row>
    <row r="17138" spans="1:4" ht="12.75" customHeight="1">
      <c r="A17138" s="202">
        <v>9001</v>
      </c>
      <c r="B17138" s="191" t="s">
        <v>18234</v>
      </c>
      <c r="C17138" s="192"/>
      <c r="D17138" s="221"/>
    </row>
    <row r="17139" spans="1:4" ht="12.75" customHeight="1">
      <c r="A17139" s="203" t="s">
        <v>18235</v>
      </c>
      <c r="B17139" s="193" t="s">
        <v>18236</v>
      </c>
      <c r="C17139" s="194" t="s">
        <v>14883</v>
      </c>
      <c r="D17139" s="222">
        <v>75.53</v>
      </c>
    </row>
    <row r="17140" spans="1:4" ht="12.75" customHeight="1">
      <c r="A17140" s="203" t="s">
        <v>18237</v>
      </c>
      <c r="B17140" s="193" t="s">
        <v>18238</v>
      </c>
      <c r="C17140" s="194" t="s">
        <v>14883</v>
      </c>
      <c r="D17140" s="222">
        <v>131.25</v>
      </c>
    </row>
    <row r="17141" spans="1:4" ht="12.75" customHeight="1">
      <c r="A17141" s="203" t="s">
        <v>18239</v>
      </c>
      <c r="B17141" s="193" t="s">
        <v>18240</v>
      </c>
      <c r="C17141" s="194" t="s">
        <v>14883</v>
      </c>
      <c r="D17141" s="222">
        <v>98.01</v>
      </c>
    </row>
    <row r="17142" spans="1:4" ht="12.75" customHeight="1">
      <c r="A17142" s="203" t="s">
        <v>18241</v>
      </c>
      <c r="B17142" s="193" t="s">
        <v>18242</v>
      </c>
      <c r="C17142" s="194" t="s">
        <v>14883</v>
      </c>
      <c r="D17142" s="222">
        <v>162.68</v>
      </c>
    </row>
    <row r="17143" spans="1:4" ht="12.75" customHeight="1">
      <c r="A17143" s="203" t="s">
        <v>18243</v>
      </c>
      <c r="B17143" s="193" t="s">
        <v>18244</v>
      </c>
      <c r="C17143" s="194" t="s">
        <v>14883</v>
      </c>
      <c r="D17143" s="222">
        <v>303.45</v>
      </c>
    </row>
    <row r="17144" spans="1:4" ht="12.75" customHeight="1">
      <c r="A17144" s="203" t="s">
        <v>18245</v>
      </c>
      <c r="B17144" s="193" t="s">
        <v>18246</v>
      </c>
      <c r="C17144" s="194" t="s">
        <v>14883</v>
      </c>
      <c r="D17144" s="222">
        <v>175.86</v>
      </c>
    </row>
    <row r="17145" spans="1:4" ht="12.75" customHeight="1">
      <c r="A17145" s="203" t="s">
        <v>18247</v>
      </c>
      <c r="B17145" s="193" t="s">
        <v>18248</v>
      </c>
      <c r="C17145" s="194" t="s">
        <v>14883</v>
      </c>
      <c r="D17145" s="222">
        <v>130.33000000000001</v>
      </c>
    </row>
    <row r="17146" spans="1:4" ht="12.75" customHeight="1">
      <c r="A17146" s="203" t="s">
        <v>18249</v>
      </c>
      <c r="B17146" s="193" t="s">
        <v>18250</v>
      </c>
      <c r="C17146" s="194" t="s">
        <v>14883</v>
      </c>
      <c r="D17146" s="222">
        <v>386.04</v>
      </c>
    </row>
    <row r="17147" spans="1:4" ht="12.75" customHeight="1">
      <c r="A17147" s="203" t="s">
        <v>18251</v>
      </c>
      <c r="B17147" s="193" t="s">
        <v>18252</v>
      </c>
      <c r="C17147" s="194" t="s">
        <v>14883</v>
      </c>
      <c r="D17147" s="222">
        <v>258.45</v>
      </c>
    </row>
    <row r="17148" spans="1:4" ht="12.75" customHeight="1">
      <c r="A17148" s="203" t="s">
        <v>18253</v>
      </c>
      <c r="B17148" s="193" t="s">
        <v>18254</v>
      </c>
      <c r="C17148" s="194" t="s">
        <v>14883</v>
      </c>
      <c r="D17148" s="222">
        <v>514.32000000000005</v>
      </c>
    </row>
    <row r="17149" spans="1:4" ht="12.75" customHeight="1">
      <c r="A17149" s="203" t="s">
        <v>18255</v>
      </c>
      <c r="B17149" s="193" t="s">
        <v>18256</v>
      </c>
      <c r="C17149" s="194" t="s">
        <v>14883</v>
      </c>
      <c r="D17149" s="222">
        <v>319.3</v>
      </c>
    </row>
    <row r="17150" spans="1:4" ht="12.75" customHeight="1">
      <c r="A17150" s="203" t="s">
        <v>18257</v>
      </c>
      <c r="B17150" s="193" t="s">
        <v>18258</v>
      </c>
      <c r="C17150" s="194" t="s">
        <v>14883</v>
      </c>
      <c r="D17150" s="222">
        <v>191.71</v>
      </c>
    </row>
    <row r="17151" spans="1:4" ht="12.75" customHeight="1">
      <c r="A17151" s="203" t="s">
        <v>18259</v>
      </c>
      <c r="B17151" s="193" t="s">
        <v>18260</v>
      </c>
      <c r="C17151" s="194" t="s">
        <v>14883</v>
      </c>
      <c r="D17151" s="222">
        <v>146.18</v>
      </c>
    </row>
    <row r="17152" spans="1:4" ht="12.75" customHeight="1">
      <c r="A17152" s="203" t="s">
        <v>18261</v>
      </c>
      <c r="B17152" s="193" t="s">
        <v>18262</v>
      </c>
      <c r="C17152" s="194" t="s">
        <v>14883</v>
      </c>
      <c r="D17152" s="222">
        <v>401.88</v>
      </c>
    </row>
    <row r="17153" spans="1:4" ht="12.75" customHeight="1">
      <c r="A17153" s="203" t="s">
        <v>18263</v>
      </c>
      <c r="B17153" s="193" t="s">
        <v>18264</v>
      </c>
      <c r="C17153" s="194" t="s">
        <v>14883</v>
      </c>
      <c r="D17153" s="222">
        <v>274.29000000000002</v>
      </c>
    </row>
    <row r="17154" spans="1:4" ht="12.75" customHeight="1">
      <c r="A17154" s="203" t="s">
        <v>18265</v>
      </c>
      <c r="B17154" s="193" t="s">
        <v>18266</v>
      </c>
      <c r="C17154" s="194" t="s">
        <v>14883</v>
      </c>
      <c r="D17154" s="222">
        <v>228.76</v>
      </c>
    </row>
    <row r="17155" spans="1:4" ht="12.75" customHeight="1">
      <c r="A17155" s="203" t="s">
        <v>18267</v>
      </c>
      <c r="B17155" s="193" t="s">
        <v>18268</v>
      </c>
      <c r="C17155" s="194" t="s">
        <v>14883</v>
      </c>
      <c r="D17155" s="222">
        <v>296.27</v>
      </c>
    </row>
    <row r="17156" spans="1:4" ht="12.75" customHeight="1">
      <c r="A17156" s="203" t="s">
        <v>18269</v>
      </c>
      <c r="B17156" s="193" t="s">
        <v>18270</v>
      </c>
      <c r="C17156" s="194" t="s">
        <v>14883</v>
      </c>
      <c r="D17156" s="222">
        <v>385.87</v>
      </c>
    </row>
    <row r="17157" spans="1:4" ht="12.75" customHeight="1">
      <c r="A17157" s="203" t="s">
        <v>18271</v>
      </c>
      <c r="B17157" s="193" t="s">
        <v>18272</v>
      </c>
      <c r="C17157" s="194" t="s">
        <v>14883</v>
      </c>
      <c r="D17157" s="222">
        <v>499.6</v>
      </c>
    </row>
    <row r="17158" spans="1:4" ht="12.75" customHeight="1">
      <c r="A17158" s="203" t="s">
        <v>18273</v>
      </c>
      <c r="B17158" s="193" t="s">
        <v>18274</v>
      </c>
      <c r="C17158" s="194" t="s">
        <v>14883</v>
      </c>
      <c r="D17158" s="222">
        <v>645.62</v>
      </c>
    </row>
    <row r="17159" spans="1:4" ht="12.75" customHeight="1">
      <c r="A17159" s="203" t="s">
        <v>18275</v>
      </c>
      <c r="B17159" s="193" t="s">
        <v>18276</v>
      </c>
      <c r="C17159" s="194" t="s">
        <v>14883</v>
      </c>
      <c r="D17159" s="222">
        <v>956.78</v>
      </c>
    </row>
    <row r="17160" spans="1:4" ht="12.75" customHeight="1">
      <c r="A17160" s="203" t="s">
        <v>18277</v>
      </c>
      <c r="B17160" s="193" t="s">
        <v>18278</v>
      </c>
      <c r="C17160" s="194" t="s">
        <v>14883</v>
      </c>
      <c r="D17160" s="222">
        <v>1162.96</v>
      </c>
    </row>
    <row r="17161" spans="1:4" ht="12.75" customHeight="1">
      <c r="A17161" s="202">
        <v>9002</v>
      </c>
      <c r="B17161" s="191" t="s">
        <v>18279</v>
      </c>
      <c r="C17161" s="192"/>
      <c r="D17161" s="221"/>
    </row>
    <row r="17162" spans="1:4" ht="12.75" customHeight="1">
      <c r="A17162" s="203" t="s">
        <v>18280</v>
      </c>
      <c r="B17162" s="193" t="s">
        <v>18281</v>
      </c>
      <c r="C17162" s="194" t="s">
        <v>14883</v>
      </c>
      <c r="D17162" s="222">
        <v>34.26</v>
      </c>
    </row>
    <row r="17163" spans="1:4" ht="12.75" customHeight="1">
      <c r="A17163" s="203" t="s">
        <v>18282</v>
      </c>
      <c r="B17163" s="193" t="s">
        <v>18283</v>
      </c>
      <c r="C17163" s="194" t="s">
        <v>14883</v>
      </c>
      <c r="D17163" s="222">
        <v>63.4</v>
      </c>
    </row>
    <row r="17164" spans="1:4" ht="12.75" customHeight="1">
      <c r="A17164" s="203" t="s">
        <v>18284</v>
      </c>
      <c r="B17164" s="193" t="s">
        <v>18285</v>
      </c>
      <c r="C17164" s="194" t="s">
        <v>14883</v>
      </c>
      <c r="D17164" s="222">
        <v>132.18</v>
      </c>
    </row>
    <row r="17165" spans="1:4" ht="12.75" customHeight="1">
      <c r="A17165" s="203" t="s">
        <v>18286</v>
      </c>
      <c r="B17165" s="193" t="s">
        <v>18287</v>
      </c>
      <c r="C17165" s="194" t="s">
        <v>14883</v>
      </c>
      <c r="D17165" s="222">
        <v>24.3</v>
      </c>
    </row>
    <row r="17166" spans="1:4" ht="12.75" customHeight="1">
      <c r="A17166" s="203" t="s">
        <v>18288</v>
      </c>
      <c r="B17166" s="193" t="s">
        <v>18289</v>
      </c>
      <c r="C17166" s="194" t="s">
        <v>14883</v>
      </c>
      <c r="D17166" s="222">
        <v>33</v>
      </c>
    </row>
    <row r="17167" spans="1:4" ht="12.75" customHeight="1">
      <c r="A17167" s="202">
        <v>9003</v>
      </c>
      <c r="B17167" s="191" t="s">
        <v>18290</v>
      </c>
      <c r="C17167" s="192"/>
      <c r="D17167" s="221"/>
    </row>
    <row r="17168" spans="1:4" ht="12.75" customHeight="1">
      <c r="A17168" s="203" t="s">
        <v>18291</v>
      </c>
      <c r="B17168" s="193" t="s">
        <v>18292</v>
      </c>
      <c r="C17168" s="194" t="s">
        <v>14883</v>
      </c>
      <c r="D17168" s="222">
        <v>13.56</v>
      </c>
    </row>
    <row r="17169" spans="1:4" ht="12.75" customHeight="1">
      <c r="A17169" s="203" t="s">
        <v>18293</v>
      </c>
      <c r="B17169" s="193" t="s">
        <v>18294</v>
      </c>
      <c r="C17169" s="194" t="s">
        <v>14883</v>
      </c>
      <c r="D17169" s="222">
        <v>22.86</v>
      </c>
    </row>
    <row r="17170" spans="1:4" ht="12.75" customHeight="1">
      <c r="A17170" s="203" t="s">
        <v>18295</v>
      </c>
      <c r="B17170" s="193" t="s">
        <v>18296</v>
      </c>
      <c r="C17170" s="194" t="s">
        <v>14883</v>
      </c>
      <c r="D17170" s="222">
        <v>64.25</v>
      </c>
    </row>
    <row r="17171" spans="1:4" ht="12.75" customHeight="1">
      <c r="A17171" s="203" t="s">
        <v>18297</v>
      </c>
      <c r="B17171" s="193" t="s">
        <v>18298</v>
      </c>
      <c r="C17171" s="194" t="s">
        <v>14883</v>
      </c>
      <c r="D17171" s="222">
        <v>9.33</v>
      </c>
    </row>
    <row r="17172" spans="1:4" ht="12.75" customHeight="1">
      <c r="A17172" s="202">
        <v>9004</v>
      </c>
      <c r="B17172" s="191" t="s">
        <v>18299</v>
      </c>
      <c r="C17172" s="192"/>
      <c r="D17172" s="221"/>
    </row>
    <row r="17173" spans="1:4" ht="12.75" customHeight="1">
      <c r="A17173" s="203" t="s">
        <v>18300</v>
      </c>
      <c r="B17173" s="193" t="s">
        <v>18301</v>
      </c>
      <c r="C17173" s="194" t="s">
        <v>14883</v>
      </c>
      <c r="D17173" s="222">
        <v>130</v>
      </c>
    </row>
    <row r="17174" spans="1:4" ht="12.75" customHeight="1">
      <c r="A17174" s="203" t="s">
        <v>18302</v>
      </c>
      <c r="B17174" s="193" t="s">
        <v>18303</v>
      </c>
      <c r="C17174" s="194" t="s">
        <v>14883</v>
      </c>
      <c r="D17174" s="222">
        <v>147.4</v>
      </c>
    </row>
    <row r="17175" spans="1:4" ht="12.75" customHeight="1">
      <c r="A17175" s="203" t="s">
        <v>18304</v>
      </c>
      <c r="B17175" s="193" t="s">
        <v>18305</v>
      </c>
      <c r="C17175" s="194" t="s">
        <v>14883</v>
      </c>
      <c r="D17175" s="222">
        <v>202.02</v>
      </c>
    </row>
    <row r="17176" spans="1:4" ht="12.75" customHeight="1">
      <c r="A17176" s="203" t="s">
        <v>18306</v>
      </c>
      <c r="B17176" s="193" t="s">
        <v>18307</v>
      </c>
      <c r="C17176" s="194" t="s">
        <v>14883</v>
      </c>
      <c r="D17176" s="222">
        <v>247.74</v>
      </c>
    </row>
    <row r="17177" spans="1:4" ht="15">
      <c r="A17177" s="202">
        <v>9005</v>
      </c>
      <c r="B17177" s="191" t="s">
        <v>18308</v>
      </c>
      <c r="C17177" s="192"/>
      <c r="D17177" s="221"/>
    </row>
    <row r="17178" spans="1:4" ht="12.75" customHeight="1">
      <c r="A17178" s="203" t="s">
        <v>18309</v>
      </c>
      <c r="B17178" s="193" t="s">
        <v>18310</v>
      </c>
      <c r="C17178" s="194" t="s">
        <v>14883</v>
      </c>
      <c r="D17178" s="222">
        <v>601.66999999999996</v>
      </c>
    </row>
    <row r="17179" spans="1:4" ht="12.75" customHeight="1">
      <c r="A17179" s="203" t="s">
        <v>18311</v>
      </c>
      <c r="B17179" s="193" t="s">
        <v>18312</v>
      </c>
      <c r="C17179" s="194" t="s">
        <v>14883</v>
      </c>
      <c r="D17179" s="222">
        <v>649.59</v>
      </c>
    </row>
    <row r="17180" spans="1:4" ht="12.75" customHeight="1">
      <c r="A17180" s="203" t="s">
        <v>18313</v>
      </c>
      <c r="B17180" s="193" t="s">
        <v>18314</v>
      </c>
      <c r="C17180" s="194" t="s">
        <v>14883</v>
      </c>
      <c r="D17180" s="222">
        <v>951.88</v>
      </c>
    </row>
    <row r="17181" spans="1:4" ht="12.75" customHeight="1">
      <c r="A17181" s="203" t="s">
        <v>18315</v>
      </c>
      <c r="B17181" s="193" t="s">
        <v>18316</v>
      </c>
      <c r="C17181" s="194" t="s">
        <v>14883</v>
      </c>
      <c r="D17181" s="222">
        <v>174.82</v>
      </c>
    </row>
    <row r="17182" spans="1:4" ht="12.75" customHeight="1">
      <c r="A17182" s="203" t="s">
        <v>18317</v>
      </c>
      <c r="B17182" s="193" t="s">
        <v>18318</v>
      </c>
      <c r="C17182" s="194" t="s">
        <v>14883</v>
      </c>
      <c r="D17182" s="222">
        <v>230.79</v>
      </c>
    </row>
    <row r="17183" spans="1:4" ht="12.75" customHeight="1">
      <c r="A17183" s="203" t="s">
        <v>18319</v>
      </c>
      <c r="B17183" s="193" t="s">
        <v>18320</v>
      </c>
      <c r="C17183" s="194" t="s">
        <v>14883</v>
      </c>
      <c r="D17183" s="222">
        <v>278.45999999999998</v>
      </c>
    </row>
    <row r="17184" spans="1:4" ht="12.75" customHeight="1">
      <c r="A17184" s="203" t="s">
        <v>18321</v>
      </c>
      <c r="B17184" s="193" t="s">
        <v>18322</v>
      </c>
      <c r="C17184" s="194" t="s">
        <v>14883</v>
      </c>
      <c r="D17184" s="222">
        <v>363.77</v>
      </c>
    </row>
    <row r="17185" spans="1:4" ht="15">
      <c r="A17185" s="202">
        <v>9006</v>
      </c>
      <c r="B17185" s="191" t="s">
        <v>18323</v>
      </c>
      <c r="C17185" s="192"/>
      <c r="D17185" s="221"/>
    </row>
    <row r="17186" spans="1:4" ht="14.25">
      <c r="A17186" s="203" t="s">
        <v>18324</v>
      </c>
      <c r="B17186" s="193" t="s">
        <v>18325</v>
      </c>
      <c r="C17186" s="194" t="s">
        <v>14883</v>
      </c>
      <c r="D17186" s="222">
        <v>8266.85</v>
      </c>
    </row>
    <row r="17187" spans="1:4" ht="14.25">
      <c r="A17187" s="203" t="s">
        <v>18326</v>
      </c>
      <c r="B17187" s="193" t="s">
        <v>18327</v>
      </c>
      <c r="C17187" s="194" t="s">
        <v>14883</v>
      </c>
      <c r="D17187" s="222">
        <v>8583.91</v>
      </c>
    </row>
    <row r="17188" spans="1:4" ht="14.25">
      <c r="A17188" s="203" t="s">
        <v>18328</v>
      </c>
      <c r="B17188" s="193" t="s">
        <v>18329</v>
      </c>
      <c r="C17188" s="194" t="s">
        <v>14883</v>
      </c>
      <c r="D17188" s="222">
        <v>8900.2999999999993</v>
      </c>
    </row>
    <row r="17189" spans="1:4" ht="14.25">
      <c r="A17189" s="203" t="s">
        <v>18330</v>
      </c>
      <c r="B17189" s="193" t="s">
        <v>18331</v>
      </c>
      <c r="C17189" s="194" t="s">
        <v>14883</v>
      </c>
      <c r="D17189" s="222">
        <v>9224.14</v>
      </c>
    </row>
    <row r="17190" spans="1:4" ht="14.25">
      <c r="A17190" s="203" t="s">
        <v>18332</v>
      </c>
      <c r="B17190" s="193" t="s">
        <v>18333</v>
      </c>
      <c r="C17190" s="194" t="s">
        <v>14883</v>
      </c>
      <c r="D17190" s="222">
        <v>12994.62</v>
      </c>
    </row>
    <row r="17191" spans="1:4" ht="14.25">
      <c r="A17191" s="203" t="s">
        <v>18334</v>
      </c>
      <c r="B17191" s="193" t="s">
        <v>18335</v>
      </c>
      <c r="C17191" s="194" t="s">
        <v>14883</v>
      </c>
      <c r="D17191" s="222">
        <v>13397.01</v>
      </c>
    </row>
    <row r="17192" spans="1:4" ht="14.25">
      <c r="A17192" s="203" t="s">
        <v>18336</v>
      </c>
      <c r="B17192" s="193" t="s">
        <v>18337</v>
      </c>
      <c r="C17192" s="194" t="s">
        <v>14883</v>
      </c>
      <c r="D17192" s="222">
        <v>13785.8</v>
      </c>
    </row>
    <row r="17193" spans="1:4" ht="14.25">
      <c r="A17193" s="203" t="s">
        <v>18338</v>
      </c>
      <c r="B17193" s="193" t="s">
        <v>18339</v>
      </c>
      <c r="C17193" s="194" t="s">
        <v>14883</v>
      </c>
      <c r="D17193" s="222">
        <v>14210.72</v>
      </c>
    </row>
    <row r="17194" spans="1:4" ht="14.25">
      <c r="A17194" s="203" t="s">
        <v>18340</v>
      </c>
      <c r="B17194" s="193" t="s">
        <v>18341</v>
      </c>
      <c r="C17194" s="194" t="s">
        <v>14883</v>
      </c>
      <c r="D17194" s="222">
        <v>14690.81</v>
      </c>
    </row>
    <row r="17195" spans="1:4" ht="14.25">
      <c r="A17195" s="203" t="s">
        <v>18342</v>
      </c>
      <c r="B17195" s="193" t="s">
        <v>18343</v>
      </c>
      <c r="C17195" s="194" t="s">
        <v>14883</v>
      </c>
      <c r="D17195" s="222">
        <v>15192.27</v>
      </c>
    </row>
    <row r="17196" spans="1:4" ht="14.25">
      <c r="A17196" s="203" t="s">
        <v>18344</v>
      </c>
      <c r="B17196" s="193" t="s">
        <v>18345</v>
      </c>
      <c r="C17196" s="194" t="s">
        <v>14883</v>
      </c>
      <c r="D17196" s="222">
        <v>15657.31</v>
      </c>
    </row>
    <row r="17197" spans="1:4" ht="14.25">
      <c r="A17197" s="203" t="s">
        <v>18346</v>
      </c>
      <c r="B17197" s="193" t="s">
        <v>18347</v>
      </c>
      <c r="C17197" s="194" t="s">
        <v>14883</v>
      </c>
      <c r="D17197" s="222">
        <v>16258.28</v>
      </c>
    </row>
    <row r="17198" spans="1:4" ht="14.25">
      <c r="A17198" s="203" t="s">
        <v>18348</v>
      </c>
      <c r="B17198" s="193" t="s">
        <v>18349</v>
      </c>
      <c r="C17198" s="194" t="s">
        <v>14883</v>
      </c>
      <c r="D17198" s="222">
        <v>16718.97</v>
      </c>
    </row>
    <row r="17199" spans="1:4" ht="14.25">
      <c r="A17199" s="203" t="s">
        <v>18350</v>
      </c>
      <c r="B17199" s="193" t="s">
        <v>18351</v>
      </c>
      <c r="C17199" s="194" t="s">
        <v>14883</v>
      </c>
      <c r="D17199" s="222">
        <v>17220.14</v>
      </c>
    </row>
    <row r="17200" spans="1:4" ht="14.25">
      <c r="A17200" s="203" t="s">
        <v>18352</v>
      </c>
      <c r="B17200" s="193" t="s">
        <v>18353</v>
      </c>
      <c r="C17200" s="194" t="s">
        <v>14883</v>
      </c>
      <c r="D17200" s="222">
        <v>17726.98</v>
      </c>
    </row>
    <row r="17201" spans="1:4" ht="14.25">
      <c r="A17201" s="203" t="s">
        <v>18354</v>
      </c>
      <c r="B17201" s="193" t="s">
        <v>18355</v>
      </c>
      <c r="C17201" s="194" t="s">
        <v>14883</v>
      </c>
      <c r="D17201" s="222">
        <v>18149.759999999998</v>
      </c>
    </row>
    <row r="17202" spans="1:4" ht="14.25">
      <c r="A17202" s="203" t="s">
        <v>18356</v>
      </c>
      <c r="B17202" s="193" t="s">
        <v>18357</v>
      </c>
      <c r="C17202" s="194" t="s">
        <v>14883</v>
      </c>
      <c r="D17202" s="222">
        <v>18601.14</v>
      </c>
    </row>
    <row r="17203" spans="1:4" ht="14.25">
      <c r="A17203" s="203" t="s">
        <v>18358</v>
      </c>
      <c r="B17203" s="193" t="s">
        <v>18359</v>
      </c>
      <c r="C17203" s="194" t="s">
        <v>14883</v>
      </c>
      <c r="D17203" s="222">
        <v>19022.52</v>
      </c>
    </row>
    <row r="17204" spans="1:4" ht="14.25">
      <c r="A17204" s="203" t="s">
        <v>18360</v>
      </c>
      <c r="B17204" s="193" t="s">
        <v>18361</v>
      </c>
      <c r="C17204" s="194" t="s">
        <v>14883</v>
      </c>
      <c r="D17204" s="222">
        <v>19446.64</v>
      </c>
    </row>
    <row r="17205" spans="1:4" ht="12.75" customHeight="1">
      <c r="A17205" s="203" t="s">
        <v>18362</v>
      </c>
      <c r="B17205" s="193" t="s">
        <v>18363</v>
      </c>
      <c r="C17205" s="194" t="s">
        <v>17397</v>
      </c>
      <c r="D17205" s="222">
        <v>1990.33</v>
      </c>
    </row>
    <row r="17206" spans="1:4" ht="14.25">
      <c r="A17206" s="203" t="s">
        <v>18364</v>
      </c>
      <c r="B17206" s="193" t="s">
        <v>18365</v>
      </c>
      <c r="C17206" s="194" t="s">
        <v>17397</v>
      </c>
      <c r="D17206" s="222">
        <v>2688.48</v>
      </c>
    </row>
    <row r="17207" spans="1:4" ht="12.75" customHeight="1">
      <c r="A17207" s="203" t="s">
        <v>18366</v>
      </c>
      <c r="B17207" s="193" t="s">
        <v>18367</v>
      </c>
      <c r="C17207" s="194" t="s">
        <v>17397</v>
      </c>
      <c r="D17207" s="222">
        <v>2860.69</v>
      </c>
    </row>
    <row r="17208" spans="1:4" ht="12.75" customHeight="1">
      <c r="A17208" s="203" t="s">
        <v>18368</v>
      </c>
      <c r="B17208" s="193" t="s">
        <v>18369</v>
      </c>
      <c r="C17208" s="194" t="s">
        <v>17397</v>
      </c>
      <c r="D17208" s="222">
        <v>3555.98</v>
      </c>
    </row>
    <row r="17209" spans="1:4" ht="12.75" customHeight="1">
      <c r="A17209" s="203" t="s">
        <v>18370</v>
      </c>
      <c r="B17209" s="193" t="s">
        <v>18371</v>
      </c>
      <c r="C17209" s="194" t="s">
        <v>17397</v>
      </c>
      <c r="D17209" s="222">
        <v>3966.12</v>
      </c>
    </row>
    <row r="17210" spans="1:4" ht="12.75" customHeight="1">
      <c r="A17210" s="203" t="s">
        <v>18372</v>
      </c>
      <c r="B17210" s="193" t="s">
        <v>18373</v>
      </c>
      <c r="C17210" s="194" t="s">
        <v>17397</v>
      </c>
      <c r="D17210" s="222">
        <v>1273.3399999999999</v>
      </c>
    </row>
    <row r="17211" spans="1:4" ht="12.75" customHeight="1">
      <c r="A17211" s="203" t="s">
        <v>18374</v>
      </c>
      <c r="B17211" s="193" t="s">
        <v>18375</v>
      </c>
      <c r="C17211" s="194" t="s">
        <v>17397</v>
      </c>
      <c r="D17211" s="222">
        <v>1418.5</v>
      </c>
    </row>
    <row r="17212" spans="1:4" ht="12.75" customHeight="1">
      <c r="A17212" s="203" t="s">
        <v>18376</v>
      </c>
      <c r="B17212" s="193" t="s">
        <v>18377</v>
      </c>
      <c r="C17212" s="194" t="s">
        <v>17397</v>
      </c>
      <c r="D17212" s="222">
        <v>1546.21</v>
      </c>
    </row>
    <row r="17213" spans="1:4" ht="12.75" customHeight="1">
      <c r="A17213" s="203" t="s">
        <v>18378</v>
      </c>
      <c r="B17213" s="193" t="s">
        <v>18379</v>
      </c>
      <c r="C17213" s="194" t="s">
        <v>17397</v>
      </c>
      <c r="D17213" s="222">
        <v>1679.43</v>
      </c>
    </row>
    <row r="17214" spans="1:4" ht="12.75" customHeight="1">
      <c r="A17214" s="203" t="s">
        <v>18380</v>
      </c>
      <c r="B17214" s="193" t="s">
        <v>18381</v>
      </c>
      <c r="C17214" s="194" t="s">
        <v>17397</v>
      </c>
      <c r="D17214" s="222">
        <v>1827.69</v>
      </c>
    </row>
    <row r="17215" spans="1:4" ht="12.75" customHeight="1">
      <c r="A17215" s="202">
        <v>9007</v>
      </c>
      <c r="B17215" s="191" t="s">
        <v>18382</v>
      </c>
      <c r="C17215" s="192"/>
      <c r="D17215" s="221"/>
    </row>
    <row r="17216" spans="1:4" ht="12.75" customHeight="1">
      <c r="A17216" s="203" t="s">
        <v>18383</v>
      </c>
      <c r="B17216" s="193" t="s">
        <v>18384</v>
      </c>
      <c r="C17216" s="194" t="s">
        <v>14883</v>
      </c>
      <c r="D17216" s="222">
        <v>962.59</v>
      </c>
    </row>
    <row r="17217" spans="1:4" ht="12.75" customHeight="1">
      <c r="A17217" s="203" t="s">
        <v>18385</v>
      </c>
      <c r="B17217" s="193" t="s">
        <v>18386</v>
      </c>
      <c r="C17217" s="194" t="s">
        <v>14883</v>
      </c>
      <c r="D17217" s="222">
        <v>512.21</v>
      </c>
    </row>
    <row r="17218" spans="1:4" ht="12.75" customHeight="1">
      <c r="A17218" s="202">
        <v>9008</v>
      </c>
      <c r="B17218" s="191" t="s">
        <v>18387</v>
      </c>
      <c r="C17218" s="192"/>
      <c r="D17218" s="221"/>
    </row>
    <row r="17219" spans="1:4" ht="12.75" customHeight="1">
      <c r="A17219" s="203" t="s">
        <v>18388</v>
      </c>
      <c r="B17219" s="193" t="s">
        <v>18389</v>
      </c>
      <c r="C17219" s="194" t="s">
        <v>17397</v>
      </c>
      <c r="D17219" s="222">
        <v>3246.11</v>
      </c>
    </row>
    <row r="17220" spans="1:4" ht="12.75" customHeight="1">
      <c r="A17220" s="203" t="s">
        <v>18390</v>
      </c>
      <c r="B17220" s="193" t="s">
        <v>18391</v>
      </c>
      <c r="C17220" s="194" t="s">
        <v>17397</v>
      </c>
      <c r="D17220" s="222">
        <v>3902.56</v>
      </c>
    </row>
    <row r="17221" spans="1:4" ht="12.75" customHeight="1">
      <c r="A17221" s="203" t="s">
        <v>18392</v>
      </c>
      <c r="B17221" s="193" t="s">
        <v>18393</v>
      </c>
      <c r="C17221" s="194" t="s">
        <v>17397</v>
      </c>
      <c r="D17221" s="222">
        <v>4200.75</v>
      </c>
    </row>
    <row r="17222" spans="1:4" ht="12.75" customHeight="1">
      <c r="A17222" s="203" t="s">
        <v>18394</v>
      </c>
      <c r="B17222" s="193" t="s">
        <v>18395</v>
      </c>
      <c r="C17222" s="194" t="s">
        <v>17397</v>
      </c>
      <c r="D17222" s="222">
        <v>4555.49</v>
      </c>
    </row>
    <row r="17223" spans="1:4" ht="12.75" customHeight="1">
      <c r="A17223" s="203" t="s">
        <v>18396</v>
      </c>
      <c r="B17223" s="193" t="s">
        <v>18397</v>
      </c>
      <c r="C17223" s="194" t="s">
        <v>17397</v>
      </c>
      <c r="D17223" s="222">
        <v>5276.92</v>
      </c>
    </row>
    <row r="17224" spans="1:4" ht="12.75" customHeight="1">
      <c r="A17224" s="203" t="s">
        <v>18398</v>
      </c>
      <c r="B17224" s="193" t="s">
        <v>18399</v>
      </c>
      <c r="C17224" s="194" t="s">
        <v>17397</v>
      </c>
      <c r="D17224" s="222">
        <v>2196.21</v>
      </c>
    </row>
    <row r="17225" spans="1:4" ht="12.75" customHeight="1">
      <c r="A17225" s="203" t="s">
        <v>18400</v>
      </c>
      <c r="B17225" s="193" t="s">
        <v>18401</v>
      </c>
      <c r="C17225" s="194" t="s">
        <v>17397</v>
      </c>
      <c r="D17225" s="222">
        <v>2312.21</v>
      </c>
    </row>
    <row r="17226" spans="1:4" ht="12.75" customHeight="1">
      <c r="A17226" s="203" t="s">
        <v>18402</v>
      </c>
      <c r="B17226" s="193" t="s">
        <v>18403</v>
      </c>
      <c r="C17226" s="194" t="s">
        <v>17397</v>
      </c>
      <c r="D17226" s="222">
        <v>2407.9499999999998</v>
      </c>
    </row>
    <row r="17227" spans="1:4" ht="12.75" customHeight="1">
      <c r="A17227" s="203" t="s">
        <v>18404</v>
      </c>
      <c r="B17227" s="193" t="s">
        <v>18405</v>
      </c>
      <c r="C17227" s="194" t="s">
        <v>17397</v>
      </c>
      <c r="D17227" s="222">
        <v>2717.16</v>
      </c>
    </row>
    <row r="17228" spans="1:4" ht="12.75" customHeight="1">
      <c r="A17228" s="203" t="s">
        <v>18406</v>
      </c>
      <c r="B17228" s="193" t="s">
        <v>18407</v>
      </c>
      <c r="C17228" s="194" t="s">
        <v>17397</v>
      </c>
      <c r="D17228" s="222">
        <v>2974.08</v>
      </c>
    </row>
    <row r="17229" spans="1:4" ht="12.75" customHeight="1">
      <c r="A17229" s="203" t="s">
        <v>18408</v>
      </c>
      <c r="B17229" s="193" t="s">
        <v>18409</v>
      </c>
      <c r="C17229" s="194" t="s">
        <v>17397</v>
      </c>
      <c r="D17229" s="222">
        <v>4027.34</v>
      </c>
    </row>
    <row r="17230" spans="1:4" ht="12.75" customHeight="1">
      <c r="A17230" s="203" t="s">
        <v>18410</v>
      </c>
      <c r="B17230" s="193" t="s">
        <v>18411</v>
      </c>
      <c r="C17230" s="194" t="s">
        <v>17397</v>
      </c>
      <c r="D17230" s="222">
        <v>4385.34</v>
      </c>
    </row>
    <row r="17231" spans="1:4" ht="12.75" customHeight="1">
      <c r="A17231" s="203" t="s">
        <v>18412</v>
      </c>
      <c r="B17231" s="193" t="s">
        <v>18413</v>
      </c>
      <c r="C17231" s="194" t="s">
        <v>17397</v>
      </c>
      <c r="D17231" s="222">
        <v>4740.68</v>
      </c>
    </row>
    <row r="17232" spans="1:4" ht="12.75" customHeight="1">
      <c r="A17232" s="203" t="s">
        <v>18414</v>
      </c>
      <c r="B17232" s="193" t="s">
        <v>18415</v>
      </c>
      <c r="C17232" s="194" t="s">
        <v>17397</v>
      </c>
      <c r="D17232" s="222">
        <v>5126.83</v>
      </c>
    </row>
    <row r="17233" spans="1:4" ht="12.75" customHeight="1">
      <c r="A17233" s="203" t="s">
        <v>18416</v>
      </c>
      <c r="B17233" s="193" t="s">
        <v>18417</v>
      </c>
      <c r="C17233" s="194" t="s">
        <v>17397</v>
      </c>
      <c r="D17233" s="222">
        <v>5943.57</v>
      </c>
    </row>
    <row r="17234" spans="1:4" ht="12.75" customHeight="1">
      <c r="A17234" s="203" t="s">
        <v>18418</v>
      </c>
      <c r="B17234" s="193" t="s">
        <v>18419</v>
      </c>
      <c r="C17234" s="194" t="s">
        <v>17397</v>
      </c>
      <c r="D17234" s="222">
        <v>2709.45</v>
      </c>
    </row>
    <row r="17235" spans="1:4" ht="12.75" customHeight="1">
      <c r="A17235" s="203" t="s">
        <v>18420</v>
      </c>
      <c r="B17235" s="193" t="s">
        <v>18421</v>
      </c>
      <c r="C17235" s="194" t="s">
        <v>17397</v>
      </c>
      <c r="D17235" s="222">
        <v>2951.56</v>
      </c>
    </row>
    <row r="17236" spans="1:4" ht="12.75" customHeight="1">
      <c r="A17236" s="203" t="s">
        <v>18422</v>
      </c>
      <c r="B17236" s="193" t="s">
        <v>18423</v>
      </c>
      <c r="C17236" s="194" t="s">
        <v>17397</v>
      </c>
      <c r="D17236" s="222">
        <v>3077.82</v>
      </c>
    </row>
    <row r="17237" spans="1:4" ht="14.25">
      <c r="A17237" s="203" t="s">
        <v>18424</v>
      </c>
      <c r="B17237" s="193" t="s">
        <v>18425</v>
      </c>
      <c r="C17237" s="194" t="s">
        <v>17397</v>
      </c>
      <c r="D17237" s="222">
        <v>3189.17</v>
      </c>
    </row>
    <row r="17238" spans="1:4" ht="12.75" customHeight="1">
      <c r="A17238" s="203" t="s">
        <v>18426</v>
      </c>
      <c r="B17238" s="193" t="s">
        <v>18427</v>
      </c>
      <c r="C17238" s="194" t="s">
        <v>17397</v>
      </c>
      <c r="D17238" s="222">
        <v>3635.38</v>
      </c>
    </row>
    <row r="17239" spans="1:4" ht="14.25">
      <c r="A17239" s="203" t="s">
        <v>18428</v>
      </c>
      <c r="B17239" s="193" t="s">
        <v>18429</v>
      </c>
      <c r="C17239" s="194" t="s">
        <v>17397</v>
      </c>
      <c r="D17239" s="222">
        <v>4629.1400000000003</v>
      </c>
    </row>
    <row r="17240" spans="1:4" ht="12.75" customHeight="1">
      <c r="A17240" s="203" t="s">
        <v>18430</v>
      </c>
      <c r="B17240" s="193" t="s">
        <v>18431</v>
      </c>
      <c r="C17240" s="194" t="s">
        <v>17397</v>
      </c>
      <c r="D17240" s="222">
        <v>5016.51</v>
      </c>
    </row>
    <row r="17241" spans="1:4" ht="12.75" customHeight="1">
      <c r="A17241" s="203" t="s">
        <v>18432</v>
      </c>
      <c r="B17241" s="193" t="s">
        <v>18433</v>
      </c>
      <c r="C17241" s="194" t="s">
        <v>17397</v>
      </c>
      <c r="D17241" s="222">
        <v>5401.22</v>
      </c>
    </row>
    <row r="17242" spans="1:4" ht="12.75" customHeight="1">
      <c r="A17242" s="203" t="s">
        <v>18434</v>
      </c>
      <c r="B17242" s="193" t="s">
        <v>18435</v>
      </c>
      <c r="C17242" s="194" t="s">
        <v>17397</v>
      </c>
      <c r="D17242" s="222">
        <v>5816.74</v>
      </c>
    </row>
    <row r="17243" spans="1:4" ht="14.25">
      <c r="A17243" s="203" t="s">
        <v>18436</v>
      </c>
      <c r="B17243" s="193" t="s">
        <v>18437</v>
      </c>
      <c r="C17243" s="194" t="s">
        <v>17397</v>
      </c>
      <c r="D17243" s="222">
        <v>6692.23</v>
      </c>
    </row>
    <row r="17244" spans="1:4" ht="12.75" customHeight="1">
      <c r="A17244" s="203" t="s">
        <v>18438</v>
      </c>
      <c r="B17244" s="193" t="s">
        <v>18439</v>
      </c>
      <c r="C17244" s="194" t="s">
        <v>17397</v>
      </c>
      <c r="D17244" s="222">
        <v>3350.2</v>
      </c>
    </row>
    <row r="17245" spans="1:4" ht="12.75" customHeight="1">
      <c r="A17245" s="203" t="s">
        <v>18440</v>
      </c>
      <c r="B17245" s="193" t="s">
        <v>18441</v>
      </c>
      <c r="C17245" s="194" t="s">
        <v>17397</v>
      </c>
      <c r="D17245" s="222">
        <v>3483.21</v>
      </c>
    </row>
    <row r="17246" spans="1:4" ht="14.25">
      <c r="A17246" s="203" t="s">
        <v>18442</v>
      </c>
      <c r="B17246" s="193" t="s">
        <v>18443</v>
      </c>
      <c r="C17246" s="194" t="s">
        <v>17397</v>
      </c>
      <c r="D17246" s="222">
        <v>3609.47</v>
      </c>
    </row>
    <row r="17247" spans="1:4" ht="12.75" customHeight="1">
      <c r="A17247" s="203" t="s">
        <v>18444</v>
      </c>
      <c r="B17247" s="193" t="s">
        <v>18445</v>
      </c>
      <c r="C17247" s="194" t="s">
        <v>17397</v>
      </c>
      <c r="D17247" s="222">
        <v>3888.45</v>
      </c>
    </row>
    <row r="17248" spans="1:4" ht="12.75" customHeight="1">
      <c r="A17248" s="203" t="s">
        <v>18446</v>
      </c>
      <c r="B17248" s="193" t="s">
        <v>18447</v>
      </c>
      <c r="C17248" s="194" t="s">
        <v>17397</v>
      </c>
      <c r="D17248" s="222">
        <v>4207.8100000000004</v>
      </c>
    </row>
    <row r="17249" spans="1:4" ht="12.75" customHeight="1">
      <c r="A17249" s="202">
        <v>9009</v>
      </c>
      <c r="B17249" s="191" t="s">
        <v>18448</v>
      </c>
      <c r="C17249" s="192"/>
      <c r="D17249" s="221"/>
    </row>
    <row r="17250" spans="1:4" ht="12.75" customHeight="1">
      <c r="A17250" s="203" t="s">
        <v>18449</v>
      </c>
      <c r="B17250" s="193" t="s">
        <v>18450</v>
      </c>
      <c r="C17250" s="194" t="s">
        <v>14997</v>
      </c>
      <c r="D17250" s="222">
        <v>636.29999999999995</v>
      </c>
    </row>
    <row r="17251" spans="1:4" ht="12.75" customHeight="1">
      <c r="A17251" s="202">
        <v>9011</v>
      </c>
      <c r="B17251" s="191" t="s">
        <v>18451</v>
      </c>
      <c r="C17251" s="192"/>
      <c r="D17251" s="221"/>
    </row>
    <row r="17252" spans="1:4" ht="12.75" customHeight="1">
      <c r="A17252" s="203" t="s">
        <v>18452</v>
      </c>
      <c r="B17252" s="193" t="s">
        <v>18453</v>
      </c>
      <c r="C17252" s="194" t="s">
        <v>17397</v>
      </c>
      <c r="D17252" s="222">
        <v>3017.37</v>
      </c>
    </row>
    <row r="17253" spans="1:4" ht="12.75" customHeight="1">
      <c r="A17253" s="203" t="s">
        <v>18454</v>
      </c>
      <c r="B17253" s="193" t="s">
        <v>18455</v>
      </c>
      <c r="C17253" s="194" t="s">
        <v>17397</v>
      </c>
      <c r="D17253" s="222">
        <v>2621.0700000000002</v>
      </c>
    </row>
    <row r="17254" spans="1:4" ht="12.75" customHeight="1">
      <c r="A17254" s="203" t="s">
        <v>18456</v>
      </c>
      <c r="B17254" s="193" t="s">
        <v>18457</v>
      </c>
      <c r="C17254" s="194" t="s">
        <v>17397</v>
      </c>
      <c r="D17254" s="222">
        <v>1726.92</v>
      </c>
    </row>
    <row r="17255" spans="1:4" ht="15">
      <c r="A17255" s="202">
        <v>9012</v>
      </c>
      <c r="B17255" s="191" t="s">
        <v>18458</v>
      </c>
      <c r="C17255" s="192"/>
      <c r="D17255" s="221"/>
    </row>
    <row r="17256" spans="1:4" ht="12.75" customHeight="1">
      <c r="A17256" s="203" t="s">
        <v>18459</v>
      </c>
      <c r="B17256" s="193" t="s">
        <v>18460</v>
      </c>
      <c r="C17256" s="194" t="s">
        <v>17397</v>
      </c>
      <c r="D17256" s="222">
        <v>2017.24</v>
      </c>
    </row>
    <row r="17257" spans="1:4" ht="12.75" customHeight="1">
      <c r="A17257" s="203" t="s">
        <v>18461</v>
      </c>
      <c r="B17257" s="193" t="s">
        <v>18462</v>
      </c>
      <c r="C17257" s="194" t="s">
        <v>17397</v>
      </c>
      <c r="D17257" s="222">
        <v>2810.04</v>
      </c>
    </row>
    <row r="17258" spans="1:4" ht="12.75" customHeight="1">
      <c r="A17258" s="203" t="s">
        <v>18463</v>
      </c>
      <c r="B17258" s="193" t="s">
        <v>18464</v>
      </c>
      <c r="C17258" s="194" t="s">
        <v>17397</v>
      </c>
      <c r="D17258" s="222">
        <v>1971.73</v>
      </c>
    </row>
    <row r="17259" spans="1:4" ht="12.75" customHeight="1">
      <c r="A17259" s="203" t="s">
        <v>18465</v>
      </c>
      <c r="B17259" s="193" t="s">
        <v>18466</v>
      </c>
      <c r="C17259" s="194" t="s">
        <v>17397</v>
      </c>
      <c r="D17259" s="222">
        <v>2550.2399999999998</v>
      </c>
    </row>
    <row r="17260" spans="1:4" ht="12.75" customHeight="1">
      <c r="A17260" s="203" t="s">
        <v>18467</v>
      </c>
      <c r="B17260" s="193" t="s">
        <v>18468</v>
      </c>
      <c r="C17260" s="194" t="s">
        <v>17397</v>
      </c>
      <c r="D17260" s="222">
        <v>3543.04</v>
      </c>
    </row>
    <row r="17261" spans="1:4" ht="12.75" customHeight="1">
      <c r="A17261" s="203" t="s">
        <v>18469</v>
      </c>
      <c r="B17261" s="193" t="s">
        <v>18470</v>
      </c>
      <c r="C17261" s="194" t="s">
        <v>17397</v>
      </c>
      <c r="D17261" s="222">
        <v>2015.78</v>
      </c>
    </row>
    <row r="17262" spans="1:4" ht="12.75" customHeight="1">
      <c r="A17262" s="203" t="s">
        <v>18471</v>
      </c>
      <c r="B17262" s="193" t="s">
        <v>18472</v>
      </c>
      <c r="C17262" s="194" t="s">
        <v>17397</v>
      </c>
      <c r="D17262" s="222">
        <v>2948.09</v>
      </c>
    </row>
    <row r="17263" spans="1:4" ht="12.75" customHeight="1">
      <c r="A17263" s="203" t="s">
        <v>18473</v>
      </c>
      <c r="B17263" s="193" t="s">
        <v>18474</v>
      </c>
      <c r="C17263" s="194" t="s">
        <v>17397</v>
      </c>
      <c r="D17263" s="222">
        <v>1950.27</v>
      </c>
    </row>
    <row r="17264" spans="1:4" ht="12.75" customHeight="1">
      <c r="A17264" s="203" t="s">
        <v>18475</v>
      </c>
      <c r="B17264" s="193" t="s">
        <v>18476</v>
      </c>
      <c r="C17264" s="194" t="s">
        <v>17397</v>
      </c>
      <c r="D17264" s="222">
        <v>2795.49</v>
      </c>
    </row>
    <row r="17265" spans="1:4" ht="12.75" customHeight="1">
      <c r="A17265" s="203" t="s">
        <v>18477</v>
      </c>
      <c r="B17265" s="193" t="s">
        <v>18478</v>
      </c>
      <c r="C17265" s="194" t="s">
        <v>17397</v>
      </c>
      <c r="D17265" s="222">
        <v>2465.75</v>
      </c>
    </row>
    <row r="17266" spans="1:4" ht="12.75" customHeight="1">
      <c r="A17266" s="203" t="s">
        <v>18479</v>
      </c>
      <c r="B17266" s="193" t="s">
        <v>18480</v>
      </c>
      <c r="C17266" s="194" t="s">
        <v>17397</v>
      </c>
      <c r="D17266" s="222">
        <v>3510.98</v>
      </c>
    </row>
    <row r="17267" spans="1:4" ht="14.25">
      <c r="A17267" s="203" t="s">
        <v>18481</v>
      </c>
      <c r="B17267" s="193" t="s">
        <v>18482</v>
      </c>
      <c r="C17267" s="194" t="s">
        <v>17397</v>
      </c>
      <c r="D17267" s="222">
        <v>1530.25</v>
      </c>
    </row>
    <row r="17268" spans="1:4" ht="14.25">
      <c r="A17268" s="203" t="s">
        <v>18483</v>
      </c>
      <c r="B17268" s="193" t="s">
        <v>18484</v>
      </c>
      <c r="C17268" s="194" t="s">
        <v>17397</v>
      </c>
      <c r="D17268" s="222">
        <v>2446.58</v>
      </c>
    </row>
    <row r="17269" spans="1:4" ht="15">
      <c r="A17269" s="202">
        <v>9013</v>
      </c>
      <c r="B17269" s="191" t="s">
        <v>18485</v>
      </c>
      <c r="C17269" s="192"/>
      <c r="D17269" s="221"/>
    </row>
    <row r="17270" spans="1:4" ht="12.75" customHeight="1">
      <c r="A17270" s="203" t="s">
        <v>18486</v>
      </c>
      <c r="B17270" s="193" t="s">
        <v>18487</v>
      </c>
      <c r="C17270" s="194" t="s">
        <v>14997</v>
      </c>
      <c r="D17270" s="222">
        <v>1608.2</v>
      </c>
    </row>
    <row r="17271" spans="1:4" ht="12.75" customHeight="1">
      <c r="A17271" s="203" t="s">
        <v>18488</v>
      </c>
      <c r="B17271" s="193" t="s">
        <v>18489</v>
      </c>
      <c r="C17271" s="194" t="s">
        <v>14997</v>
      </c>
      <c r="D17271" s="222">
        <v>715.31</v>
      </c>
    </row>
    <row r="17272" spans="1:4" ht="15">
      <c r="A17272" s="202">
        <v>9014</v>
      </c>
      <c r="B17272" s="191" t="s">
        <v>18490</v>
      </c>
      <c r="C17272" s="192"/>
      <c r="D17272" s="221"/>
    </row>
    <row r="17273" spans="1:4" ht="14.25">
      <c r="A17273" s="203" t="s">
        <v>18491</v>
      </c>
      <c r="B17273" s="193" t="s">
        <v>18492</v>
      </c>
      <c r="C17273" s="194" t="s">
        <v>14883</v>
      </c>
      <c r="D17273" s="222">
        <v>984.69</v>
      </c>
    </row>
    <row r="17274" spans="1:4" ht="14.25">
      <c r="A17274" s="203" t="s">
        <v>18493</v>
      </c>
      <c r="B17274" s="193" t="s">
        <v>18494</v>
      </c>
      <c r="C17274" s="194" t="s">
        <v>14883</v>
      </c>
      <c r="D17274" s="222">
        <v>1294.2</v>
      </c>
    </row>
    <row r="17275" spans="1:4" ht="14.25">
      <c r="A17275" s="203" t="s">
        <v>18495</v>
      </c>
      <c r="B17275" s="193" t="s">
        <v>18496</v>
      </c>
      <c r="C17275" s="194" t="s">
        <v>14883</v>
      </c>
      <c r="D17275" s="222">
        <v>1415.04</v>
      </c>
    </row>
    <row r="17276" spans="1:4" ht="14.25">
      <c r="A17276" s="203" t="s">
        <v>18497</v>
      </c>
      <c r="B17276" s="193" t="s">
        <v>18498</v>
      </c>
      <c r="C17276" s="194" t="s">
        <v>14883</v>
      </c>
      <c r="D17276" s="222">
        <v>1538.71</v>
      </c>
    </row>
    <row r="17277" spans="1:4" ht="14.25">
      <c r="A17277" s="203" t="s">
        <v>18499</v>
      </c>
      <c r="B17277" s="193" t="s">
        <v>18500</v>
      </c>
      <c r="C17277" s="194" t="s">
        <v>14883</v>
      </c>
      <c r="D17277" s="222">
        <v>2253.0100000000002</v>
      </c>
    </row>
    <row r="17278" spans="1:4" ht="14.25">
      <c r="A17278" s="203" t="s">
        <v>18501</v>
      </c>
      <c r="B17278" s="193" t="s">
        <v>18502</v>
      </c>
      <c r="C17278" s="194" t="s">
        <v>14883</v>
      </c>
      <c r="D17278" s="222">
        <v>495.69</v>
      </c>
    </row>
    <row r="17279" spans="1:4" ht="14.25">
      <c r="A17279" s="203" t="s">
        <v>18503</v>
      </c>
      <c r="B17279" s="193" t="s">
        <v>18504</v>
      </c>
      <c r="C17279" s="194" t="s">
        <v>14883</v>
      </c>
      <c r="D17279" s="222">
        <v>593.05999999999995</v>
      </c>
    </row>
    <row r="17280" spans="1:4" ht="14.25">
      <c r="A17280" s="203" t="s">
        <v>18505</v>
      </c>
      <c r="B17280" s="193" t="s">
        <v>18506</v>
      </c>
      <c r="C17280" s="194" t="s">
        <v>14883</v>
      </c>
      <c r="D17280" s="222">
        <v>684.87</v>
      </c>
    </row>
    <row r="17281" spans="1:4" ht="14.25">
      <c r="A17281" s="203" t="s">
        <v>18507</v>
      </c>
      <c r="B17281" s="193" t="s">
        <v>18508</v>
      </c>
      <c r="C17281" s="194" t="s">
        <v>14883</v>
      </c>
      <c r="D17281" s="222">
        <v>787.89</v>
      </c>
    </row>
    <row r="17282" spans="1:4" ht="14.25">
      <c r="A17282" s="203" t="s">
        <v>18509</v>
      </c>
      <c r="B17282" s="193" t="s">
        <v>18510</v>
      </c>
      <c r="C17282" s="194" t="s">
        <v>14883</v>
      </c>
      <c r="D17282" s="222">
        <v>884.41</v>
      </c>
    </row>
    <row r="17283" spans="1:4" ht="12.75" customHeight="1">
      <c r="A17283" s="202">
        <v>9015</v>
      </c>
      <c r="B17283" s="191" t="s">
        <v>18511</v>
      </c>
      <c r="C17283" s="192"/>
      <c r="D17283" s="221"/>
    </row>
    <row r="17284" spans="1:4" ht="12.75" customHeight="1">
      <c r="A17284" s="203" t="s">
        <v>18512</v>
      </c>
      <c r="B17284" s="193" t="s">
        <v>18513</v>
      </c>
      <c r="C17284" s="194" t="s">
        <v>14883</v>
      </c>
      <c r="D17284" s="222">
        <v>1277.67</v>
      </c>
    </row>
    <row r="17285" spans="1:4" ht="12.75" customHeight="1">
      <c r="A17285" s="203" t="s">
        <v>18514</v>
      </c>
      <c r="B17285" s="193" t="s">
        <v>18515</v>
      </c>
      <c r="C17285" s="194" t="s">
        <v>14883</v>
      </c>
      <c r="D17285" s="222">
        <v>1611.8</v>
      </c>
    </row>
    <row r="17286" spans="1:4" ht="12.75" customHeight="1">
      <c r="A17286" s="203" t="s">
        <v>18516</v>
      </c>
      <c r="B17286" s="193" t="s">
        <v>18517</v>
      </c>
      <c r="C17286" s="194" t="s">
        <v>14883</v>
      </c>
      <c r="D17286" s="222">
        <v>1737.91</v>
      </c>
    </row>
    <row r="17287" spans="1:4" ht="12.75" customHeight="1">
      <c r="A17287" s="203" t="s">
        <v>18518</v>
      </c>
      <c r="B17287" s="193" t="s">
        <v>18519</v>
      </c>
      <c r="C17287" s="194" t="s">
        <v>14883</v>
      </c>
      <c r="D17287" s="222">
        <v>1867.52</v>
      </c>
    </row>
    <row r="17288" spans="1:4" ht="12.75" customHeight="1">
      <c r="A17288" s="203" t="s">
        <v>18520</v>
      </c>
      <c r="B17288" s="193" t="s">
        <v>18521</v>
      </c>
      <c r="C17288" s="194" t="s">
        <v>14883</v>
      </c>
      <c r="D17288" s="222">
        <v>2496.8000000000002</v>
      </c>
    </row>
    <row r="17289" spans="1:4" ht="12.75" customHeight="1">
      <c r="A17289" s="203" t="s">
        <v>18522</v>
      </c>
      <c r="B17289" s="193" t="s">
        <v>18523</v>
      </c>
      <c r="C17289" s="194" t="s">
        <v>14883</v>
      </c>
      <c r="D17289" s="222">
        <v>750.98</v>
      </c>
    </row>
    <row r="17290" spans="1:4" ht="14.25">
      <c r="A17290" s="203" t="s">
        <v>18524</v>
      </c>
      <c r="B17290" s="193" t="s">
        <v>18525</v>
      </c>
      <c r="C17290" s="194" t="s">
        <v>14883</v>
      </c>
      <c r="D17290" s="222">
        <v>854.29</v>
      </c>
    </row>
    <row r="17291" spans="1:4" ht="12.75" customHeight="1">
      <c r="A17291" s="203" t="s">
        <v>18526</v>
      </c>
      <c r="B17291" s="193" t="s">
        <v>18527</v>
      </c>
      <c r="C17291" s="194" t="s">
        <v>14883</v>
      </c>
      <c r="D17291" s="222">
        <v>953.25</v>
      </c>
    </row>
    <row r="17292" spans="1:4" ht="12.75" customHeight="1">
      <c r="A17292" s="203" t="s">
        <v>18528</v>
      </c>
      <c r="B17292" s="193" t="s">
        <v>18529</v>
      </c>
      <c r="C17292" s="194" t="s">
        <v>14883</v>
      </c>
      <c r="D17292" s="222">
        <v>1061.27</v>
      </c>
    </row>
    <row r="17293" spans="1:4" ht="12.75" customHeight="1">
      <c r="A17293" s="203" t="s">
        <v>18530</v>
      </c>
      <c r="B17293" s="193" t="s">
        <v>18531</v>
      </c>
      <c r="C17293" s="194" t="s">
        <v>14883</v>
      </c>
      <c r="D17293" s="222">
        <v>1164.94</v>
      </c>
    </row>
    <row r="17294" spans="1:4" ht="15">
      <c r="A17294" s="202">
        <v>9016</v>
      </c>
      <c r="B17294" s="191" t="s">
        <v>18532</v>
      </c>
      <c r="C17294" s="192"/>
      <c r="D17294" s="221"/>
    </row>
    <row r="17295" spans="1:4" ht="14.25">
      <c r="A17295" s="203" t="s">
        <v>18533</v>
      </c>
      <c r="B17295" s="193" t="s">
        <v>18534</v>
      </c>
      <c r="C17295" s="194" t="s">
        <v>17397</v>
      </c>
      <c r="D17295" s="222">
        <v>995.3</v>
      </c>
    </row>
    <row r="17296" spans="1:4" ht="12.75" customHeight="1">
      <c r="A17296" s="203" t="s">
        <v>18535</v>
      </c>
      <c r="B17296" s="193" t="s">
        <v>18536</v>
      </c>
      <c r="C17296" s="194" t="s">
        <v>17397</v>
      </c>
      <c r="D17296" s="222">
        <v>268.54000000000002</v>
      </c>
    </row>
    <row r="17297" spans="1:4" ht="14.25">
      <c r="A17297" s="203" t="s">
        <v>18537</v>
      </c>
      <c r="B17297" s="193" t="s">
        <v>18538</v>
      </c>
      <c r="C17297" s="194" t="s">
        <v>17397</v>
      </c>
      <c r="D17297" s="222">
        <v>361.82</v>
      </c>
    </row>
    <row r="17298" spans="1:4" ht="14.25">
      <c r="A17298" s="203" t="s">
        <v>18539</v>
      </c>
      <c r="B17298" s="193" t="s">
        <v>18540</v>
      </c>
      <c r="C17298" s="194" t="s">
        <v>17397</v>
      </c>
      <c r="D17298" s="222">
        <v>466.24</v>
      </c>
    </row>
    <row r="17299" spans="1:4" ht="14.25">
      <c r="A17299" s="203" t="s">
        <v>18541</v>
      </c>
      <c r="B17299" s="193" t="s">
        <v>18542</v>
      </c>
      <c r="C17299" s="194" t="s">
        <v>17397</v>
      </c>
      <c r="D17299" s="222">
        <v>581.79</v>
      </c>
    </row>
    <row r="17300" spans="1:4" ht="12.75" customHeight="1">
      <c r="A17300" s="203" t="s">
        <v>18543</v>
      </c>
      <c r="B17300" s="193" t="s">
        <v>18544</v>
      </c>
      <c r="C17300" s="194" t="s">
        <v>17397</v>
      </c>
      <c r="D17300" s="222">
        <v>708.49</v>
      </c>
    </row>
    <row r="17301" spans="1:4" ht="12.75" customHeight="1">
      <c r="A17301" s="203" t="s">
        <v>18545</v>
      </c>
      <c r="B17301" s="193" t="s">
        <v>18546</v>
      </c>
      <c r="C17301" s="194" t="s">
        <v>17397</v>
      </c>
      <c r="D17301" s="222">
        <v>846.33</v>
      </c>
    </row>
    <row r="17302" spans="1:4" ht="12.75" customHeight="1">
      <c r="A17302" s="202">
        <v>9017</v>
      </c>
      <c r="B17302" s="191" t="s">
        <v>18547</v>
      </c>
      <c r="C17302" s="192"/>
      <c r="D17302" s="221"/>
    </row>
    <row r="17303" spans="1:4" ht="12.75" customHeight="1">
      <c r="A17303" s="203" t="s">
        <v>18548</v>
      </c>
      <c r="B17303" s="193" t="s">
        <v>18549</v>
      </c>
      <c r="C17303" s="194" t="s">
        <v>14883</v>
      </c>
      <c r="D17303" s="222">
        <v>45.6</v>
      </c>
    </row>
    <row r="17304" spans="1:4" ht="12.75" customHeight="1">
      <c r="A17304" s="203" t="s">
        <v>18550</v>
      </c>
      <c r="B17304" s="193" t="s">
        <v>18551</v>
      </c>
      <c r="C17304" s="194" t="s">
        <v>14883</v>
      </c>
      <c r="D17304" s="222">
        <v>49.08</v>
      </c>
    </row>
    <row r="17305" spans="1:4" ht="12.75" customHeight="1">
      <c r="A17305" s="203" t="s">
        <v>18552</v>
      </c>
      <c r="B17305" s="193" t="s">
        <v>18553</v>
      </c>
      <c r="C17305" s="194" t="s">
        <v>14883</v>
      </c>
      <c r="D17305" s="222">
        <v>52.26</v>
      </c>
    </row>
    <row r="17306" spans="1:4" ht="15">
      <c r="A17306" s="202">
        <v>8687</v>
      </c>
      <c r="B17306" s="191" t="s">
        <v>18554</v>
      </c>
      <c r="C17306" s="192"/>
      <c r="D17306" s="221"/>
    </row>
    <row r="17307" spans="1:4" ht="15">
      <c r="A17307" s="202">
        <v>9018</v>
      </c>
      <c r="B17307" s="191" t="s">
        <v>18555</v>
      </c>
      <c r="C17307" s="192"/>
      <c r="D17307" s="221"/>
    </row>
    <row r="17308" spans="1:4" ht="12.75" customHeight="1">
      <c r="A17308" s="203" t="s">
        <v>18556</v>
      </c>
      <c r="B17308" s="193" t="s">
        <v>18557</v>
      </c>
      <c r="C17308" s="194" t="s">
        <v>17397</v>
      </c>
      <c r="D17308" s="222">
        <v>486.04</v>
      </c>
    </row>
    <row r="17309" spans="1:4" ht="14.25">
      <c r="A17309" s="203" t="s">
        <v>18558</v>
      </c>
      <c r="B17309" s="193" t="s">
        <v>18559</v>
      </c>
      <c r="C17309" s="194" t="s">
        <v>17397</v>
      </c>
      <c r="D17309" s="222">
        <v>90</v>
      </c>
    </row>
    <row r="17310" spans="1:4" ht="14.25">
      <c r="A17310" s="203" t="s">
        <v>18560</v>
      </c>
      <c r="B17310" s="193" t="s">
        <v>18561</v>
      </c>
      <c r="C17310" s="194" t="s">
        <v>17397</v>
      </c>
      <c r="D17310" s="222">
        <v>1949.53</v>
      </c>
    </row>
    <row r="17311" spans="1:4" ht="14.25">
      <c r="A17311" s="203" t="s">
        <v>17390</v>
      </c>
      <c r="B17311" s="193" t="s">
        <v>17391</v>
      </c>
      <c r="C17311" s="194" t="s">
        <v>17397</v>
      </c>
      <c r="D17311" s="222">
        <v>68.45</v>
      </c>
    </row>
    <row r="17312" spans="1:4" ht="15">
      <c r="A17312" s="202">
        <v>9019</v>
      </c>
      <c r="B17312" s="191" t="s">
        <v>18562</v>
      </c>
      <c r="C17312" s="192"/>
      <c r="D17312" s="221"/>
    </row>
    <row r="17313" spans="1:4" ht="12.75" customHeight="1">
      <c r="A17313" s="203" t="s">
        <v>18563</v>
      </c>
      <c r="B17313" s="193" t="s">
        <v>18564</v>
      </c>
      <c r="C17313" s="194" t="s">
        <v>14997</v>
      </c>
      <c r="D17313" s="222">
        <v>285.32</v>
      </c>
    </row>
    <row r="17314" spans="1:4" ht="12.75" customHeight="1">
      <c r="A17314" s="203" t="s">
        <v>18565</v>
      </c>
      <c r="B17314" s="193" t="s">
        <v>18566</v>
      </c>
      <c r="C17314" s="194" t="s">
        <v>14997</v>
      </c>
      <c r="D17314" s="222">
        <v>389.84</v>
      </c>
    </row>
    <row r="17315" spans="1:4" ht="12.75" customHeight="1">
      <c r="A17315" s="203" t="s">
        <v>18567</v>
      </c>
      <c r="B17315" s="193" t="s">
        <v>18568</v>
      </c>
      <c r="C17315" s="194" t="s">
        <v>14997</v>
      </c>
      <c r="D17315" s="222">
        <v>1176.3900000000001</v>
      </c>
    </row>
    <row r="17316" spans="1:4" ht="12.75" customHeight="1">
      <c r="A17316" s="203" t="s">
        <v>18569</v>
      </c>
      <c r="B17316" s="193" t="s">
        <v>18570</v>
      </c>
      <c r="C17316" s="194" t="s">
        <v>14997</v>
      </c>
      <c r="D17316" s="222">
        <v>1261.51</v>
      </c>
    </row>
    <row r="17317" spans="1:4" ht="12.75" customHeight="1">
      <c r="A17317" s="203" t="s">
        <v>18571</v>
      </c>
      <c r="B17317" s="193" t="s">
        <v>18572</v>
      </c>
      <c r="C17317" s="194" t="s">
        <v>14997</v>
      </c>
      <c r="D17317" s="222">
        <v>78.930000000000007</v>
      </c>
    </row>
    <row r="17318" spans="1:4" ht="12.75" customHeight="1">
      <c r="A17318" s="203" t="s">
        <v>18573</v>
      </c>
      <c r="B17318" s="193" t="s">
        <v>18574</v>
      </c>
      <c r="C17318" s="194" t="s">
        <v>14997</v>
      </c>
      <c r="D17318" s="222">
        <v>96.64</v>
      </c>
    </row>
    <row r="17319" spans="1:4" ht="12.75" customHeight="1">
      <c r="A17319" s="203" t="s">
        <v>18575</v>
      </c>
      <c r="B17319" s="193" t="s">
        <v>18576</v>
      </c>
      <c r="C17319" s="194" t="s">
        <v>17397</v>
      </c>
      <c r="D17319" s="222">
        <v>35.64</v>
      </c>
    </row>
    <row r="17320" spans="1:4" ht="12.75" customHeight="1">
      <c r="A17320" s="203" t="s">
        <v>18577</v>
      </c>
      <c r="B17320" s="193" t="s">
        <v>18578</v>
      </c>
      <c r="C17320" s="194" t="s">
        <v>14997</v>
      </c>
      <c r="D17320" s="222">
        <v>13.76</v>
      </c>
    </row>
    <row r="17321" spans="1:4" ht="14.25">
      <c r="A17321" s="203" t="s">
        <v>18579</v>
      </c>
      <c r="B17321" s="193" t="s">
        <v>18580</v>
      </c>
      <c r="C17321" s="194" t="s">
        <v>14997</v>
      </c>
      <c r="D17321" s="222">
        <v>104.54</v>
      </c>
    </row>
    <row r="17322" spans="1:4" ht="12.75" customHeight="1">
      <c r="A17322" s="203" t="s">
        <v>18581</v>
      </c>
      <c r="B17322" s="193" t="s">
        <v>18582</v>
      </c>
      <c r="C17322" s="194" t="s">
        <v>17397</v>
      </c>
      <c r="D17322" s="222">
        <v>793.98</v>
      </c>
    </row>
    <row r="17323" spans="1:4" ht="12.75" customHeight="1">
      <c r="A17323" s="203" t="s">
        <v>18583</v>
      </c>
      <c r="B17323" s="193" t="s">
        <v>18584</v>
      </c>
      <c r="C17323" s="194" t="s">
        <v>17397</v>
      </c>
      <c r="D17323" s="222">
        <v>217.6</v>
      </c>
    </row>
    <row r="17324" spans="1:4" ht="14.25">
      <c r="A17324" s="203" t="s">
        <v>18585</v>
      </c>
      <c r="B17324" s="193" t="s">
        <v>18586</v>
      </c>
      <c r="C17324" s="194" t="s">
        <v>17397</v>
      </c>
      <c r="D17324" s="222">
        <v>258.98</v>
      </c>
    </row>
    <row r="17325" spans="1:4" ht="12.75" customHeight="1">
      <c r="A17325" s="203" t="s">
        <v>18587</v>
      </c>
      <c r="B17325" s="193" t="s">
        <v>18588</v>
      </c>
      <c r="C17325" s="194" t="s">
        <v>17397</v>
      </c>
      <c r="D17325" s="222">
        <v>226.12</v>
      </c>
    </row>
    <row r="17326" spans="1:4" ht="14.25">
      <c r="A17326" s="203" t="s">
        <v>18589</v>
      </c>
      <c r="B17326" s="193" t="s">
        <v>18590</v>
      </c>
      <c r="C17326" s="194" t="s">
        <v>17397</v>
      </c>
      <c r="D17326" s="222">
        <v>1024.76</v>
      </c>
    </row>
    <row r="17327" spans="1:4" ht="12.75" customHeight="1">
      <c r="A17327" s="203" t="s">
        <v>18591</v>
      </c>
      <c r="B17327" s="193" t="s">
        <v>18592</v>
      </c>
      <c r="C17327" s="194" t="s">
        <v>14997</v>
      </c>
      <c r="D17327" s="222">
        <v>318.67</v>
      </c>
    </row>
    <row r="17328" spans="1:4" ht="12.75" customHeight="1">
      <c r="A17328" s="203" t="s">
        <v>18593</v>
      </c>
      <c r="B17328" s="193" t="s">
        <v>18594</v>
      </c>
      <c r="C17328" s="194" t="s">
        <v>14997</v>
      </c>
      <c r="D17328" s="222">
        <v>403.79</v>
      </c>
    </row>
    <row r="17329" spans="1:4" ht="12.75" customHeight="1">
      <c r="A17329" s="202">
        <v>9020</v>
      </c>
      <c r="B17329" s="191" t="s">
        <v>18595</v>
      </c>
      <c r="C17329" s="192"/>
      <c r="D17329" s="221"/>
    </row>
    <row r="17330" spans="1:4" ht="12.75" customHeight="1">
      <c r="A17330" s="203" t="s">
        <v>18596</v>
      </c>
      <c r="B17330" s="193" t="s">
        <v>18597</v>
      </c>
      <c r="C17330" s="194" t="s">
        <v>14997</v>
      </c>
      <c r="D17330" s="222">
        <v>270.64999999999998</v>
      </c>
    </row>
    <row r="17331" spans="1:4" ht="12.75" customHeight="1">
      <c r="A17331" s="203" t="s">
        <v>18598</v>
      </c>
      <c r="B17331" s="193" t="s">
        <v>18599</v>
      </c>
      <c r="C17331" s="194" t="s">
        <v>14997</v>
      </c>
      <c r="D17331" s="222">
        <v>214.23</v>
      </c>
    </row>
    <row r="17332" spans="1:4" ht="12.75" customHeight="1">
      <c r="A17332" s="203" t="s">
        <v>18600</v>
      </c>
      <c r="B17332" s="193" t="s">
        <v>18601</v>
      </c>
      <c r="C17332" s="194" t="s">
        <v>14997</v>
      </c>
      <c r="D17332" s="222">
        <v>380.67</v>
      </c>
    </row>
    <row r="17333" spans="1:4" ht="12.75" customHeight="1">
      <c r="A17333" s="203" t="s">
        <v>18602</v>
      </c>
      <c r="B17333" s="193" t="s">
        <v>18603</v>
      </c>
      <c r="C17333" s="194" t="s">
        <v>14997</v>
      </c>
      <c r="D17333" s="222">
        <v>1347.47</v>
      </c>
    </row>
    <row r="17334" spans="1:4" ht="15">
      <c r="A17334" s="202">
        <v>9022</v>
      </c>
      <c r="B17334" s="191" t="s">
        <v>18604</v>
      </c>
      <c r="C17334" s="192"/>
      <c r="D17334" s="221"/>
    </row>
    <row r="17335" spans="1:4" ht="28.5">
      <c r="A17335" s="203" t="s">
        <v>18605</v>
      </c>
      <c r="B17335" s="193" t="s">
        <v>18606</v>
      </c>
      <c r="C17335" s="194" t="s">
        <v>14997</v>
      </c>
      <c r="D17335" s="222">
        <v>147.43</v>
      </c>
    </row>
    <row r="17336" spans="1:4" ht="14.25">
      <c r="A17336" s="203" t="s">
        <v>18607</v>
      </c>
      <c r="B17336" s="193" t="s">
        <v>18608</v>
      </c>
      <c r="C17336" s="194" t="s">
        <v>14997</v>
      </c>
      <c r="D17336" s="222">
        <v>25.62</v>
      </c>
    </row>
    <row r="17337" spans="1:4" ht="12.75" customHeight="1">
      <c r="A17337" s="202">
        <v>9024</v>
      </c>
      <c r="B17337" s="191" t="s">
        <v>18609</v>
      </c>
      <c r="C17337" s="192"/>
      <c r="D17337" s="221"/>
    </row>
    <row r="17338" spans="1:4" ht="12.75" customHeight="1">
      <c r="A17338" s="203" t="s">
        <v>18610</v>
      </c>
      <c r="B17338" s="193" t="s">
        <v>18611</v>
      </c>
      <c r="C17338" s="194" t="s">
        <v>14997</v>
      </c>
      <c r="D17338" s="222">
        <v>63</v>
      </c>
    </row>
    <row r="17339" spans="1:4" ht="14.25">
      <c r="A17339" s="203" t="s">
        <v>18612</v>
      </c>
      <c r="B17339" s="193" t="s">
        <v>18613</v>
      </c>
      <c r="C17339" s="194" t="s">
        <v>17397</v>
      </c>
      <c r="D17339" s="222">
        <v>8.6199999999999992</v>
      </c>
    </row>
    <row r="17340" spans="1:4" ht="12.75" customHeight="1">
      <c r="A17340" s="203" t="s">
        <v>18614</v>
      </c>
      <c r="B17340" s="193" t="s">
        <v>18615</v>
      </c>
      <c r="C17340" s="194" t="s">
        <v>14997</v>
      </c>
      <c r="D17340" s="222">
        <v>923.17</v>
      </c>
    </row>
    <row r="17341" spans="1:4" ht="14.25">
      <c r="A17341" s="203" t="s">
        <v>18616</v>
      </c>
      <c r="B17341" s="193" t="s">
        <v>18617</v>
      </c>
      <c r="C17341" s="194" t="s">
        <v>14997</v>
      </c>
      <c r="D17341" s="222">
        <v>149.46</v>
      </c>
    </row>
    <row r="17342" spans="1:4" ht="14.25">
      <c r="A17342" s="203" t="s">
        <v>18618</v>
      </c>
      <c r="B17342" s="193" t="s">
        <v>18619</v>
      </c>
      <c r="C17342" s="194" t="s">
        <v>14997</v>
      </c>
      <c r="D17342" s="222">
        <v>126.8</v>
      </c>
    </row>
    <row r="17343" spans="1:4" ht="28.5">
      <c r="A17343" s="203" t="s">
        <v>18620</v>
      </c>
      <c r="B17343" s="193" t="s">
        <v>18621</v>
      </c>
      <c r="C17343" s="194" t="s">
        <v>14997</v>
      </c>
      <c r="D17343" s="222">
        <v>225.3</v>
      </c>
    </row>
    <row r="17344" spans="1:4" ht="14.25">
      <c r="A17344" s="203" t="s">
        <v>18622</v>
      </c>
      <c r="B17344" s="193" t="s">
        <v>18623</v>
      </c>
      <c r="C17344" s="194" t="s">
        <v>17397</v>
      </c>
      <c r="D17344" s="222">
        <v>150.80000000000001</v>
      </c>
    </row>
    <row r="17345" spans="1:4" ht="14.25">
      <c r="A17345" s="203" t="s">
        <v>18624</v>
      </c>
      <c r="B17345" s="193" t="s">
        <v>18625</v>
      </c>
      <c r="C17345" s="194" t="s">
        <v>17397</v>
      </c>
      <c r="D17345" s="222">
        <v>134.84</v>
      </c>
    </row>
    <row r="17346" spans="1:4" ht="14.25">
      <c r="A17346" s="203" t="s">
        <v>18626</v>
      </c>
      <c r="B17346" s="193" t="s">
        <v>18627</v>
      </c>
      <c r="C17346" s="194" t="s">
        <v>17397</v>
      </c>
      <c r="D17346" s="222">
        <v>133.36000000000001</v>
      </c>
    </row>
    <row r="17347" spans="1:4" ht="14.25">
      <c r="A17347" s="203" t="s">
        <v>18628</v>
      </c>
      <c r="B17347" s="193" t="s">
        <v>18629</v>
      </c>
      <c r="C17347" s="194" t="s">
        <v>17397</v>
      </c>
      <c r="D17347" s="222">
        <v>133.78</v>
      </c>
    </row>
    <row r="17348" spans="1:4" ht="15">
      <c r="A17348" s="202">
        <v>8688</v>
      </c>
      <c r="B17348" s="191" t="s">
        <v>18630</v>
      </c>
      <c r="C17348" s="192"/>
      <c r="D17348" s="221"/>
    </row>
    <row r="17349" spans="1:4" ht="15">
      <c r="A17349" s="202">
        <v>9027</v>
      </c>
      <c r="B17349" s="191" t="s">
        <v>18631</v>
      </c>
      <c r="C17349" s="192"/>
      <c r="D17349" s="221"/>
    </row>
    <row r="17350" spans="1:4" ht="28.5">
      <c r="A17350" s="203" t="s">
        <v>18632</v>
      </c>
      <c r="B17350" s="193" t="s">
        <v>18633</v>
      </c>
      <c r="C17350" s="194" t="s">
        <v>14997</v>
      </c>
      <c r="D17350" s="222">
        <v>69.08</v>
      </c>
    </row>
    <row r="17351" spans="1:4" ht="12.75" customHeight="1">
      <c r="A17351" s="203" t="s">
        <v>18634</v>
      </c>
      <c r="B17351" s="193" t="s">
        <v>18635</v>
      </c>
      <c r="C17351" s="194" t="s">
        <v>14997</v>
      </c>
      <c r="D17351" s="222">
        <v>30.36</v>
      </c>
    </row>
    <row r="17352" spans="1:4" ht="15">
      <c r="A17352" s="202">
        <v>9029</v>
      </c>
      <c r="B17352" s="191" t="s">
        <v>16161</v>
      </c>
      <c r="C17352" s="192"/>
      <c r="D17352" s="221"/>
    </row>
    <row r="17353" spans="1:4" ht="14.25">
      <c r="A17353" s="203" t="s">
        <v>18636</v>
      </c>
      <c r="B17353" s="193" t="s">
        <v>18637</v>
      </c>
      <c r="C17353" s="194" t="s">
        <v>17397</v>
      </c>
      <c r="D17353" s="222">
        <v>120.72</v>
      </c>
    </row>
    <row r="17354" spans="1:4" ht="14.25">
      <c r="A17354" s="203" t="s">
        <v>18638</v>
      </c>
      <c r="B17354" s="193" t="s">
        <v>18639</v>
      </c>
      <c r="C17354" s="194" t="s">
        <v>17397</v>
      </c>
      <c r="D17354" s="222">
        <v>136.69</v>
      </c>
    </row>
    <row r="17355" spans="1:4" ht="15">
      <c r="A17355" s="202">
        <v>9031</v>
      </c>
      <c r="B17355" s="191" t="s">
        <v>18640</v>
      </c>
      <c r="C17355" s="192"/>
      <c r="D17355" s="221"/>
    </row>
    <row r="17356" spans="1:4" ht="14.25">
      <c r="A17356" s="203" t="s">
        <v>18641</v>
      </c>
      <c r="B17356" s="193" t="s">
        <v>18642</v>
      </c>
      <c r="C17356" s="194" t="s">
        <v>17397</v>
      </c>
      <c r="D17356" s="222">
        <v>95.46</v>
      </c>
    </row>
    <row r="17357" spans="1:4" ht="14.25">
      <c r="A17357" s="203" t="s">
        <v>18643</v>
      </c>
      <c r="B17357" s="193" t="s">
        <v>18644</v>
      </c>
      <c r="C17357" s="194" t="s">
        <v>17397</v>
      </c>
      <c r="D17357" s="222">
        <v>202.4</v>
      </c>
    </row>
    <row r="17358" spans="1:4" ht="14.25">
      <c r="A17358" s="203" t="s">
        <v>18645</v>
      </c>
      <c r="B17358" s="193" t="s">
        <v>18646</v>
      </c>
      <c r="C17358" s="194" t="s">
        <v>17397</v>
      </c>
      <c r="D17358" s="222">
        <v>127</v>
      </c>
    </row>
    <row r="17359" spans="1:4" ht="14.25">
      <c r="A17359" s="203" t="s">
        <v>18647</v>
      </c>
      <c r="B17359" s="193" t="s">
        <v>18648</v>
      </c>
      <c r="C17359" s="194" t="s">
        <v>17397</v>
      </c>
      <c r="D17359" s="222">
        <v>65.319999999999993</v>
      </c>
    </row>
    <row r="17360" spans="1:4" ht="14.25">
      <c r="A17360" s="203" t="s">
        <v>18649</v>
      </c>
      <c r="B17360" s="193" t="s">
        <v>18650</v>
      </c>
      <c r="C17360" s="194" t="s">
        <v>17397</v>
      </c>
      <c r="D17360" s="222">
        <v>320.64</v>
      </c>
    </row>
    <row r="17361" spans="1:4" ht="14.25">
      <c r="A17361" s="203" t="s">
        <v>18651</v>
      </c>
      <c r="B17361" s="193" t="s">
        <v>18652</v>
      </c>
      <c r="C17361" s="194" t="s">
        <v>17397</v>
      </c>
      <c r="D17361" s="222">
        <v>512.77</v>
      </c>
    </row>
    <row r="17362" spans="1:4" ht="14.25">
      <c r="A17362" s="203" t="s">
        <v>18653</v>
      </c>
      <c r="B17362" s="193" t="s">
        <v>18654</v>
      </c>
      <c r="C17362" s="194" t="s">
        <v>17397</v>
      </c>
      <c r="D17362" s="222">
        <v>77.02</v>
      </c>
    </row>
    <row r="17363" spans="1:4" ht="15">
      <c r="A17363" s="202">
        <v>9032</v>
      </c>
      <c r="B17363" s="191" t="s">
        <v>18655</v>
      </c>
      <c r="C17363" s="192"/>
      <c r="D17363" s="221"/>
    </row>
    <row r="17364" spans="1:4" ht="12.75" customHeight="1">
      <c r="A17364" s="203" t="s">
        <v>18656</v>
      </c>
      <c r="B17364" s="193" t="s">
        <v>18657</v>
      </c>
      <c r="C17364" s="194" t="s">
        <v>17397</v>
      </c>
      <c r="D17364" s="222">
        <v>92.83</v>
      </c>
    </row>
    <row r="17365" spans="1:4" ht="14.25">
      <c r="A17365" s="203" t="s">
        <v>18658</v>
      </c>
      <c r="B17365" s="193" t="s">
        <v>18659</v>
      </c>
      <c r="C17365" s="194" t="s">
        <v>17397</v>
      </c>
      <c r="D17365" s="222">
        <v>182.3</v>
      </c>
    </row>
    <row r="17366" spans="1:4" ht="12.75" customHeight="1">
      <c r="A17366" s="203" t="s">
        <v>18660</v>
      </c>
      <c r="B17366" s="193" t="s">
        <v>18661</v>
      </c>
      <c r="C17366" s="194" t="s">
        <v>17397</v>
      </c>
      <c r="D17366" s="222">
        <v>155.66999999999999</v>
      </c>
    </row>
    <row r="17367" spans="1:4" ht="12.75" customHeight="1">
      <c r="A17367" s="203" t="s">
        <v>18662</v>
      </c>
      <c r="B17367" s="193" t="s">
        <v>18663</v>
      </c>
      <c r="C17367" s="194" t="s">
        <v>17397</v>
      </c>
      <c r="D17367" s="222">
        <v>71.42</v>
      </c>
    </row>
    <row r="17368" spans="1:4" ht="14.25">
      <c r="A17368" s="203" t="s">
        <v>18664</v>
      </c>
      <c r="B17368" s="193" t="s">
        <v>18665</v>
      </c>
      <c r="C17368" s="194" t="s">
        <v>17397</v>
      </c>
      <c r="D17368" s="222">
        <v>255.3</v>
      </c>
    </row>
    <row r="17369" spans="1:4" ht="14.25">
      <c r="A17369" s="203" t="s">
        <v>18666</v>
      </c>
      <c r="B17369" s="193" t="s">
        <v>18667</v>
      </c>
      <c r="C17369" s="194" t="s">
        <v>17397</v>
      </c>
      <c r="D17369" s="222">
        <v>411.19</v>
      </c>
    </row>
    <row r="17370" spans="1:4" ht="14.25">
      <c r="A17370" s="203" t="s">
        <v>18668</v>
      </c>
      <c r="B17370" s="193" t="s">
        <v>18669</v>
      </c>
      <c r="C17370" s="194" t="s">
        <v>17397</v>
      </c>
      <c r="D17370" s="222">
        <v>75.62</v>
      </c>
    </row>
    <row r="17371" spans="1:4" ht="15">
      <c r="A17371" s="202">
        <v>9034</v>
      </c>
      <c r="B17371" s="191" t="s">
        <v>18670</v>
      </c>
      <c r="C17371" s="192"/>
      <c r="D17371" s="221"/>
    </row>
    <row r="17372" spans="1:4" ht="14.25">
      <c r="A17372" s="203" t="s">
        <v>18671</v>
      </c>
      <c r="B17372" s="193" t="s">
        <v>18672</v>
      </c>
      <c r="C17372" s="194" t="s">
        <v>17397</v>
      </c>
      <c r="D17372" s="222">
        <v>148.51</v>
      </c>
    </row>
    <row r="17373" spans="1:4" ht="14.25">
      <c r="A17373" s="203" t="s">
        <v>18673</v>
      </c>
      <c r="B17373" s="193" t="s">
        <v>18674</v>
      </c>
      <c r="C17373" s="194" t="s">
        <v>17397</v>
      </c>
      <c r="D17373" s="222">
        <v>147.53</v>
      </c>
    </row>
    <row r="17374" spans="1:4" ht="15">
      <c r="A17374" s="202">
        <v>9036</v>
      </c>
      <c r="B17374" s="191" t="s">
        <v>18675</v>
      </c>
      <c r="C17374" s="192"/>
      <c r="D17374" s="221"/>
    </row>
    <row r="17375" spans="1:4" ht="12.75" customHeight="1">
      <c r="A17375" s="203" t="s">
        <v>18676</v>
      </c>
      <c r="B17375" s="193" t="s">
        <v>18677</v>
      </c>
      <c r="C17375" s="194" t="s">
        <v>17397</v>
      </c>
      <c r="D17375" s="222">
        <v>548.32000000000005</v>
      </c>
    </row>
    <row r="17376" spans="1:4" ht="12.75" customHeight="1">
      <c r="A17376" s="202">
        <v>9037</v>
      </c>
      <c r="B17376" s="191" t="s">
        <v>18678</v>
      </c>
      <c r="C17376" s="192"/>
      <c r="D17376" s="221"/>
    </row>
    <row r="17377" spans="1:4" ht="12.75" customHeight="1">
      <c r="A17377" s="203" t="s">
        <v>18679</v>
      </c>
      <c r="B17377" s="193" t="s">
        <v>18680</v>
      </c>
      <c r="C17377" s="194" t="s">
        <v>14997</v>
      </c>
      <c r="D17377" s="222">
        <v>3175.57</v>
      </c>
    </row>
    <row r="17378" spans="1:4" ht="12.75" customHeight="1">
      <c r="A17378" s="202">
        <v>9038</v>
      </c>
      <c r="B17378" s="191" t="s">
        <v>18681</v>
      </c>
      <c r="C17378" s="192"/>
      <c r="D17378" s="221"/>
    </row>
    <row r="17379" spans="1:4" ht="12.75" customHeight="1">
      <c r="A17379" s="203" t="s">
        <v>18682</v>
      </c>
      <c r="B17379" s="193" t="s">
        <v>18683</v>
      </c>
      <c r="C17379" s="194" t="s">
        <v>14997</v>
      </c>
      <c r="D17379" s="222">
        <v>128.76</v>
      </c>
    </row>
    <row r="17380" spans="1:4" ht="12.75" customHeight="1">
      <c r="A17380" s="203" t="s">
        <v>18684</v>
      </c>
      <c r="B17380" s="193" t="s">
        <v>18685</v>
      </c>
      <c r="C17380" s="194" t="s">
        <v>14997</v>
      </c>
      <c r="D17380" s="222">
        <v>187.53</v>
      </c>
    </row>
    <row r="17381" spans="1:4" ht="12.75" customHeight="1">
      <c r="A17381" s="203" t="s">
        <v>18686</v>
      </c>
      <c r="B17381" s="193" t="s">
        <v>18687</v>
      </c>
      <c r="C17381" s="194" t="s">
        <v>17397</v>
      </c>
      <c r="D17381" s="222">
        <v>143.91</v>
      </c>
    </row>
    <row r="17382" spans="1:4" ht="12.75" customHeight="1">
      <c r="A17382" s="203" t="s">
        <v>18688</v>
      </c>
      <c r="B17382" s="193" t="s">
        <v>18689</v>
      </c>
      <c r="C17382" s="194" t="s">
        <v>17397</v>
      </c>
      <c r="D17382" s="222">
        <v>248.65</v>
      </c>
    </row>
    <row r="17383" spans="1:4" ht="12.75" customHeight="1">
      <c r="A17383" s="203" t="s">
        <v>18690</v>
      </c>
      <c r="B17383" s="193" t="s">
        <v>18691</v>
      </c>
      <c r="C17383" s="194" t="s">
        <v>17397</v>
      </c>
      <c r="D17383" s="222">
        <v>189.15</v>
      </c>
    </row>
    <row r="17384" spans="1:4" ht="14.25">
      <c r="A17384" s="203" t="s">
        <v>18692</v>
      </c>
      <c r="B17384" s="193" t="s">
        <v>18693</v>
      </c>
      <c r="C17384" s="194" t="s">
        <v>17397</v>
      </c>
      <c r="D17384" s="222">
        <v>103.58</v>
      </c>
    </row>
    <row r="17385" spans="1:4" ht="12.75" customHeight="1">
      <c r="A17385" s="203" t="s">
        <v>18694</v>
      </c>
      <c r="B17385" s="193" t="s">
        <v>18695</v>
      </c>
      <c r="C17385" s="194" t="s">
        <v>17397</v>
      </c>
      <c r="D17385" s="222">
        <v>359.33</v>
      </c>
    </row>
    <row r="17386" spans="1:4" ht="14.25">
      <c r="A17386" s="203" t="s">
        <v>18696</v>
      </c>
      <c r="B17386" s="193" t="s">
        <v>18697</v>
      </c>
      <c r="C17386" s="194" t="s">
        <v>17397</v>
      </c>
      <c r="D17386" s="222">
        <v>122.55</v>
      </c>
    </row>
    <row r="17387" spans="1:4" ht="12.75" customHeight="1">
      <c r="A17387" s="203" t="s">
        <v>18698</v>
      </c>
      <c r="B17387" s="193" t="s">
        <v>18699</v>
      </c>
      <c r="C17387" s="194" t="s">
        <v>17397</v>
      </c>
      <c r="D17387" s="222">
        <v>26.2</v>
      </c>
    </row>
    <row r="17388" spans="1:4" ht="12.75" customHeight="1">
      <c r="A17388" s="203" t="s">
        <v>18700</v>
      </c>
      <c r="B17388" s="193" t="s">
        <v>18701</v>
      </c>
      <c r="C17388" s="194" t="s">
        <v>14997</v>
      </c>
      <c r="D17388" s="222">
        <v>19.68</v>
      </c>
    </row>
    <row r="17389" spans="1:4" ht="12.75" customHeight="1">
      <c r="A17389" s="203" t="s">
        <v>18702</v>
      </c>
      <c r="B17389" s="193" t="s">
        <v>18703</v>
      </c>
      <c r="C17389" s="194" t="s">
        <v>14997</v>
      </c>
      <c r="D17389" s="222">
        <v>20.21</v>
      </c>
    </row>
    <row r="17390" spans="1:4" ht="12.75" customHeight="1">
      <c r="A17390" s="203" t="s">
        <v>18704</v>
      </c>
      <c r="B17390" s="193" t="s">
        <v>18705</v>
      </c>
      <c r="C17390" s="194" t="s">
        <v>14997</v>
      </c>
      <c r="D17390" s="222">
        <v>12.17</v>
      </c>
    </row>
    <row r="17391" spans="1:4" ht="12.75" customHeight="1">
      <c r="A17391" s="203" t="s">
        <v>18706</v>
      </c>
      <c r="B17391" s="193" t="s">
        <v>18707</v>
      </c>
      <c r="C17391" s="194" t="s">
        <v>14997</v>
      </c>
      <c r="D17391" s="222">
        <v>32.700000000000003</v>
      </c>
    </row>
    <row r="17392" spans="1:4" ht="15">
      <c r="A17392" s="202">
        <v>8689</v>
      </c>
      <c r="B17392" s="191" t="s">
        <v>18708</v>
      </c>
      <c r="C17392" s="192"/>
      <c r="D17392" s="221"/>
    </row>
    <row r="17393" spans="1:4" ht="12.75" customHeight="1">
      <c r="A17393" s="202">
        <v>9039</v>
      </c>
      <c r="B17393" s="191" t="s">
        <v>18709</v>
      </c>
      <c r="C17393" s="192"/>
      <c r="D17393" s="221"/>
    </row>
    <row r="17394" spans="1:4" ht="12.75" customHeight="1">
      <c r="A17394" s="203" t="s">
        <v>18710</v>
      </c>
      <c r="B17394" s="193" t="s">
        <v>18711</v>
      </c>
      <c r="C17394" s="194" t="s">
        <v>14997</v>
      </c>
      <c r="D17394" s="222">
        <v>212.03</v>
      </c>
    </row>
    <row r="17395" spans="1:4" ht="12.75" customHeight="1">
      <c r="A17395" s="203" t="s">
        <v>18712</v>
      </c>
      <c r="B17395" s="193" t="s">
        <v>18713</v>
      </c>
      <c r="C17395" s="194" t="s">
        <v>14997</v>
      </c>
      <c r="D17395" s="222">
        <v>102.55</v>
      </c>
    </row>
    <row r="17396" spans="1:4" ht="12.75" customHeight="1">
      <c r="A17396" s="203" t="s">
        <v>18714</v>
      </c>
      <c r="B17396" s="193" t="s">
        <v>18715</v>
      </c>
      <c r="C17396" s="194" t="s">
        <v>14997</v>
      </c>
      <c r="D17396" s="222">
        <v>194.97</v>
      </c>
    </row>
    <row r="17397" spans="1:4" ht="12.75" customHeight="1">
      <c r="A17397" s="202">
        <v>9040</v>
      </c>
      <c r="B17397" s="191" t="s">
        <v>18716</v>
      </c>
      <c r="C17397" s="192"/>
      <c r="D17397" s="221"/>
    </row>
    <row r="17398" spans="1:4" ht="12.75" customHeight="1">
      <c r="A17398" s="203" t="s">
        <v>18717</v>
      </c>
      <c r="B17398" s="193" t="s">
        <v>18718</v>
      </c>
      <c r="C17398" s="194" t="s">
        <v>14674</v>
      </c>
      <c r="D17398" s="222">
        <v>466.43</v>
      </c>
    </row>
    <row r="17399" spans="1:4" ht="12.75" customHeight="1">
      <c r="A17399" s="202">
        <v>9041</v>
      </c>
      <c r="B17399" s="191" t="s">
        <v>18719</v>
      </c>
      <c r="C17399" s="192"/>
      <c r="D17399" s="221"/>
    </row>
    <row r="17400" spans="1:4" ht="33" customHeight="1">
      <c r="A17400" s="203" t="s">
        <v>18720</v>
      </c>
      <c r="B17400" s="193" t="s">
        <v>18721</v>
      </c>
      <c r="C17400" s="194" t="s">
        <v>14674</v>
      </c>
      <c r="D17400" s="222">
        <v>166.67</v>
      </c>
    </row>
    <row r="17401" spans="1:4" ht="12.75" customHeight="1">
      <c r="A17401" s="203" t="s">
        <v>18722</v>
      </c>
      <c r="B17401" s="193" t="s">
        <v>18723</v>
      </c>
      <c r="C17401" s="194" t="s">
        <v>14674</v>
      </c>
      <c r="D17401" s="222">
        <v>190.2</v>
      </c>
    </row>
    <row r="17402" spans="1:4" ht="12.75" customHeight="1">
      <c r="A17402" s="203" t="s">
        <v>18724</v>
      </c>
      <c r="B17402" s="193" t="s">
        <v>18725</v>
      </c>
      <c r="C17402" s="194" t="s">
        <v>14674</v>
      </c>
      <c r="D17402" s="222">
        <v>179.65</v>
      </c>
    </row>
    <row r="17403" spans="1:4" ht="12.75" customHeight="1">
      <c r="A17403" s="203" t="s">
        <v>18726</v>
      </c>
      <c r="B17403" s="193" t="s">
        <v>18727</v>
      </c>
      <c r="C17403" s="194" t="s">
        <v>14674</v>
      </c>
      <c r="D17403" s="222">
        <v>279.05</v>
      </c>
    </row>
    <row r="17404" spans="1:4" ht="12.75" customHeight="1">
      <c r="A17404" s="203" t="s">
        <v>18728</v>
      </c>
      <c r="B17404" s="193" t="s">
        <v>18729</v>
      </c>
      <c r="C17404" s="194" t="s">
        <v>14674</v>
      </c>
      <c r="D17404" s="222">
        <v>268.51</v>
      </c>
    </row>
    <row r="17405" spans="1:4" ht="12.75" customHeight="1">
      <c r="A17405" s="202">
        <v>9042</v>
      </c>
      <c r="B17405" s="191" t="s">
        <v>18730</v>
      </c>
      <c r="C17405" s="192"/>
      <c r="D17405" s="221"/>
    </row>
    <row r="17406" spans="1:4" ht="12.75" customHeight="1">
      <c r="A17406" s="203" t="s">
        <v>18731</v>
      </c>
      <c r="B17406" s="193" t="s">
        <v>18732</v>
      </c>
      <c r="C17406" s="194" t="s">
        <v>14674</v>
      </c>
      <c r="D17406" s="222">
        <v>220.74</v>
      </c>
    </row>
    <row r="17407" spans="1:4" ht="12.75" customHeight="1">
      <c r="A17407" s="203" t="s">
        <v>18733</v>
      </c>
      <c r="B17407" s="193" t="s">
        <v>18734</v>
      </c>
      <c r="C17407" s="194" t="s">
        <v>14674</v>
      </c>
      <c r="D17407" s="222">
        <v>279.43</v>
      </c>
    </row>
    <row r="17408" spans="1:4" ht="12.75" customHeight="1">
      <c r="A17408" s="203" t="s">
        <v>18735</v>
      </c>
      <c r="B17408" s="193" t="s">
        <v>18736</v>
      </c>
      <c r="C17408" s="194" t="s">
        <v>14674</v>
      </c>
      <c r="D17408" s="222">
        <v>268.89</v>
      </c>
    </row>
    <row r="17409" spans="1:4" ht="12.75" customHeight="1">
      <c r="A17409" s="202">
        <v>9043</v>
      </c>
      <c r="B17409" s="191" t="s">
        <v>18737</v>
      </c>
      <c r="C17409" s="192"/>
      <c r="D17409" s="221"/>
    </row>
    <row r="17410" spans="1:4" ht="12.75" customHeight="1">
      <c r="A17410" s="203" t="s">
        <v>18738</v>
      </c>
      <c r="B17410" s="193" t="s">
        <v>18739</v>
      </c>
      <c r="C17410" s="194" t="s">
        <v>14674</v>
      </c>
      <c r="D17410" s="222">
        <v>447.49</v>
      </c>
    </row>
    <row r="17411" spans="1:4" ht="12.75" customHeight="1">
      <c r="A17411" s="203" t="s">
        <v>18740</v>
      </c>
      <c r="B17411" s="193" t="s">
        <v>18741</v>
      </c>
      <c r="C17411" s="194" t="s">
        <v>14674</v>
      </c>
      <c r="D17411" s="222">
        <v>308.51</v>
      </c>
    </row>
    <row r="17412" spans="1:4" ht="12.75" customHeight="1">
      <c r="A17412" s="203" t="s">
        <v>18742</v>
      </c>
      <c r="B17412" s="193" t="s">
        <v>18743</v>
      </c>
      <c r="C17412" s="194" t="s">
        <v>14674</v>
      </c>
      <c r="D17412" s="222">
        <v>365.8</v>
      </c>
    </row>
    <row r="17413" spans="1:4" ht="15">
      <c r="A17413" s="202">
        <v>8690</v>
      </c>
      <c r="B17413" s="191" t="s">
        <v>18744</v>
      </c>
      <c r="C17413" s="192"/>
      <c r="D17413" s="221"/>
    </row>
    <row r="17414" spans="1:4" ht="15">
      <c r="A17414" s="202">
        <v>9045</v>
      </c>
      <c r="B17414" s="191" t="s">
        <v>18745</v>
      </c>
      <c r="C17414" s="192"/>
      <c r="D17414" s="221"/>
    </row>
    <row r="17415" spans="1:4" ht="12.75" customHeight="1">
      <c r="A17415" s="203" t="s">
        <v>18746</v>
      </c>
      <c r="B17415" s="193" t="s">
        <v>18747</v>
      </c>
      <c r="C17415" s="194" t="s">
        <v>14997</v>
      </c>
      <c r="D17415" s="222">
        <v>1005.46</v>
      </c>
    </row>
    <row r="17416" spans="1:4" ht="12.75" customHeight="1">
      <c r="A17416" s="203" t="s">
        <v>18748</v>
      </c>
      <c r="B17416" s="193" t="s">
        <v>18749</v>
      </c>
      <c r="C17416" s="194" t="s">
        <v>14997</v>
      </c>
      <c r="D17416" s="222">
        <v>1713.62</v>
      </c>
    </row>
    <row r="17417" spans="1:4" ht="12.75" customHeight="1">
      <c r="A17417" s="202">
        <v>9046</v>
      </c>
      <c r="B17417" s="191" t="s">
        <v>18750</v>
      </c>
      <c r="C17417" s="192"/>
      <c r="D17417" s="221"/>
    </row>
    <row r="17418" spans="1:4" ht="12.75" customHeight="1">
      <c r="A17418" s="203" t="s">
        <v>18751</v>
      </c>
      <c r="B17418" s="193" t="s">
        <v>18752</v>
      </c>
      <c r="C17418" s="194" t="s">
        <v>14997</v>
      </c>
      <c r="D17418" s="222">
        <v>40.42</v>
      </c>
    </row>
    <row r="17419" spans="1:4" ht="12.75" customHeight="1">
      <c r="A17419" s="203" t="s">
        <v>18753</v>
      </c>
      <c r="B17419" s="193" t="s">
        <v>18754</v>
      </c>
      <c r="C17419" s="194" t="s">
        <v>14997</v>
      </c>
      <c r="D17419" s="222">
        <v>293.79000000000002</v>
      </c>
    </row>
    <row r="17420" spans="1:4" ht="12.75" customHeight="1">
      <c r="A17420" s="203" t="s">
        <v>18755</v>
      </c>
      <c r="B17420" s="193" t="s">
        <v>18756</v>
      </c>
      <c r="C17420" s="194" t="s">
        <v>14997</v>
      </c>
      <c r="D17420" s="222">
        <v>29.86</v>
      </c>
    </row>
    <row r="17421" spans="1:4" ht="12.75" customHeight="1">
      <c r="A17421" s="203" t="s">
        <v>18757</v>
      </c>
      <c r="B17421" s="193" t="s">
        <v>18758</v>
      </c>
      <c r="C17421" s="194" t="s">
        <v>14997</v>
      </c>
      <c r="D17421" s="222">
        <v>21.7</v>
      </c>
    </row>
    <row r="17422" spans="1:4" ht="12.75" customHeight="1">
      <c r="A17422" s="203" t="s">
        <v>18759</v>
      </c>
      <c r="B17422" s="193" t="s">
        <v>18760</v>
      </c>
      <c r="C17422" s="194" t="s">
        <v>14997</v>
      </c>
      <c r="D17422" s="222">
        <v>21.94</v>
      </c>
    </row>
    <row r="17423" spans="1:4" ht="12.75" customHeight="1">
      <c r="A17423" s="203" t="s">
        <v>18761</v>
      </c>
      <c r="B17423" s="193" t="s">
        <v>18762</v>
      </c>
      <c r="C17423" s="194" t="s">
        <v>14997</v>
      </c>
      <c r="D17423" s="222">
        <v>8.98</v>
      </c>
    </row>
    <row r="17424" spans="1:4" ht="12.75" customHeight="1">
      <c r="A17424" s="203" t="s">
        <v>18763</v>
      </c>
      <c r="B17424" s="193" t="s">
        <v>18764</v>
      </c>
      <c r="C17424" s="194" t="s">
        <v>14997</v>
      </c>
      <c r="D17424" s="222">
        <v>9.74</v>
      </c>
    </row>
    <row r="17425" spans="1:4" ht="12.75" customHeight="1">
      <c r="A17425" s="202">
        <v>9047</v>
      </c>
      <c r="B17425" s="191" t="s">
        <v>18765</v>
      </c>
      <c r="C17425" s="192"/>
      <c r="D17425" s="221"/>
    </row>
    <row r="17426" spans="1:4" ht="12.75" customHeight="1">
      <c r="A17426" s="203" t="s">
        <v>18766</v>
      </c>
      <c r="B17426" s="193" t="s">
        <v>18767</v>
      </c>
      <c r="C17426" s="194" t="s">
        <v>14997</v>
      </c>
      <c r="D17426" s="222">
        <v>45.71</v>
      </c>
    </row>
    <row r="17427" spans="1:4" ht="12.75" customHeight="1">
      <c r="A17427" s="202">
        <v>9023</v>
      </c>
      <c r="B17427" s="191" t="s">
        <v>18768</v>
      </c>
      <c r="C17427" s="192"/>
      <c r="D17427" s="221"/>
    </row>
    <row r="17428" spans="1:4" ht="12.75" customHeight="1">
      <c r="A17428" s="203" t="s">
        <v>18769</v>
      </c>
      <c r="B17428" s="193" t="s">
        <v>18770</v>
      </c>
      <c r="C17428" s="194" t="s">
        <v>14997</v>
      </c>
      <c r="D17428" s="222">
        <v>16.97</v>
      </c>
    </row>
    <row r="17429" spans="1:4" ht="12.75" customHeight="1">
      <c r="A17429" s="203" t="s">
        <v>18771</v>
      </c>
      <c r="B17429" s="193" t="s">
        <v>18772</v>
      </c>
      <c r="C17429" s="194" t="s">
        <v>14997</v>
      </c>
      <c r="D17429" s="222">
        <v>16.97</v>
      </c>
    </row>
    <row r="17430" spans="1:4" ht="12.75" customHeight="1">
      <c r="A17430" s="203" t="s">
        <v>18773</v>
      </c>
      <c r="B17430" s="193" t="s">
        <v>18774</v>
      </c>
      <c r="C17430" s="194" t="s">
        <v>14997</v>
      </c>
      <c r="D17430" s="222">
        <v>16.97</v>
      </c>
    </row>
    <row r="17431" spans="1:4" ht="12.75" customHeight="1">
      <c r="A17431" s="203" t="s">
        <v>18775</v>
      </c>
      <c r="B17431" s="193" t="s">
        <v>18776</v>
      </c>
      <c r="C17431" s="194" t="s">
        <v>14997</v>
      </c>
      <c r="D17431" s="222">
        <v>17.260000000000002</v>
      </c>
    </row>
    <row r="17432" spans="1:4" ht="12.75" customHeight="1">
      <c r="A17432" s="203" t="s">
        <v>18777</v>
      </c>
      <c r="B17432" s="193" t="s">
        <v>18778</v>
      </c>
      <c r="C17432" s="194" t="s">
        <v>14997</v>
      </c>
      <c r="D17432" s="222">
        <v>17.260000000000002</v>
      </c>
    </row>
    <row r="17433" spans="1:4" ht="12.75" customHeight="1">
      <c r="A17433" s="203" t="s">
        <v>18779</v>
      </c>
      <c r="B17433" s="193" t="s">
        <v>18780</v>
      </c>
      <c r="C17433" s="194" t="s">
        <v>14997</v>
      </c>
      <c r="D17433" s="222">
        <v>17.260000000000002</v>
      </c>
    </row>
    <row r="17434" spans="1:4" ht="12.75" customHeight="1">
      <c r="A17434" s="203" t="s">
        <v>18781</v>
      </c>
      <c r="B17434" s="193" t="s">
        <v>18782</v>
      </c>
      <c r="C17434" s="194" t="s">
        <v>14997</v>
      </c>
      <c r="D17434" s="222">
        <v>80.91</v>
      </c>
    </row>
    <row r="17435" spans="1:4" ht="12.75" customHeight="1">
      <c r="A17435" s="203" t="s">
        <v>18783</v>
      </c>
      <c r="B17435" s="193" t="s">
        <v>18784</v>
      </c>
      <c r="C17435" s="194" t="s">
        <v>14997</v>
      </c>
      <c r="D17435" s="222">
        <v>17.260000000000002</v>
      </c>
    </row>
    <row r="17436" spans="1:4" ht="12.75" customHeight="1">
      <c r="A17436" s="203" t="s">
        <v>18785</v>
      </c>
      <c r="B17436" s="193" t="s">
        <v>18786</v>
      </c>
      <c r="C17436" s="194" t="s">
        <v>14997</v>
      </c>
      <c r="D17436" s="222">
        <v>17.260000000000002</v>
      </c>
    </row>
    <row r="17437" spans="1:4" ht="12.75" customHeight="1">
      <c r="A17437" s="203" t="s">
        <v>18787</v>
      </c>
      <c r="B17437" s="193" t="s">
        <v>18788</v>
      </c>
      <c r="C17437" s="194" t="s">
        <v>14997</v>
      </c>
      <c r="D17437" s="222">
        <v>17.260000000000002</v>
      </c>
    </row>
    <row r="17438" spans="1:4" ht="12.75" customHeight="1">
      <c r="A17438" s="203" t="s">
        <v>18789</v>
      </c>
      <c r="B17438" s="193" t="s">
        <v>18790</v>
      </c>
      <c r="C17438" s="194" t="s">
        <v>14997</v>
      </c>
      <c r="D17438" s="222">
        <v>17.260000000000002</v>
      </c>
    </row>
    <row r="17439" spans="1:4" ht="12.75" customHeight="1">
      <c r="A17439" s="203" t="s">
        <v>18791</v>
      </c>
      <c r="B17439" s="193" t="s">
        <v>18792</v>
      </c>
      <c r="C17439" s="194" t="s">
        <v>14997</v>
      </c>
      <c r="D17439" s="222">
        <v>10.31</v>
      </c>
    </row>
    <row r="17440" spans="1:4" ht="12.75" customHeight="1">
      <c r="A17440" s="203" t="s">
        <v>18793</v>
      </c>
      <c r="B17440" s="193" t="s">
        <v>18794</v>
      </c>
      <c r="C17440" s="194" t="s">
        <v>14997</v>
      </c>
      <c r="D17440" s="222">
        <v>10.31</v>
      </c>
    </row>
    <row r="17441" spans="1:4" ht="12.75" customHeight="1">
      <c r="A17441" s="203" t="s">
        <v>18795</v>
      </c>
      <c r="B17441" s="193" t="s">
        <v>18796</v>
      </c>
      <c r="C17441" s="194" t="s">
        <v>14997</v>
      </c>
      <c r="D17441" s="222">
        <v>17.260000000000002</v>
      </c>
    </row>
    <row r="17442" spans="1:4" ht="12.75" customHeight="1">
      <c r="A17442" s="203" t="s">
        <v>18797</v>
      </c>
      <c r="B17442" s="193" t="s">
        <v>18798</v>
      </c>
      <c r="C17442" s="194" t="s">
        <v>14997</v>
      </c>
      <c r="D17442" s="222">
        <v>17.260000000000002</v>
      </c>
    </row>
    <row r="17443" spans="1:4" ht="12.75" customHeight="1">
      <c r="A17443" s="203" t="s">
        <v>18799</v>
      </c>
      <c r="B17443" s="193" t="s">
        <v>18800</v>
      </c>
      <c r="C17443" s="194" t="s">
        <v>14997</v>
      </c>
      <c r="D17443" s="222">
        <v>17.260000000000002</v>
      </c>
    </row>
    <row r="17444" spans="1:4" ht="12.75" customHeight="1">
      <c r="A17444" s="203" t="s">
        <v>18801</v>
      </c>
      <c r="B17444" s="193" t="s">
        <v>18802</v>
      </c>
      <c r="C17444" s="194" t="s">
        <v>14997</v>
      </c>
      <c r="D17444" s="222">
        <v>17.260000000000002</v>
      </c>
    </row>
    <row r="17445" spans="1:4" ht="12.75" customHeight="1">
      <c r="A17445" s="203" t="s">
        <v>18803</v>
      </c>
      <c r="B17445" s="193" t="s">
        <v>18804</v>
      </c>
      <c r="C17445" s="194" t="s">
        <v>14997</v>
      </c>
      <c r="D17445" s="222">
        <v>101.02</v>
      </c>
    </row>
    <row r="17446" spans="1:4" ht="12.75" customHeight="1">
      <c r="A17446" s="203" t="s">
        <v>18805</v>
      </c>
      <c r="B17446" s="193" t="s">
        <v>18806</v>
      </c>
      <c r="C17446" s="194" t="s">
        <v>14997</v>
      </c>
      <c r="D17446" s="222">
        <v>36.630000000000003</v>
      </c>
    </row>
    <row r="17447" spans="1:4" ht="12.75" customHeight="1">
      <c r="A17447" s="203" t="s">
        <v>18807</v>
      </c>
      <c r="B17447" s="193" t="s">
        <v>18808</v>
      </c>
      <c r="C17447" s="194" t="s">
        <v>14997</v>
      </c>
      <c r="D17447" s="222">
        <v>36.630000000000003</v>
      </c>
    </row>
    <row r="17448" spans="1:4" ht="12.75" customHeight="1">
      <c r="A17448" s="203" t="s">
        <v>18809</v>
      </c>
      <c r="B17448" s="193" t="s">
        <v>18810</v>
      </c>
      <c r="C17448" s="194" t="s">
        <v>14997</v>
      </c>
      <c r="D17448" s="222">
        <v>36.630000000000003</v>
      </c>
    </row>
    <row r="17449" spans="1:4" ht="12.75" customHeight="1">
      <c r="A17449" s="203" t="s">
        <v>18811</v>
      </c>
      <c r="B17449" s="193" t="s">
        <v>18812</v>
      </c>
      <c r="C17449" s="194" t="s">
        <v>14997</v>
      </c>
      <c r="D17449" s="222">
        <v>36.630000000000003</v>
      </c>
    </row>
    <row r="17450" spans="1:4" ht="12.75" customHeight="1">
      <c r="A17450" s="203" t="s">
        <v>18813</v>
      </c>
      <c r="B17450" s="193" t="s">
        <v>18814</v>
      </c>
      <c r="C17450" s="194" t="s">
        <v>14997</v>
      </c>
      <c r="D17450" s="222">
        <v>23.25</v>
      </c>
    </row>
    <row r="17451" spans="1:4" ht="12.75" customHeight="1">
      <c r="A17451" s="203" t="s">
        <v>18815</v>
      </c>
      <c r="B17451" s="193" t="s">
        <v>18816</v>
      </c>
      <c r="C17451" s="194" t="s">
        <v>14997</v>
      </c>
      <c r="D17451" s="222">
        <v>25.67</v>
      </c>
    </row>
    <row r="17452" spans="1:4" ht="12.75" customHeight="1">
      <c r="A17452" s="203" t="s">
        <v>18817</v>
      </c>
      <c r="B17452" s="193" t="s">
        <v>18818</v>
      </c>
      <c r="C17452" s="194" t="s">
        <v>14997</v>
      </c>
      <c r="D17452" s="222">
        <v>25.67</v>
      </c>
    </row>
    <row r="17453" spans="1:4" ht="12.75" customHeight="1">
      <c r="A17453" s="203" t="s">
        <v>18819</v>
      </c>
      <c r="B17453" s="193" t="s">
        <v>18820</v>
      </c>
      <c r="C17453" s="194" t="s">
        <v>14997</v>
      </c>
      <c r="D17453" s="222">
        <v>25.67</v>
      </c>
    </row>
    <row r="17454" spans="1:4" ht="12.75" customHeight="1">
      <c r="A17454" s="203" t="s">
        <v>18821</v>
      </c>
      <c r="B17454" s="193" t="s">
        <v>18822</v>
      </c>
      <c r="C17454" s="194" t="s">
        <v>14997</v>
      </c>
      <c r="D17454" s="222">
        <v>25.67</v>
      </c>
    </row>
    <row r="17455" spans="1:4" ht="12.75" customHeight="1">
      <c r="A17455" s="203" t="s">
        <v>18823</v>
      </c>
      <c r="B17455" s="193" t="s">
        <v>18824</v>
      </c>
      <c r="C17455" s="194" t="s">
        <v>14997</v>
      </c>
      <c r="D17455" s="222">
        <v>25.67</v>
      </c>
    </row>
    <row r="17456" spans="1:4" ht="12.75" customHeight="1">
      <c r="A17456" s="203" t="s">
        <v>18825</v>
      </c>
      <c r="B17456" s="193" t="s">
        <v>18826</v>
      </c>
      <c r="C17456" s="194" t="s">
        <v>14997</v>
      </c>
      <c r="D17456" s="222">
        <v>25.67</v>
      </c>
    </row>
    <row r="17457" spans="1:4" ht="12.75" customHeight="1">
      <c r="A17457" s="203" t="s">
        <v>18827</v>
      </c>
      <c r="B17457" s="193" t="s">
        <v>18828</v>
      </c>
      <c r="C17457" s="194" t="s">
        <v>14997</v>
      </c>
      <c r="D17457" s="222">
        <v>25.67</v>
      </c>
    </row>
    <row r="17458" spans="1:4" ht="12.75" customHeight="1">
      <c r="A17458" s="203" t="s">
        <v>18829</v>
      </c>
      <c r="B17458" s="193" t="s">
        <v>18830</v>
      </c>
      <c r="C17458" s="194" t="s">
        <v>14997</v>
      </c>
      <c r="D17458" s="222">
        <v>18.2</v>
      </c>
    </row>
    <row r="17459" spans="1:4" ht="14.25">
      <c r="A17459" s="203" t="s">
        <v>18831</v>
      </c>
      <c r="B17459" s="193" t="s">
        <v>18832</v>
      </c>
      <c r="C17459" s="194" t="s">
        <v>14997</v>
      </c>
      <c r="D17459" s="222">
        <v>14.14</v>
      </c>
    </row>
    <row r="17460" spans="1:4" ht="14.25">
      <c r="A17460" s="203" t="s">
        <v>18833</v>
      </c>
      <c r="B17460" s="193" t="s">
        <v>18834</v>
      </c>
      <c r="C17460" s="194" t="s">
        <v>14997</v>
      </c>
      <c r="D17460" s="222">
        <v>20.05</v>
      </c>
    </row>
    <row r="17461" spans="1:4" ht="12.75" customHeight="1">
      <c r="A17461" s="203" t="s">
        <v>18835</v>
      </c>
      <c r="B17461" s="193" t="s">
        <v>18836</v>
      </c>
      <c r="C17461" s="194" t="s">
        <v>14997</v>
      </c>
      <c r="D17461" s="222">
        <v>14.14</v>
      </c>
    </row>
    <row r="17462" spans="1:4" ht="12.75" customHeight="1">
      <c r="A17462" s="203" t="s">
        <v>18837</v>
      </c>
      <c r="B17462" s="193" t="s">
        <v>18838</v>
      </c>
      <c r="C17462" s="194" t="s">
        <v>14997</v>
      </c>
      <c r="D17462" s="222">
        <v>25.67</v>
      </c>
    </row>
    <row r="17463" spans="1:4" ht="12.75" customHeight="1">
      <c r="A17463" s="203" t="s">
        <v>18839</v>
      </c>
      <c r="B17463" s="193" t="s">
        <v>18840</v>
      </c>
      <c r="C17463" s="194" t="s">
        <v>14997</v>
      </c>
      <c r="D17463" s="222">
        <v>14.14</v>
      </c>
    </row>
    <row r="17464" spans="1:4" ht="14.25">
      <c r="A17464" s="203" t="s">
        <v>18841</v>
      </c>
      <c r="B17464" s="193" t="s">
        <v>18842</v>
      </c>
      <c r="C17464" s="194" t="s">
        <v>14997</v>
      </c>
      <c r="D17464" s="222">
        <v>14.14</v>
      </c>
    </row>
    <row r="17465" spans="1:4" ht="12.75" customHeight="1">
      <c r="A17465" s="203" t="s">
        <v>18843</v>
      </c>
      <c r="B17465" s="193" t="s">
        <v>18844</v>
      </c>
      <c r="C17465" s="194" t="s">
        <v>14997</v>
      </c>
      <c r="D17465" s="222">
        <v>25.67</v>
      </c>
    </row>
    <row r="17466" spans="1:4" ht="12.75" customHeight="1">
      <c r="A17466" s="203" t="s">
        <v>18845</v>
      </c>
      <c r="B17466" s="193" t="s">
        <v>18846</v>
      </c>
      <c r="C17466" s="194" t="s">
        <v>14997</v>
      </c>
      <c r="D17466" s="222">
        <v>25.67</v>
      </c>
    </row>
    <row r="17467" spans="1:4" ht="14.25">
      <c r="A17467" s="203" t="s">
        <v>18847</v>
      </c>
      <c r="B17467" s="193" t="s">
        <v>18848</v>
      </c>
      <c r="C17467" s="194" t="s">
        <v>14997</v>
      </c>
      <c r="D17467" s="222">
        <v>25.67</v>
      </c>
    </row>
    <row r="17468" spans="1:4" ht="12.75" customHeight="1">
      <c r="A17468" s="203" t="s">
        <v>18849</v>
      </c>
      <c r="B17468" s="193" t="s">
        <v>18850</v>
      </c>
      <c r="C17468" s="194" t="s">
        <v>14997</v>
      </c>
      <c r="D17468" s="222">
        <v>25.67</v>
      </c>
    </row>
    <row r="17469" spans="1:4" ht="12.75" customHeight="1">
      <c r="A17469" s="203" t="s">
        <v>18851</v>
      </c>
      <c r="B17469" s="193" t="s">
        <v>18852</v>
      </c>
      <c r="C17469" s="194" t="s">
        <v>14997</v>
      </c>
      <c r="D17469" s="222">
        <v>25.67</v>
      </c>
    </row>
    <row r="17470" spans="1:4" ht="12.75" customHeight="1">
      <c r="A17470" s="203" t="s">
        <v>18853</v>
      </c>
      <c r="B17470" s="193" t="s">
        <v>18854</v>
      </c>
      <c r="C17470" s="194" t="s">
        <v>14997</v>
      </c>
      <c r="D17470" s="222">
        <v>25.67</v>
      </c>
    </row>
    <row r="17471" spans="1:4" ht="12.75" customHeight="1">
      <c r="A17471" s="203" t="s">
        <v>18855</v>
      </c>
      <c r="B17471" s="193" t="s">
        <v>18856</v>
      </c>
      <c r="C17471" s="194" t="s">
        <v>14997</v>
      </c>
      <c r="D17471" s="222">
        <v>25.67</v>
      </c>
    </row>
    <row r="17472" spans="1:4" ht="12.75" customHeight="1">
      <c r="A17472" s="202">
        <v>8691</v>
      </c>
      <c r="B17472" s="191" t="s">
        <v>18857</v>
      </c>
      <c r="C17472" s="192"/>
      <c r="D17472" s="221"/>
    </row>
    <row r="17473" spans="1:4" ht="12.75" customHeight="1">
      <c r="A17473" s="202">
        <v>9050</v>
      </c>
      <c r="B17473" s="191" t="s">
        <v>18858</v>
      </c>
      <c r="C17473" s="192"/>
      <c r="D17473" s="221"/>
    </row>
    <row r="17474" spans="1:4" ht="12.75" customHeight="1">
      <c r="A17474" s="203" t="s">
        <v>18859</v>
      </c>
      <c r="B17474" s="193" t="s">
        <v>18860</v>
      </c>
      <c r="C17474" s="194" t="s">
        <v>14997</v>
      </c>
      <c r="D17474" s="222">
        <v>166.6</v>
      </c>
    </row>
    <row r="17475" spans="1:4" ht="12.75" customHeight="1">
      <c r="A17475" s="203" t="s">
        <v>18861</v>
      </c>
      <c r="B17475" s="193" t="s">
        <v>18862</v>
      </c>
      <c r="C17475" s="194" t="s">
        <v>14997</v>
      </c>
      <c r="D17475" s="222">
        <v>306.10000000000002</v>
      </c>
    </row>
    <row r="17476" spans="1:4" ht="12.75" customHeight="1">
      <c r="A17476" s="203" t="s">
        <v>18863</v>
      </c>
      <c r="B17476" s="193" t="s">
        <v>18864</v>
      </c>
      <c r="C17476" s="194" t="s">
        <v>14997</v>
      </c>
      <c r="D17476" s="222">
        <v>219.3</v>
      </c>
    </row>
    <row r="17477" spans="1:4" ht="12.75" customHeight="1">
      <c r="A17477" s="202">
        <v>9051</v>
      </c>
      <c r="B17477" s="191" t="s">
        <v>18865</v>
      </c>
      <c r="C17477" s="192"/>
      <c r="D17477" s="221"/>
    </row>
    <row r="17478" spans="1:4" ht="12.75" customHeight="1">
      <c r="A17478" s="203" t="s">
        <v>18866</v>
      </c>
      <c r="B17478" s="193" t="s">
        <v>18867</v>
      </c>
      <c r="C17478" s="194" t="s">
        <v>14997</v>
      </c>
      <c r="D17478" s="222">
        <v>137.80000000000001</v>
      </c>
    </row>
    <row r="17479" spans="1:4" ht="12.75" customHeight="1">
      <c r="A17479" s="203" t="s">
        <v>18868</v>
      </c>
      <c r="B17479" s="193" t="s">
        <v>18869</v>
      </c>
      <c r="C17479" s="194" t="s">
        <v>14997</v>
      </c>
      <c r="D17479" s="222">
        <v>190.65</v>
      </c>
    </row>
    <row r="17480" spans="1:4" ht="15">
      <c r="A17480" s="202">
        <v>9052</v>
      </c>
      <c r="B17480" s="191" t="s">
        <v>18870</v>
      </c>
      <c r="C17480" s="192"/>
      <c r="D17480" s="221"/>
    </row>
    <row r="17481" spans="1:4" ht="12.75" customHeight="1">
      <c r="A17481" s="203" t="s">
        <v>18871</v>
      </c>
      <c r="B17481" s="193" t="s">
        <v>18872</v>
      </c>
      <c r="C17481" s="194" t="s">
        <v>14997</v>
      </c>
      <c r="D17481" s="222">
        <v>236.04</v>
      </c>
    </row>
    <row r="17482" spans="1:4" ht="12.75" customHeight="1">
      <c r="A17482" s="203" t="s">
        <v>18873</v>
      </c>
      <c r="B17482" s="193" t="s">
        <v>18874</v>
      </c>
      <c r="C17482" s="194" t="s">
        <v>14997</v>
      </c>
      <c r="D17482" s="222">
        <v>142.11000000000001</v>
      </c>
    </row>
    <row r="17483" spans="1:4" ht="12.75" customHeight="1">
      <c r="A17483" s="203" t="s">
        <v>18875</v>
      </c>
      <c r="B17483" s="193" t="s">
        <v>18876</v>
      </c>
      <c r="C17483" s="194" t="s">
        <v>14997</v>
      </c>
      <c r="D17483" s="222">
        <v>398.48</v>
      </c>
    </row>
    <row r="17484" spans="1:4" ht="12.75" customHeight="1">
      <c r="A17484" s="203" t="s">
        <v>18877</v>
      </c>
      <c r="B17484" s="193" t="s">
        <v>18878</v>
      </c>
      <c r="C17484" s="194" t="s">
        <v>14997</v>
      </c>
      <c r="D17484" s="222">
        <v>278.27999999999997</v>
      </c>
    </row>
    <row r="17485" spans="1:4" ht="12.75" customHeight="1">
      <c r="A17485" s="203" t="s">
        <v>18879</v>
      </c>
      <c r="B17485" s="193" t="s">
        <v>18880</v>
      </c>
      <c r="C17485" s="194" t="s">
        <v>14997</v>
      </c>
      <c r="D17485" s="222">
        <v>394.03</v>
      </c>
    </row>
    <row r="17486" spans="1:4" ht="12.75" customHeight="1">
      <c r="A17486" s="203" t="s">
        <v>18881</v>
      </c>
      <c r="B17486" s="193" t="s">
        <v>18882</v>
      </c>
      <c r="C17486" s="194" t="s">
        <v>14997</v>
      </c>
      <c r="D17486" s="222">
        <v>392.5</v>
      </c>
    </row>
    <row r="17487" spans="1:4" ht="12.75" customHeight="1">
      <c r="A17487" s="203" t="s">
        <v>18883</v>
      </c>
      <c r="B17487" s="193" t="s">
        <v>18884</v>
      </c>
      <c r="C17487" s="194" t="s">
        <v>14997</v>
      </c>
      <c r="D17487" s="222">
        <v>346.89</v>
      </c>
    </row>
    <row r="17488" spans="1:4" ht="15">
      <c r="A17488" s="202">
        <v>9053</v>
      </c>
      <c r="B17488" s="191" t="s">
        <v>18885</v>
      </c>
      <c r="C17488" s="192"/>
      <c r="D17488" s="221"/>
    </row>
    <row r="17489" spans="1:4" ht="12.75" customHeight="1">
      <c r="A17489" s="203" t="s">
        <v>18886</v>
      </c>
      <c r="B17489" s="193" t="s">
        <v>18887</v>
      </c>
      <c r="C17489" s="194" t="s">
        <v>14997</v>
      </c>
      <c r="D17489" s="222">
        <v>276</v>
      </c>
    </row>
    <row r="17490" spans="1:4" ht="12.75" customHeight="1">
      <c r="A17490" s="203" t="s">
        <v>18888</v>
      </c>
      <c r="B17490" s="193" t="s">
        <v>18889</v>
      </c>
      <c r="C17490" s="194" t="s">
        <v>14997</v>
      </c>
      <c r="D17490" s="222">
        <v>155.80000000000001</v>
      </c>
    </row>
    <row r="17491" spans="1:4" ht="12.75" customHeight="1">
      <c r="A17491" s="202">
        <v>9054</v>
      </c>
      <c r="B17491" s="191" t="s">
        <v>18890</v>
      </c>
      <c r="C17491" s="192"/>
      <c r="D17491" s="221"/>
    </row>
    <row r="17492" spans="1:4" ht="12.75" customHeight="1">
      <c r="A17492" s="203" t="s">
        <v>18891</v>
      </c>
      <c r="B17492" s="193" t="s">
        <v>18892</v>
      </c>
      <c r="C17492" s="194" t="s">
        <v>14997</v>
      </c>
      <c r="D17492" s="222">
        <v>194.33</v>
      </c>
    </row>
    <row r="17493" spans="1:4" ht="12.75" customHeight="1">
      <c r="A17493" s="202">
        <v>9055</v>
      </c>
      <c r="B17493" s="191" t="s">
        <v>18893</v>
      </c>
      <c r="C17493" s="192"/>
      <c r="D17493" s="221"/>
    </row>
    <row r="17494" spans="1:4" ht="12.75" customHeight="1">
      <c r="A17494" s="203" t="s">
        <v>18894</v>
      </c>
      <c r="B17494" s="193" t="s">
        <v>18895</v>
      </c>
      <c r="C17494" s="194" t="s">
        <v>14997</v>
      </c>
      <c r="D17494" s="222">
        <v>323.55</v>
      </c>
    </row>
    <row r="17495" spans="1:4" ht="12.75" customHeight="1">
      <c r="A17495" s="203" t="s">
        <v>18896</v>
      </c>
      <c r="B17495" s="193" t="s">
        <v>18897</v>
      </c>
      <c r="C17495" s="194" t="s">
        <v>14997</v>
      </c>
      <c r="D17495" s="222">
        <v>520.29999999999995</v>
      </c>
    </row>
    <row r="17496" spans="1:4" ht="12.75" customHeight="1">
      <c r="A17496" s="202">
        <v>8692</v>
      </c>
      <c r="B17496" s="191" t="s">
        <v>18898</v>
      </c>
      <c r="C17496" s="192"/>
      <c r="D17496" s="221"/>
    </row>
    <row r="17497" spans="1:4" ht="12.75" customHeight="1">
      <c r="A17497" s="202">
        <v>9056</v>
      </c>
      <c r="B17497" s="191" t="s">
        <v>18899</v>
      </c>
      <c r="C17497" s="192"/>
      <c r="D17497" s="221"/>
    </row>
    <row r="17498" spans="1:4" ht="12.75" customHeight="1">
      <c r="A17498" s="203" t="s">
        <v>18900</v>
      </c>
      <c r="B17498" s="193" t="s">
        <v>18901</v>
      </c>
      <c r="C17498" s="194" t="s">
        <v>14674</v>
      </c>
      <c r="D17498" s="222">
        <v>20.72</v>
      </c>
    </row>
    <row r="17499" spans="1:4" ht="12.75" customHeight="1">
      <c r="A17499" s="203" t="s">
        <v>18902</v>
      </c>
      <c r="B17499" s="193" t="s">
        <v>18903</v>
      </c>
      <c r="C17499" s="194" t="s">
        <v>14674</v>
      </c>
      <c r="D17499" s="222">
        <v>34.25</v>
      </c>
    </row>
    <row r="17500" spans="1:4" ht="12.75" customHeight="1">
      <c r="A17500" s="203" t="s">
        <v>18904</v>
      </c>
      <c r="B17500" s="193" t="s">
        <v>18905</v>
      </c>
      <c r="C17500" s="194" t="s">
        <v>14674</v>
      </c>
      <c r="D17500" s="222">
        <v>35.4</v>
      </c>
    </row>
    <row r="17501" spans="1:4" ht="12.75" customHeight="1">
      <c r="A17501" s="202">
        <v>9057</v>
      </c>
      <c r="B17501" s="191" t="s">
        <v>18906</v>
      </c>
      <c r="C17501" s="192"/>
      <c r="D17501" s="221"/>
    </row>
    <row r="17502" spans="1:4" ht="12.75" customHeight="1">
      <c r="A17502" s="203" t="s">
        <v>18907</v>
      </c>
      <c r="B17502" s="193" t="s">
        <v>18908</v>
      </c>
      <c r="C17502" s="194" t="s">
        <v>14997</v>
      </c>
      <c r="D17502" s="222">
        <v>11.33</v>
      </c>
    </row>
    <row r="17503" spans="1:4" ht="14.25">
      <c r="A17503" s="203" t="s">
        <v>18909</v>
      </c>
      <c r="B17503" s="193" t="s">
        <v>18910</v>
      </c>
      <c r="C17503" s="194" t="s">
        <v>14674</v>
      </c>
      <c r="D17503" s="222">
        <v>25.21</v>
      </c>
    </row>
    <row r="17504" spans="1:4" ht="12.75" customHeight="1">
      <c r="A17504" s="203" t="s">
        <v>18911</v>
      </c>
      <c r="B17504" s="193" t="s">
        <v>23987</v>
      </c>
      <c r="C17504" s="194" t="s">
        <v>14997</v>
      </c>
      <c r="D17504" s="222">
        <v>15.1</v>
      </c>
    </row>
    <row r="17505" spans="1:4" ht="15">
      <c r="A17505" s="202">
        <v>9058</v>
      </c>
      <c r="B17505" s="191" t="s">
        <v>18912</v>
      </c>
      <c r="C17505" s="192"/>
      <c r="D17505" s="221"/>
    </row>
    <row r="17506" spans="1:4" ht="12.75" customHeight="1">
      <c r="A17506" s="203" t="s">
        <v>18913</v>
      </c>
      <c r="B17506" s="193" t="s">
        <v>18914</v>
      </c>
      <c r="C17506" s="194" t="s">
        <v>14997</v>
      </c>
      <c r="D17506" s="222">
        <v>9</v>
      </c>
    </row>
    <row r="17507" spans="1:4" ht="12.75" customHeight="1">
      <c r="A17507" s="203" t="s">
        <v>18915</v>
      </c>
      <c r="B17507" s="193" t="s">
        <v>18916</v>
      </c>
      <c r="C17507" s="194" t="s">
        <v>14997</v>
      </c>
      <c r="D17507" s="222">
        <v>9</v>
      </c>
    </row>
    <row r="17508" spans="1:4" ht="12.75" customHeight="1">
      <c r="A17508" s="203" t="s">
        <v>18917</v>
      </c>
      <c r="B17508" s="193" t="s">
        <v>18918</v>
      </c>
      <c r="C17508" s="194" t="s">
        <v>14997</v>
      </c>
      <c r="D17508" s="222">
        <v>113.67</v>
      </c>
    </row>
    <row r="17509" spans="1:4" ht="12.75" customHeight="1">
      <c r="A17509" s="203" t="s">
        <v>18919</v>
      </c>
      <c r="B17509" s="193" t="s">
        <v>18920</v>
      </c>
      <c r="C17509" s="194" t="s">
        <v>14997</v>
      </c>
      <c r="D17509" s="222">
        <v>107.17</v>
      </c>
    </row>
    <row r="17510" spans="1:4" ht="12.75" customHeight="1">
      <c r="A17510" s="203" t="s">
        <v>18921</v>
      </c>
      <c r="B17510" s="193" t="s">
        <v>18922</v>
      </c>
      <c r="C17510" s="194" t="s">
        <v>14997</v>
      </c>
      <c r="D17510" s="222">
        <v>107.17</v>
      </c>
    </row>
    <row r="17511" spans="1:4" ht="12.75" customHeight="1">
      <c r="A17511" s="203" t="s">
        <v>18923</v>
      </c>
      <c r="B17511" s="193" t="s">
        <v>18924</v>
      </c>
      <c r="C17511" s="194" t="s">
        <v>14997</v>
      </c>
      <c r="D17511" s="222">
        <v>110.36</v>
      </c>
    </row>
    <row r="17512" spans="1:4" ht="12.75" customHeight="1">
      <c r="A17512" s="203" t="s">
        <v>18925</v>
      </c>
      <c r="B17512" s="193" t="s">
        <v>18926</v>
      </c>
      <c r="C17512" s="194" t="s">
        <v>14997</v>
      </c>
      <c r="D17512" s="222">
        <v>110.36</v>
      </c>
    </row>
    <row r="17513" spans="1:4" ht="12.75" customHeight="1">
      <c r="A17513" s="203" t="s">
        <v>18927</v>
      </c>
      <c r="B17513" s="193" t="s">
        <v>18928</v>
      </c>
      <c r="C17513" s="194" t="s">
        <v>14997</v>
      </c>
      <c r="D17513" s="222">
        <v>110.36</v>
      </c>
    </row>
    <row r="17514" spans="1:4" ht="14.25">
      <c r="A17514" s="203" t="s">
        <v>18929</v>
      </c>
      <c r="B17514" s="193" t="s">
        <v>18930</v>
      </c>
      <c r="C17514" s="194" t="s">
        <v>14997</v>
      </c>
      <c r="D17514" s="222">
        <v>110.36</v>
      </c>
    </row>
    <row r="17515" spans="1:4" ht="14.25">
      <c r="A17515" s="203" t="s">
        <v>18931</v>
      </c>
      <c r="B17515" s="193" t="s">
        <v>18932</v>
      </c>
      <c r="C17515" s="194" t="s">
        <v>14997</v>
      </c>
      <c r="D17515" s="222">
        <v>110.36</v>
      </c>
    </row>
    <row r="17516" spans="1:4" ht="14.25">
      <c r="A17516" s="203" t="s">
        <v>18933</v>
      </c>
      <c r="B17516" s="193" t="s">
        <v>18934</v>
      </c>
      <c r="C17516" s="194" t="s">
        <v>14997</v>
      </c>
      <c r="D17516" s="222">
        <v>92.04</v>
      </c>
    </row>
    <row r="17517" spans="1:4" ht="14.25">
      <c r="A17517" s="203" t="s">
        <v>18935</v>
      </c>
      <c r="B17517" s="193" t="s">
        <v>18936</v>
      </c>
      <c r="C17517" s="194" t="s">
        <v>14997</v>
      </c>
      <c r="D17517" s="222">
        <v>150</v>
      </c>
    </row>
    <row r="17518" spans="1:4" ht="12.75" customHeight="1">
      <c r="A17518" s="203" t="s">
        <v>18937</v>
      </c>
      <c r="B17518" s="193" t="s">
        <v>18938</v>
      </c>
      <c r="C17518" s="194" t="s">
        <v>14997</v>
      </c>
      <c r="D17518" s="222">
        <v>83.51</v>
      </c>
    </row>
    <row r="17519" spans="1:4" ht="12.75" customHeight="1">
      <c r="A17519" s="203" t="s">
        <v>18939</v>
      </c>
      <c r="B17519" s="193" t="s">
        <v>18940</v>
      </c>
      <c r="C17519" s="194" t="s">
        <v>14997</v>
      </c>
      <c r="D17519" s="222">
        <v>97.57</v>
      </c>
    </row>
    <row r="17520" spans="1:4" ht="12.75" customHeight="1">
      <c r="A17520" s="203" t="s">
        <v>18941</v>
      </c>
      <c r="B17520" s="193" t="s">
        <v>18942</v>
      </c>
      <c r="C17520" s="194" t="s">
        <v>14997</v>
      </c>
      <c r="D17520" s="222">
        <v>115.63</v>
      </c>
    </row>
    <row r="17521" spans="1:4" ht="14.25">
      <c r="A17521" s="203" t="s">
        <v>18943</v>
      </c>
      <c r="B17521" s="193" t="s">
        <v>18944</v>
      </c>
      <c r="C17521" s="194" t="s">
        <v>14997</v>
      </c>
      <c r="D17521" s="222">
        <v>135.47999999999999</v>
      </c>
    </row>
    <row r="17522" spans="1:4" ht="14.25">
      <c r="A17522" s="203" t="s">
        <v>18945</v>
      </c>
      <c r="B17522" s="193" t="s">
        <v>18946</v>
      </c>
      <c r="C17522" s="194" t="s">
        <v>14997</v>
      </c>
      <c r="D17522" s="222">
        <v>103.22</v>
      </c>
    </row>
    <row r="17523" spans="1:4" ht="12.75" customHeight="1">
      <c r="A17523" s="203" t="s">
        <v>18947</v>
      </c>
      <c r="B17523" s="193" t="s">
        <v>18948</v>
      </c>
      <c r="C17523" s="194" t="s">
        <v>14997</v>
      </c>
      <c r="D17523" s="222">
        <v>150</v>
      </c>
    </row>
    <row r="17524" spans="1:4" ht="12.75" customHeight="1">
      <c r="A17524" s="203" t="s">
        <v>18949</v>
      </c>
      <c r="B17524" s="193" t="s">
        <v>18950</v>
      </c>
      <c r="C17524" s="194" t="s">
        <v>14997</v>
      </c>
      <c r="D17524" s="222">
        <v>107.62</v>
      </c>
    </row>
    <row r="17525" spans="1:4" ht="14.25">
      <c r="A17525" s="203" t="s">
        <v>18951</v>
      </c>
      <c r="B17525" s="193" t="s">
        <v>18952</v>
      </c>
      <c r="C17525" s="194" t="s">
        <v>14997</v>
      </c>
      <c r="D17525" s="222">
        <v>120</v>
      </c>
    </row>
    <row r="17526" spans="1:4" ht="14.25">
      <c r="A17526" s="203" t="s">
        <v>18953</v>
      </c>
      <c r="B17526" s="193" t="s">
        <v>18954</v>
      </c>
      <c r="C17526" s="194" t="s">
        <v>14997</v>
      </c>
      <c r="D17526" s="222">
        <v>133</v>
      </c>
    </row>
    <row r="17527" spans="1:4" ht="14.25">
      <c r="A17527" s="203" t="s">
        <v>18955</v>
      </c>
      <c r="B17527" s="193" t="s">
        <v>18956</v>
      </c>
      <c r="C17527" s="194" t="s">
        <v>14674</v>
      </c>
      <c r="D17527" s="222">
        <v>90.5</v>
      </c>
    </row>
    <row r="17528" spans="1:4" ht="12.75" customHeight="1">
      <c r="A17528" s="203" t="s">
        <v>18957</v>
      </c>
      <c r="B17528" s="193" t="s">
        <v>18958</v>
      </c>
      <c r="C17528" s="194" t="s">
        <v>14674</v>
      </c>
      <c r="D17528" s="222">
        <v>100</v>
      </c>
    </row>
    <row r="17529" spans="1:4" ht="12.75" customHeight="1">
      <c r="A17529" s="203" t="s">
        <v>18959</v>
      </c>
      <c r="B17529" s="193" t="s">
        <v>18960</v>
      </c>
      <c r="C17529" s="194" t="s">
        <v>14674</v>
      </c>
      <c r="D17529" s="222">
        <v>21.5</v>
      </c>
    </row>
    <row r="17530" spans="1:4" ht="12.75" customHeight="1">
      <c r="A17530" s="203" t="s">
        <v>18961</v>
      </c>
      <c r="B17530" s="193" t="s">
        <v>18962</v>
      </c>
      <c r="C17530" s="194" t="s">
        <v>14674</v>
      </c>
      <c r="D17530" s="222">
        <v>87.5</v>
      </c>
    </row>
    <row r="17531" spans="1:4" ht="12.75" customHeight="1">
      <c r="A17531" s="203" t="s">
        <v>18963</v>
      </c>
      <c r="B17531" s="193" t="s">
        <v>18964</v>
      </c>
      <c r="C17531" s="194" t="s">
        <v>14997</v>
      </c>
      <c r="D17531" s="222">
        <v>48</v>
      </c>
    </row>
    <row r="17532" spans="1:4" ht="12.75" customHeight="1">
      <c r="A17532" s="203" t="s">
        <v>18965</v>
      </c>
      <c r="B17532" s="193" t="s">
        <v>18966</v>
      </c>
      <c r="C17532" s="194" t="s">
        <v>14997</v>
      </c>
      <c r="D17532" s="222">
        <v>159.9</v>
      </c>
    </row>
    <row r="17533" spans="1:4" ht="12.75" customHeight="1">
      <c r="A17533" s="203" t="s">
        <v>18967</v>
      </c>
      <c r="B17533" s="193" t="s">
        <v>18968</v>
      </c>
      <c r="C17533" s="194" t="s">
        <v>14997</v>
      </c>
      <c r="D17533" s="222">
        <v>159.9</v>
      </c>
    </row>
    <row r="17534" spans="1:4" ht="12.75" customHeight="1">
      <c r="A17534" s="202">
        <v>9060</v>
      </c>
      <c r="B17534" s="191" t="s">
        <v>18969</v>
      </c>
      <c r="C17534" s="192"/>
      <c r="D17534" s="221"/>
    </row>
    <row r="17535" spans="1:4" ht="12.75" customHeight="1">
      <c r="A17535" s="203" t="s">
        <v>18970</v>
      </c>
      <c r="B17535" s="193" t="s">
        <v>18971</v>
      </c>
      <c r="C17535" s="194" t="s">
        <v>14752</v>
      </c>
      <c r="D17535" s="222">
        <v>1082.76</v>
      </c>
    </row>
    <row r="17536" spans="1:4" ht="12.75" customHeight="1">
      <c r="A17536" s="203" t="s">
        <v>18972</v>
      </c>
      <c r="B17536" s="193" t="s">
        <v>18973</v>
      </c>
      <c r="C17536" s="194" t="s">
        <v>14997</v>
      </c>
      <c r="D17536" s="222">
        <v>259.48</v>
      </c>
    </row>
    <row r="17537" spans="1:4" ht="14.25">
      <c r="A17537" s="203" t="s">
        <v>18974</v>
      </c>
      <c r="B17537" s="193" t="s">
        <v>18975</v>
      </c>
      <c r="C17537" s="194" t="s">
        <v>14997</v>
      </c>
      <c r="D17537" s="222">
        <v>34.14</v>
      </c>
    </row>
    <row r="17538" spans="1:4" ht="12.75" customHeight="1">
      <c r="A17538" s="202">
        <v>8693</v>
      </c>
      <c r="B17538" s="191" t="s">
        <v>18976</v>
      </c>
      <c r="C17538" s="192"/>
      <c r="D17538" s="221"/>
    </row>
    <row r="17539" spans="1:4" ht="12.75" customHeight="1">
      <c r="A17539" s="202">
        <v>9061</v>
      </c>
      <c r="B17539" s="191" t="s">
        <v>18977</v>
      </c>
      <c r="C17539" s="192"/>
      <c r="D17539" s="221"/>
    </row>
    <row r="17540" spans="1:4" ht="12.75" customHeight="1">
      <c r="A17540" s="203" t="s">
        <v>18978</v>
      </c>
      <c r="B17540" s="193" t="s">
        <v>18979</v>
      </c>
      <c r="C17540" s="194" t="s">
        <v>14883</v>
      </c>
      <c r="D17540" s="222">
        <v>2.74</v>
      </c>
    </row>
    <row r="17541" spans="1:4" ht="12.75" customHeight="1">
      <c r="A17541" s="203" t="s">
        <v>18980</v>
      </c>
      <c r="B17541" s="193" t="s">
        <v>18981</v>
      </c>
      <c r="C17541" s="194" t="s">
        <v>14883</v>
      </c>
      <c r="D17541" s="222">
        <v>3.57</v>
      </c>
    </row>
    <row r="17542" spans="1:4" ht="12.75" customHeight="1">
      <c r="A17542" s="203" t="s">
        <v>18982</v>
      </c>
      <c r="B17542" s="193" t="s">
        <v>18983</v>
      </c>
      <c r="C17542" s="194" t="s">
        <v>14883</v>
      </c>
      <c r="D17542" s="222">
        <v>5.95</v>
      </c>
    </row>
    <row r="17543" spans="1:4" ht="12.75" customHeight="1">
      <c r="A17543" s="203" t="s">
        <v>18984</v>
      </c>
      <c r="B17543" s="193" t="s">
        <v>18985</v>
      </c>
      <c r="C17543" s="194" t="s">
        <v>14883</v>
      </c>
      <c r="D17543" s="222">
        <v>3.69</v>
      </c>
    </row>
    <row r="17544" spans="1:4" ht="12.75" customHeight="1">
      <c r="A17544" s="203" t="s">
        <v>18986</v>
      </c>
      <c r="B17544" s="193" t="s">
        <v>18987</v>
      </c>
      <c r="C17544" s="194" t="s">
        <v>14883</v>
      </c>
      <c r="D17544" s="222">
        <v>5.74</v>
      </c>
    </row>
    <row r="17545" spans="1:4" ht="12.75" customHeight="1">
      <c r="A17545" s="203" t="s">
        <v>18988</v>
      </c>
      <c r="B17545" s="193" t="s">
        <v>18989</v>
      </c>
      <c r="C17545" s="194" t="s">
        <v>14883</v>
      </c>
      <c r="D17545" s="222">
        <v>7.38</v>
      </c>
    </row>
    <row r="17546" spans="1:4" ht="12.75" customHeight="1">
      <c r="A17546" s="203" t="s">
        <v>18990</v>
      </c>
      <c r="B17546" s="193" t="s">
        <v>18991</v>
      </c>
      <c r="C17546" s="194" t="s">
        <v>14883</v>
      </c>
      <c r="D17546" s="222">
        <v>10.34</v>
      </c>
    </row>
    <row r="17547" spans="1:4" ht="12.75" customHeight="1">
      <c r="A17547" s="203" t="s">
        <v>18992</v>
      </c>
      <c r="B17547" s="193" t="s">
        <v>18993</v>
      </c>
      <c r="C17547" s="194" t="s">
        <v>14883</v>
      </c>
      <c r="D17547" s="222">
        <v>11.24</v>
      </c>
    </row>
    <row r="17548" spans="1:4" ht="12.75" customHeight="1">
      <c r="A17548" s="203" t="s">
        <v>18994</v>
      </c>
      <c r="B17548" s="193" t="s">
        <v>18995</v>
      </c>
      <c r="C17548" s="194" t="s">
        <v>14883</v>
      </c>
      <c r="D17548" s="222">
        <v>14.36</v>
      </c>
    </row>
    <row r="17549" spans="1:4" ht="12.75" customHeight="1">
      <c r="A17549" s="202">
        <v>9062</v>
      </c>
      <c r="B17549" s="191" t="s">
        <v>18996</v>
      </c>
      <c r="C17549" s="192"/>
      <c r="D17549" s="221"/>
    </row>
    <row r="17550" spans="1:4" ht="12.75" customHeight="1">
      <c r="A17550" s="203" t="s">
        <v>18997</v>
      </c>
      <c r="B17550" s="193" t="s">
        <v>18998</v>
      </c>
      <c r="C17550" s="194" t="s">
        <v>14883</v>
      </c>
      <c r="D17550" s="222">
        <v>43.7</v>
      </c>
    </row>
    <row r="17551" spans="1:4" ht="12.75" customHeight="1">
      <c r="A17551" s="203" t="s">
        <v>18999</v>
      </c>
      <c r="B17551" s="193" t="s">
        <v>19000</v>
      </c>
      <c r="C17551" s="194" t="s">
        <v>14883</v>
      </c>
      <c r="D17551" s="222">
        <v>29.14</v>
      </c>
    </row>
    <row r="17552" spans="1:4" ht="12.75" customHeight="1">
      <c r="A17552" s="203" t="s">
        <v>19001</v>
      </c>
      <c r="B17552" s="193" t="s">
        <v>19002</v>
      </c>
      <c r="C17552" s="194" t="s">
        <v>14883</v>
      </c>
      <c r="D17552" s="222">
        <v>23.87</v>
      </c>
    </row>
    <row r="17553" spans="1:4" ht="12.75" customHeight="1">
      <c r="A17553" s="203" t="s">
        <v>19003</v>
      </c>
      <c r="B17553" s="193" t="s">
        <v>19004</v>
      </c>
      <c r="C17553" s="194" t="s">
        <v>14883</v>
      </c>
      <c r="D17553" s="222">
        <v>16.989999999999998</v>
      </c>
    </row>
    <row r="17554" spans="1:4" ht="12.75" customHeight="1">
      <c r="A17554" s="203" t="s">
        <v>19005</v>
      </c>
      <c r="B17554" s="193" t="s">
        <v>19006</v>
      </c>
      <c r="C17554" s="194" t="s">
        <v>14883</v>
      </c>
      <c r="D17554" s="222">
        <v>7.06</v>
      </c>
    </row>
    <row r="17555" spans="1:4" ht="12.75" customHeight="1">
      <c r="A17555" s="203" t="s">
        <v>19007</v>
      </c>
      <c r="B17555" s="193" t="s">
        <v>19008</v>
      </c>
      <c r="C17555" s="194" t="s">
        <v>14883</v>
      </c>
      <c r="D17555" s="222">
        <v>9.65</v>
      </c>
    </row>
    <row r="17556" spans="1:4" ht="12.75" customHeight="1">
      <c r="A17556" s="203" t="s">
        <v>19009</v>
      </c>
      <c r="B17556" s="193" t="s">
        <v>19010</v>
      </c>
      <c r="C17556" s="194" t="s">
        <v>14674</v>
      </c>
      <c r="D17556" s="222">
        <v>38.6</v>
      </c>
    </row>
    <row r="17557" spans="1:4" ht="12.75" customHeight="1">
      <c r="A17557" s="203" t="s">
        <v>19011</v>
      </c>
      <c r="B17557" s="193" t="s">
        <v>19012</v>
      </c>
      <c r="C17557" s="194" t="s">
        <v>14674</v>
      </c>
      <c r="D17557" s="222">
        <v>9.18</v>
      </c>
    </row>
    <row r="17558" spans="1:4" ht="12.75" customHeight="1">
      <c r="A17558" s="203" t="s">
        <v>19013</v>
      </c>
      <c r="B17558" s="193" t="s">
        <v>19014</v>
      </c>
      <c r="C17558" s="194" t="s">
        <v>14997</v>
      </c>
      <c r="D17558" s="222">
        <v>6.79</v>
      </c>
    </row>
    <row r="17559" spans="1:4" ht="12.75" customHeight="1">
      <c r="A17559" s="203" t="s">
        <v>19015</v>
      </c>
      <c r="B17559" s="193" t="s">
        <v>19016</v>
      </c>
      <c r="C17559" s="194" t="s">
        <v>14997</v>
      </c>
      <c r="D17559" s="222">
        <v>8.19</v>
      </c>
    </row>
    <row r="17560" spans="1:4" ht="12.75" customHeight="1">
      <c r="A17560" s="203" t="s">
        <v>19017</v>
      </c>
      <c r="B17560" s="193" t="s">
        <v>19018</v>
      </c>
      <c r="C17560" s="194" t="s">
        <v>14997</v>
      </c>
      <c r="D17560" s="222">
        <v>7.62</v>
      </c>
    </row>
    <row r="17561" spans="1:4" ht="12.75" customHeight="1">
      <c r="A17561" s="203" t="s">
        <v>19019</v>
      </c>
      <c r="B17561" s="193" t="s">
        <v>19020</v>
      </c>
      <c r="C17561" s="194" t="s">
        <v>14997</v>
      </c>
      <c r="D17561" s="222">
        <v>7.76</v>
      </c>
    </row>
    <row r="17562" spans="1:4" ht="12.75" customHeight="1">
      <c r="A17562" s="203" t="s">
        <v>19021</v>
      </c>
      <c r="B17562" s="193" t="s">
        <v>19022</v>
      </c>
      <c r="C17562" s="194" t="s">
        <v>14674</v>
      </c>
      <c r="D17562" s="222">
        <v>33.71</v>
      </c>
    </row>
    <row r="17563" spans="1:4" ht="12.75" customHeight="1">
      <c r="A17563" s="203" t="s">
        <v>19023</v>
      </c>
      <c r="B17563" s="193" t="s">
        <v>19024</v>
      </c>
      <c r="C17563" s="194" t="s">
        <v>14883</v>
      </c>
      <c r="D17563" s="222">
        <v>1.17</v>
      </c>
    </row>
    <row r="17564" spans="1:4" ht="12.75" customHeight="1">
      <c r="A17564" s="202">
        <v>9063</v>
      </c>
      <c r="B17564" s="191" t="s">
        <v>19025</v>
      </c>
      <c r="C17564" s="192"/>
      <c r="D17564" s="221"/>
    </row>
    <row r="17565" spans="1:4" ht="12.75" customHeight="1">
      <c r="A17565" s="203" t="s">
        <v>19026</v>
      </c>
      <c r="B17565" s="193" t="s">
        <v>19027</v>
      </c>
      <c r="C17565" s="194" t="s">
        <v>17397</v>
      </c>
      <c r="D17565" s="222">
        <v>81.91</v>
      </c>
    </row>
    <row r="17566" spans="1:4" ht="12.75" customHeight="1">
      <c r="A17566" s="203" t="s">
        <v>19028</v>
      </c>
      <c r="B17566" s="193" t="s">
        <v>19029</v>
      </c>
      <c r="C17566" s="194" t="s">
        <v>17397</v>
      </c>
      <c r="D17566" s="222">
        <v>38.97</v>
      </c>
    </row>
    <row r="17567" spans="1:4" ht="12.75" customHeight="1">
      <c r="A17567" s="202">
        <v>9064</v>
      </c>
      <c r="B17567" s="191" t="s">
        <v>19030</v>
      </c>
      <c r="C17567" s="192"/>
      <c r="D17567" s="221"/>
    </row>
    <row r="17568" spans="1:4" ht="12.75" customHeight="1">
      <c r="A17568" s="203" t="s">
        <v>19031</v>
      </c>
      <c r="B17568" s="193" t="s">
        <v>19032</v>
      </c>
      <c r="C17568" s="194" t="s">
        <v>17397</v>
      </c>
      <c r="D17568" s="222">
        <v>180.66</v>
      </c>
    </row>
    <row r="17569" spans="1:4" ht="12.75" customHeight="1">
      <c r="A17569" s="203" t="s">
        <v>19033</v>
      </c>
      <c r="B17569" s="193" t="s">
        <v>19034</v>
      </c>
      <c r="C17569" s="194" t="s">
        <v>17397</v>
      </c>
      <c r="D17569" s="222">
        <v>115.5</v>
      </c>
    </row>
    <row r="17570" spans="1:4" ht="12.75" customHeight="1">
      <c r="A17570" s="203" t="s">
        <v>19035</v>
      </c>
      <c r="B17570" s="193" t="s">
        <v>19036</v>
      </c>
      <c r="C17570" s="194" t="s">
        <v>17397</v>
      </c>
      <c r="D17570" s="222">
        <v>100.21</v>
      </c>
    </row>
    <row r="17571" spans="1:4" ht="12.75" customHeight="1">
      <c r="A17571" s="203" t="s">
        <v>19037</v>
      </c>
      <c r="B17571" s="193" t="s">
        <v>19038</v>
      </c>
      <c r="C17571" s="194" t="s">
        <v>17397</v>
      </c>
      <c r="D17571" s="222">
        <v>100.69</v>
      </c>
    </row>
    <row r="17572" spans="1:4" ht="12.75" customHeight="1">
      <c r="A17572" s="203" t="s">
        <v>19039</v>
      </c>
      <c r="B17572" s="193" t="s">
        <v>19040</v>
      </c>
      <c r="C17572" s="194" t="s">
        <v>14997</v>
      </c>
      <c r="D17572" s="222">
        <v>69.73</v>
      </c>
    </row>
    <row r="17573" spans="1:4" ht="12.75" customHeight="1">
      <c r="A17573" s="203" t="s">
        <v>19041</v>
      </c>
      <c r="B17573" s="193" t="s">
        <v>19042</v>
      </c>
      <c r="C17573" s="194" t="s">
        <v>14997</v>
      </c>
      <c r="D17573" s="222">
        <v>69.5</v>
      </c>
    </row>
    <row r="17574" spans="1:4" ht="12.75" customHeight="1">
      <c r="A17574" s="204">
        <v>10582</v>
      </c>
      <c r="B17574" s="191" t="s">
        <v>19043</v>
      </c>
      <c r="C17574" s="192"/>
      <c r="D17574" s="221"/>
    </row>
    <row r="17575" spans="1:4" ht="12.75" customHeight="1">
      <c r="A17575" s="203" t="s">
        <v>19044</v>
      </c>
      <c r="B17575" s="193" t="s">
        <v>19045</v>
      </c>
      <c r="C17575" s="194" t="s">
        <v>14883</v>
      </c>
      <c r="D17575" s="222">
        <v>214</v>
      </c>
    </row>
    <row r="17576" spans="1:4" ht="12.75" customHeight="1">
      <c r="A17576" s="203" t="s">
        <v>19046</v>
      </c>
      <c r="B17576" s="193" t="s">
        <v>19047</v>
      </c>
      <c r="C17576" s="194" t="s">
        <v>14883</v>
      </c>
      <c r="D17576" s="222">
        <v>250</v>
      </c>
    </row>
    <row r="17577" spans="1:4" ht="12.75" customHeight="1">
      <c r="A17577" s="203" t="s">
        <v>19048</v>
      </c>
      <c r="B17577" s="193" t="s">
        <v>19049</v>
      </c>
      <c r="C17577" s="194" t="s">
        <v>14883</v>
      </c>
      <c r="D17577" s="222">
        <v>123</v>
      </c>
    </row>
    <row r="17578" spans="1:4" ht="12.75" customHeight="1">
      <c r="A17578" s="203" t="s">
        <v>19050</v>
      </c>
      <c r="B17578" s="193" t="s">
        <v>19051</v>
      </c>
      <c r="C17578" s="194" t="s">
        <v>14883</v>
      </c>
      <c r="D17578" s="222">
        <v>144</v>
      </c>
    </row>
    <row r="17579" spans="1:4" ht="12.75" customHeight="1">
      <c r="A17579" s="203" t="s">
        <v>19052</v>
      </c>
      <c r="B17579" s="193" t="s">
        <v>19053</v>
      </c>
      <c r="C17579" s="194" t="s">
        <v>14883</v>
      </c>
      <c r="D17579" s="222">
        <v>153</v>
      </c>
    </row>
    <row r="17580" spans="1:4" ht="12.75" customHeight="1">
      <c r="A17580" s="203" t="s">
        <v>19054</v>
      </c>
      <c r="B17580" s="193" t="s">
        <v>19055</v>
      </c>
      <c r="C17580" s="194" t="s">
        <v>14883</v>
      </c>
      <c r="D17580" s="222">
        <v>171</v>
      </c>
    </row>
    <row r="17581" spans="1:4" ht="12.75" customHeight="1">
      <c r="A17581" s="203" t="s">
        <v>19056</v>
      </c>
      <c r="B17581" s="193" t="s">
        <v>19057</v>
      </c>
      <c r="C17581" s="194" t="s">
        <v>14883</v>
      </c>
      <c r="D17581" s="222">
        <v>308</v>
      </c>
    </row>
    <row r="17582" spans="1:4" ht="12.75" customHeight="1">
      <c r="A17582" s="203" t="s">
        <v>19058</v>
      </c>
      <c r="B17582" s="193" t="s">
        <v>19059</v>
      </c>
      <c r="C17582" s="194" t="s">
        <v>14883</v>
      </c>
      <c r="D17582" s="222">
        <v>361</v>
      </c>
    </row>
    <row r="17583" spans="1:4" ht="12.75" customHeight="1">
      <c r="A17583" s="203" t="s">
        <v>19060</v>
      </c>
      <c r="B17583" s="193" t="s">
        <v>19061</v>
      </c>
      <c r="C17583" s="194" t="s">
        <v>14883</v>
      </c>
      <c r="D17583" s="222">
        <v>154</v>
      </c>
    </row>
    <row r="17584" spans="1:4" ht="12.75" customHeight="1">
      <c r="A17584" s="203" t="s">
        <v>19062</v>
      </c>
      <c r="B17584" s="193" t="s">
        <v>19063</v>
      </c>
      <c r="C17584" s="194" t="s">
        <v>14883</v>
      </c>
      <c r="D17584" s="222">
        <v>181</v>
      </c>
    </row>
    <row r="17585" spans="1:4" ht="12.75" customHeight="1">
      <c r="A17585" s="203" t="s">
        <v>19064</v>
      </c>
      <c r="B17585" s="193" t="s">
        <v>19065</v>
      </c>
      <c r="C17585" s="194" t="s">
        <v>14883</v>
      </c>
      <c r="D17585" s="222">
        <v>191</v>
      </c>
    </row>
    <row r="17586" spans="1:4" ht="12.75" customHeight="1">
      <c r="A17586" s="203" t="s">
        <v>19066</v>
      </c>
      <c r="B17586" s="193" t="s">
        <v>19067</v>
      </c>
      <c r="C17586" s="194" t="s">
        <v>14883</v>
      </c>
      <c r="D17586" s="222">
        <v>214</v>
      </c>
    </row>
    <row r="17587" spans="1:4" ht="12.75" customHeight="1">
      <c r="A17587" s="204">
        <v>10961</v>
      </c>
      <c r="B17587" s="191" t="s">
        <v>19068</v>
      </c>
      <c r="C17587" s="192"/>
      <c r="D17587" s="221"/>
    </row>
    <row r="17588" spans="1:4" ht="12.75" customHeight="1">
      <c r="A17588" s="203" t="s">
        <v>19069</v>
      </c>
      <c r="B17588" s="193" t="s">
        <v>19070</v>
      </c>
      <c r="C17588" s="194" t="s">
        <v>19071</v>
      </c>
      <c r="D17588" s="222">
        <v>79.86</v>
      </c>
    </row>
    <row r="17589" spans="1:4" ht="12.75" customHeight="1">
      <c r="A17589" s="203" t="s">
        <v>19072</v>
      </c>
      <c r="B17589" s="193" t="s">
        <v>19073</v>
      </c>
      <c r="C17589" s="194" t="s">
        <v>14997</v>
      </c>
      <c r="D17589" s="222">
        <v>37.049999999999997</v>
      </c>
    </row>
    <row r="17590" spans="1:4" ht="12.75" customHeight="1">
      <c r="A17590" s="202">
        <v>8694</v>
      </c>
      <c r="B17590" s="191" t="s">
        <v>19074</v>
      </c>
      <c r="C17590" s="192"/>
      <c r="D17590" s="221"/>
    </row>
    <row r="17591" spans="1:4" ht="12.75" customHeight="1">
      <c r="A17591" s="202">
        <v>9065</v>
      </c>
      <c r="B17591" s="191" t="s">
        <v>19075</v>
      </c>
      <c r="C17591" s="192"/>
      <c r="D17591" s="221"/>
    </row>
    <row r="17592" spans="1:4" ht="12.75" customHeight="1">
      <c r="A17592" s="203" t="s">
        <v>19076</v>
      </c>
      <c r="B17592" s="193" t="s">
        <v>19077</v>
      </c>
      <c r="C17592" s="194" t="s">
        <v>14752</v>
      </c>
      <c r="D17592" s="222">
        <v>24.08</v>
      </c>
    </row>
    <row r="17593" spans="1:4" ht="12.75" customHeight="1">
      <c r="A17593" s="203" t="s">
        <v>19078</v>
      </c>
      <c r="B17593" s="193" t="s">
        <v>19079</v>
      </c>
      <c r="C17593" s="194" t="s">
        <v>14674</v>
      </c>
      <c r="D17593" s="222">
        <v>65.64</v>
      </c>
    </row>
    <row r="17594" spans="1:4" ht="14.25">
      <c r="A17594" s="203" t="s">
        <v>19080</v>
      </c>
      <c r="B17594" s="193" t="s">
        <v>19081</v>
      </c>
      <c r="C17594" s="194" t="s">
        <v>14674</v>
      </c>
      <c r="D17594" s="222">
        <v>77.349999999999994</v>
      </c>
    </row>
    <row r="17595" spans="1:4" ht="12.75" customHeight="1">
      <c r="A17595" s="203" t="s">
        <v>19082</v>
      </c>
      <c r="B17595" s="193" t="s">
        <v>19083</v>
      </c>
      <c r="C17595" s="194" t="s">
        <v>14674</v>
      </c>
      <c r="D17595" s="222">
        <v>139.18</v>
      </c>
    </row>
    <row r="17596" spans="1:4" ht="15">
      <c r="A17596" s="202">
        <v>9066</v>
      </c>
      <c r="B17596" s="191" t="s">
        <v>19084</v>
      </c>
      <c r="C17596" s="192"/>
      <c r="D17596" s="221"/>
    </row>
    <row r="17597" spans="1:4" ht="12.75" customHeight="1">
      <c r="A17597" s="203" t="s">
        <v>19085</v>
      </c>
      <c r="B17597" s="193" t="s">
        <v>19086</v>
      </c>
      <c r="C17597" s="194" t="s">
        <v>17397</v>
      </c>
      <c r="D17597" s="222">
        <v>445.7</v>
      </c>
    </row>
    <row r="17598" spans="1:4" ht="15">
      <c r="A17598" s="202">
        <v>9068</v>
      </c>
      <c r="B17598" s="191" t="s">
        <v>19087</v>
      </c>
      <c r="C17598" s="192"/>
      <c r="D17598" s="221"/>
    </row>
    <row r="17599" spans="1:4" ht="12.75" customHeight="1">
      <c r="A17599" s="203" t="s">
        <v>19088</v>
      </c>
      <c r="B17599" s="193" t="s">
        <v>19089</v>
      </c>
      <c r="C17599" s="194" t="s">
        <v>14883</v>
      </c>
      <c r="D17599" s="222">
        <v>528.04</v>
      </c>
    </row>
    <row r="17600" spans="1:4" ht="12.75" customHeight="1">
      <c r="A17600" s="203" t="s">
        <v>19090</v>
      </c>
      <c r="B17600" s="193" t="s">
        <v>19091</v>
      </c>
      <c r="C17600" s="194" t="s">
        <v>14883</v>
      </c>
      <c r="D17600" s="222">
        <v>547.35</v>
      </c>
    </row>
    <row r="17601" spans="1:4" ht="12.75" customHeight="1">
      <c r="A17601" s="203" t="s">
        <v>19092</v>
      </c>
      <c r="B17601" s="193" t="s">
        <v>19093</v>
      </c>
      <c r="C17601" s="194" t="s">
        <v>14883</v>
      </c>
      <c r="D17601" s="222">
        <v>650.77</v>
      </c>
    </row>
    <row r="17602" spans="1:4" ht="12.75" customHeight="1">
      <c r="A17602" s="203" t="s">
        <v>19094</v>
      </c>
      <c r="B17602" s="193" t="s">
        <v>19095</v>
      </c>
      <c r="C17602" s="194" t="s">
        <v>14883</v>
      </c>
      <c r="D17602" s="222">
        <v>720.85</v>
      </c>
    </row>
    <row r="17603" spans="1:4" ht="12.75" customHeight="1">
      <c r="A17603" s="203" t="s">
        <v>19096</v>
      </c>
      <c r="B17603" s="193" t="s">
        <v>19097</v>
      </c>
      <c r="C17603" s="194" t="s">
        <v>14883</v>
      </c>
      <c r="D17603" s="222">
        <v>477.76</v>
      </c>
    </row>
    <row r="17604" spans="1:4" ht="12.75" customHeight="1">
      <c r="A17604" s="203" t="s">
        <v>19098</v>
      </c>
      <c r="B17604" s="193" t="s">
        <v>19099</v>
      </c>
      <c r="C17604" s="194" t="s">
        <v>14883</v>
      </c>
      <c r="D17604" s="222">
        <v>520.01</v>
      </c>
    </row>
    <row r="17605" spans="1:4" ht="12.75" customHeight="1">
      <c r="A17605" s="203" t="s">
        <v>19100</v>
      </c>
      <c r="B17605" s="193" t="s">
        <v>19101</v>
      </c>
      <c r="C17605" s="194" t="s">
        <v>14883</v>
      </c>
      <c r="D17605" s="222">
        <v>807.9</v>
      </c>
    </row>
    <row r="17606" spans="1:4" ht="15">
      <c r="A17606" s="202">
        <v>9069</v>
      </c>
      <c r="B17606" s="191" t="s">
        <v>19102</v>
      </c>
      <c r="C17606" s="192"/>
      <c r="D17606" s="221"/>
    </row>
    <row r="17607" spans="1:4" ht="12.75" customHeight="1">
      <c r="A17607" s="203" t="s">
        <v>19103</v>
      </c>
      <c r="B17607" s="193" t="s">
        <v>19104</v>
      </c>
      <c r="C17607" s="194" t="s">
        <v>14883</v>
      </c>
      <c r="D17607" s="222">
        <v>70.69</v>
      </c>
    </row>
    <row r="17608" spans="1:4" ht="12.75" customHeight="1">
      <c r="A17608" s="203" t="s">
        <v>19105</v>
      </c>
      <c r="B17608" s="193" t="s">
        <v>19106</v>
      </c>
      <c r="C17608" s="194" t="s">
        <v>14883</v>
      </c>
      <c r="D17608" s="222">
        <v>75.209999999999994</v>
      </c>
    </row>
    <row r="17609" spans="1:4" ht="14.25">
      <c r="A17609" s="203" t="s">
        <v>19107</v>
      </c>
      <c r="B17609" s="193" t="s">
        <v>19108</v>
      </c>
      <c r="C17609" s="194" t="s">
        <v>14883</v>
      </c>
      <c r="D17609" s="222">
        <v>78.989999999999995</v>
      </c>
    </row>
    <row r="17610" spans="1:4" ht="12.75" customHeight="1">
      <c r="A17610" s="202">
        <v>9070</v>
      </c>
      <c r="B17610" s="191" t="s">
        <v>19109</v>
      </c>
      <c r="C17610" s="192"/>
      <c r="D17610" s="221"/>
    </row>
    <row r="17611" spans="1:4" ht="12.75" customHeight="1">
      <c r="A17611" s="203" t="s">
        <v>19110</v>
      </c>
      <c r="B17611" s="193" t="s">
        <v>19111</v>
      </c>
      <c r="C17611" s="194" t="s">
        <v>14883</v>
      </c>
      <c r="D17611" s="222">
        <v>28.92</v>
      </c>
    </row>
    <row r="17612" spans="1:4" ht="12.75" customHeight="1">
      <c r="A17612" s="203" t="s">
        <v>19112</v>
      </c>
      <c r="B17612" s="193" t="s">
        <v>19113</v>
      </c>
      <c r="C17612" s="194" t="s">
        <v>14883</v>
      </c>
      <c r="D17612" s="222">
        <v>30.26</v>
      </c>
    </row>
    <row r="17613" spans="1:4" ht="12.75" customHeight="1">
      <c r="A17613" s="202">
        <v>9071</v>
      </c>
      <c r="B17613" s="191" t="s">
        <v>19114</v>
      </c>
      <c r="C17613" s="192"/>
      <c r="D17613" s="221"/>
    </row>
    <row r="17614" spans="1:4" ht="12.75" customHeight="1">
      <c r="A17614" s="203" t="s">
        <v>19115</v>
      </c>
      <c r="B17614" s="193" t="s">
        <v>19116</v>
      </c>
      <c r="C17614" s="194" t="s">
        <v>14883</v>
      </c>
      <c r="D17614" s="222">
        <v>129.91</v>
      </c>
    </row>
    <row r="17615" spans="1:4" ht="12.75" customHeight="1">
      <c r="A17615" s="203" t="s">
        <v>19117</v>
      </c>
      <c r="B17615" s="193" t="s">
        <v>19118</v>
      </c>
      <c r="C17615" s="194" t="s">
        <v>14883</v>
      </c>
      <c r="D17615" s="222">
        <v>76.17</v>
      </c>
    </row>
    <row r="17616" spans="1:4" ht="12.75" customHeight="1">
      <c r="A17616" s="203" t="s">
        <v>19119</v>
      </c>
      <c r="B17616" s="193" t="s">
        <v>19120</v>
      </c>
      <c r="C17616" s="194" t="s">
        <v>14883</v>
      </c>
      <c r="D17616" s="222">
        <v>93.3</v>
      </c>
    </row>
    <row r="17617" spans="1:4" ht="12.75" customHeight="1">
      <c r="A17617" s="203" t="s">
        <v>19121</v>
      </c>
      <c r="B17617" s="193" t="s">
        <v>19122</v>
      </c>
      <c r="C17617" s="194" t="s">
        <v>14883</v>
      </c>
      <c r="D17617" s="222">
        <v>114.43</v>
      </c>
    </row>
    <row r="17618" spans="1:4" ht="12.75" customHeight="1">
      <c r="A17618" s="203" t="s">
        <v>19123</v>
      </c>
      <c r="B17618" s="193" t="s">
        <v>19124</v>
      </c>
      <c r="C17618" s="194" t="s">
        <v>14883</v>
      </c>
      <c r="D17618" s="222">
        <v>60.29</v>
      </c>
    </row>
    <row r="17619" spans="1:4" ht="12.75" customHeight="1">
      <c r="A17619" s="203" t="s">
        <v>19125</v>
      </c>
      <c r="B17619" s="193" t="s">
        <v>19126</v>
      </c>
      <c r="C17619" s="194" t="s">
        <v>14883</v>
      </c>
      <c r="D17619" s="222">
        <v>40.57</v>
      </c>
    </row>
    <row r="17620" spans="1:4" ht="12.75" customHeight="1">
      <c r="A17620" s="203" t="s">
        <v>19127</v>
      </c>
      <c r="B17620" s="193" t="s">
        <v>19128</v>
      </c>
      <c r="C17620" s="194" t="s">
        <v>14674</v>
      </c>
      <c r="D17620" s="222">
        <v>82.94</v>
      </c>
    </row>
    <row r="17621" spans="1:4" ht="12.75" customHeight="1">
      <c r="A17621" s="202">
        <v>9072</v>
      </c>
      <c r="B17621" s="191" t="s">
        <v>19129</v>
      </c>
      <c r="C17621" s="192"/>
      <c r="D17621" s="221"/>
    </row>
    <row r="17622" spans="1:4" ht="12.75" customHeight="1">
      <c r="A17622" s="203" t="s">
        <v>19130</v>
      </c>
      <c r="B17622" s="193" t="s">
        <v>19131</v>
      </c>
      <c r="C17622" s="194" t="s">
        <v>14883</v>
      </c>
      <c r="D17622" s="222">
        <v>51.81</v>
      </c>
    </row>
    <row r="17623" spans="1:4" ht="15">
      <c r="A17623" s="202">
        <v>9073</v>
      </c>
      <c r="B17623" s="191" t="s">
        <v>19132</v>
      </c>
      <c r="C17623" s="192"/>
      <c r="D17623" s="221"/>
    </row>
    <row r="17624" spans="1:4" ht="12.75" customHeight="1">
      <c r="A17624" s="203" t="s">
        <v>19133</v>
      </c>
      <c r="B17624" s="193" t="s">
        <v>19134</v>
      </c>
      <c r="C17624" s="194" t="s">
        <v>14883</v>
      </c>
      <c r="D17624" s="222">
        <v>42.37</v>
      </c>
    </row>
    <row r="17625" spans="1:4" ht="12.75" customHeight="1">
      <c r="A17625" s="203" t="s">
        <v>19135</v>
      </c>
      <c r="B17625" s="193" t="s">
        <v>19136</v>
      </c>
      <c r="C17625" s="194" t="s">
        <v>14883</v>
      </c>
      <c r="D17625" s="222">
        <v>59.08</v>
      </c>
    </row>
    <row r="17626" spans="1:4" ht="12.75" customHeight="1">
      <c r="A17626" s="203" t="s">
        <v>19137</v>
      </c>
      <c r="B17626" s="193" t="s">
        <v>19138</v>
      </c>
      <c r="C17626" s="194" t="s">
        <v>14883</v>
      </c>
      <c r="D17626" s="222">
        <v>83.64</v>
      </c>
    </row>
    <row r="17627" spans="1:4" ht="12.75" customHeight="1">
      <c r="A17627" s="203" t="s">
        <v>19139</v>
      </c>
      <c r="B17627" s="193" t="s">
        <v>19140</v>
      </c>
      <c r="C17627" s="194" t="s">
        <v>14883</v>
      </c>
      <c r="D17627" s="222">
        <v>307.52</v>
      </c>
    </row>
    <row r="17628" spans="1:4" ht="15">
      <c r="A17628" s="202">
        <v>9074</v>
      </c>
      <c r="B17628" s="191" t="s">
        <v>19141</v>
      </c>
      <c r="C17628" s="192"/>
      <c r="D17628" s="221"/>
    </row>
    <row r="17629" spans="1:4" ht="12.75" customHeight="1">
      <c r="A17629" s="203" t="s">
        <v>19142</v>
      </c>
      <c r="B17629" s="193" t="s">
        <v>19143</v>
      </c>
      <c r="C17629" s="194" t="s">
        <v>14997</v>
      </c>
      <c r="D17629" s="222">
        <v>345.68</v>
      </c>
    </row>
    <row r="17630" spans="1:4" ht="12.75" customHeight="1">
      <c r="A17630" s="203" t="s">
        <v>19144</v>
      </c>
      <c r="B17630" s="193" t="s">
        <v>19145</v>
      </c>
      <c r="C17630" s="194" t="s">
        <v>14997</v>
      </c>
      <c r="D17630" s="222">
        <v>373.41</v>
      </c>
    </row>
    <row r="17631" spans="1:4" ht="12.75" customHeight="1">
      <c r="A17631" s="203" t="s">
        <v>19146</v>
      </c>
      <c r="B17631" s="193" t="s">
        <v>19147</v>
      </c>
      <c r="C17631" s="194" t="s">
        <v>14997</v>
      </c>
      <c r="D17631" s="222">
        <v>198.08</v>
      </c>
    </row>
    <row r="17632" spans="1:4" ht="12.75" customHeight="1">
      <c r="A17632" s="203" t="s">
        <v>19148</v>
      </c>
      <c r="B17632" s="193" t="s">
        <v>19149</v>
      </c>
      <c r="C17632" s="194" t="s">
        <v>14997</v>
      </c>
      <c r="D17632" s="222">
        <v>224.7</v>
      </c>
    </row>
    <row r="17633" spans="1:4" ht="12.75" customHeight="1">
      <c r="A17633" s="203" t="s">
        <v>19150</v>
      </c>
      <c r="B17633" s="193" t="s">
        <v>19151</v>
      </c>
      <c r="C17633" s="194" t="s">
        <v>14997</v>
      </c>
      <c r="D17633" s="222">
        <v>223.61</v>
      </c>
    </row>
    <row r="17634" spans="1:4" ht="12.75" customHeight="1">
      <c r="A17634" s="203" t="s">
        <v>19152</v>
      </c>
      <c r="B17634" s="193" t="s">
        <v>19153</v>
      </c>
      <c r="C17634" s="194" t="s">
        <v>14997</v>
      </c>
      <c r="D17634" s="222">
        <v>250.23</v>
      </c>
    </row>
    <row r="17635" spans="1:4" ht="12.75" customHeight="1">
      <c r="A17635" s="203" t="s">
        <v>19154</v>
      </c>
      <c r="B17635" s="193" t="s">
        <v>19155</v>
      </c>
      <c r="C17635" s="194" t="s">
        <v>17397</v>
      </c>
      <c r="D17635" s="222">
        <v>122.93</v>
      </c>
    </row>
    <row r="17636" spans="1:4" ht="12.75" customHeight="1">
      <c r="A17636" s="203" t="s">
        <v>19156</v>
      </c>
      <c r="B17636" s="193" t="s">
        <v>19157</v>
      </c>
      <c r="C17636" s="194" t="s">
        <v>14883</v>
      </c>
      <c r="D17636" s="222">
        <v>157.03</v>
      </c>
    </row>
    <row r="17637" spans="1:4" ht="12.75" customHeight="1">
      <c r="A17637" s="203" t="s">
        <v>19158</v>
      </c>
      <c r="B17637" s="193" t="s">
        <v>19159</v>
      </c>
      <c r="C17637" s="194" t="s">
        <v>14883</v>
      </c>
      <c r="D17637" s="222">
        <v>233.19</v>
      </c>
    </row>
    <row r="17638" spans="1:4" ht="12.75" customHeight="1">
      <c r="A17638" s="203" t="s">
        <v>19160</v>
      </c>
      <c r="B17638" s="193" t="s">
        <v>19161</v>
      </c>
      <c r="C17638" s="194" t="s">
        <v>17476</v>
      </c>
      <c r="D17638" s="222">
        <v>1860.64</v>
      </c>
    </row>
    <row r="17639" spans="1:4" ht="12.75" customHeight="1">
      <c r="A17639" s="203" t="s">
        <v>19162</v>
      </c>
      <c r="B17639" s="193" t="s">
        <v>19163</v>
      </c>
      <c r="C17639" s="194" t="s">
        <v>17476</v>
      </c>
      <c r="D17639" s="222">
        <v>902.78</v>
      </c>
    </row>
    <row r="17640" spans="1:4" ht="12.75" customHeight="1">
      <c r="A17640" s="202">
        <v>9075</v>
      </c>
      <c r="B17640" s="191" t="s">
        <v>19164</v>
      </c>
      <c r="C17640" s="192"/>
      <c r="D17640" s="221"/>
    </row>
    <row r="17641" spans="1:4" ht="12.75" customHeight="1">
      <c r="A17641" s="203" t="s">
        <v>19165</v>
      </c>
      <c r="B17641" s="193" t="s">
        <v>19166</v>
      </c>
      <c r="C17641" s="194" t="s">
        <v>14997</v>
      </c>
      <c r="D17641" s="222">
        <v>1721.94</v>
      </c>
    </row>
    <row r="17642" spans="1:4" ht="12.75" customHeight="1">
      <c r="A17642" s="203" t="s">
        <v>19167</v>
      </c>
      <c r="B17642" s="193" t="s">
        <v>19168</v>
      </c>
      <c r="C17642" s="194" t="s">
        <v>14997</v>
      </c>
      <c r="D17642" s="222">
        <v>2238.39</v>
      </c>
    </row>
    <row r="17643" spans="1:4" ht="12.75" customHeight="1">
      <c r="A17643" s="203" t="s">
        <v>19169</v>
      </c>
      <c r="B17643" s="193" t="s">
        <v>19170</v>
      </c>
      <c r="C17643" s="194" t="s">
        <v>14997</v>
      </c>
      <c r="D17643" s="222">
        <v>3361.42</v>
      </c>
    </row>
    <row r="17644" spans="1:4" ht="12.75" customHeight="1">
      <c r="A17644" s="203" t="s">
        <v>19171</v>
      </c>
      <c r="B17644" s="193" t="s">
        <v>19172</v>
      </c>
      <c r="C17644" s="194" t="s">
        <v>14997</v>
      </c>
      <c r="D17644" s="222">
        <v>3183.87</v>
      </c>
    </row>
    <row r="17645" spans="1:4" ht="12.75" customHeight="1">
      <c r="A17645" s="202">
        <v>9076</v>
      </c>
      <c r="B17645" s="191" t="s">
        <v>19173</v>
      </c>
      <c r="C17645" s="192"/>
      <c r="D17645" s="221"/>
    </row>
    <row r="17646" spans="1:4" ht="12.75" customHeight="1">
      <c r="A17646" s="203" t="s">
        <v>19174</v>
      </c>
      <c r="B17646" s="193" t="s">
        <v>19175</v>
      </c>
      <c r="C17646" s="194" t="s">
        <v>14997</v>
      </c>
      <c r="D17646" s="222">
        <v>3076.64</v>
      </c>
    </row>
    <row r="17647" spans="1:4" ht="12.75" customHeight="1">
      <c r="A17647" s="203" t="s">
        <v>19176</v>
      </c>
      <c r="B17647" s="193" t="s">
        <v>19177</v>
      </c>
      <c r="C17647" s="194" t="s">
        <v>14997</v>
      </c>
      <c r="D17647" s="222">
        <v>580.02</v>
      </c>
    </row>
    <row r="17648" spans="1:4" ht="12.75" customHeight="1">
      <c r="A17648" s="203" t="s">
        <v>19178</v>
      </c>
      <c r="B17648" s="193" t="s">
        <v>19179</v>
      </c>
      <c r="C17648" s="194" t="s">
        <v>14997</v>
      </c>
      <c r="D17648" s="222">
        <v>1552.26</v>
      </c>
    </row>
    <row r="17649" spans="1:4" ht="12.75" customHeight="1">
      <c r="A17649" s="203" t="s">
        <v>19180</v>
      </c>
      <c r="B17649" s="193" t="s">
        <v>19181</v>
      </c>
      <c r="C17649" s="194" t="s">
        <v>14997</v>
      </c>
      <c r="D17649" s="222">
        <v>1406.55</v>
      </c>
    </row>
    <row r="17650" spans="1:4" ht="12.75" customHeight="1">
      <c r="A17650" s="203" t="s">
        <v>19182</v>
      </c>
      <c r="B17650" s="193" t="s">
        <v>19183</v>
      </c>
      <c r="C17650" s="194" t="s">
        <v>14997</v>
      </c>
      <c r="D17650" s="222">
        <v>1326.23</v>
      </c>
    </row>
    <row r="17651" spans="1:4" ht="12.75" customHeight="1">
      <c r="A17651" s="203" t="s">
        <v>19184</v>
      </c>
      <c r="B17651" s="193" t="s">
        <v>19185</v>
      </c>
      <c r="C17651" s="194" t="s">
        <v>14997</v>
      </c>
      <c r="D17651" s="222">
        <v>1589.57</v>
      </c>
    </row>
    <row r="17652" spans="1:4" ht="12.75" customHeight="1">
      <c r="A17652" s="203" t="s">
        <v>19186</v>
      </c>
      <c r="B17652" s="193" t="s">
        <v>19187</v>
      </c>
      <c r="C17652" s="194" t="s">
        <v>14997</v>
      </c>
      <c r="D17652" s="222">
        <v>1316.36</v>
      </c>
    </row>
    <row r="17653" spans="1:4" ht="15">
      <c r="A17653" s="202">
        <v>8937</v>
      </c>
      <c r="B17653" s="191" t="s">
        <v>19188</v>
      </c>
      <c r="C17653" s="192"/>
      <c r="D17653" s="221"/>
    </row>
    <row r="17654" spans="1:4" ht="14.25">
      <c r="A17654" s="203" t="s">
        <v>19189</v>
      </c>
      <c r="B17654" s="193" t="s">
        <v>19190</v>
      </c>
      <c r="C17654" s="194" t="s">
        <v>14752</v>
      </c>
      <c r="D17654" s="222">
        <v>689.07</v>
      </c>
    </row>
    <row r="17655" spans="1:4" ht="15">
      <c r="A17655" s="202">
        <v>8695</v>
      </c>
      <c r="B17655" s="191" t="s">
        <v>19191</v>
      </c>
      <c r="C17655" s="192"/>
      <c r="D17655" s="221"/>
    </row>
    <row r="17656" spans="1:4" ht="15">
      <c r="A17656" s="202">
        <v>9078</v>
      </c>
      <c r="B17656" s="191" t="s">
        <v>19192</v>
      </c>
      <c r="C17656" s="192"/>
      <c r="D17656" s="221"/>
    </row>
    <row r="17657" spans="1:4" ht="28.5">
      <c r="A17657" s="203" t="s">
        <v>19193</v>
      </c>
      <c r="B17657" s="193" t="s">
        <v>19194</v>
      </c>
      <c r="C17657" s="194" t="s">
        <v>14674</v>
      </c>
      <c r="D17657" s="222">
        <v>5.96</v>
      </c>
    </row>
    <row r="17658" spans="1:4" ht="12.75" customHeight="1">
      <c r="A17658" s="203" t="s">
        <v>19195</v>
      </c>
      <c r="B17658" s="193" t="s">
        <v>19196</v>
      </c>
      <c r="C17658" s="194" t="s">
        <v>14883</v>
      </c>
      <c r="D17658" s="222">
        <v>2.74</v>
      </c>
    </row>
    <row r="17659" spans="1:4" ht="12.75" customHeight="1">
      <c r="A17659" s="203" t="s">
        <v>19197</v>
      </c>
      <c r="B17659" s="193" t="s">
        <v>19198</v>
      </c>
      <c r="C17659" s="194" t="s">
        <v>14674</v>
      </c>
      <c r="D17659" s="222">
        <v>11.6</v>
      </c>
    </row>
    <row r="17660" spans="1:4" ht="12.75" customHeight="1">
      <c r="A17660" s="203" t="s">
        <v>19199</v>
      </c>
      <c r="B17660" s="193" t="s">
        <v>19200</v>
      </c>
      <c r="C17660" s="194" t="s">
        <v>14674</v>
      </c>
      <c r="D17660" s="222">
        <v>2.09</v>
      </c>
    </row>
    <row r="17661" spans="1:4" ht="12.75" customHeight="1">
      <c r="A17661" s="203" t="s">
        <v>19201</v>
      </c>
      <c r="B17661" s="193" t="s">
        <v>19202</v>
      </c>
      <c r="C17661" s="194" t="s">
        <v>14674</v>
      </c>
      <c r="D17661" s="222">
        <v>7.33</v>
      </c>
    </row>
    <row r="17662" spans="1:4" ht="12.75" customHeight="1">
      <c r="A17662" s="203" t="s">
        <v>19203</v>
      </c>
      <c r="B17662" s="193" t="s">
        <v>19204</v>
      </c>
      <c r="C17662" s="194" t="s">
        <v>19205</v>
      </c>
      <c r="D17662" s="222">
        <v>2303.4</v>
      </c>
    </row>
    <row r="17663" spans="1:4" ht="12.75" customHeight="1">
      <c r="A17663" s="203" t="s">
        <v>19206</v>
      </c>
      <c r="B17663" s="193" t="s">
        <v>19207</v>
      </c>
      <c r="C17663" s="194" t="s">
        <v>19205</v>
      </c>
      <c r="D17663" s="222">
        <v>4606.8</v>
      </c>
    </row>
    <row r="17664" spans="1:4" ht="12.75" customHeight="1">
      <c r="A17664" s="202">
        <v>9079</v>
      </c>
      <c r="B17664" s="191" t="s">
        <v>19208</v>
      </c>
      <c r="C17664" s="192"/>
      <c r="D17664" s="221"/>
    </row>
    <row r="17665" spans="1:4" ht="12.75" customHeight="1">
      <c r="A17665" s="203" t="s">
        <v>19209</v>
      </c>
      <c r="B17665" s="193" t="s">
        <v>19208</v>
      </c>
      <c r="C17665" s="194" t="s">
        <v>14674</v>
      </c>
      <c r="D17665" s="222">
        <v>7.72</v>
      </c>
    </row>
    <row r="17666" spans="1:4" ht="15">
      <c r="A17666" s="202">
        <v>8696</v>
      </c>
      <c r="B17666" s="191" t="s">
        <v>19210</v>
      </c>
      <c r="C17666" s="192"/>
      <c r="D17666" s="221"/>
    </row>
    <row r="17667" spans="1:4" ht="15">
      <c r="A17667" s="202">
        <v>9080</v>
      </c>
      <c r="B17667" s="191" t="s">
        <v>19211</v>
      </c>
      <c r="C17667" s="192"/>
      <c r="D17667" s="221"/>
    </row>
    <row r="17668" spans="1:4" ht="14.25">
      <c r="A17668" s="203" t="s">
        <v>19212</v>
      </c>
      <c r="B17668" s="193" t="s">
        <v>19213</v>
      </c>
      <c r="C17668" s="194" t="s">
        <v>14674</v>
      </c>
      <c r="D17668" s="222">
        <v>11.59</v>
      </c>
    </row>
    <row r="17669" spans="1:4" ht="12.75" customHeight="1">
      <c r="A17669" s="202">
        <v>9081</v>
      </c>
      <c r="B17669" s="191" t="s">
        <v>19214</v>
      </c>
      <c r="C17669" s="192"/>
      <c r="D17669" s="221"/>
    </row>
    <row r="17670" spans="1:4" ht="12.75" customHeight="1">
      <c r="A17670" s="203" t="s">
        <v>19215</v>
      </c>
      <c r="B17670" s="193" t="s">
        <v>19216</v>
      </c>
      <c r="C17670" s="194" t="s">
        <v>14752</v>
      </c>
      <c r="D17670" s="222">
        <v>234.54</v>
      </c>
    </row>
    <row r="17671" spans="1:4" ht="12.75" customHeight="1">
      <c r="A17671" s="203" t="s">
        <v>19217</v>
      </c>
      <c r="B17671" s="193" t="s">
        <v>19218</v>
      </c>
      <c r="C17671" s="194" t="s">
        <v>14674</v>
      </c>
      <c r="D17671" s="222">
        <v>98.11</v>
      </c>
    </row>
    <row r="17672" spans="1:4" ht="12.75" customHeight="1">
      <c r="A17672" s="203" t="s">
        <v>19219</v>
      </c>
      <c r="B17672" s="193" t="s">
        <v>19220</v>
      </c>
      <c r="C17672" s="194" t="s">
        <v>14674</v>
      </c>
      <c r="D17672" s="222">
        <v>118.04</v>
      </c>
    </row>
    <row r="17673" spans="1:4" ht="12.75" customHeight="1">
      <c r="A17673" s="203" t="s">
        <v>19221</v>
      </c>
      <c r="B17673" s="193" t="s">
        <v>19222</v>
      </c>
      <c r="C17673" s="194" t="s">
        <v>14674</v>
      </c>
      <c r="D17673" s="222">
        <v>124.93</v>
      </c>
    </row>
    <row r="17674" spans="1:4" ht="12.75" customHeight="1">
      <c r="A17674" s="203" t="s">
        <v>19223</v>
      </c>
      <c r="B17674" s="193" t="s">
        <v>19224</v>
      </c>
      <c r="C17674" s="194" t="s">
        <v>14674</v>
      </c>
      <c r="D17674" s="222">
        <v>79.83</v>
      </c>
    </row>
    <row r="17675" spans="1:4" ht="12.75" customHeight="1">
      <c r="A17675" s="203" t="s">
        <v>19225</v>
      </c>
      <c r="B17675" s="193" t="s">
        <v>19226</v>
      </c>
      <c r="C17675" s="194" t="s">
        <v>14674</v>
      </c>
      <c r="D17675" s="222">
        <v>98.14</v>
      </c>
    </row>
    <row r="17676" spans="1:4" ht="12.75" customHeight="1">
      <c r="A17676" s="203" t="s">
        <v>19227</v>
      </c>
      <c r="B17676" s="193" t="s">
        <v>19228</v>
      </c>
      <c r="C17676" s="194" t="s">
        <v>14674</v>
      </c>
      <c r="D17676" s="222">
        <v>83.12</v>
      </c>
    </row>
    <row r="17677" spans="1:4" ht="12.75" customHeight="1">
      <c r="A17677" s="203" t="s">
        <v>19229</v>
      </c>
      <c r="B17677" s="193" t="s">
        <v>19230</v>
      </c>
      <c r="C17677" s="194" t="s">
        <v>14674</v>
      </c>
      <c r="D17677" s="222">
        <v>94.95</v>
      </c>
    </row>
    <row r="17678" spans="1:4" ht="12.75" customHeight="1">
      <c r="A17678" s="202">
        <v>9082</v>
      </c>
      <c r="B17678" s="191" t="s">
        <v>19231</v>
      </c>
      <c r="C17678" s="192"/>
      <c r="D17678" s="221"/>
    </row>
    <row r="17679" spans="1:4" ht="12.75" customHeight="1">
      <c r="A17679" s="203" t="s">
        <v>19232</v>
      </c>
      <c r="B17679" s="193" t="s">
        <v>19233</v>
      </c>
      <c r="C17679" s="194" t="s">
        <v>14674</v>
      </c>
      <c r="D17679" s="222">
        <v>32</v>
      </c>
    </row>
    <row r="17680" spans="1:4" ht="12.75" customHeight="1">
      <c r="A17680" s="203" t="s">
        <v>19234</v>
      </c>
      <c r="B17680" s="193" t="s">
        <v>19235</v>
      </c>
      <c r="C17680" s="194" t="s">
        <v>17397</v>
      </c>
      <c r="D17680" s="222">
        <v>1135.3800000000001</v>
      </c>
    </row>
    <row r="17681" spans="1:4" ht="12.75" customHeight="1">
      <c r="A17681" s="203" t="s">
        <v>19236</v>
      </c>
      <c r="B17681" s="193" t="s">
        <v>19237</v>
      </c>
      <c r="C17681" s="194" t="s">
        <v>14752</v>
      </c>
      <c r="D17681" s="222">
        <v>987.28</v>
      </c>
    </row>
    <row r="17682" spans="1:4" ht="12.75" customHeight="1">
      <c r="A17682" s="203" t="s">
        <v>19238</v>
      </c>
      <c r="B17682" s="193" t="s">
        <v>19239</v>
      </c>
      <c r="C17682" s="194" t="s">
        <v>14752</v>
      </c>
      <c r="D17682" s="222">
        <v>1770.86</v>
      </c>
    </row>
    <row r="17683" spans="1:4" ht="12.75" customHeight="1">
      <c r="A17683" s="203" t="s">
        <v>19240</v>
      </c>
      <c r="B17683" s="193" t="s">
        <v>19241</v>
      </c>
      <c r="C17683" s="194" t="s">
        <v>14674</v>
      </c>
      <c r="D17683" s="222">
        <v>44.66</v>
      </c>
    </row>
    <row r="17684" spans="1:4" ht="12.75" customHeight="1">
      <c r="A17684" s="203" t="s">
        <v>19242</v>
      </c>
      <c r="B17684" s="193" t="s">
        <v>19243</v>
      </c>
      <c r="C17684" s="194" t="s">
        <v>14674</v>
      </c>
      <c r="D17684" s="222">
        <v>40.090000000000003</v>
      </c>
    </row>
    <row r="17685" spans="1:4" ht="15">
      <c r="A17685" s="202">
        <v>9084</v>
      </c>
      <c r="B17685" s="191" t="s">
        <v>19244</v>
      </c>
      <c r="C17685" s="192"/>
      <c r="D17685" s="221"/>
    </row>
    <row r="17686" spans="1:4" ht="12.75" customHeight="1">
      <c r="A17686" s="203" t="s">
        <v>19245</v>
      </c>
      <c r="B17686" s="193" t="s">
        <v>19246</v>
      </c>
      <c r="C17686" s="194" t="s">
        <v>14674</v>
      </c>
      <c r="D17686" s="222">
        <v>204.75</v>
      </c>
    </row>
    <row r="17687" spans="1:4" ht="12.75" customHeight="1">
      <c r="A17687" s="202">
        <v>9085</v>
      </c>
      <c r="B17687" s="191" t="s">
        <v>19247</v>
      </c>
      <c r="C17687" s="192"/>
      <c r="D17687" s="221"/>
    </row>
    <row r="17688" spans="1:4" ht="12.75" customHeight="1">
      <c r="A17688" s="203" t="s">
        <v>19248</v>
      </c>
      <c r="B17688" s="193" t="s">
        <v>19249</v>
      </c>
      <c r="C17688" s="194" t="s">
        <v>14997</v>
      </c>
      <c r="D17688" s="222">
        <v>3687.02</v>
      </c>
    </row>
    <row r="17689" spans="1:4" ht="12.75" customHeight="1">
      <c r="A17689" s="203" t="s">
        <v>19250</v>
      </c>
      <c r="B17689" s="193" t="s">
        <v>19251</v>
      </c>
      <c r="C17689" s="194" t="s">
        <v>14657</v>
      </c>
      <c r="D17689" s="222">
        <v>15.83</v>
      </c>
    </row>
    <row r="17690" spans="1:4" ht="12.75" customHeight="1">
      <c r="A17690" s="203" t="s">
        <v>19252</v>
      </c>
      <c r="B17690" s="193" t="s">
        <v>19253</v>
      </c>
      <c r="C17690" s="194" t="s">
        <v>14657</v>
      </c>
      <c r="D17690" s="222">
        <v>1.5</v>
      </c>
    </row>
    <row r="17691" spans="1:4" ht="12.75" customHeight="1">
      <c r="A17691" s="203" t="s">
        <v>19254</v>
      </c>
      <c r="B17691" s="193" t="s">
        <v>19255</v>
      </c>
      <c r="C17691" s="194" t="s">
        <v>14997</v>
      </c>
      <c r="D17691" s="222">
        <v>2335.17</v>
      </c>
    </row>
    <row r="17692" spans="1:4" ht="12.75" customHeight="1">
      <c r="A17692" s="203" t="s">
        <v>19256</v>
      </c>
      <c r="B17692" s="193" t="s">
        <v>19257</v>
      </c>
      <c r="C17692" s="194" t="s">
        <v>19258</v>
      </c>
      <c r="D17692" s="222">
        <v>0.71</v>
      </c>
    </row>
    <row r="17693" spans="1:4" ht="12.75" customHeight="1">
      <c r="A17693" s="202">
        <v>8697</v>
      </c>
      <c r="B17693" s="191" t="s">
        <v>19259</v>
      </c>
      <c r="C17693" s="192"/>
      <c r="D17693" s="221"/>
    </row>
    <row r="17694" spans="1:4" ht="12.75" customHeight="1">
      <c r="A17694" s="202">
        <v>9086</v>
      </c>
      <c r="B17694" s="191" t="s">
        <v>19260</v>
      </c>
      <c r="C17694" s="192"/>
      <c r="D17694" s="221"/>
    </row>
    <row r="17695" spans="1:4" ht="12.75" customHeight="1">
      <c r="A17695" s="203" t="s">
        <v>19261</v>
      </c>
      <c r="B17695" s="193" t="s">
        <v>19262</v>
      </c>
      <c r="C17695" s="194" t="s">
        <v>14752</v>
      </c>
      <c r="D17695" s="222">
        <v>41.88</v>
      </c>
    </row>
    <row r="17696" spans="1:4" ht="12.75" customHeight="1">
      <c r="A17696" s="203" t="s">
        <v>19263</v>
      </c>
      <c r="B17696" s="193" t="s">
        <v>19264</v>
      </c>
      <c r="C17696" s="194" t="s">
        <v>14752</v>
      </c>
      <c r="D17696" s="222">
        <v>3.12</v>
      </c>
    </row>
    <row r="17697" spans="1:4" ht="12.75" customHeight="1">
      <c r="A17697" s="202">
        <v>9087</v>
      </c>
      <c r="B17697" s="191" t="s">
        <v>19265</v>
      </c>
      <c r="C17697" s="192"/>
      <c r="D17697" s="221"/>
    </row>
    <row r="17698" spans="1:4" ht="12.75" customHeight="1">
      <c r="A17698" s="203" t="s">
        <v>19266</v>
      </c>
      <c r="B17698" s="193" t="s">
        <v>19267</v>
      </c>
      <c r="C17698" s="194" t="s">
        <v>19268</v>
      </c>
      <c r="D17698" s="222">
        <v>28.82</v>
      </c>
    </row>
    <row r="17699" spans="1:4" ht="12.75" customHeight="1">
      <c r="A17699" s="203" t="s">
        <v>19269</v>
      </c>
      <c r="B17699" s="193" t="s">
        <v>19270</v>
      </c>
      <c r="C17699" s="194" t="s">
        <v>19268</v>
      </c>
      <c r="D17699" s="222">
        <v>36.51</v>
      </c>
    </row>
    <row r="17700" spans="1:4" ht="12.75" customHeight="1">
      <c r="A17700" s="203" t="s">
        <v>19271</v>
      </c>
      <c r="B17700" s="193" t="s">
        <v>19272</v>
      </c>
      <c r="C17700" s="194" t="s">
        <v>19268</v>
      </c>
      <c r="D17700" s="222">
        <v>17.71</v>
      </c>
    </row>
    <row r="17701" spans="1:4" ht="12.75" customHeight="1">
      <c r="A17701" s="203" t="s">
        <v>19273</v>
      </c>
      <c r="B17701" s="193" t="s">
        <v>19274</v>
      </c>
      <c r="C17701" s="194" t="s">
        <v>19268</v>
      </c>
      <c r="D17701" s="222">
        <v>17.739999999999998</v>
      </c>
    </row>
    <row r="17702" spans="1:4" ht="12.75" customHeight="1">
      <c r="A17702" s="203" t="s">
        <v>19275</v>
      </c>
      <c r="B17702" s="193" t="s">
        <v>19276</v>
      </c>
      <c r="C17702" s="194" t="s">
        <v>19268</v>
      </c>
      <c r="D17702" s="222">
        <v>18.55</v>
      </c>
    </row>
    <row r="17703" spans="1:4" ht="12.75" customHeight="1">
      <c r="A17703" s="203" t="s">
        <v>19277</v>
      </c>
      <c r="B17703" s="193" t="s">
        <v>19278</v>
      </c>
      <c r="C17703" s="194" t="s">
        <v>14752</v>
      </c>
      <c r="D17703" s="222">
        <v>41.5</v>
      </c>
    </row>
    <row r="17704" spans="1:4" ht="12.75" customHeight="1">
      <c r="A17704" s="203" t="s">
        <v>19279</v>
      </c>
      <c r="B17704" s="193" t="s">
        <v>19280</v>
      </c>
      <c r="C17704" s="194" t="s">
        <v>14752</v>
      </c>
      <c r="D17704" s="222">
        <v>24.77</v>
      </c>
    </row>
    <row r="17705" spans="1:4" ht="12.75" customHeight="1">
      <c r="A17705" s="203" t="s">
        <v>19281</v>
      </c>
      <c r="B17705" s="193" t="s">
        <v>19282</v>
      </c>
      <c r="C17705" s="194" t="s">
        <v>19283</v>
      </c>
      <c r="D17705" s="222">
        <v>4.0199999999999996</v>
      </c>
    </row>
    <row r="17706" spans="1:4" ht="12.75" customHeight="1">
      <c r="A17706" s="203" t="s">
        <v>19284</v>
      </c>
      <c r="B17706" s="193" t="s">
        <v>19285</v>
      </c>
      <c r="C17706" s="194" t="s">
        <v>19283</v>
      </c>
      <c r="D17706" s="222">
        <v>1.82</v>
      </c>
    </row>
    <row r="17707" spans="1:4" ht="12.75" customHeight="1">
      <c r="A17707" s="203" t="s">
        <v>19286</v>
      </c>
      <c r="B17707" s="193" t="s">
        <v>19287</v>
      </c>
      <c r="C17707" s="194" t="s">
        <v>19283</v>
      </c>
      <c r="D17707" s="222">
        <v>2.68</v>
      </c>
    </row>
    <row r="17708" spans="1:4" ht="12.75" customHeight="1">
      <c r="A17708" s="203" t="s">
        <v>19288</v>
      </c>
      <c r="B17708" s="193" t="s">
        <v>19289</v>
      </c>
      <c r="C17708" s="194" t="s">
        <v>19283</v>
      </c>
      <c r="D17708" s="222">
        <v>1.72</v>
      </c>
    </row>
    <row r="17709" spans="1:4" ht="12.75" customHeight="1">
      <c r="A17709" s="203" t="s">
        <v>19290</v>
      </c>
      <c r="B17709" s="193" t="s">
        <v>19291</v>
      </c>
      <c r="C17709" s="194" t="s">
        <v>19283</v>
      </c>
      <c r="D17709" s="222">
        <v>2.0699999999999998</v>
      </c>
    </row>
    <row r="17710" spans="1:4" ht="12.75" customHeight="1">
      <c r="A17710" s="203" t="s">
        <v>19292</v>
      </c>
      <c r="B17710" s="193" t="s">
        <v>19293</v>
      </c>
      <c r="C17710" s="194" t="s">
        <v>19283</v>
      </c>
      <c r="D17710" s="222">
        <v>1.64</v>
      </c>
    </row>
    <row r="17711" spans="1:4" ht="12.75" customHeight="1">
      <c r="A17711" s="203" t="s">
        <v>19294</v>
      </c>
      <c r="B17711" s="193" t="s">
        <v>19295</v>
      </c>
      <c r="C17711" s="194" t="s">
        <v>14752</v>
      </c>
      <c r="D17711" s="222">
        <v>6.18</v>
      </c>
    </row>
    <row r="17712" spans="1:4" ht="12.75" customHeight="1">
      <c r="A17712" s="203" t="s">
        <v>19296</v>
      </c>
      <c r="B17712" s="193" t="s">
        <v>19297</v>
      </c>
      <c r="C17712" s="194" t="s">
        <v>14752</v>
      </c>
      <c r="D17712" s="222">
        <v>85</v>
      </c>
    </row>
    <row r="17713" spans="1:4" ht="12.75" customHeight="1">
      <c r="A17713" s="203" t="s">
        <v>19298</v>
      </c>
      <c r="B17713" s="193" t="s">
        <v>19299</v>
      </c>
      <c r="C17713" s="194" t="s">
        <v>14752</v>
      </c>
      <c r="D17713" s="222">
        <v>84</v>
      </c>
    </row>
    <row r="17714" spans="1:4" ht="12.75" customHeight="1">
      <c r="A17714" s="203" t="s">
        <v>19300</v>
      </c>
      <c r="B17714" s="193" t="s">
        <v>19301</v>
      </c>
      <c r="C17714" s="194" t="s">
        <v>19258</v>
      </c>
      <c r="D17714" s="222">
        <v>1.4</v>
      </c>
    </row>
    <row r="17715" spans="1:4" ht="12.75" customHeight="1">
      <c r="A17715" s="203" t="s">
        <v>19302</v>
      </c>
      <c r="B17715" s="193" t="s">
        <v>19303</v>
      </c>
      <c r="C17715" s="194" t="s">
        <v>19258</v>
      </c>
      <c r="D17715" s="222">
        <v>1.1200000000000001</v>
      </c>
    </row>
    <row r="17716" spans="1:4" ht="12.75" customHeight="1">
      <c r="A17716" s="203" t="s">
        <v>19304</v>
      </c>
      <c r="B17716" s="193" t="s">
        <v>19305</v>
      </c>
      <c r="C17716" s="194" t="s">
        <v>19258</v>
      </c>
      <c r="D17716" s="222">
        <v>0.93</v>
      </c>
    </row>
    <row r="17717" spans="1:4" ht="12.75" customHeight="1">
      <c r="A17717" s="203" t="s">
        <v>19306</v>
      </c>
      <c r="B17717" s="193" t="s">
        <v>19307</v>
      </c>
      <c r="C17717" s="194" t="s">
        <v>19258</v>
      </c>
      <c r="D17717" s="222">
        <v>1.45</v>
      </c>
    </row>
    <row r="17718" spans="1:4" ht="12.75" customHeight="1">
      <c r="A17718" s="203" t="s">
        <v>19308</v>
      </c>
      <c r="B17718" s="193" t="s">
        <v>19309</v>
      </c>
      <c r="C17718" s="194" t="s">
        <v>19258</v>
      </c>
      <c r="D17718" s="222">
        <v>1.1599999999999999</v>
      </c>
    </row>
    <row r="17719" spans="1:4" ht="12.75" customHeight="1">
      <c r="A17719" s="203" t="s">
        <v>19310</v>
      </c>
      <c r="B17719" s="193" t="s">
        <v>19311</v>
      </c>
      <c r="C17719" s="194" t="s">
        <v>19258</v>
      </c>
      <c r="D17719" s="222">
        <v>0.96</v>
      </c>
    </row>
    <row r="17720" spans="1:4" ht="12.75" customHeight="1">
      <c r="A17720" s="203" t="s">
        <v>19312</v>
      </c>
      <c r="B17720" s="193" t="s">
        <v>19313</v>
      </c>
      <c r="C17720" s="194" t="s">
        <v>19258</v>
      </c>
      <c r="D17720" s="222">
        <v>1.66</v>
      </c>
    </row>
    <row r="17721" spans="1:4" ht="12.75" customHeight="1">
      <c r="A17721" s="203" t="s">
        <v>19314</v>
      </c>
      <c r="B17721" s="193" t="s">
        <v>19315</v>
      </c>
      <c r="C17721" s="194" t="s">
        <v>19258</v>
      </c>
      <c r="D17721" s="222">
        <v>1.33</v>
      </c>
    </row>
    <row r="17722" spans="1:4" ht="12.75" customHeight="1">
      <c r="A17722" s="203" t="s">
        <v>19316</v>
      </c>
      <c r="B17722" s="193" t="s">
        <v>19317</v>
      </c>
      <c r="C17722" s="194" t="s">
        <v>19258</v>
      </c>
      <c r="D17722" s="222">
        <v>1.1100000000000001</v>
      </c>
    </row>
    <row r="17723" spans="1:4" ht="12.75" customHeight="1">
      <c r="A17723" s="203" t="s">
        <v>19318</v>
      </c>
      <c r="B17723" s="193" t="s">
        <v>19319</v>
      </c>
      <c r="C17723" s="194" t="s">
        <v>19258</v>
      </c>
      <c r="D17723" s="222">
        <v>1.18</v>
      </c>
    </row>
    <row r="17724" spans="1:4" ht="12.75" customHeight="1">
      <c r="A17724" s="203" t="s">
        <v>19320</v>
      </c>
      <c r="B17724" s="193" t="s">
        <v>19321</v>
      </c>
      <c r="C17724" s="194" t="s">
        <v>19258</v>
      </c>
      <c r="D17724" s="222">
        <v>0.95</v>
      </c>
    </row>
    <row r="17725" spans="1:4" ht="12.75" customHeight="1">
      <c r="A17725" s="203" t="s">
        <v>19322</v>
      </c>
      <c r="B17725" s="193" t="s">
        <v>19323</v>
      </c>
      <c r="C17725" s="194" t="s">
        <v>19258</v>
      </c>
      <c r="D17725" s="222">
        <v>0.79</v>
      </c>
    </row>
    <row r="17726" spans="1:4" ht="12.75" customHeight="1">
      <c r="A17726" s="203" t="s">
        <v>19324</v>
      </c>
      <c r="B17726" s="193" t="s">
        <v>19325</v>
      </c>
      <c r="C17726" s="194" t="s">
        <v>19258</v>
      </c>
      <c r="D17726" s="222">
        <v>1.47</v>
      </c>
    </row>
    <row r="17727" spans="1:4" ht="12.75" customHeight="1">
      <c r="A17727" s="203" t="s">
        <v>19326</v>
      </c>
      <c r="B17727" s="193" t="s">
        <v>19327</v>
      </c>
      <c r="C17727" s="194" t="s">
        <v>19258</v>
      </c>
      <c r="D17727" s="222">
        <v>1.17</v>
      </c>
    </row>
    <row r="17728" spans="1:4" ht="12.75" customHeight="1">
      <c r="A17728" s="203" t="s">
        <v>19328</v>
      </c>
      <c r="B17728" s="193" t="s">
        <v>19329</v>
      </c>
      <c r="C17728" s="194" t="s">
        <v>19258</v>
      </c>
      <c r="D17728" s="222">
        <v>0.98</v>
      </c>
    </row>
    <row r="17729" spans="1:4" ht="12.75" customHeight="1">
      <c r="A17729" s="202">
        <v>8698</v>
      </c>
      <c r="B17729" s="191" t="s">
        <v>19330</v>
      </c>
      <c r="C17729" s="192"/>
      <c r="D17729" s="221"/>
    </row>
    <row r="17730" spans="1:4" ht="12.75" customHeight="1">
      <c r="A17730" s="202">
        <v>9088</v>
      </c>
      <c r="B17730" s="191" t="s">
        <v>19331</v>
      </c>
      <c r="C17730" s="192"/>
      <c r="D17730" s="221"/>
    </row>
    <row r="17731" spans="1:4" ht="12.75" customHeight="1">
      <c r="A17731" s="203" t="s">
        <v>19332</v>
      </c>
      <c r="B17731" s="193" t="s">
        <v>19333</v>
      </c>
      <c r="C17731" s="194" t="s">
        <v>17397</v>
      </c>
      <c r="D17731" s="222">
        <v>1402.82</v>
      </c>
    </row>
    <row r="17732" spans="1:4" ht="12.75" customHeight="1">
      <c r="A17732" s="203" t="s">
        <v>19334</v>
      </c>
      <c r="B17732" s="193" t="s">
        <v>19335</v>
      </c>
      <c r="C17732" s="194" t="s">
        <v>14883</v>
      </c>
      <c r="D17732" s="222">
        <v>379.12</v>
      </c>
    </row>
    <row r="17733" spans="1:4" ht="12.75" customHeight="1">
      <c r="A17733" s="203" t="s">
        <v>19336</v>
      </c>
      <c r="B17733" s="193" t="s">
        <v>19337</v>
      </c>
      <c r="C17733" s="194" t="s">
        <v>14883</v>
      </c>
      <c r="D17733" s="222">
        <v>431.81</v>
      </c>
    </row>
    <row r="17734" spans="1:4" ht="12.75" customHeight="1">
      <c r="A17734" s="202">
        <v>9089</v>
      </c>
      <c r="B17734" s="191" t="s">
        <v>19338</v>
      </c>
      <c r="C17734" s="192"/>
      <c r="D17734" s="221"/>
    </row>
    <row r="17735" spans="1:4" ht="12.75" customHeight="1">
      <c r="A17735" s="203" t="s">
        <v>19339</v>
      </c>
      <c r="B17735" s="193" t="s">
        <v>19340</v>
      </c>
      <c r="C17735" s="194" t="s">
        <v>14674</v>
      </c>
      <c r="D17735" s="222">
        <v>322.95999999999998</v>
      </c>
    </row>
    <row r="17736" spans="1:4" ht="12.75" customHeight="1">
      <c r="A17736" s="203" t="s">
        <v>19341</v>
      </c>
      <c r="B17736" s="193" t="s">
        <v>19342</v>
      </c>
      <c r="C17736" s="194" t="s">
        <v>14674</v>
      </c>
      <c r="D17736" s="222">
        <v>107.93</v>
      </c>
    </row>
    <row r="17737" spans="1:4" ht="12.75" customHeight="1">
      <c r="A17737" s="203" t="s">
        <v>19343</v>
      </c>
      <c r="B17737" s="193" t="s">
        <v>19344</v>
      </c>
      <c r="C17737" s="194" t="s">
        <v>14674</v>
      </c>
      <c r="D17737" s="222">
        <v>229.77</v>
      </c>
    </row>
    <row r="17738" spans="1:4" ht="12.75" customHeight="1">
      <c r="A17738" s="203" t="s">
        <v>19345</v>
      </c>
      <c r="B17738" s="193" t="s">
        <v>19346</v>
      </c>
      <c r="C17738" s="194" t="s">
        <v>14674</v>
      </c>
      <c r="D17738" s="222">
        <v>469.75</v>
      </c>
    </row>
    <row r="17739" spans="1:4" ht="12.75" customHeight="1">
      <c r="A17739" s="203" t="s">
        <v>19347</v>
      </c>
      <c r="B17739" s="193" t="s">
        <v>19348</v>
      </c>
      <c r="C17739" s="194" t="s">
        <v>14674</v>
      </c>
      <c r="D17739" s="222">
        <v>492.45</v>
      </c>
    </row>
    <row r="17740" spans="1:4" ht="12.75" customHeight="1">
      <c r="A17740" s="203" t="s">
        <v>19349</v>
      </c>
      <c r="B17740" s="193" t="s">
        <v>19350</v>
      </c>
      <c r="C17740" s="194" t="s">
        <v>14674</v>
      </c>
      <c r="D17740" s="222">
        <v>533.37</v>
      </c>
    </row>
    <row r="17741" spans="1:4" ht="12.75" customHeight="1">
      <c r="A17741" s="203" t="s">
        <v>19351</v>
      </c>
      <c r="B17741" s="193" t="s">
        <v>19352</v>
      </c>
      <c r="C17741" s="194" t="s">
        <v>14674</v>
      </c>
      <c r="D17741" s="222">
        <v>539.35</v>
      </c>
    </row>
    <row r="17742" spans="1:4" ht="12.75" customHeight="1">
      <c r="A17742" s="203" t="s">
        <v>19353</v>
      </c>
      <c r="B17742" s="193" t="s">
        <v>19354</v>
      </c>
      <c r="C17742" s="194" t="s">
        <v>14674</v>
      </c>
      <c r="D17742" s="222">
        <v>367.63</v>
      </c>
    </row>
    <row r="17743" spans="1:4" ht="14.25">
      <c r="A17743" s="203" t="s">
        <v>19355</v>
      </c>
      <c r="B17743" s="193" t="s">
        <v>19356</v>
      </c>
      <c r="C17743" s="194" t="s">
        <v>14674</v>
      </c>
      <c r="D17743" s="222">
        <v>364.14</v>
      </c>
    </row>
    <row r="17744" spans="1:4" ht="12.75" customHeight="1">
      <c r="A17744" s="203" t="s">
        <v>19357</v>
      </c>
      <c r="B17744" s="193" t="s">
        <v>19358</v>
      </c>
      <c r="C17744" s="194" t="s">
        <v>14674</v>
      </c>
      <c r="D17744" s="222">
        <v>642.80999999999995</v>
      </c>
    </row>
    <row r="17745" spans="1:4" ht="12.75" customHeight="1">
      <c r="A17745" s="203" t="s">
        <v>19359</v>
      </c>
      <c r="B17745" s="193" t="s">
        <v>19360</v>
      </c>
      <c r="C17745" s="194" t="s">
        <v>14997</v>
      </c>
      <c r="D17745" s="222">
        <v>458.45</v>
      </c>
    </row>
    <row r="17746" spans="1:4" ht="12.75" customHeight="1">
      <c r="A17746" s="203" t="s">
        <v>19361</v>
      </c>
      <c r="B17746" s="193" t="s">
        <v>19362</v>
      </c>
      <c r="C17746" s="194" t="s">
        <v>17397</v>
      </c>
      <c r="D17746" s="222">
        <v>1893.42</v>
      </c>
    </row>
    <row r="17747" spans="1:4" ht="12.75" customHeight="1">
      <c r="A17747" s="203" t="s">
        <v>19363</v>
      </c>
      <c r="B17747" s="193" t="s">
        <v>19364</v>
      </c>
      <c r="C17747" s="194" t="s">
        <v>17397</v>
      </c>
      <c r="D17747" s="222">
        <v>2154.58</v>
      </c>
    </row>
    <row r="17748" spans="1:4" ht="12.75" customHeight="1">
      <c r="A17748" s="203" t="s">
        <v>19365</v>
      </c>
      <c r="B17748" s="193" t="s">
        <v>19366</v>
      </c>
      <c r="C17748" s="194" t="s">
        <v>17397</v>
      </c>
      <c r="D17748" s="222">
        <v>1371.09</v>
      </c>
    </row>
    <row r="17749" spans="1:4" ht="12.75" customHeight="1">
      <c r="A17749" s="203" t="s">
        <v>19367</v>
      </c>
      <c r="B17749" s="193" t="s">
        <v>19368</v>
      </c>
      <c r="C17749" s="194" t="s">
        <v>17397</v>
      </c>
      <c r="D17749" s="222">
        <v>2154.58</v>
      </c>
    </row>
    <row r="17750" spans="1:4" ht="12.75" customHeight="1">
      <c r="A17750" s="203" t="s">
        <v>19369</v>
      </c>
      <c r="B17750" s="193" t="s">
        <v>19370</v>
      </c>
      <c r="C17750" s="194" t="s">
        <v>17397</v>
      </c>
      <c r="D17750" s="222">
        <v>783.48</v>
      </c>
    </row>
    <row r="17751" spans="1:4" ht="12.75" customHeight="1">
      <c r="A17751" s="203" t="s">
        <v>19371</v>
      </c>
      <c r="B17751" s="193" t="s">
        <v>19372</v>
      </c>
      <c r="C17751" s="194" t="s">
        <v>17397</v>
      </c>
      <c r="D17751" s="222">
        <v>1044.6400000000001</v>
      </c>
    </row>
    <row r="17752" spans="1:4" ht="12.75" customHeight="1">
      <c r="A17752" s="203" t="s">
        <v>19373</v>
      </c>
      <c r="B17752" s="193" t="s">
        <v>19374</v>
      </c>
      <c r="C17752" s="194" t="s">
        <v>17397</v>
      </c>
      <c r="D17752" s="222">
        <v>499.28</v>
      </c>
    </row>
    <row r="17753" spans="1:4" ht="12.75" customHeight="1">
      <c r="A17753" s="203" t="s">
        <v>19375</v>
      </c>
      <c r="B17753" s="193" t="s">
        <v>19376</v>
      </c>
      <c r="C17753" s="194" t="s">
        <v>17397</v>
      </c>
      <c r="D17753" s="222">
        <v>2415.7399999999998</v>
      </c>
    </row>
    <row r="17754" spans="1:4" ht="12.75" customHeight="1">
      <c r="A17754" s="203" t="s">
        <v>19377</v>
      </c>
      <c r="B17754" s="193" t="s">
        <v>19378</v>
      </c>
      <c r="C17754" s="194" t="s">
        <v>17397</v>
      </c>
      <c r="D17754" s="222">
        <v>522.32000000000005</v>
      </c>
    </row>
    <row r="17755" spans="1:4" ht="12.75" customHeight="1">
      <c r="A17755" s="203" t="s">
        <v>2608</v>
      </c>
      <c r="B17755" s="193" t="s">
        <v>19379</v>
      </c>
      <c r="C17755" s="194" t="s">
        <v>17397</v>
      </c>
      <c r="D17755" s="222">
        <v>1092.27</v>
      </c>
    </row>
    <row r="17756" spans="1:4" ht="12.75" customHeight="1">
      <c r="A17756" s="203" t="s">
        <v>19380</v>
      </c>
      <c r="B17756" s="193" t="s">
        <v>19381</v>
      </c>
      <c r="C17756" s="194" t="s">
        <v>17397</v>
      </c>
      <c r="D17756" s="222">
        <v>177.28</v>
      </c>
    </row>
    <row r="17757" spans="1:4" ht="12.75" customHeight="1">
      <c r="A17757" s="203" t="s">
        <v>19382</v>
      </c>
      <c r="B17757" s="193" t="s">
        <v>19383</v>
      </c>
      <c r="C17757" s="194" t="s">
        <v>17397</v>
      </c>
      <c r="D17757" s="222">
        <v>354.56</v>
      </c>
    </row>
    <row r="17758" spans="1:4" ht="12.75" customHeight="1">
      <c r="A17758" s="203" t="s">
        <v>19384</v>
      </c>
      <c r="B17758" s="193" t="s">
        <v>19385</v>
      </c>
      <c r="C17758" s="194" t="s">
        <v>17397</v>
      </c>
      <c r="D17758" s="222">
        <v>638.86</v>
      </c>
    </row>
    <row r="17759" spans="1:4" ht="12.75" customHeight="1">
      <c r="A17759" s="203" t="s">
        <v>19386</v>
      </c>
      <c r="B17759" s="193" t="s">
        <v>19387</v>
      </c>
      <c r="C17759" s="194" t="s">
        <v>17397</v>
      </c>
      <c r="D17759" s="222">
        <v>648.26</v>
      </c>
    </row>
    <row r="17760" spans="1:4" ht="12.75" customHeight="1">
      <c r="A17760" s="203" t="s">
        <v>19388</v>
      </c>
      <c r="B17760" s="193" t="s">
        <v>19389</v>
      </c>
      <c r="C17760" s="194" t="s">
        <v>17397</v>
      </c>
      <c r="D17760" s="222">
        <v>958.29</v>
      </c>
    </row>
    <row r="17761" spans="1:4" ht="12.75" customHeight="1">
      <c r="A17761" s="203" t="s">
        <v>19390</v>
      </c>
      <c r="B17761" s="193" t="s">
        <v>19391</v>
      </c>
      <c r="C17761" s="194" t="s">
        <v>17397</v>
      </c>
      <c r="D17761" s="222">
        <v>972.38</v>
      </c>
    </row>
    <row r="17762" spans="1:4" ht="12.75" customHeight="1">
      <c r="A17762" s="203" t="s">
        <v>19392</v>
      </c>
      <c r="B17762" s="193" t="s">
        <v>19393</v>
      </c>
      <c r="C17762" s="194" t="s">
        <v>17397</v>
      </c>
      <c r="D17762" s="222">
        <v>1277.72</v>
      </c>
    </row>
    <row r="17763" spans="1:4" ht="12.75" customHeight="1">
      <c r="A17763" s="203" t="s">
        <v>19394</v>
      </c>
      <c r="B17763" s="193" t="s">
        <v>19395</v>
      </c>
      <c r="C17763" s="194" t="s">
        <v>17397</v>
      </c>
      <c r="D17763" s="222">
        <v>1296.51</v>
      </c>
    </row>
    <row r="17764" spans="1:4" ht="12.75" customHeight="1">
      <c r="A17764" s="203" t="s">
        <v>19396</v>
      </c>
      <c r="B17764" s="193" t="s">
        <v>19397</v>
      </c>
      <c r="C17764" s="194" t="s">
        <v>17397</v>
      </c>
      <c r="D17764" s="222">
        <v>634.16</v>
      </c>
    </row>
    <row r="17765" spans="1:4" ht="28.5">
      <c r="A17765" s="203" t="s">
        <v>19398</v>
      </c>
      <c r="B17765" s="193" t="s">
        <v>19399</v>
      </c>
      <c r="C17765" s="194" t="s">
        <v>17397</v>
      </c>
      <c r="D17765" s="222">
        <v>324.13</v>
      </c>
    </row>
    <row r="17766" spans="1:4" ht="28.5">
      <c r="A17766" s="203" t="s">
        <v>19400</v>
      </c>
      <c r="B17766" s="193" t="s">
        <v>19401</v>
      </c>
      <c r="C17766" s="194" t="s">
        <v>17397</v>
      </c>
      <c r="D17766" s="222">
        <v>366.41</v>
      </c>
    </row>
    <row r="17767" spans="1:4" ht="12.75" customHeight="1">
      <c r="A17767" s="203" t="s">
        <v>19402</v>
      </c>
      <c r="B17767" s="193" t="s">
        <v>19403</v>
      </c>
      <c r="C17767" s="194" t="s">
        <v>17397</v>
      </c>
      <c r="D17767" s="222">
        <v>413.38</v>
      </c>
    </row>
    <row r="17768" spans="1:4" ht="12.75" customHeight="1">
      <c r="A17768" s="203" t="s">
        <v>19404</v>
      </c>
      <c r="B17768" s="193" t="s">
        <v>19405</v>
      </c>
      <c r="C17768" s="194" t="s">
        <v>17397</v>
      </c>
      <c r="D17768" s="222">
        <v>154.55000000000001</v>
      </c>
    </row>
    <row r="17769" spans="1:4" ht="12.75" customHeight="1">
      <c r="A17769" s="203" t="s">
        <v>19406</v>
      </c>
      <c r="B17769" s="193" t="s">
        <v>19407</v>
      </c>
      <c r="C17769" s="194" t="s">
        <v>17397</v>
      </c>
      <c r="D17769" s="222">
        <v>305.33999999999997</v>
      </c>
    </row>
    <row r="17770" spans="1:4" ht="12.75" customHeight="1">
      <c r="A17770" s="203" t="s">
        <v>19408</v>
      </c>
      <c r="B17770" s="193" t="s">
        <v>19409</v>
      </c>
      <c r="C17770" s="194" t="s">
        <v>17397</v>
      </c>
      <c r="D17770" s="222">
        <v>310.04000000000002</v>
      </c>
    </row>
    <row r="17771" spans="1:4" ht="12.75" customHeight="1">
      <c r="A17771" s="203" t="s">
        <v>19410</v>
      </c>
      <c r="B17771" s="193" t="s">
        <v>19411</v>
      </c>
      <c r="C17771" s="194" t="s">
        <v>17397</v>
      </c>
      <c r="D17771" s="222">
        <v>244.27</v>
      </c>
    </row>
    <row r="17772" spans="1:4" ht="12.75" customHeight="1">
      <c r="A17772" s="203" t="s">
        <v>19412</v>
      </c>
      <c r="B17772" s="193" t="s">
        <v>19413</v>
      </c>
      <c r="C17772" s="194" t="s">
        <v>17397</v>
      </c>
      <c r="D17772" s="222">
        <v>253.67</v>
      </c>
    </row>
    <row r="17773" spans="1:4" ht="12.75" customHeight="1">
      <c r="A17773" s="203" t="s">
        <v>19414</v>
      </c>
      <c r="B17773" s="193" t="s">
        <v>19415</v>
      </c>
      <c r="C17773" s="194" t="s">
        <v>17397</v>
      </c>
      <c r="D17773" s="222">
        <v>2315.87</v>
      </c>
    </row>
    <row r="17774" spans="1:4" ht="12.75" customHeight="1">
      <c r="A17774" s="203" t="s">
        <v>19416</v>
      </c>
      <c r="B17774" s="193" t="s">
        <v>19417</v>
      </c>
      <c r="C17774" s="194" t="s">
        <v>17397</v>
      </c>
      <c r="D17774" s="222">
        <v>2349.92</v>
      </c>
    </row>
    <row r="17775" spans="1:4" ht="12.75" customHeight="1">
      <c r="A17775" s="203" t="s">
        <v>19418</v>
      </c>
      <c r="B17775" s="193" t="s">
        <v>19419</v>
      </c>
      <c r="C17775" s="194" t="s">
        <v>17397</v>
      </c>
      <c r="D17775" s="222">
        <v>2635.3</v>
      </c>
    </row>
    <row r="17776" spans="1:4" ht="28.5">
      <c r="A17776" s="203" t="s">
        <v>19420</v>
      </c>
      <c r="B17776" s="193" t="s">
        <v>19421</v>
      </c>
      <c r="C17776" s="194" t="s">
        <v>17397</v>
      </c>
      <c r="D17776" s="222">
        <v>2674.05</v>
      </c>
    </row>
    <row r="17777" spans="1:4" ht="12.75" customHeight="1">
      <c r="A17777" s="203" t="s">
        <v>19422</v>
      </c>
      <c r="B17777" s="193" t="s">
        <v>19423</v>
      </c>
      <c r="C17777" s="194" t="s">
        <v>17397</v>
      </c>
      <c r="D17777" s="222">
        <v>308.20999999999998</v>
      </c>
    </row>
    <row r="17778" spans="1:4" ht="12.75" customHeight="1">
      <c r="A17778" s="203" t="s">
        <v>19424</v>
      </c>
      <c r="B17778" s="193" t="s">
        <v>19425</v>
      </c>
      <c r="C17778" s="194" t="s">
        <v>17397</v>
      </c>
      <c r="D17778" s="222">
        <v>328.75</v>
      </c>
    </row>
    <row r="17779" spans="1:4" ht="12.75" customHeight="1">
      <c r="A17779" s="203" t="s">
        <v>19426</v>
      </c>
      <c r="B17779" s="193" t="s">
        <v>19427</v>
      </c>
      <c r="C17779" s="194" t="s">
        <v>17397</v>
      </c>
      <c r="D17779" s="222">
        <v>752.76</v>
      </c>
    </row>
    <row r="17780" spans="1:4" ht="12.75" customHeight="1">
      <c r="A17780" s="203" t="s">
        <v>19428</v>
      </c>
      <c r="B17780" s="193" t="s">
        <v>19429</v>
      </c>
      <c r="C17780" s="194" t="s">
        <v>17397</v>
      </c>
      <c r="D17780" s="222">
        <v>1040.96</v>
      </c>
    </row>
    <row r="17781" spans="1:4" ht="12.75" customHeight="1">
      <c r="A17781" s="203" t="s">
        <v>19430</v>
      </c>
      <c r="B17781" s="193" t="s">
        <v>19431</v>
      </c>
      <c r="C17781" s="194" t="s">
        <v>17397</v>
      </c>
      <c r="D17781" s="222">
        <v>270.36</v>
      </c>
    </row>
    <row r="17782" spans="1:4" ht="12.75" customHeight="1">
      <c r="A17782" s="203" t="s">
        <v>19432</v>
      </c>
      <c r="B17782" s="193" t="s">
        <v>19433</v>
      </c>
      <c r="C17782" s="194" t="s">
        <v>14997</v>
      </c>
      <c r="D17782" s="222">
        <v>519.52</v>
      </c>
    </row>
    <row r="17783" spans="1:4" ht="12.75" customHeight="1">
      <c r="A17783" s="203" t="s">
        <v>19434</v>
      </c>
      <c r="B17783" s="193" t="s">
        <v>19435</v>
      </c>
      <c r="C17783" s="194" t="s">
        <v>14997</v>
      </c>
      <c r="D17783" s="222">
        <v>555.07000000000005</v>
      </c>
    </row>
    <row r="17784" spans="1:4" ht="12.75" customHeight="1">
      <c r="A17784" s="203" t="s">
        <v>19436</v>
      </c>
      <c r="B17784" s="193" t="s">
        <v>19437</v>
      </c>
      <c r="C17784" s="194" t="s">
        <v>14997</v>
      </c>
      <c r="D17784" s="222">
        <v>457.71</v>
      </c>
    </row>
    <row r="17785" spans="1:4" ht="12.75" customHeight="1">
      <c r="A17785" s="203" t="s">
        <v>19438</v>
      </c>
      <c r="B17785" s="193" t="s">
        <v>19439</v>
      </c>
      <c r="C17785" s="194" t="s">
        <v>14997</v>
      </c>
      <c r="D17785" s="222">
        <v>442.68</v>
      </c>
    </row>
    <row r="17786" spans="1:4" ht="12.75" customHeight="1">
      <c r="A17786" s="203" t="s">
        <v>19440</v>
      </c>
      <c r="B17786" s="193" t="s">
        <v>19441</v>
      </c>
      <c r="C17786" s="194" t="s">
        <v>14997</v>
      </c>
      <c r="D17786" s="222">
        <v>478.23</v>
      </c>
    </row>
    <row r="17787" spans="1:4" ht="12.75" customHeight="1">
      <c r="A17787" s="203" t="s">
        <v>19442</v>
      </c>
      <c r="B17787" s="193" t="s">
        <v>19443</v>
      </c>
      <c r="C17787" s="194" t="s">
        <v>14997</v>
      </c>
      <c r="D17787" s="222">
        <v>474</v>
      </c>
    </row>
    <row r="17788" spans="1:4" ht="14.25">
      <c r="A17788" s="203" t="s">
        <v>19444</v>
      </c>
      <c r="B17788" s="193" t="s">
        <v>19445</v>
      </c>
      <c r="C17788" s="194" t="s">
        <v>14674</v>
      </c>
      <c r="D17788" s="222">
        <v>424.88</v>
      </c>
    </row>
    <row r="17789" spans="1:4" ht="12.75" customHeight="1">
      <c r="A17789" s="203" t="s">
        <v>19446</v>
      </c>
      <c r="B17789" s="193" t="s">
        <v>19447</v>
      </c>
      <c r="C17789" s="194" t="s">
        <v>14997</v>
      </c>
      <c r="D17789" s="222">
        <v>503.27</v>
      </c>
    </row>
    <row r="17790" spans="1:4" ht="12.75" customHeight="1">
      <c r="A17790" s="203" t="s">
        <v>19448</v>
      </c>
      <c r="B17790" s="193" t="s">
        <v>19449</v>
      </c>
      <c r="C17790" s="194" t="s">
        <v>14997</v>
      </c>
      <c r="D17790" s="222">
        <v>543.01</v>
      </c>
    </row>
    <row r="17791" spans="1:4" ht="12.75" customHeight="1">
      <c r="A17791" s="203" t="s">
        <v>19450</v>
      </c>
      <c r="B17791" s="193" t="s">
        <v>19451</v>
      </c>
      <c r="C17791" s="194" t="s">
        <v>14997</v>
      </c>
      <c r="D17791" s="222">
        <v>785.13</v>
      </c>
    </row>
    <row r="17792" spans="1:4" ht="12.75" customHeight="1">
      <c r="A17792" s="203" t="s">
        <v>19452</v>
      </c>
      <c r="B17792" s="193" t="s">
        <v>19453</v>
      </c>
      <c r="C17792" s="194" t="s">
        <v>14997</v>
      </c>
      <c r="D17792" s="222">
        <v>603.30999999999995</v>
      </c>
    </row>
    <row r="17793" spans="1:4" ht="12.75" customHeight="1">
      <c r="A17793" s="203" t="s">
        <v>19454</v>
      </c>
      <c r="B17793" s="193" t="s">
        <v>19455</v>
      </c>
      <c r="C17793" s="194" t="s">
        <v>14997</v>
      </c>
      <c r="D17793" s="222">
        <v>632.46</v>
      </c>
    </row>
    <row r="17794" spans="1:4" ht="12.75" customHeight="1">
      <c r="A17794" s="203" t="s">
        <v>19456</v>
      </c>
      <c r="B17794" s="193" t="s">
        <v>19457</v>
      </c>
      <c r="C17794" s="194" t="s">
        <v>14997</v>
      </c>
      <c r="D17794" s="222">
        <v>386.25</v>
      </c>
    </row>
    <row r="17795" spans="1:4" ht="12.75" customHeight="1">
      <c r="A17795" s="203" t="s">
        <v>19458</v>
      </c>
      <c r="B17795" s="193" t="s">
        <v>19459</v>
      </c>
      <c r="C17795" s="194" t="s">
        <v>14997</v>
      </c>
      <c r="D17795" s="222">
        <v>443.02</v>
      </c>
    </row>
    <row r="17796" spans="1:4" ht="12.75" customHeight="1">
      <c r="A17796" s="203" t="s">
        <v>19460</v>
      </c>
      <c r="B17796" s="193" t="s">
        <v>19461</v>
      </c>
      <c r="C17796" s="194" t="s">
        <v>14997</v>
      </c>
      <c r="D17796" s="222">
        <v>433.03</v>
      </c>
    </row>
    <row r="17797" spans="1:4" ht="12.75" customHeight="1">
      <c r="A17797" s="203" t="s">
        <v>19462</v>
      </c>
      <c r="B17797" s="193" t="s">
        <v>19463</v>
      </c>
      <c r="C17797" s="194" t="s">
        <v>14997</v>
      </c>
      <c r="D17797" s="222">
        <v>590.64</v>
      </c>
    </row>
    <row r="17798" spans="1:4" ht="12.75" customHeight="1">
      <c r="A17798" s="203" t="s">
        <v>19464</v>
      </c>
      <c r="B17798" s="193" t="s">
        <v>19465</v>
      </c>
      <c r="C17798" s="194" t="s">
        <v>17397</v>
      </c>
      <c r="D17798" s="222">
        <v>624.57000000000005</v>
      </c>
    </row>
    <row r="17799" spans="1:4" ht="12.75" customHeight="1">
      <c r="A17799" s="203" t="s">
        <v>19466</v>
      </c>
      <c r="B17799" s="193" t="s">
        <v>19467</v>
      </c>
      <c r="C17799" s="194" t="s">
        <v>17397</v>
      </c>
      <c r="D17799" s="222">
        <v>713.8</v>
      </c>
    </row>
    <row r="17800" spans="1:4" ht="12.75" customHeight="1">
      <c r="A17800" s="203" t="s">
        <v>19468</v>
      </c>
      <c r="B17800" s="193" t="s">
        <v>19469</v>
      </c>
      <c r="C17800" s="194" t="s">
        <v>17397</v>
      </c>
      <c r="D17800" s="222">
        <v>892.25</v>
      </c>
    </row>
    <row r="17801" spans="1:4" ht="12.75" customHeight="1">
      <c r="A17801" s="203" t="s">
        <v>19470</v>
      </c>
      <c r="B17801" s="193" t="s">
        <v>19471</v>
      </c>
      <c r="C17801" s="194" t="s">
        <v>17397</v>
      </c>
      <c r="D17801" s="222">
        <v>367.18</v>
      </c>
    </row>
    <row r="17802" spans="1:4" ht="12.75" customHeight="1">
      <c r="A17802" s="203" t="s">
        <v>19472</v>
      </c>
      <c r="B17802" s="193" t="s">
        <v>19473</v>
      </c>
      <c r="C17802" s="194" t="s">
        <v>14674</v>
      </c>
      <c r="D17802" s="222">
        <v>151.5</v>
      </c>
    </row>
    <row r="17803" spans="1:4" ht="12.75" customHeight="1">
      <c r="A17803" s="202">
        <v>9090</v>
      </c>
      <c r="B17803" s="191" t="s">
        <v>19474</v>
      </c>
      <c r="C17803" s="192"/>
      <c r="D17803" s="221"/>
    </row>
    <row r="17804" spans="1:4" ht="12.75" customHeight="1">
      <c r="A17804" s="203" t="s">
        <v>19475</v>
      </c>
      <c r="B17804" s="193" t="s">
        <v>19476</v>
      </c>
      <c r="C17804" s="194" t="s">
        <v>17397</v>
      </c>
      <c r="D17804" s="222">
        <v>388.06</v>
      </c>
    </row>
    <row r="17805" spans="1:4" ht="12.75" customHeight="1">
      <c r="A17805" s="204">
        <v>11647</v>
      </c>
      <c r="B17805" s="191" t="s">
        <v>19477</v>
      </c>
      <c r="C17805" s="192"/>
      <c r="D17805" s="221"/>
    </row>
    <row r="17806" spans="1:4" ht="12.75" customHeight="1">
      <c r="A17806" s="203" t="s">
        <v>19478</v>
      </c>
      <c r="B17806" s="193" t="s">
        <v>19479</v>
      </c>
      <c r="C17806" s="194" t="s">
        <v>14997</v>
      </c>
      <c r="D17806" s="222">
        <v>565.11</v>
      </c>
    </row>
    <row r="17807" spans="1:4" ht="12.75" customHeight="1">
      <c r="A17807" s="203" t="s">
        <v>19480</v>
      </c>
      <c r="B17807" s="193" t="s">
        <v>19481</v>
      </c>
      <c r="C17807" s="194" t="s">
        <v>14997</v>
      </c>
      <c r="D17807" s="222">
        <v>455.75</v>
      </c>
    </row>
    <row r="17808" spans="1:4" ht="12.75" customHeight="1">
      <c r="A17808" s="202">
        <v>9091</v>
      </c>
      <c r="B17808" s="191" t="s">
        <v>14635</v>
      </c>
      <c r="C17808" s="192"/>
      <c r="D17808" s="221"/>
    </row>
    <row r="17809" spans="1:4" ht="28.5">
      <c r="A17809" s="203" t="s">
        <v>19482</v>
      </c>
      <c r="B17809" s="193" t="s">
        <v>19483</v>
      </c>
      <c r="C17809" s="194" t="s">
        <v>14752</v>
      </c>
      <c r="D17809" s="222">
        <v>4261.28</v>
      </c>
    </row>
    <row r="17810" spans="1:4" ht="12.75" customHeight="1">
      <c r="A17810" s="203" t="s">
        <v>23888</v>
      </c>
      <c r="B17810" s="193" t="s">
        <v>23988</v>
      </c>
      <c r="C17810" s="194" t="s">
        <v>14752</v>
      </c>
      <c r="D17810" s="222">
        <v>4261.28</v>
      </c>
    </row>
    <row r="17811" spans="1:4" ht="12.75" customHeight="1">
      <c r="A17811" s="203" t="s">
        <v>19484</v>
      </c>
      <c r="B17811" s="193" t="s">
        <v>19485</v>
      </c>
      <c r="C17811" s="194" t="s">
        <v>14752</v>
      </c>
      <c r="D17811" s="222">
        <v>1946.33</v>
      </c>
    </row>
    <row r="17812" spans="1:4" ht="12.75" customHeight="1">
      <c r="A17812" s="203" t="s">
        <v>19486</v>
      </c>
      <c r="B17812" s="193" t="s">
        <v>19487</v>
      </c>
      <c r="C17812" s="194" t="s">
        <v>14752</v>
      </c>
      <c r="D17812" s="222">
        <v>2145.9499999999998</v>
      </c>
    </row>
    <row r="17813" spans="1:4" ht="12.75" customHeight="1">
      <c r="A17813" s="203" t="s">
        <v>19488</v>
      </c>
      <c r="B17813" s="193" t="s">
        <v>19489</v>
      </c>
      <c r="C17813" s="194" t="s">
        <v>14752</v>
      </c>
      <c r="D17813" s="222">
        <v>2665.38</v>
      </c>
    </row>
    <row r="17814" spans="1:4" ht="12.75" customHeight="1">
      <c r="A17814" s="203" t="s">
        <v>19490</v>
      </c>
      <c r="B17814" s="193" t="s">
        <v>19491</v>
      </c>
      <c r="C17814" s="194" t="s">
        <v>14674</v>
      </c>
      <c r="D17814" s="222">
        <v>177.57</v>
      </c>
    </row>
    <row r="17815" spans="1:4" ht="12.75" customHeight="1">
      <c r="A17815" s="203" t="s">
        <v>19492</v>
      </c>
      <c r="B17815" s="193" t="s">
        <v>19493</v>
      </c>
      <c r="C17815" s="194" t="s">
        <v>14674</v>
      </c>
      <c r="D17815" s="222">
        <v>280.20999999999998</v>
      </c>
    </row>
    <row r="17816" spans="1:4" ht="12.75" customHeight="1">
      <c r="A17816" s="203" t="s">
        <v>19494</v>
      </c>
      <c r="B17816" s="193" t="s">
        <v>19495</v>
      </c>
      <c r="C17816" s="194" t="s">
        <v>14674</v>
      </c>
      <c r="D17816" s="222">
        <v>231.76</v>
      </c>
    </row>
    <row r="17817" spans="1:4" ht="12.75" customHeight="1">
      <c r="A17817" s="203" t="s">
        <v>19496</v>
      </c>
      <c r="B17817" s="193" t="s">
        <v>19497</v>
      </c>
      <c r="C17817" s="194" t="s">
        <v>14674</v>
      </c>
      <c r="D17817" s="222">
        <v>200</v>
      </c>
    </row>
    <row r="17818" spans="1:4" ht="28.5">
      <c r="A17818" s="203" t="s">
        <v>19498</v>
      </c>
      <c r="B17818" s="193" t="s">
        <v>19499</v>
      </c>
      <c r="C17818" s="194" t="s">
        <v>14674</v>
      </c>
      <c r="D17818" s="222">
        <v>358.39</v>
      </c>
    </row>
    <row r="17819" spans="1:4" ht="16.5" customHeight="1">
      <c r="A17819" s="203" t="s">
        <v>19500</v>
      </c>
      <c r="B17819" s="193" t="s">
        <v>19501</v>
      </c>
      <c r="C17819" s="194" t="s">
        <v>14752</v>
      </c>
      <c r="D17819" s="222">
        <v>3158.15</v>
      </c>
    </row>
    <row r="17820" spans="1:4" ht="27.75" customHeight="1">
      <c r="A17820" s="203" t="s">
        <v>19502</v>
      </c>
      <c r="B17820" s="193" t="s">
        <v>19503</v>
      </c>
      <c r="C17820" s="194" t="s">
        <v>14752</v>
      </c>
      <c r="D17820" s="222">
        <v>3077.67</v>
      </c>
    </row>
    <row r="17821" spans="1:4" ht="27.75" customHeight="1">
      <c r="A17821" s="203" t="s">
        <v>19504</v>
      </c>
      <c r="B17821" s="193" t="s">
        <v>19505</v>
      </c>
      <c r="C17821" s="194" t="s">
        <v>14752</v>
      </c>
      <c r="D17821" s="222">
        <v>2151.36</v>
      </c>
    </row>
    <row r="17822" spans="1:4" ht="15">
      <c r="A17822" s="202">
        <v>9092</v>
      </c>
      <c r="B17822" s="191" t="s">
        <v>14812</v>
      </c>
      <c r="C17822" s="192"/>
      <c r="D17822" s="221"/>
    </row>
    <row r="17823" spans="1:4" ht="12.75" customHeight="1">
      <c r="A17823" s="203" t="s">
        <v>19506</v>
      </c>
      <c r="B17823" s="193" t="s">
        <v>19507</v>
      </c>
      <c r="C17823" s="194" t="s">
        <v>17397</v>
      </c>
      <c r="D17823" s="222">
        <v>250.3</v>
      </c>
    </row>
    <row r="17824" spans="1:4" ht="12.75" customHeight="1">
      <c r="A17824" s="202">
        <v>9093</v>
      </c>
      <c r="B17824" s="191" t="s">
        <v>18211</v>
      </c>
      <c r="C17824" s="192"/>
      <c r="D17824" s="221"/>
    </row>
    <row r="17825" spans="1:4" ht="12.75" customHeight="1">
      <c r="A17825" s="203" t="s">
        <v>19508</v>
      </c>
      <c r="B17825" s="193" t="s">
        <v>19509</v>
      </c>
      <c r="C17825" s="194" t="s">
        <v>14997</v>
      </c>
      <c r="D17825" s="222">
        <v>19593.09</v>
      </c>
    </row>
    <row r="17826" spans="1:4" ht="12.75" customHeight="1">
      <c r="A17826" s="203" t="s">
        <v>19510</v>
      </c>
      <c r="B17826" s="193" t="s">
        <v>19511</v>
      </c>
      <c r="C17826" s="194" t="s">
        <v>14997</v>
      </c>
      <c r="D17826" s="222">
        <v>24002.6</v>
      </c>
    </row>
    <row r="17827" spans="1:4" ht="12.75" customHeight="1">
      <c r="A17827" s="203" t="s">
        <v>19512</v>
      </c>
      <c r="B17827" s="193" t="s">
        <v>19513</v>
      </c>
      <c r="C17827" s="194" t="s">
        <v>14997</v>
      </c>
      <c r="D17827" s="222">
        <v>26345.1</v>
      </c>
    </row>
    <row r="17828" spans="1:4" ht="12.75" customHeight="1">
      <c r="A17828" s="203" t="s">
        <v>19514</v>
      </c>
      <c r="B17828" s="193" t="s">
        <v>19515</v>
      </c>
      <c r="C17828" s="194" t="s">
        <v>14997</v>
      </c>
      <c r="D17828" s="222">
        <v>28782.959999999999</v>
      </c>
    </row>
    <row r="17829" spans="1:4" ht="12.75" customHeight="1">
      <c r="A17829" s="203" t="s">
        <v>19516</v>
      </c>
      <c r="B17829" s="193" t="s">
        <v>19517</v>
      </c>
      <c r="C17829" s="194" t="s">
        <v>14997</v>
      </c>
      <c r="D17829" s="222">
        <v>30958.59</v>
      </c>
    </row>
    <row r="17830" spans="1:4" ht="12.75" customHeight="1">
      <c r="A17830" s="203" t="s">
        <v>19518</v>
      </c>
      <c r="B17830" s="193" t="s">
        <v>19519</v>
      </c>
      <c r="C17830" s="194" t="s">
        <v>14997</v>
      </c>
      <c r="D17830" s="222">
        <v>4996.99</v>
      </c>
    </row>
    <row r="17831" spans="1:4" ht="15">
      <c r="A17831" s="202">
        <v>9095</v>
      </c>
      <c r="B17831" s="191" t="s">
        <v>19520</v>
      </c>
      <c r="C17831" s="192"/>
      <c r="D17831" s="221"/>
    </row>
    <row r="17832" spans="1:4" ht="12.75" customHeight="1">
      <c r="A17832" s="203" t="s">
        <v>19521</v>
      </c>
      <c r="B17832" s="193" t="s">
        <v>19522</v>
      </c>
      <c r="C17832" s="194" t="s">
        <v>17476</v>
      </c>
      <c r="D17832" s="222">
        <v>6192.63</v>
      </c>
    </row>
    <row r="17833" spans="1:4" ht="15">
      <c r="A17833" s="202">
        <v>9096</v>
      </c>
      <c r="B17833" s="191" t="s">
        <v>19523</v>
      </c>
      <c r="C17833" s="192"/>
      <c r="D17833" s="221"/>
    </row>
    <row r="17834" spans="1:4" ht="12.75" customHeight="1">
      <c r="A17834" s="203" t="s">
        <v>19524</v>
      </c>
      <c r="B17834" s="193" t="s">
        <v>19525</v>
      </c>
      <c r="C17834" s="194" t="s">
        <v>14997</v>
      </c>
      <c r="D17834" s="222">
        <v>3560.2</v>
      </c>
    </row>
    <row r="17835" spans="1:4" ht="15">
      <c r="A17835" s="202">
        <v>9097</v>
      </c>
      <c r="B17835" s="191" t="s">
        <v>19526</v>
      </c>
      <c r="C17835" s="192"/>
      <c r="D17835" s="221"/>
    </row>
    <row r="17836" spans="1:4" ht="12.75" customHeight="1">
      <c r="A17836" s="203" t="s">
        <v>19527</v>
      </c>
      <c r="B17836" s="193" t="s">
        <v>19528</v>
      </c>
      <c r="C17836" s="194" t="s">
        <v>17476</v>
      </c>
      <c r="D17836" s="222">
        <v>666.7</v>
      </c>
    </row>
    <row r="17837" spans="1:4" ht="12.75" customHeight="1">
      <c r="A17837" s="203" t="s">
        <v>19529</v>
      </c>
      <c r="B17837" s="193" t="s">
        <v>19530</v>
      </c>
      <c r="C17837" s="194" t="s">
        <v>14883</v>
      </c>
      <c r="D17837" s="222">
        <v>71.23</v>
      </c>
    </row>
    <row r="17838" spans="1:4" ht="12.75" customHeight="1">
      <c r="A17838" s="203" t="s">
        <v>19531</v>
      </c>
      <c r="B17838" s="193" t="s">
        <v>19532</v>
      </c>
      <c r="C17838" s="194" t="s">
        <v>17476</v>
      </c>
      <c r="D17838" s="222">
        <v>517.09</v>
      </c>
    </row>
    <row r="17839" spans="1:4" ht="14.25">
      <c r="A17839" s="203" t="s">
        <v>19533</v>
      </c>
      <c r="B17839" s="193" t="s">
        <v>19534</v>
      </c>
      <c r="C17839" s="194" t="s">
        <v>17397</v>
      </c>
      <c r="D17839" s="222">
        <v>242.36</v>
      </c>
    </row>
    <row r="17840" spans="1:4" ht="14.25">
      <c r="A17840" s="203" t="s">
        <v>19535</v>
      </c>
      <c r="B17840" s="193" t="s">
        <v>19536</v>
      </c>
      <c r="C17840" s="194" t="s">
        <v>14674</v>
      </c>
      <c r="D17840" s="222">
        <v>188.58</v>
      </c>
    </row>
    <row r="17841" spans="1:4" ht="15">
      <c r="A17841" s="202">
        <v>9098</v>
      </c>
      <c r="B17841" s="191" t="s">
        <v>19537</v>
      </c>
      <c r="C17841" s="192"/>
      <c r="D17841" s="221"/>
    </row>
    <row r="17842" spans="1:4" ht="14.25">
      <c r="A17842" s="203" t="s">
        <v>19538</v>
      </c>
      <c r="B17842" s="193" t="s">
        <v>19539</v>
      </c>
      <c r="C17842" s="194" t="s">
        <v>17397</v>
      </c>
      <c r="D17842" s="222">
        <v>276.13</v>
      </c>
    </row>
    <row r="17843" spans="1:4" ht="12.75" customHeight="1">
      <c r="A17843" s="203" t="s">
        <v>19540</v>
      </c>
      <c r="B17843" s="193" t="s">
        <v>19541</v>
      </c>
      <c r="C17843" s="194" t="s">
        <v>17397</v>
      </c>
      <c r="D17843" s="222">
        <v>742.13</v>
      </c>
    </row>
    <row r="17844" spans="1:4" ht="14.25">
      <c r="A17844" s="203" t="s">
        <v>19542</v>
      </c>
      <c r="B17844" s="193" t="s">
        <v>19543</v>
      </c>
      <c r="C17844" s="194" t="s">
        <v>17397</v>
      </c>
      <c r="D17844" s="222">
        <v>615</v>
      </c>
    </row>
    <row r="17845" spans="1:4" ht="14.25">
      <c r="A17845" s="203" t="s">
        <v>19544</v>
      </c>
      <c r="B17845" s="193" t="s">
        <v>19545</v>
      </c>
      <c r="C17845" s="194" t="s">
        <v>17397</v>
      </c>
      <c r="D17845" s="222">
        <v>158.06</v>
      </c>
    </row>
    <row r="17846" spans="1:4" ht="12.75" customHeight="1">
      <c r="A17846" s="203" t="s">
        <v>19546</v>
      </c>
      <c r="B17846" s="193" t="s">
        <v>19547</v>
      </c>
      <c r="C17846" s="194" t="s">
        <v>17397</v>
      </c>
      <c r="D17846" s="222">
        <v>629.66999999999996</v>
      </c>
    </row>
    <row r="17847" spans="1:4" ht="12.75" customHeight="1">
      <c r="A17847" s="203" t="s">
        <v>19548</v>
      </c>
      <c r="B17847" s="193" t="s">
        <v>19549</v>
      </c>
      <c r="C17847" s="194" t="s">
        <v>17397</v>
      </c>
      <c r="D17847" s="222">
        <v>623.70000000000005</v>
      </c>
    </row>
    <row r="17848" spans="1:4" ht="14.25">
      <c r="A17848" s="203" t="s">
        <v>19550</v>
      </c>
      <c r="B17848" s="193" t="s">
        <v>19551</v>
      </c>
      <c r="C17848" s="194" t="s">
        <v>17397</v>
      </c>
      <c r="D17848" s="222">
        <v>328.75</v>
      </c>
    </row>
    <row r="17849" spans="1:4" ht="12.75" customHeight="1">
      <c r="A17849" s="203" t="s">
        <v>19552</v>
      </c>
      <c r="B17849" s="193" t="s">
        <v>19553</v>
      </c>
      <c r="C17849" s="194" t="s">
        <v>17397</v>
      </c>
      <c r="D17849" s="222">
        <v>2526.9699999999998</v>
      </c>
    </row>
    <row r="17850" spans="1:4" ht="14.25">
      <c r="A17850" s="203" t="s">
        <v>19554</v>
      </c>
      <c r="B17850" s="193" t="s">
        <v>19555</v>
      </c>
      <c r="C17850" s="194" t="s">
        <v>17397</v>
      </c>
      <c r="D17850" s="222">
        <v>1824.99</v>
      </c>
    </row>
    <row r="17851" spans="1:4" ht="14.25">
      <c r="A17851" s="203" t="s">
        <v>19556</v>
      </c>
      <c r="B17851" s="193" t="s">
        <v>19557</v>
      </c>
      <c r="C17851" s="194" t="s">
        <v>17397</v>
      </c>
      <c r="D17851" s="222">
        <v>1314.46</v>
      </c>
    </row>
    <row r="17852" spans="1:4" ht="12.75" customHeight="1">
      <c r="A17852" s="203" t="s">
        <v>19558</v>
      </c>
      <c r="B17852" s="193" t="s">
        <v>19559</v>
      </c>
      <c r="C17852" s="194" t="s">
        <v>17397</v>
      </c>
      <c r="D17852" s="222">
        <v>2019.35</v>
      </c>
    </row>
    <row r="17853" spans="1:4" ht="12.75" customHeight="1">
      <c r="A17853" s="203" t="s">
        <v>19560</v>
      </c>
      <c r="B17853" s="193" t="s">
        <v>19561</v>
      </c>
      <c r="C17853" s="194" t="s">
        <v>17397</v>
      </c>
      <c r="D17853" s="222">
        <v>1212.25</v>
      </c>
    </row>
    <row r="17854" spans="1:4" ht="12.75" customHeight="1">
      <c r="A17854" s="202">
        <v>9099</v>
      </c>
      <c r="B17854" s="191" t="s">
        <v>19562</v>
      </c>
      <c r="C17854" s="192"/>
      <c r="D17854" s="221"/>
    </row>
    <row r="17855" spans="1:4" ht="12.75" customHeight="1">
      <c r="A17855" s="203" t="s">
        <v>19563</v>
      </c>
      <c r="B17855" s="193" t="s">
        <v>19564</v>
      </c>
      <c r="C17855" s="194" t="s">
        <v>14883</v>
      </c>
      <c r="D17855" s="222">
        <v>24.58</v>
      </c>
    </row>
    <row r="17856" spans="1:4" ht="12.75" customHeight="1">
      <c r="A17856" s="203" t="s">
        <v>19565</v>
      </c>
      <c r="B17856" s="193" t="s">
        <v>19566</v>
      </c>
      <c r="C17856" s="194" t="s">
        <v>14883</v>
      </c>
      <c r="D17856" s="222">
        <v>38.79</v>
      </c>
    </row>
    <row r="17857" spans="1:4" ht="12.75" customHeight="1">
      <c r="A17857" s="202">
        <v>8699</v>
      </c>
      <c r="B17857" s="191" t="s">
        <v>19567</v>
      </c>
      <c r="C17857" s="192"/>
      <c r="D17857" s="221"/>
    </row>
    <row r="17858" spans="1:4" ht="12.75" customHeight="1">
      <c r="A17858" s="202">
        <v>9100</v>
      </c>
      <c r="B17858" s="191" t="s">
        <v>19331</v>
      </c>
      <c r="C17858" s="192"/>
      <c r="D17858" s="221"/>
    </row>
    <row r="17859" spans="1:4" ht="12.75" customHeight="1">
      <c r="A17859" s="203" t="s">
        <v>19568</v>
      </c>
      <c r="B17859" s="193" t="s">
        <v>19569</v>
      </c>
      <c r="C17859" s="194" t="s">
        <v>14883</v>
      </c>
      <c r="D17859" s="222">
        <v>685.88</v>
      </c>
    </row>
    <row r="17860" spans="1:4" ht="12.75" customHeight="1">
      <c r="A17860" s="203" t="s">
        <v>19570</v>
      </c>
      <c r="B17860" s="193" t="s">
        <v>19571</v>
      </c>
      <c r="C17860" s="194" t="s">
        <v>14883</v>
      </c>
      <c r="D17860" s="222">
        <v>2154.08</v>
      </c>
    </row>
    <row r="17861" spans="1:4" ht="12.75" customHeight="1">
      <c r="A17861" s="202">
        <v>9101</v>
      </c>
      <c r="B17861" s="191" t="s">
        <v>19338</v>
      </c>
      <c r="C17861" s="192"/>
      <c r="D17861" s="221"/>
    </row>
    <row r="17862" spans="1:4" ht="12.75" customHeight="1">
      <c r="A17862" s="203" t="s">
        <v>19572</v>
      </c>
      <c r="B17862" s="193" t="s">
        <v>19573</v>
      </c>
      <c r="C17862" s="194" t="s">
        <v>17397</v>
      </c>
      <c r="D17862" s="222">
        <v>205.36</v>
      </c>
    </row>
    <row r="17863" spans="1:4" ht="12.75" customHeight="1">
      <c r="A17863" s="203" t="s">
        <v>19574</v>
      </c>
      <c r="B17863" s="193" t="s">
        <v>19575</v>
      </c>
      <c r="C17863" s="194" t="s">
        <v>17397</v>
      </c>
      <c r="D17863" s="222">
        <v>639.32000000000005</v>
      </c>
    </row>
    <row r="17864" spans="1:4" ht="12.75" customHeight="1">
      <c r="A17864" s="203" t="s">
        <v>19576</v>
      </c>
      <c r="B17864" s="193" t="s">
        <v>19577</v>
      </c>
      <c r="C17864" s="194" t="s">
        <v>14674</v>
      </c>
      <c r="D17864" s="222">
        <v>1122.44</v>
      </c>
    </row>
    <row r="17865" spans="1:4" ht="12.75" customHeight="1">
      <c r="A17865" s="203" t="s">
        <v>19578</v>
      </c>
      <c r="B17865" s="193" t="s">
        <v>19579</v>
      </c>
      <c r="C17865" s="194" t="s">
        <v>14674</v>
      </c>
      <c r="D17865" s="222">
        <v>1036.8699999999999</v>
      </c>
    </row>
    <row r="17866" spans="1:4" ht="12.75" customHeight="1">
      <c r="A17866" s="203" t="s">
        <v>19580</v>
      </c>
      <c r="B17866" s="193" t="s">
        <v>19581</v>
      </c>
      <c r="C17866" s="194" t="s">
        <v>14674</v>
      </c>
      <c r="D17866" s="222">
        <v>803.95</v>
      </c>
    </row>
    <row r="17867" spans="1:4" ht="12.75" customHeight="1">
      <c r="A17867" s="203" t="s">
        <v>19582</v>
      </c>
      <c r="B17867" s="193" t="s">
        <v>19583</v>
      </c>
      <c r="C17867" s="194" t="s">
        <v>14674</v>
      </c>
      <c r="D17867" s="222">
        <v>1284.27</v>
      </c>
    </row>
    <row r="17868" spans="1:4" ht="12.75" customHeight="1">
      <c r="A17868" s="203" t="s">
        <v>19584</v>
      </c>
      <c r="B17868" s="193" t="s">
        <v>19585</v>
      </c>
      <c r="C17868" s="194" t="s">
        <v>14674</v>
      </c>
      <c r="D17868" s="222">
        <v>1560.39</v>
      </c>
    </row>
    <row r="17869" spans="1:4" ht="12.75" customHeight="1">
      <c r="A17869" s="203" t="s">
        <v>19586</v>
      </c>
      <c r="B17869" s="193" t="s">
        <v>19587</v>
      </c>
      <c r="C17869" s="194" t="s">
        <v>14674</v>
      </c>
      <c r="D17869" s="222">
        <v>1262.99</v>
      </c>
    </row>
    <row r="17870" spans="1:4" ht="12.75" customHeight="1">
      <c r="A17870" s="203" t="s">
        <v>19588</v>
      </c>
      <c r="B17870" s="193" t="s">
        <v>19589</v>
      </c>
      <c r="C17870" s="194" t="s">
        <v>14997</v>
      </c>
      <c r="D17870" s="222">
        <v>2291.64</v>
      </c>
    </row>
    <row r="17871" spans="1:4" ht="12.75" customHeight="1">
      <c r="A17871" s="203" t="s">
        <v>19590</v>
      </c>
      <c r="B17871" s="193" t="s">
        <v>19591</v>
      </c>
      <c r="C17871" s="194" t="s">
        <v>14997</v>
      </c>
      <c r="D17871" s="222">
        <v>826.89</v>
      </c>
    </row>
    <row r="17872" spans="1:4" ht="12.75" customHeight="1">
      <c r="A17872" s="203" t="s">
        <v>19592</v>
      </c>
      <c r="B17872" s="193" t="s">
        <v>19593</v>
      </c>
      <c r="C17872" s="194" t="s">
        <v>14674</v>
      </c>
      <c r="D17872" s="222">
        <v>1326.09</v>
      </c>
    </row>
    <row r="17873" spans="1:4" ht="12.75" customHeight="1">
      <c r="A17873" s="203" t="s">
        <v>19594</v>
      </c>
      <c r="B17873" s="193" t="s">
        <v>19595</v>
      </c>
      <c r="C17873" s="194" t="s">
        <v>14674</v>
      </c>
      <c r="D17873" s="222">
        <v>1028.69</v>
      </c>
    </row>
    <row r="17874" spans="1:4" ht="12.75" customHeight="1">
      <c r="A17874" s="203" t="s">
        <v>19596</v>
      </c>
      <c r="B17874" s="193" t="s">
        <v>19597</v>
      </c>
      <c r="C17874" s="194" t="s">
        <v>14674</v>
      </c>
      <c r="D17874" s="222">
        <v>435.73</v>
      </c>
    </row>
    <row r="17875" spans="1:4" ht="12.75" customHeight="1">
      <c r="A17875" s="203" t="s">
        <v>19598</v>
      </c>
      <c r="B17875" s="193" t="s">
        <v>19599</v>
      </c>
      <c r="C17875" s="194" t="s">
        <v>14674</v>
      </c>
      <c r="D17875" s="222">
        <v>1144.1099999999999</v>
      </c>
    </row>
    <row r="17876" spans="1:4" ht="12.75" customHeight="1">
      <c r="A17876" s="203" t="s">
        <v>19600</v>
      </c>
      <c r="B17876" s="193" t="s">
        <v>19601</v>
      </c>
      <c r="C17876" s="194" t="s">
        <v>14997</v>
      </c>
      <c r="D17876" s="222">
        <v>910.37</v>
      </c>
    </row>
    <row r="17877" spans="1:4" ht="12.75" customHeight="1">
      <c r="A17877" s="203" t="s">
        <v>19602</v>
      </c>
      <c r="B17877" s="193" t="s">
        <v>19603</v>
      </c>
      <c r="C17877" s="194" t="s">
        <v>14997</v>
      </c>
      <c r="D17877" s="222">
        <v>677.78</v>
      </c>
    </row>
    <row r="17878" spans="1:4" ht="12.75" customHeight="1">
      <c r="A17878" s="203" t="s">
        <v>19604</v>
      </c>
      <c r="B17878" s="193" t="s">
        <v>19605</v>
      </c>
      <c r="C17878" s="194" t="s">
        <v>14997</v>
      </c>
      <c r="D17878" s="222">
        <v>259.27</v>
      </c>
    </row>
    <row r="17879" spans="1:4" ht="12.75" customHeight="1">
      <c r="A17879" s="203" t="s">
        <v>19606</v>
      </c>
      <c r="B17879" s="193" t="s">
        <v>19607</v>
      </c>
      <c r="C17879" s="194" t="s">
        <v>14997</v>
      </c>
      <c r="D17879" s="222">
        <v>326.55</v>
      </c>
    </row>
    <row r="17880" spans="1:4" ht="12.75" customHeight="1">
      <c r="A17880" s="203" t="s">
        <v>19608</v>
      </c>
      <c r="B17880" s="193" t="s">
        <v>19609</v>
      </c>
      <c r="C17880" s="194" t="s">
        <v>14674</v>
      </c>
      <c r="D17880" s="222">
        <v>1296.3599999999999</v>
      </c>
    </row>
    <row r="17881" spans="1:4" ht="12.75" customHeight="1">
      <c r="A17881" s="203" t="s">
        <v>19610</v>
      </c>
      <c r="B17881" s="193" t="s">
        <v>19611</v>
      </c>
      <c r="C17881" s="194" t="s">
        <v>14674</v>
      </c>
      <c r="D17881" s="222">
        <v>361.98</v>
      </c>
    </row>
    <row r="17882" spans="1:4" ht="12.75" customHeight="1">
      <c r="A17882" s="203" t="s">
        <v>19612</v>
      </c>
      <c r="B17882" s="193" t="s">
        <v>19613</v>
      </c>
      <c r="C17882" s="194" t="s">
        <v>14674</v>
      </c>
      <c r="D17882" s="222">
        <v>1063.6400000000001</v>
      </c>
    </row>
    <row r="17883" spans="1:4" ht="12.75" customHeight="1">
      <c r="A17883" s="203" t="s">
        <v>19614</v>
      </c>
      <c r="B17883" s="193" t="s">
        <v>19615</v>
      </c>
      <c r="C17883" s="194" t="s">
        <v>14674</v>
      </c>
      <c r="D17883" s="222">
        <v>795.48</v>
      </c>
    </row>
    <row r="17884" spans="1:4" ht="12.75" customHeight="1">
      <c r="A17884" s="203" t="s">
        <v>19616</v>
      </c>
      <c r="B17884" s="193" t="s">
        <v>19617</v>
      </c>
      <c r="C17884" s="194" t="s">
        <v>14674</v>
      </c>
      <c r="D17884" s="222">
        <v>795.48</v>
      </c>
    </row>
    <row r="17885" spans="1:4" ht="12.75" customHeight="1">
      <c r="A17885" s="203" t="s">
        <v>19618</v>
      </c>
      <c r="B17885" s="193" t="s">
        <v>19619</v>
      </c>
      <c r="C17885" s="194" t="s">
        <v>14997</v>
      </c>
      <c r="D17885" s="222">
        <v>2797.03</v>
      </c>
    </row>
    <row r="17886" spans="1:4" ht="12.75" customHeight="1">
      <c r="A17886" s="203" t="s">
        <v>19620</v>
      </c>
      <c r="B17886" s="193" t="s">
        <v>19621</v>
      </c>
      <c r="C17886" s="194" t="s">
        <v>14997</v>
      </c>
      <c r="D17886" s="222">
        <v>3059.44</v>
      </c>
    </row>
    <row r="17887" spans="1:4" ht="12.75" customHeight="1">
      <c r="A17887" s="203" t="s">
        <v>19622</v>
      </c>
      <c r="B17887" s="193" t="s">
        <v>19623</v>
      </c>
      <c r="C17887" s="194" t="s">
        <v>14997</v>
      </c>
      <c r="D17887" s="222">
        <v>3321.85</v>
      </c>
    </row>
    <row r="17888" spans="1:4" ht="12.75" customHeight="1">
      <c r="A17888" s="203" t="s">
        <v>19624</v>
      </c>
      <c r="B17888" s="193" t="s">
        <v>19625</v>
      </c>
      <c r="C17888" s="194" t="s">
        <v>14674</v>
      </c>
      <c r="D17888" s="222">
        <v>1230.8800000000001</v>
      </c>
    </row>
    <row r="17889" spans="1:4" ht="12.75" customHeight="1">
      <c r="A17889" s="203" t="s">
        <v>19626</v>
      </c>
      <c r="B17889" s="193" t="s">
        <v>19627</v>
      </c>
      <c r="C17889" s="194" t="s">
        <v>14997</v>
      </c>
      <c r="D17889" s="222">
        <v>2697.62</v>
      </c>
    </row>
    <row r="17890" spans="1:4" ht="12.75" customHeight="1">
      <c r="A17890" s="203" t="s">
        <v>19628</v>
      </c>
      <c r="B17890" s="193" t="s">
        <v>19629</v>
      </c>
      <c r="C17890" s="194" t="s">
        <v>14674</v>
      </c>
      <c r="D17890" s="222">
        <v>504.01</v>
      </c>
    </row>
    <row r="17891" spans="1:4" ht="12.75" customHeight="1">
      <c r="A17891" s="203" t="s">
        <v>19630</v>
      </c>
      <c r="B17891" s="193" t="s">
        <v>19631</v>
      </c>
      <c r="C17891" s="194" t="s">
        <v>14997</v>
      </c>
      <c r="D17891" s="222">
        <v>3033.09</v>
      </c>
    </row>
    <row r="17892" spans="1:4" ht="12.75" customHeight="1">
      <c r="A17892" s="203" t="s">
        <v>19632</v>
      </c>
      <c r="B17892" s="193" t="s">
        <v>19633</v>
      </c>
      <c r="C17892" s="194" t="s">
        <v>14997</v>
      </c>
      <c r="D17892" s="222">
        <v>462.72</v>
      </c>
    </row>
    <row r="17893" spans="1:4" ht="12.75" customHeight="1">
      <c r="A17893" s="203" t="s">
        <v>19634</v>
      </c>
      <c r="B17893" s="193" t="s">
        <v>19635</v>
      </c>
      <c r="C17893" s="194" t="s">
        <v>14997</v>
      </c>
      <c r="D17893" s="222">
        <v>45.19</v>
      </c>
    </row>
    <row r="17894" spans="1:4" ht="12.75" customHeight="1">
      <c r="A17894" s="203" t="s">
        <v>19636</v>
      </c>
      <c r="B17894" s="193" t="s">
        <v>19637</v>
      </c>
      <c r="C17894" s="194" t="s">
        <v>14883</v>
      </c>
      <c r="D17894" s="222">
        <v>394.74</v>
      </c>
    </row>
    <row r="17895" spans="1:4" ht="12.75" customHeight="1">
      <c r="A17895" s="203" t="s">
        <v>19638</v>
      </c>
      <c r="B17895" s="193" t="s">
        <v>19639</v>
      </c>
      <c r="C17895" s="194" t="s">
        <v>14883</v>
      </c>
      <c r="D17895" s="222">
        <v>348.34</v>
      </c>
    </row>
    <row r="17896" spans="1:4" ht="12.75" customHeight="1">
      <c r="A17896" s="203" t="s">
        <v>19640</v>
      </c>
      <c r="B17896" s="193" t="s">
        <v>19641</v>
      </c>
      <c r="C17896" s="194" t="s">
        <v>14997</v>
      </c>
      <c r="D17896" s="222">
        <v>723.21</v>
      </c>
    </row>
    <row r="17897" spans="1:4" ht="12.75" customHeight="1">
      <c r="A17897" s="203" t="s">
        <v>19642</v>
      </c>
      <c r="B17897" s="193" t="s">
        <v>19643</v>
      </c>
      <c r="C17897" s="194" t="s">
        <v>14997</v>
      </c>
      <c r="D17897" s="222">
        <v>150.30000000000001</v>
      </c>
    </row>
    <row r="17898" spans="1:4" ht="12.75" customHeight="1">
      <c r="A17898" s="202">
        <v>9102</v>
      </c>
      <c r="B17898" s="191" t="s">
        <v>15805</v>
      </c>
      <c r="C17898" s="192"/>
      <c r="D17898" s="221"/>
    </row>
    <row r="17899" spans="1:4" ht="12.75" customHeight="1">
      <c r="A17899" s="203" t="s">
        <v>19644</v>
      </c>
      <c r="B17899" s="193" t="s">
        <v>19645</v>
      </c>
      <c r="C17899" s="194" t="s">
        <v>14883</v>
      </c>
      <c r="D17899" s="222">
        <v>946.36</v>
      </c>
    </row>
    <row r="17900" spans="1:4" ht="12.75" customHeight="1">
      <c r="A17900" s="203" t="s">
        <v>19646</v>
      </c>
      <c r="B17900" s="193" t="s">
        <v>19647</v>
      </c>
      <c r="C17900" s="194" t="s">
        <v>14883</v>
      </c>
      <c r="D17900" s="222">
        <v>1072.04</v>
      </c>
    </row>
    <row r="17901" spans="1:4" ht="12.75" customHeight="1">
      <c r="A17901" s="202">
        <v>9103</v>
      </c>
      <c r="B17901" s="191" t="s">
        <v>19474</v>
      </c>
      <c r="C17901" s="192"/>
      <c r="D17901" s="221"/>
    </row>
    <row r="17902" spans="1:4" ht="12.75" customHeight="1">
      <c r="A17902" s="203" t="s">
        <v>19648</v>
      </c>
      <c r="B17902" s="193" t="s">
        <v>19649</v>
      </c>
      <c r="C17902" s="194" t="s">
        <v>14997</v>
      </c>
      <c r="D17902" s="222">
        <v>2242.5100000000002</v>
      </c>
    </row>
    <row r="17903" spans="1:4" ht="12.75" customHeight="1">
      <c r="A17903" s="203" t="s">
        <v>19650</v>
      </c>
      <c r="B17903" s="193" t="s">
        <v>19651</v>
      </c>
      <c r="C17903" s="194" t="s">
        <v>14997</v>
      </c>
      <c r="D17903" s="222">
        <v>3042.98</v>
      </c>
    </row>
    <row r="17904" spans="1:4" ht="12.75" customHeight="1">
      <c r="A17904" s="203" t="s">
        <v>19652</v>
      </c>
      <c r="B17904" s="193" t="s">
        <v>19653</v>
      </c>
      <c r="C17904" s="194" t="s">
        <v>14997</v>
      </c>
      <c r="D17904" s="222">
        <v>2741.58</v>
      </c>
    </row>
    <row r="17905" spans="1:4" ht="12.75" customHeight="1">
      <c r="A17905" s="203" t="s">
        <v>19654</v>
      </c>
      <c r="B17905" s="193" t="s">
        <v>19655</v>
      </c>
      <c r="C17905" s="194" t="s">
        <v>14997</v>
      </c>
      <c r="D17905" s="222">
        <v>2118.06</v>
      </c>
    </row>
    <row r="17906" spans="1:4" ht="12.75" customHeight="1">
      <c r="A17906" s="203" t="s">
        <v>19656</v>
      </c>
      <c r="B17906" s="193" t="s">
        <v>19657</v>
      </c>
      <c r="C17906" s="194" t="s">
        <v>14997</v>
      </c>
      <c r="D17906" s="222">
        <v>297.24</v>
      </c>
    </row>
    <row r="17907" spans="1:4" ht="12.75" customHeight="1">
      <c r="A17907" s="203" t="s">
        <v>19658</v>
      </c>
      <c r="B17907" s="193" t="s">
        <v>19659</v>
      </c>
      <c r="C17907" s="194" t="s">
        <v>14997</v>
      </c>
      <c r="D17907" s="222">
        <v>535.46</v>
      </c>
    </row>
    <row r="17908" spans="1:4" ht="12.75" customHeight="1">
      <c r="A17908" s="203" t="s">
        <v>19660</v>
      </c>
      <c r="B17908" s="193" t="s">
        <v>19661</v>
      </c>
      <c r="C17908" s="194" t="s">
        <v>14883</v>
      </c>
      <c r="D17908" s="222">
        <v>182.67</v>
      </c>
    </row>
    <row r="17909" spans="1:4" ht="12.75" customHeight="1">
      <c r="A17909" s="203" t="s">
        <v>19662</v>
      </c>
      <c r="B17909" s="193" t="s">
        <v>19663</v>
      </c>
      <c r="C17909" s="194" t="s">
        <v>14883</v>
      </c>
      <c r="D17909" s="222">
        <v>232.01</v>
      </c>
    </row>
    <row r="17910" spans="1:4" ht="12.75" customHeight="1">
      <c r="A17910" s="203" t="s">
        <v>19664</v>
      </c>
      <c r="B17910" s="193" t="s">
        <v>19665</v>
      </c>
      <c r="C17910" s="194" t="s">
        <v>14883</v>
      </c>
      <c r="D17910" s="222">
        <v>160.93</v>
      </c>
    </row>
    <row r="17911" spans="1:4" ht="12.75" customHeight="1">
      <c r="A17911" s="203" t="s">
        <v>19666</v>
      </c>
      <c r="B17911" s="193" t="s">
        <v>19667</v>
      </c>
      <c r="C17911" s="194" t="s">
        <v>14883</v>
      </c>
      <c r="D17911" s="222">
        <v>413.79</v>
      </c>
    </row>
    <row r="17912" spans="1:4" ht="12.75" customHeight="1">
      <c r="A17912" s="203" t="s">
        <v>19668</v>
      </c>
      <c r="B17912" s="193" t="s">
        <v>19669</v>
      </c>
      <c r="C17912" s="194" t="s">
        <v>14883</v>
      </c>
      <c r="D17912" s="222">
        <v>228.25</v>
      </c>
    </row>
    <row r="17913" spans="1:4" ht="12.75" customHeight="1">
      <c r="A17913" s="203" t="s">
        <v>19670</v>
      </c>
      <c r="B17913" s="193" t="s">
        <v>19671</v>
      </c>
      <c r="C17913" s="194" t="s">
        <v>14883</v>
      </c>
      <c r="D17913" s="222">
        <v>195.34</v>
      </c>
    </row>
    <row r="17914" spans="1:4" ht="12.75" customHeight="1">
      <c r="A17914" s="203" t="s">
        <v>19672</v>
      </c>
      <c r="B17914" s="193" t="s">
        <v>19673</v>
      </c>
      <c r="C17914" s="194" t="s">
        <v>14997</v>
      </c>
      <c r="D17914" s="222">
        <v>3646.91</v>
      </c>
    </row>
    <row r="17915" spans="1:4" ht="12.75" customHeight="1">
      <c r="A17915" s="202">
        <v>9104</v>
      </c>
      <c r="B17915" s="191" t="s">
        <v>14635</v>
      </c>
      <c r="C17915" s="192"/>
      <c r="D17915" s="221"/>
    </row>
    <row r="17916" spans="1:4" ht="12.75" customHeight="1">
      <c r="A17916" s="203" t="s">
        <v>19674</v>
      </c>
      <c r="B17916" s="193" t="s">
        <v>19675</v>
      </c>
      <c r="C17916" s="194" t="s">
        <v>14752</v>
      </c>
      <c r="D17916" s="222">
        <v>2311.7800000000002</v>
      </c>
    </row>
    <row r="17917" spans="1:4" ht="12.75" customHeight="1">
      <c r="A17917" s="202">
        <v>9105</v>
      </c>
      <c r="B17917" s="191" t="s">
        <v>19520</v>
      </c>
      <c r="C17917" s="192"/>
      <c r="D17917" s="221"/>
    </row>
    <row r="17918" spans="1:4" ht="12.75" customHeight="1">
      <c r="A17918" s="203" t="s">
        <v>19676</v>
      </c>
      <c r="B17918" s="193" t="s">
        <v>19677</v>
      </c>
      <c r="C17918" s="194" t="s">
        <v>17397</v>
      </c>
      <c r="D17918" s="222">
        <v>1610.27</v>
      </c>
    </row>
    <row r="17919" spans="1:4" ht="12.75" customHeight="1">
      <c r="A17919" s="203" t="s">
        <v>19678</v>
      </c>
      <c r="B17919" s="193" t="s">
        <v>19679</v>
      </c>
      <c r="C17919" s="194" t="s">
        <v>17397</v>
      </c>
      <c r="D17919" s="222">
        <v>460.61</v>
      </c>
    </row>
    <row r="17920" spans="1:4" ht="12.75" customHeight="1">
      <c r="A17920" s="202">
        <v>9106</v>
      </c>
      <c r="B17920" s="191" t="s">
        <v>19680</v>
      </c>
      <c r="C17920" s="192"/>
      <c r="D17920" s="221"/>
    </row>
    <row r="17921" spans="1:4" ht="12.75" customHeight="1">
      <c r="A17921" s="203" t="s">
        <v>19681</v>
      </c>
      <c r="B17921" s="193" t="s">
        <v>19682</v>
      </c>
      <c r="C17921" s="194" t="s">
        <v>14997</v>
      </c>
      <c r="D17921" s="222">
        <v>700.59</v>
      </c>
    </row>
    <row r="17922" spans="1:4" ht="12.75" customHeight="1">
      <c r="A17922" s="202">
        <v>9107</v>
      </c>
      <c r="B17922" s="191" t="s">
        <v>15286</v>
      </c>
      <c r="C17922" s="192"/>
      <c r="D17922" s="221"/>
    </row>
    <row r="17923" spans="1:4" ht="12.75" customHeight="1">
      <c r="A17923" s="203" t="s">
        <v>19683</v>
      </c>
      <c r="B17923" s="193" t="s">
        <v>19684</v>
      </c>
      <c r="C17923" s="194" t="s">
        <v>14883</v>
      </c>
      <c r="D17923" s="222">
        <v>397.98</v>
      </c>
    </row>
    <row r="17924" spans="1:4" ht="15">
      <c r="A17924" s="204">
        <v>10908</v>
      </c>
      <c r="B17924" s="191" t="s">
        <v>19685</v>
      </c>
      <c r="C17924" s="192"/>
      <c r="D17924" s="221"/>
    </row>
    <row r="17925" spans="1:4" ht="12.75" customHeight="1">
      <c r="A17925" s="203" t="s">
        <v>19686</v>
      </c>
      <c r="B17925" s="193" t="s">
        <v>19687</v>
      </c>
      <c r="C17925" s="194" t="s">
        <v>14674</v>
      </c>
      <c r="D17925" s="222">
        <v>226.08</v>
      </c>
    </row>
    <row r="17926" spans="1:4" ht="12.75" customHeight="1">
      <c r="A17926" s="203" t="s">
        <v>19688</v>
      </c>
      <c r="B17926" s="193" t="s">
        <v>19689</v>
      </c>
      <c r="C17926" s="194" t="s">
        <v>14674</v>
      </c>
      <c r="D17926" s="222">
        <v>277.11</v>
      </c>
    </row>
    <row r="17927" spans="1:4" ht="12.75" customHeight="1">
      <c r="A17927" s="203" t="s">
        <v>19690</v>
      </c>
      <c r="B17927" s="193" t="s">
        <v>19691</v>
      </c>
      <c r="C17927" s="194" t="s">
        <v>14674</v>
      </c>
      <c r="D17927" s="222">
        <v>179.74</v>
      </c>
    </row>
    <row r="17928" spans="1:4" ht="12.75" customHeight="1">
      <c r="A17928" s="203" t="s">
        <v>19692</v>
      </c>
      <c r="B17928" s="193" t="s">
        <v>19693</v>
      </c>
      <c r="C17928" s="194" t="s">
        <v>14674</v>
      </c>
      <c r="D17928" s="222">
        <v>152.84</v>
      </c>
    </row>
    <row r="17929" spans="1:4" ht="12.75" customHeight="1">
      <c r="A17929" s="203" t="s">
        <v>19694</v>
      </c>
      <c r="B17929" s="193" t="s">
        <v>19695</v>
      </c>
      <c r="C17929" s="194" t="s">
        <v>14674</v>
      </c>
      <c r="D17929" s="222">
        <v>204.59</v>
      </c>
    </row>
    <row r="17930" spans="1:4" ht="12.75" customHeight="1">
      <c r="A17930" s="203" t="s">
        <v>19696</v>
      </c>
      <c r="B17930" s="193" t="s">
        <v>19697</v>
      </c>
      <c r="C17930" s="194" t="s">
        <v>14674</v>
      </c>
      <c r="D17930" s="222">
        <v>105.78</v>
      </c>
    </row>
    <row r="17931" spans="1:4" ht="12.75" customHeight="1">
      <c r="A17931" s="203" t="s">
        <v>19698</v>
      </c>
      <c r="B17931" s="193" t="s">
        <v>19699</v>
      </c>
      <c r="C17931" s="194" t="s">
        <v>14674</v>
      </c>
      <c r="D17931" s="222">
        <v>151.25</v>
      </c>
    </row>
    <row r="17932" spans="1:4" ht="12.75" customHeight="1">
      <c r="A17932" s="203" t="s">
        <v>19700</v>
      </c>
      <c r="B17932" s="193" t="s">
        <v>19701</v>
      </c>
      <c r="C17932" s="194" t="s">
        <v>14674</v>
      </c>
      <c r="D17932" s="222">
        <v>202.29</v>
      </c>
    </row>
    <row r="17933" spans="1:4" ht="12.75" customHeight="1">
      <c r="A17933" s="203" t="s">
        <v>19702</v>
      </c>
      <c r="B17933" s="193" t="s">
        <v>19703</v>
      </c>
      <c r="C17933" s="194" t="s">
        <v>14674</v>
      </c>
      <c r="D17933" s="222">
        <v>104.91</v>
      </c>
    </row>
    <row r="17934" spans="1:4" ht="15">
      <c r="A17934" s="205">
        <v>14</v>
      </c>
      <c r="B17934" s="191" t="s">
        <v>19704</v>
      </c>
      <c r="C17934" s="192"/>
      <c r="D17934" s="221"/>
    </row>
    <row r="17935" spans="1:4" ht="12.75" customHeight="1">
      <c r="A17935" s="203" t="s">
        <v>19705</v>
      </c>
      <c r="B17935" s="193" t="s">
        <v>19706</v>
      </c>
      <c r="C17935" s="194" t="s">
        <v>14752</v>
      </c>
      <c r="D17935" s="222">
        <v>44.14</v>
      </c>
    </row>
    <row r="17936" spans="1:4" ht="12.75" customHeight="1">
      <c r="A17936" s="203" t="s">
        <v>19707</v>
      </c>
      <c r="B17936" s="193" t="s">
        <v>19708</v>
      </c>
      <c r="C17936" s="194" t="s">
        <v>14752</v>
      </c>
      <c r="D17936" s="222">
        <v>29.43</v>
      </c>
    </row>
    <row r="17937" spans="1:4" ht="12.75" customHeight="1">
      <c r="A17937" s="203" t="s">
        <v>19709</v>
      </c>
      <c r="B17937" s="193" t="s">
        <v>19710</v>
      </c>
      <c r="C17937" s="194" t="s">
        <v>14752</v>
      </c>
      <c r="D17937" s="222">
        <v>31.41</v>
      </c>
    </row>
    <row r="17938" spans="1:4" ht="12.75" customHeight="1">
      <c r="A17938" s="203" t="s">
        <v>19711</v>
      </c>
      <c r="B17938" s="193" t="s">
        <v>19712</v>
      </c>
      <c r="C17938" s="194" t="s">
        <v>14752</v>
      </c>
      <c r="D17938" s="222">
        <v>1263.1500000000001</v>
      </c>
    </row>
    <row r="17939" spans="1:4" ht="12.75" customHeight="1">
      <c r="A17939" s="203" t="s">
        <v>19713</v>
      </c>
      <c r="B17939" s="193" t="s">
        <v>19714</v>
      </c>
      <c r="C17939" s="194" t="s">
        <v>14752</v>
      </c>
      <c r="D17939" s="222">
        <v>637.32000000000005</v>
      </c>
    </row>
    <row r="17940" spans="1:4" ht="12.75" customHeight="1">
      <c r="A17940" s="203" t="s">
        <v>19715</v>
      </c>
      <c r="B17940" s="193" t="s">
        <v>19716</v>
      </c>
      <c r="C17940" s="194" t="s">
        <v>14752</v>
      </c>
      <c r="D17940" s="222">
        <v>654.15</v>
      </c>
    </row>
    <row r="17941" spans="1:4" ht="12.75" customHeight="1">
      <c r="A17941" s="203" t="s">
        <v>19717</v>
      </c>
      <c r="B17941" s="193" t="s">
        <v>19718</v>
      </c>
      <c r="C17941" s="194" t="s">
        <v>14752</v>
      </c>
      <c r="D17941" s="222">
        <v>615.29999999999995</v>
      </c>
    </row>
    <row r="17942" spans="1:4" ht="12.75" customHeight="1">
      <c r="A17942" s="203" t="s">
        <v>19719</v>
      </c>
      <c r="B17942" s="193" t="s">
        <v>19720</v>
      </c>
      <c r="C17942" s="194" t="s">
        <v>14752</v>
      </c>
      <c r="D17942" s="222">
        <v>668.76</v>
      </c>
    </row>
    <row r="17943" spans="1:4" ht="12.75" customHeight="1">
      <c r="A17943" s="203" t="s">
        <v>19721</v>
      </c>
      <c r="B17943" s="193" t="s">
        <v>19722</v>
      </c>
      <c r="C17943" s="194" t="s">
        <v>14752</v>
      </c>
      <c r="D17943" s="222">
        <v>576.79999999999995</v>
      </c>
    </row>
    <row r="17944" spans="1:4" ht="12.75" customHeight="1">
      <c r="A17944" s="203" t="s">
        <v>19723</v>
      </c>
      <c r="B17944" s="193" t="s">
        <v>19724</v>
      </c>
      <c r="C17944" s="194" t="s">
        <v>14752</v>
      </c>
      <c r="D17944" s="222">
        <v>521.32000000000005</v>
      </c>
    </row>
    <row r="17945" spans="1:4" ht="12.75" customHeight="1">
      <c r="A17945" s="203" t="s">
        <v>19725</v>
      </c>
      <c r="B17945" s="193" t="s">
        <v>19726</v>
      </c>
      <c r="C17945" s="194" t="s">
        <v>14752</v>
      </c>
      <c r="D17945" s="222">
        <v>484.08</v>
      </c>
    </row>
    <row r="17946" spans="1:4" ht="12.75" customHeight="1">
      <c r="A17946" s="203" t="s">
        <v>19727</v>
      </c>
      <c r="B17946" s="193" t="s">
        <v>19728</v>
      </c>
      <c r="C17946" s="194" t="s">
        <v>14752</v>
      </c>
      <c r="D17946" s="222">
        <v>457.48</v>
      </c>
    </row>
    <row r="17947" spans="1:4" ht="12.75" customHeight="1">
      <c r="A17947" s="203" t="s">
        <v>19729</v>
      </c>
      <c r="B17947" s="193" t="s">
        <v>19730</v>
      </c>
      <c r="C17947" s="194" t="s">
        <v>14674</v>
      </c>
      <c r="D17947" s="222">
        <v>297.43</v>
      </c>
    </row>
    <row r="17948" spans="1:4" ht="12.75" customHeight="1">
      <c r="A17948" s="203" t="s">
        <v>19731</v>
      </c>
      <c r="B17948" s="193" t="s">
        <v>19732</v>
      </c>
      <c r="C17948" s="194" t="s">
        <v>14752</v>
      </c>
      <c r="D17948" s="222">
        <v>538.46</v>
      </c>
    </row>
    <row r="17949" spans="1:4" ht="12.75" customHeight="1">
      <c r="A17949" s="203" t="s">
        <v>19733</v>
      </c>
      <c r="B17949" s="193" t="s">
        <v>19734</v>
      </c>
      <c r="C17949" s="194" t="s">
        <v>14752</v>
      </c>
      <c r="D17949" s="222">
        <v>602</v>
      </c>
    </row>
    <row r="17950" spans="1:4" ht="12.75" customHeight="1">
      <c r="A17950" s="203" t="s">
        <v>19735</v>
      </c>
      <c r="B17950" s="193" t="s">
        <v>19736</v>
      </c>
      <c r="C17950" s="194" t="s">
        <v>14752</v>
      </c>
      <c r="D17950" s="222">
        <v>569.26</v>
      </c>
    </row>
    <row r="17951" spans="1:4" ht="12.75" customHeight="1">
      <c r="A17951" s="203" t="s">
        <v>19737</v>
      </c>
      <c r="B17951" s="193" t="s">
        <v>19738</v>
      </c>
      <c r="C17951" s="194" t="s">
        <v>14752</v>
      </c>
      <c r="D17951" s="222">
        <v>629.63</v>
      </c>
    </row>
    <row r="17952" spans="1:4" ht="12.75" customHeight="1">
      <c r="A17952" s="203" t="s">
        <v>19739</v>
      </c>
      <c r="B17952" s="193" t="s">
        <v>19740</v>
      </c>
      <c r="C17952" s="194" t="s">
        <v>14752</v>
      </c>
      <c r="D17952" s="222">
        <v>604.13</v>
      </c>
    </row>
    <row r="17953" spans="1:4" ht="12.75" customHeight="1">
      <c r="A17953" s="203" t="s">
        <v>19741</v>
      </c>
      <c r="B17953" s="193" t="s">
        <v>19742</v>
      </c>
      <c r="C17953" s="194" t="s">
        <v>14752</v>
      </c>
      <c r="D17953" s="222">
        <v>674.57</v>
      </c>
    </row>
    <row r="17954" spans="1:4" ht="12.75" customHeight="1">
      <c r="A17954" s="203" t="s">
        <v>19743</v>
      </c>
      <c r="B17954" s="193" t="s">
        <v>19744</v>
      </c>
      <c r="C17954" s="194" t="s">
        <v>14752</v>
      </c>
      <c r="D17954" s="222">
        <v>645.35</v>
      </c>
    </row>
    <row r="17955" spans="1:4" ht="12.75" customHeight="1">
      <c r="A17955" s="203" t="s">
        <v>19745</v>
      </c>
      <c r="B17955" s="193" t="s">
        <v>19746</v>
      </c>
      <c r="C17955" s="194" t="s">
        <v>14752</v>
      </c>
      <c r="D17955" s="222">
        <v>692.98</v>
      </c>
    </row>
    <row r="17956" spans="1:4" ht="12.75" customHeight="1">
      <c r="A17956" s="203" t="s">
        <v>19747</v>
      </c>
      <c r="B17956" s="193" t="s">
        <v>19748</v>
      </c>
      <c r="C17956" s="194" t="s">
        <v>14752</v>
      </c>
      <c r="D17956" s="222">
        <v>743.28</v>
      </c>
    </row>
    <row r="17957" spans="1:4" ht="12.75" customHeight="1">
      <c r="A17957" s="203" t="s">
        <v>19749</v>
      </c>
      <c r="B17957" s="193" t="s">
        <v>19750</v>
      </c>
      <c r="C17957" s="194" t="s">
        <v>14752</v>
      </c>
      <c r="D17957" s="222">
        <v>730.69</v>
      </c>
    </row>
    <row r="17958" spans="1:4" ht="12.75" customHeight="1">
      <c r="A17958" s="203" t="s">
        <v>19751</v>
      </c>
      <c r="B17958" s="193" t="s">
        <v>19752</v>
      </c>
      <c r="C17958" s="194" t="s">
        <v>14752</v>
      </c>
      <c r="D17958" s="222">
        <v>611.6</v>
      </c>
    </row>
    <row r="17959" spans="1:4" ht="12.75" customHeight="1">
      <c r="A17959" s="203" t="s">
        <v>19753</v>
      </c>
      <c r="B17959" s="193" t="s">
        <v>19754</v>
      </c>
      <c r="C17959" s="194" t="s">
        <v>14752</v>
      </c>
      <c r="D17959" s="222">
        <v>630.66</v>
      </c>
    </row>
    <row r="17960" spans="1:4" ht="12.75" customHeight="1">
      <c r="A17960" s="203" t="s">
        <v>19755</v>
      </c>
      <c r="B17960" s="193" t="s">
        <v>19756</v>
      </c>
      <c r="C17960" s="194" t="s">
        <v>14752</v>
      </c>
      <c r="D17960" s="222">
        <v>411.26</v>
      </c>
    </row>
    <row r="17961" spans="1:4" ht="12.75" customHeight="1">
      <c r="A17961" s="203" t="s">
        <v>19757</v>
      </c>
      <c r="B17961" s="193" t="s">
        <v>19758</v>
      </c>
      <c r="C17961" s="194" t="s">
        <v>14752</v>
      </c>
      <c r="D17961" s="222">
        <v>451.73</v>
      </c>
    </row>
    <row r="17962" spans="1:4" ht="12.75" customHeight="1">
      <c r="A17962" s="203" t="s">
        <v>19759</v>
      </c>
      <c r="B17962" s="193" t="s">
        <v>19760</v>
      </c>
      <c r="C17962" s="194" t="s">
        <v>14752</v>
      </c>
      <c r="D17962" s="222">
        <v>581.30999999999995</v>
      </c>
    </row>
    <row r="17963" spans="1:4" ht="12.75" customHeight="1">
      <c r="A17963" s="203" t="s">
        <v>19761</v>
      </c>
      <c r="B17963" s="193" t="s">
        <v>19762</v>
      </c>
      <c r="C17963" s="194" t="s">
        <v>14752</v>
      </c>
      <c r="D17963" s="222">
        <v>577.27</v>
      </c>
    </row>
    <row r="17964" spans="1:4" ht="12.75" customHeight="1">
      <c r="A17964" s="203" t="s">
        <v>19763</v>
      </c>
      <c r="B17964" s="193" t="s">
        <v>19764</v>
      </c>
      <c r="C17964" s="194" t="s">
        <v>14752</v>
      </c>
      <c r="D17964" s="222">
        <v>557.5</v>
      </c>
    </row>
    <row r="17965" spans="1:4" ht="12.75" customHeight="1">
      <c r="A17965" s="203" t="s">
        <v>19765</v>
      </c>
      <c r="B17965" s="193" t="s">
        <v>19766</v>
      </c>
      <c r="C17965" s="194" t="s">
        <v>14752</v>
      </c>
      <c r="D17965" s="222">
        <v>578.02</v>
      </c>
    </row>
    <row r="17966" spans="1:4" ht="12.75" customHeight="1">
      <c r="A17966" s="203" t="s">
        <v>19767</v>
      </c>
      <c r="B17966" s="193" t="s">
        <v>19768</v>
      </c>
      <c r="C17966" s="194" t="s">
        <v>14752</v>
      </c>
      <c r="D17966" s="222">
        <v>585.51</v>
      </c>
    </row>
    <row r="17967" spans="1:4" ht="12.75" customHeight="1">
      <c r="A17967" s="203" t="s">
        <v>19769</v>
      </c>
      <c r="B17967" s="193" t="s">
        <v>19770</v>
      </c>
      <c r="C17967" s="194" t="s">
        <v>14752</v>
      </c>
      <c r="D17967" s="222">
        <v>600.91999999999996</v>
      </c>
    </row>
    <row r="17968" spans="1:4" ht="12.75" customHeight="1">
      <c r="A17968" s="203" t="s">
        <v>19771</v>
      </c>
      <c r="B17968" s="193" t="s">
        <v>19772</v>
      </c>
      <c r="C17968" s="194" t="s">
        <v>14752</v>
      </c>
      <c r="D17968" s="222">
        <v>552.84</v>
      </c>
    </row>
    <row r="17969" spans="1:4" ht="14.25">
      <c r="A17969" s="203" t="s">
        <v>19773</v>
      </c>
      <c r="B17969" s="193" t="s">
        <v>19774</v>
      </c>
      <c r="C17969" s="194" t="s">
        <v>14674</v>
      </c>
      <c r="D17969" s="222">
        <v>7.77</v>
      </c>
    </row>
    <row r="17970" spans="1:4" ht="12.75" customHeight="1">
      <c r="A17970" s="203" t="s">
        <v>19775</v>
      </c>
      <c r="B17970" s="193" t="s">
        <v>19776</v>
      </c>
      <c r="C17970" s="194" t="s">
        <v>14674</v>
      </c>
      <c r="D17970" s="222">
        <v>131.52000000000001</v>
      </c>
    </row>
    <row r="17971" spans="1:4" ht="12.75" customHeight="1">
      <c r="A17971" s="203" t="s">
        <v>19777</v>
      </c>
      <c r="B17971" s="193" t="s">
        <v>19778</v>
      </c>
      <c r="C17971" s="194" t="s">
        <v>14674</v>
      </c>
      <c r="D17971" s="222">
        <v>21.24</v>
      </c>
    </row>
    <row r="17972" spans="1:4" ht="14.25">
      <c r="A17972" s="203" t="s">
        <v>19779</v>
      </c>
      <c r="B17972" s="193" t="s">
        <v>19780</v>
      </c>
      <c r="C17972" s="194" t="s">
        <v>14674</v>
      </c>
      <c r="D17972" s="222">
        <v>7.77</v>
      </c>
    </row>
    <row r="17973" spans="1:4" ht="14.25">
      <c r="A17973" s="203" t="s">
        <v>19781</v>
      </c>
      <c r="B17973" s="193" t="s">
        <v>19782</v>
      </c>
      <c r="C17973" s="194" t="s">
        <v>14674</v>
      </c>
      <c r="D17973" s="222">
        <v>117</v>
      </c>
    </row>
    <row r="17974" spans="1:4" ht="14.25">
      <c r="A17974" s="203" t="s">
        <v>19783</v>
      </c>
      <c r="B17974" s="193" t="s">
        <v>19784</v>
      </c>
      <c r="C17974" s="194" t="s">
        <v>14674</v>
      </c>
      <c r="D17974" s="222">
        <v>21.24</v>
      </c>
    </row>
    <row r="17975" spans="1:4" ht="12.75" customHeight="1">
      <c r="A17975" s="203" t="s">
        <v>19785</v>
      </c>
      <c r="B17975" s="193" t="s">
        <v>19786</v>
      </c>
      <c r="C17975" s="194" t="s">
        <v>14674</v>
      </c>
      <c r="D17975" s="222">
        <v>8.57</v>
      </c>
    </row>
    <row r="17976" spans="1:4" ht="12.75" customHeight="1">
      <c r="A17976" s="203" t="s">
        <v>19787</v>
      </c>
      <c r="B17976" s="193" t="s">
        <v>19788</v>
      </c>
      <c r="C17976" s="194" t="s">
        <v>14674</v>
      </c>
      <c r="D17976" s="222">
        <v>105.08</v>
      </c>
    </row>
    <row r="17977" spans="1:4" ht="14.25">
      <c r="A17977" s="203" t="s">
        <v>19789</v>
      </c>
      <c r="B17977" s="193" t="s">
        <v>19790</v>
      </c>
      <c r="C17977" s="194" t="s">
        <v>14674</v>
      </c>
      <c r="D17977" s="222">
        <v>26.47</v>
      </c>
    </row>
    <row r="17978" spans="1:4" ht="14.25">
      <c r="A17978" s="203" t="s">
        <v>19791</v>
      </c>
      <c r="B17978" s="193" t="s">
        <v>19792</v>
      </c>
      <c r="C17978" s="194" t="s">
        <v>14674</v>
      </c>
      <c r="D17978" s="222">
        <v>190.19</v>
      </c>
    </row>
    <row r="17979" spans="1:4" ht="14.25">
      <c r="A17979" s="203" t="s">
        <v>19793</v>
      </c>
      <c r="B17979" s="193" t="s">
        <v>19794</v>
      </c>
      <c r="C17979" s="194" t="s">
        <v>14674</v>
      </c>
      <c r="D17979" s="222">
        <v>61.45</v>
      </c>
    </row>
    <row r="17980" spans="1:4" ht="28.5">
      <c r="A17980" s="203" t="s">
        <v>19795</v>
      </c>
      <c r="B17980" s="193" t="s">
        <v>19796</v>
      </c>
      <c r="C17980" s="194" t="s">
        <v>14752</v>
      </c>
      <c r="D17980" s="222">
        <v>93.99</v>
      </c>
    </row>
    <row r="17981" spans="1:4" ht="12.75" customHeight="1">
      <c r="A17981" s="203" t="s">
        <v>19797</v>
      </c>
      <c r="B17981" s="193" t="s">
        <v>19798</v>
      </c>
      <c r="C17981" s="194" t="s">
        <v>14752</v>
      </c>
      <c r="D17981" s="222">
        <v>73.849999999999994</v>
      </c>
    </row>
    <row r="17982" spans="1:4" ht="14.25">
      <c r="A17982" s="203" t="s">
        <v>19799</v>
      </c>
      <c r="B17982" s="193" t="s">
        <v>19800</v>
      </c>
      <c r="C17982" s="194" t="s">
        <v>14674</v>
      </c>
      <c r="D17982" s="222">
        <v>12.15</v>
      </c>
    </row>
    <row r="17983" spans="1:4" ht="12.75" customHeight="1">
      <c r="A17983" s="203" t="s">
        <v>19801</v>
      </c>
      <c r="B17983" s="193" t="s">
        <v>19802</v>
      </c>
      <c r="C17983" s="194" t="s">
        <v>14883</v>
      </c>
      <c r="D17983" s="222">
        <v>20.64</v>
      </c>
    </row>
    <row r="17984" spans="1:4" ht="12.75" customHeight="1">
      <c r="A17984" s="203" t="s">
        <v>19803</v>
      </c>
      <c r="B17984" s="193" t="s">
        <v>19804</v>
      </c>
      <c r="C17984" s="194" t="s">
        <v>14883</v>
      </c>
      <c r="D17984" s="222">
        <v>9.77</v>
      </c>
    </row>
    <row r="17985" spans="1:4" ht="14.25">
      <c r="A17985" s="203" t="s">
        <v>19805</v>
      </c>
      <c r="B17985" s="193" t="s">
        <v>19806</v>
      </c>
      <c r="C17985" s="194" t="s">
        <v>14674</v>
      </c>
      <c r="D17985" s="222">
        <v>218.08</v>
      </c>
    </row>
    <row r="17986" spans="1:4" ht="14.25">
      <c r="A17986" s="203" t="s">
        <v>19807</v>
      </c>
      <c r="B17986" s="193" t="s">
        <v>19808</v>
      </c>
      <c r="C17986" s="194" t="s">
        <v>14674</v>
      </c>
      <c r="D17986" s="222">
        <v>259.68</v>
      </c>
    </row>
    <row r="17987" spans="1:4" ht="14.25">
      <c r="A17987" s="203" t="s">
        <v>19809</v>
      </c>
      <c r="B17987" s="193" t="s">
        <v>19810</v>
      </c>
      <c r="C17987" s="194" t="s">
        <v>14674</v>
      </c>
      <c r="D17987" s="222">
        <v>190.19</v>
      </c>
    </row>
    <row r="17988" spans="1:4" ht="12.75" customHeight="1">
      <c r="A17988" s="203" t="s">
        <v>19811</v>
      </c>
      <c r="B17988" s="193" t="s">
        <v>19812</v>
      </c>
      <c r="C17988" s="194" t="s">
        <v>14883</v>
      </c>
      <c r="D17988" s="222">
        <v>48.1</v>
      </c>
    </row>
    <row r="17989" spans="1:4" ht="12.75" customHeight="1">
      <c r="A17989" s="203" t="s">
        <v>19813</v>
      </c>
      <c r="B17989" s="193" t="s">
        <v>19814</v>
      </c>
      <c r="C17989" s="194" t="s">
        <v>14752</v>
      </c>
      <c r="D17989" s="222">
        <v>111.05</v>
      </c>
    </row>
    <row r="17990" spans="1:4" ht="14.25">
      <c r="A17990" s="203" t="s">
        <v>19815</v>
      </c>
      <c r="B17990" s="193" t="s">
        <v>19816</v>
      </c>
      <c r="C17990" s="194" t="s">
        <v>14752</v>
      </c>
      <c r="D17990" s="222">
        <v>2446.96</v>
      </c>
    </row>
    <row r="17991" spans="1:4" ht="15">
      <c r="A17991" s="205">
        <v>50</v>
      </c>
      <c r="B17991" s="191" t="s">
        <v>19817</v>
      </c>
      <c r="C17991" s="192"/>
      <c r="D17991" s="221"/>
    </row>
    <row r="17992" spans="1:4" ht="15">
      <c r="A17992" s="202">
        <v>9111</v>
      </c>
      <c r="B17992" s="191" t="s">
        <v>19818</v>
      </c>
      <c r="C17992" s="192"/>
      <c r="D17992" s="221"/>
    </row>
    <row r="17993" spans="1:4" ht="14.25">
      <c r="A17993" s="203" t="s">
        <v>19819</v>
      </c>
      <c r="B17993" s="193" t="s">
        <v>721</v>
      </c>
      <c r="C17993" s="194" t="s">
        <v>19820</v>
      </c>
      <c r="D17993" s="222">
        <v>23.07</v>
      </c>
    </row>
    <row r="17994" spans="1:4" ht="14.25">
      <c r="A17994" s="203" t="s">
        <v>19821</v>
      </c>
      <c r="B17994" s="193" t="s">
        <v>19822</v>
      </c>
      <c r="C17994" s="194" t="s">
        <v>19820</v>
      </c>
      <c r="D17994" s="222">
        <v>22.52</v>
      </c>
    </row>
    <row r="17995" spans="1:4" ht="14.25">
      <c r="A17995" s="203" t="s">
        <v>19823</v>
      </c>
      <c r="B17995" s="193" t="s">
        <v>722</v>
      </c>
      <c r="C17995" s="194" t="s">
        <v>19820</v>
      </c>
      <c r="D17995" s="222">
        <v>22.9</v>
      </c>
    </row>
    <row r="17996" spans="1:4" ht="14.25">
      <c r="A17996" s="203" t="s">
        <v>19824</v>
      </c>
      <c r="B17996" s="193" t="s">
        <v>2080</v>
      </c>
      <c r="C17996" s="194" t="s">
        <v>19820</v>
      </c>
      <c r="D17996" s="222">
        <v>23.52</v>
      </c>
    </row>
    <row r="17997" spans="1:4" ht="14.25">
      <c r="A17997" s="203" t="s">
        <v>19825</v>
      </c>
      <c r="B17997" s="193" t="s">
        <v>1997</v>
      </c>
      <c r="C17997" s="194" t="s">
        <v>19820</v>
      </c>
      <c r="D17997" s="222">
        <v>24.93</v>
      </c>
    </row>
    <row r="17998" spans="1:4" ht="14.25">
      <c r="A17998" s="203" t="s">
        <v>19826</v>
      </c>
      <c r="B17998" s="193" t="s">
        <v>19827</v>
      </c>
      <c r="C17998" s="194" t="s">
        <v>19820</v>
      </c>
      <c r="D17998" s="222">
        <v>22.9</v>
      </c>
    </row>
    <row r="17999" spans="1:4" ht="14.25">
      <c r="A17999" s="203" t="s">
        <v>19828</v>
      </c>
      <c r="B17999" s="193" t="s">
        <v>726</v>
      </c>
      <c r="C17999" s="194" t="s">
        <v>19820</v>
      </c>
      <c r="D17999" s="222">
        <v>24.35</v>
      </c>
    </row>
    <row r="18000" spans="1:4" ht="14.25">
      <c r="A18000" s="203" t="s">
        <v>19829</v>
      </c>
      <c r="B18000" s="193" t="s">
        <v>19830</v>
      </c>
      <c r="C18000" s="194" t="s">
        <v>19820</v>
      </c>
      <c r="D18000" s="222">
        <v>20.94</v>
      </c>
    </row>
    <row r="18001" spans="1:4" ht="14.25">
      <c r="A18001" s="203" t="s">
        <v>19831</v>
      </c>
      <c r="B18001" s="193" t="s">
        <v>788</v>
      </c>
      <c r="C18001" s="194" t="s">
        <v>19205</v>
      </c>
      <c r="D18001" s="222">
        <v>4272.54</v>
      </c>
    </row>
    <row r="18002" spans="1:4" ht="14.25">
      <c r="A18002" s="203" t="s">
        <v>19832</v>
      </c>
      <c r="B18002" s="193" t="s">
        <v>19833</v>
      </c>
      <c r="C18002" s="194" t="s">
        <v>19205</v>
      </c>
      <c r="D18002" s="222">
        <v>3813.19</v>
      </c>
    </row>
    <row r="18003" spans="1:4" ht="14.25">
      <c r="A18003" s="203" t="s">
        <v>19834</v>
      </c>
      <c r="B18003" s="193" t="s">
        <v>727</v>
      </c>
      <c r="C18003" s="194" t="s">
        <v>19820</v>
      </c>
      <c r="D18003" s="222">
        <v>28.4</v>
      </c>
    </row>
    <row r="18004" spans="1:4" ht="14.25">
      <c r="A18004" s="203" t="s">
        <v>19835</v>
      </c>
      <c r="B18004" s="193" t="s">
        <v>19836</v>
      </c>
      <c r="C18004" s="194" t="s">
        <v>19205</v>
      </c>
      <c r="D18004" s="222">
        <v>3601.05</v>
      </c>
    </row>
    <row r="18005" spans="1:4" ht="14.25">
      <c r="A18005" s="203" t="s">
        <v>19837</v>
      </c>
      <c r="B18005" s="193" t="s">
        <v>735</v>
      </c>
      <c r="C18005" s="194" t="s">
        <v>19820</v>
      </c>
      <c r="D18005" s="222">
        <v>20.53</v>
      </c>
    </row>
    <row r="18006" spans="1:4" ht="14.25">
      <c r="A18006" s="203" t="s">
        <v>19838</v>
      </c>
      <c r="B18006" s="193" t="s">
        <v>736</v>
      </c>
      <c r="C18006" s="194" t="s">
        <v>19205</v>
      </c>
      <c r="D18006" s="222">
        <v>6394.71</v>
      </c>
    </row>
    <row r="18007" spans="1:4" ht="14.25">
      <c r="A18007" s="203" t="s">
        <v>19839</v>
      </c>
      <c r="B18007" s="193" t="s">
        <v>19840</v>
      </c>
      <c r="C18007" s="194" t="s">
        <v>19820</v>
      </c>
      <c r="D18007" s="222">
        <v>30.31</v>
      </c>
    </row>
    <row r="18008" spans="1:4" ht="14.25">
      <c r="A18008" s="203" t="s">
        <v>19841</v>
      </c>
      <c r="B18008" s="193" t="s">
        <v>19842</v>
      </c>
      <c r="C18008" s="194" t="s">
        <v>19820</v>
      </c>
      <c r="D18008" s="222">
        <v>27.89</v>
      </c>
    </row>
    <row r="18009" spans="1:4" ht="14.25">
      <c r="A18009" s="203" t="s">
        <v>19843</v>
      </c>
      <c r="B18009" s="193" t="s">
        <v>738</v>
      </c>
      <c r="C18009" s="194" t="s">
        <v>19820</v>
      </c>
      <c r="D18009" s="222">
        <v>22.15</v>
      </c>
    </row>
    <row r="18010" spans="1:4" ht="14.25">
      <c r="A18010" s="203" t="s">
        <v>19844</v>
      </c>
      <c r="B18010" s="193" t="s">
        <v>739</v>
      </c>
      <c r="C18010" s="194" t="s">
        <v>19820</v>
      </c>
      <c r="D18010" s="222">
        <v>31.73</v>
      </c>
    </row>
    <row r="18011" spans="1:4" ht="14.25">
      <c r="A18011" s="203" t="s">
        <v>19845</v>
      </c>
      <c r="B18011" s="193" t="s">
        <v>19846</v>
      </c>
      <c r="C18011" s="194" t="s">
        <v>19820</v>
      </c>
      <c r="D18011" s="222">
        <v>28.18</v>
      </c>
    </row>
    <row r="18012" spans="1:4" ht="14.25">
      <c r="A18012" s="203" t="s">
        <v>19847</v>
      </c>
      <c r="B18012" s="193" t="s">
        <v>742</v>
      </c>
      <c r="C18012" s="194" t="s">
        <v>19820</v>
      </c>
      <c r="D18012" s="222">
        <v>28.99</v>
      </c>
    </row>
    <row r="18013" spans="1:4" ht="14.25">
      <c r="A18013" s="203" t="s">
        <v>19848</v>
      </c>
      <c r="B18013" s="193" t="s">
        <v>805</v>
      </c>
      <c r="C18013" s="194" t="s">
        <v>19205</v>
      </c>
      <c r="D18013" s="222">
        <v>9353.59</v>
      </c>
    </row>
    <row r="18014" spans="1:4" ht="14.25">
      <c r="A18014" s="203" t="s">
        <v>19849</v>
      </c>
      <c r="B18014" s="193" t="s">
        <v>19850</v>
      </c>
      <c r="C18014" s="194" t="s">
        <v>19205</v>
      </c>
      <c r="D18014" s="222">
        <v>20720.29</v>
      </c>
    </row>
    <row r="18015" spans="1:4" ht="14.25">
      <c r="A18015" s="203" t="s">
        <v>19851</v>
      </c>
      <c r="B18015" s="193" t="s">
        <v>797</v>
      </c>
      <c r="C18015" s="194" t="s">
        <v>19205</v>
      </c>
      <c r="D18015" s="222">
        <v>21419.360000000001</v>
      </c>
    </row>
    <row r="18016" spans="1:4" ht="14.25">
      <c r="A18016" s="203" t="s">
        <v>19852</v>
      </c>
      <c r="B18016" s="193" t="s">
        <v>19853</v>
      </c>
      <c r="C18016" s="194" t="s">
        <v>19205</v>
      </c>
      <c r="D18016" s="222">
        <v>26686.49</v>
      </c>
    </row>
    <row r="18017" spans="1:4" ht="14.25">
      <c r="A18017" s="203" t="s">
        <v>19854</v>
      </c>
      <c r="B18017" s="193" t="s">
        <v>19855</v>
      </c>
      <c r="C18017" s="194" t="s">
        <v>19205</v>
      </c>
      <c r="D18017" s="222">
        <v>20720.29</v>
      </c>
    </row>
    <row r="18018" spans="1:4" ht="14.25">
      <c r="A18018" s="203" t="s">
        <v>19856</v>
      </c>
      <c r="B18018" s="193" t="s">
        <v>19857</v>
      </c>
      <c r="C18018" s="194" t="s">
        <v>19205</v>
      </c>
      <c r="D18018" s="222">
        <v>20720.29</v>
      </c>
    </row>
    <row r="18019" spans="1:4" ht="14.25">
      <c r="A18019" s="203" t="s">
        <v>19858</v>
      </c>
      <c r="B18019" s="193" t="s">
        <v>19859</v>
      </c>
      <c r="C18019" s="194" t="s">
        <v>19820</v>
      </c>
      <c r="D18019" s="222">
        <v>28.61</v>
      </c>
    </row>
    <row r="18020" spans="1:4" ht="14.25">
      <c r="A18020" s="203" t="s">
        <v>19860</v>
      </c>
      <c r="B18020" s="193" t="s">
        <v>744</v>
      </c>
      <c r="C18020" s="194" t="s">
        <v>19820</v>
      </c>
      <c r="D18020" s="222">
        <v>29.05</v>
      </c>
    </row>
    <row r="18021" spans="1:4" ht="14.25">
      <c r="A18021" s="203" t="s">
        <v>19861</v>
      </c>
      <c r="B18021" s="193" t="s">
        <v>19862</v>
      </c>
      <c r="C18021" s="194" t="s">
        <v>19820</v>
      </c>
      <c r="D18021" s="222">
        <v>29.77</v>
      </c>
    </row>
    <row r="18022" spans="1:4" ht="14.25">
      <c r="A18022" s="203" t="s">
        <v>19863</v>
      </c>
      <c r="B18022" s="193" t="s">
        <v>745</v>
      </c>
      <c r="C18022" s="194" t="s">
        <v>19820</v>
      </c>
      <c r="D18022" s="222">
        <v>28.61</v>
      </c>
    </row>
    <row r="18023" spans="1:4" ht="14.25">
      <c r="A18023" s="203" t="s">
        <v>19864</v>
      </c>
      <c r="B18023" s="193" t="s">
        <v>787</v>
      </c>
      <c r="C18023" s="194" t="s">
        <v>19820</v>
      </c>
      <c r="D18023" s="222">
        <v>24.37</v>
      </c>
    </row>
    <row r="18024" spans="1:4" ht="14.25">
      <c r="A18024" s="203" t="s">
        <v>19865</v>
      </c>
      <c r="B18024" s="193" t="s">
        <v>19866</v>
      </c>
      <c r="C18024" s="194" t="s">
        <v>19820</v>
      </c>
      <c r="D18024" s="222">
        <v>30.31</v>
      </c>
    </row>
    <row r="18025" spans="1:4" ht="14.25">
      <c r="A18025" s="203" t="s">
        <v>19867</v>
      </c>
      <c r="B18025" s="193" t="s">
        <v>747</v>
      </c>
      <c r="C18025" s="194" t="s">
        <v>19820</v>
      </c>
      <c r="D18025" s="222">
        <v>28.27</v>
      </c>
    </row>
    <row r="18026" spans="1:4" ht="14.25">
      <c r="A18026" s="203" t="s">
        <v>19868</v>
      </c>
      <c r="B18026" s="193" t="s">
        <v>799</v>
      </c>
      <c r="C18026" s="194" t="s">
        <v>19205</v>
      </c>
      <c r="D18026" s="222">
        <v>14914.94</v>
      </c>
    </row>
    <row r="18027" spans="1:4" ht="14.25">
      <c r="A18027" s="203" t="s">
        <v>19869</v>
      </c>
      <c r="B18027" s="193" t="s">
        <v>19870</v>
      </c>
      <c r="C18027" s="194" t="s">
        <v>19820</v>
      </c>
      <c r="D18027" s="222">
        <v>24.15</v>
      </c>
    </row>
    <row r="18028" spans="1:4" ht="14.25">
      <c r="A18028" s="203" t="s">
        <v>19871</v>
      </c>
      <c r="B18028" s="193" t="s">
        <v>2103</v>
      </c>
      <c r="C18028" s="194" t="s">
        <v>19820</v>
      </c>
      <c r="D18028" s="222">
        <v>24.99</v>
      </c>
    </row>
    <row r="18029" spans="1:4" ht="14.25">
      <c r="A18029" s="203" t="s">
        <v>19872</v>
      </c>
      <c r="B18029" s="193" t="s">
        <v>773</v>
      </c>
      <c r="C18029" s="194" t="s">
        <v>19820</v>
      </c>
      <c r="D18029" s="222">
        <v>28.61</v>
      </c>
    </row>
    <row r="18030" spans="1:4" ht="14.25">
      <c r="A18030" s="203" t="s">
        <v>19873</v>
      </c>
      <c r="B18030" s="193" t="s">
        <v>774</v>
      </c>
      <c r="C18030" s="194" t="s">
        <v>19820</v>
      </c>
      <c r="D18030" s="222">
        <v>30.28</v>
      </c>
    </row>
    <row r="18031" spans="1:4" ht="14.25">
      <c r="A18031" s="203" t="s">
        <v>19874</v>
      </c>
      <c r="B18031" s="193" t="s">
        <v>777</v>
      </c>
      <c r="C18031" s="194" t="s">
        <v>19820</v>
      </c>
      <c r="D18031" s="222">
        <v>25.24</v>
      </c>
    </row>
    <row r="18032" spans="1:4" ht="14.25">
      <c r="A18032" s="203" t="s">
        <v>19875</v>
      </c>
      <c r="B18032" s="193" t="s">
        <v>19876</v>
      </c>
      <c r="C18032" s="194" t="s">
        <v>19820</v>
      </c>
      <c r="D18032" s="222">
        <v>28.18</v>
      </c>
    </row>
    <row r="18033" spans="1:4" ht="14.25">
      <c r="A18033" s="203" t="s">
        <v>19877</v>
      </c>
      <c r="B18033" s="193" t="s">
        <v>778</v>
      </c>
      <c r="C18033" s="194" t="s">
        <v>19820</v>
      </c>
      <c r="D18033" s="222">
        <v>20.86</v>
      </c>
    </row>
    <row r="18034" spans="1:4" ht="14.25">
      <c r="A18034" s="203" t="s">
        <v>19878</v>
      </c>
      <c r="B18034" s="193" t="s">
        <v>19879</v>
      </c>
      <c r="C18034" s="194" t="s">
        <v>19820</v>
      </c>
      <c r="D18034" s="222">
        <v>20.94</v>
      </c>
    </row>
    <row r="18035" spans="1:4" ht="14.25">
      <c r="A18035" s="203" t="s">
        <v>19880</v>
      </c>
      <c r="B18035" s="193" t="s">
        <v>779</v>
      </c>
      <c r="C18035" s="194" t="s">
        <v>19820</v>
      </c>
      <c r="D18035" s="222">
        <v>28.4</v>
      </c>
    </row>
    <row r="18036" spans="1:4" ht="14.25">
      <c r="A18036" s="203" t="s">
        <v>19881</v>
      </c>
      <c r="B18036" s="193" t="s">
        <v>41</v>
      </c>
      <c r="C18036" s="194" t="s">
        <v>19820</v>
      </c>
      <c r="D18036" s="222">
        <v>20.94</v>
      </c>
    </row>
    <row r="18037" spans="1:4" ht="14.25">
      <c r="A18037" s="203" t="s">
        <v>19882</v>
      </c>
      <c r="B18037" s="193" t="s">
        <v>19883</v>
      </c>
      <c r="C18037" s="194" t="s">
        <v>19820</v>
      </c>
      <c r="D18037" s="222">
        <v>28.18</v>
      </c>
    </row>
    <row r="18038" spans="1:4" ht="14.25">
      <c r="A18038" s="203" t="s">
        <v>19884</v>
      </c>
      <c r="B18038" s="193" t="s">
        <v>2001</v>
      </c>
      <c r="C18038" s="194" t="s">
        <v>19205</v>
      </c>
      <c r="D18038" s="222">
        <v>6766.73</v>
      </c>
    </row>
    <row r="18039" spans="1:4" ht="14.25">
      <c r="A18039" s="203" t="s">
        <v>19885</v>
      </c>
      <c r="B18039" s="193" t="s">
        <v>783</v>
      </c>
      <c r="C18039" s="194" t="s">
        <v>19820</v>
      </c>
      <c r="D18039" s="222">
        <v>27.91</v>
      </c>
    </row>
    <row r="18040" spans="1:4" ht="12.75" customHeight="1">
      <c r="A18040" s="203" t="s">
        <v>19886</v>
      </c>
      <c r="B18040" s="193" t="s">
        <v>19887</v>
      </c>
      <c r="C18040" s="194" t="s">
        <v>19820</v>
      </c>
      <c r="D18040" s="222">
        <v>42.85</v>
      </c>
    </row>
    <row r="18041" spans="1:4" ht="14.25">
      <c r="A18041" s="203" t="s">
        <v>19888</v>
      </c>
      <c r="B18041" s="193" t="s">
        <v>785</v>
      </c>
      <c r="C18041" s="194" t="s">
        <v>19820</v>
      </c>
      <c r="D18041" s="222">
        <v>23.1</v>
      </c>
    </row>
    <row r="18042" spans="1:4" ht="12.75" customHeight="1">
      <c r="A18042" s="203" t="s">
        <v>19889</v>
      </c>
      <c r="B18042" s="193" t="s">
        <v>1991</v>
      </c>
      <c r="C18042" s="194" t="s">
        <v>19205</v>
      </c>
      <c r="D18042" s="222">
        <v>4280.76</v>
      </c>
    </row>
    <row r="18043" spans="1:4" ht="14.25">
      <c r="A18043" s="203" t="s">
        <v>19890</v>
      </c>
      <c r="B18043" s="193" t="s">
        <v>19891</v>
      </c>
      <c r="C18043" s="194" t="s">
        <v>19205</v>
      </c>
      <c r="D18043" s="222">
        <v>5236</v>
      </c>
    </row>
    <row r="18044" spans="1:4" ht="21.75" customHeight="1">
      <c r="A18044" s="426" t="s">
        <v>23990</v>
      </c>
      <c r="B18044" s="427"/>
      <c r="C18044" s="427"/>
      <c r="D18044" s="428"/>
    </row>
    <row r="18045" spans="1:4" ht="15">
      <c r="A18045" s="206">
        <v>249</v>
      </c>
      <c r="B18045" s="191" t="s">
        <v>19892</v>
      </c>
      <c r="C18045" s="192"/>
      <c r="D18045" s="221"/>
    </row>
    <row r="18046" spans="1:4" ht="14.25">
      <c r="A18046" s="203" t="s">
        <v>19893</v>
      </c>
      <c r="B18046" s="193" t="s">
        <v>21919</v>
      </c>
      <c r="C18046" s="194" t="s">
        <v>14752</v>
      </c>
      <c r="D18046" s="222">
        <v>29.74</v>
      </c>
    </row>
    <row r="18047" spans="1:4" ht="14.25">
      <c r="A18047" s="203" t="s">
        <v>19894</v>
      </c>
      <c r="B18047" s="193" t="s">
        <v>21920</v>
      </c>
      <c r="C18047" s="194" t="s">
        <v>14752</v>
      </c>
      <c r="D18047" s="222">
        <v>8.8800000000000008</v>
      </c>
    </row>
    <row r="18048" spans="1:4" ht="14.25">
      <c r="A18048" s="203" t="s">
        <v>19895</v>
      </c>
      <c r="B18048" s="193" t="s">
        <v>21921</v>
      </c>
      <c r="C18048" s="194" t="s">
        <v>14752</v>
      </c>
      <c r="D18048" s="222">
        <v>6.53</v>
      </c>
    </row>
    <row r="18049" spans="1:4" ht="14.25">
      <c r="A18049" s="203" t="s">
        <v>19896</v>
      </c>
      <c r="B18049" s="193" t="s">
        <v>21922</v>
      </c>
      <c r="C18049" s="194" t="s">
        <v>14752</v>
      </c>
      <c r="D18049" s="222">
        <v>5.18</v>
      </c>
    </row>
    <row r="18050" spans="1:4" ht="14.25">
      <c r="A18050" s="203" t="s">
        <v>19897</v>
      </c>
      <c r="B18050" s="193" t="s">
        <v>21923</v>
      </c>
      <c r="C18050" s="194" t="s">
        <v>14752</v>
      </c>
      <c r="D18050" s="222">
        <v>4.76</v>
      </c>
    </row>
    <row r="18051" spans="1:4" ht="14.25">
      <c r="A18051" s="203" t="s">
        <v>19898</v>
      </c>
      <c r="B18051" s="193" t="s">
        <v>21924</v>
      </c>
      <c r="C18051" s="194" t="s">
        <v>14752</v>
      </c>
      <c r="D18051" s="222">
        <v>5.3</v>
      </c>
    </row>
    <row r="18052" spans="1:4" ht="14.25">
      <c r="A18052" s="203" t="s">
        <v>19899</v>
      </c>
      <c r="B18052" s="193" t="s">
        <v>21925</v>
      </c>
      <c r="C18052" s="194" t="s">
        <v>14752</v>
      </c>
      <c r="D18052" s="222">
        <v>9.43</v>
      </c>
    </row>
    <row r="18053" spans="1:4" ht="14.25">
      <c r="A18053" s="203" t="s">
        <v>19900</v>
      </c>
      <c r="B18053" s="193" t="s">
        <v>21926</v>
      </c>
      <c r="C18053" s="194" t="s">
        <v>14752</v>
      </c>
      <c r="D18053" s="222">
        <v>14.18</v>
      </c>
    </row>
    <row r="18054" spans="1:4" ht="14.25">
      <c r="A18054" s="203" t="s">
        <v>19901</v>
      </c>
      <c r="B18054" s="193" t="s">
        <v>21927</v>
      </c>
      <c r="C18054" s="194" t="s">
        <v>14752</v>
      </c>
      <c r="D18054" s="222">
        <v>11.76</v>
      </c>
    </row>
    <row r="18055" spans="1:4" ht="12.75" customHeight="1">
      <c r="A18055" s="203" t="s">
        <v>19902</v>
      </c>
      <c r="B18055" s="193" t="s">
        <v>21928</v>
      </c>
      <c r="C18055" s="194" t="s">
        <v>14674</v>
      </c>
      <c r="D18055" s="222">
        <v>0.52</v>
      </c>
    </row>
    <row r="18056" spans="1:4" ht="14.25">
      <c r="A18056" s="203" t="s">
        <v>19903</v>
      </c>
      <c r="B18056" s="193" t="s">
        <v>21929</v>
      </c>
      <c r="C18056" s="194" t="s">
        <v>14752</v>
      </c>
      <c r="D18056" s="222">
        <v>45.87</v>
      </c>
    </row>
    <row r="18057" spans="1:4" ht="14.25">
      <c r="A18057" s="203" t="s">
        <v>19904</v>
      </c>
      <c r="B18057" s="193" t="s">
        <v>21930</v>
      </c>
      <c r="C18057" s="194" t="s">
        <v>14752</v>
      </c>
      <c r="D18057" s="222">
        <v>344.94</v>
      </c>
    </row>
    <row r="18058" spans="1:4" ht="14.25">
      <c r="A18058" s="203" t="s">
        <v>19905</v>
      </c>
      <c r="B18058" s="193" t="s">
        <v>21931</v>
      </c>
      <c r="C18058" s="194" t="s">
        <v>14752</v>
      </c>
      <c r="D18058" s="222">
        <v>22.65</v>
      </c>
    </row>
    <row r="18059" spans="1:4" ht="14.25">
      <c r="A18059" s="203" t="s">
        <v>19906</v>
      </c>
      <c r="B18059" s="193" t="s">
        <v>21932</v>
      </c>
      <c r="C18059" s="194" t="s">
        <v>14997</v>
      </c>
      <c r="D18059" s="222">
        <v>39.58</v>
      </c>
    </row>
    <row r="18060" spans="1:4" ht="14.25">
      <c r="A18060" s="203" t="s">
        <v>19907</v>
      </c>
      <c r="B18060" s="193" t="s">
        <v>21933</v>
      </c>
      <c r="C18060" s="194" t="s">
        <v>14997</v>
      </c>
      <c r="D18060" s="222">
        <v>98.96</v>
      </c>
    </row>
    <row r="18061" spans="1:4" ht="14.25">
      <c r="A18061" s="203" t="s">
        <v>19908</v>
      </c>
      <c r="B18061" s="193" t="s">
        <v>21934</v>
      </c>
      <c r="C18061" s="194" t="s">
        <v>14752</v>
      </c>
      <c r="D18061" s="222">
        <v>6.99</v>
      </c>
    </row>
    <row r="18062" spans="1:4" ht="12.75" customHeight="1">
      <c r="A18062" s="203" t="s">
        <v>19909</v>
      </c>
      <c r="B18062" s="193" t="s">
        <v>21935</v>
      </c>
      <c r="C18062" s="194" t="s">
        <v>14752</v>
      </c>
      <c r="D18062" s="222">
        <v>6.36</v>
      </c>
    </row>
    <row r="18063" spans="1:4" ht="12.75" customHeight="1">
      <c r="A18063" s="203" t="s">
        <v>19910</v>
      </c>
      <c r="B18063" s="193" t="s">
        <v>21936</v>
      </c>
      <c r="C18063" s="194" t="s">
        <v>14752</v>
      </c>
      <c r="D18063" s="222">
        <v>6.85</v>
      </c>
    </row>
    <row r="18064" spans="1:4" ht="12.75" customHeight="1">
      <c r="A18064" s="203" t="s">
        <v>19911</v>
      </c>
      <c r="B18064" s="193" t="s">
        <v>21937</v>
      </c>
      <c r="C18064" s="194" t="s">
        <v>14752</v>
      </c>
      <c r="D18064" s="222">
        <v>7.26</v>
      </c>
    </row>
    <row r="18065" spans="1:4" ht="12.75" customHeight="1">
      <c r="A18065" s="203" t="s">
        <v>19912</v>
      </c>
      <c r="B18065" s="193" t="s">
        <v>21938</v>
      </c>
      <c r="C18065" s="194" t="s">
        <v>14752</v>
      </c>
      <c r="D18065" s="222">
        <v>8.08</v>
      </c>
    </row>
    <row r="18066" spans="1:4" ht="12.75" customHeight="1">
      <c r="A18066" s="203" t="s">
        <v>19913</v>
      </c>
      <c r="B18066" s="193" t="s">
        <v>21939</v>
      </c>
      <c r="C18066" s="194" t="s">
        <v>14752</v>
      </c>
      <c r="D18066" s="222">
        <v>8.39</v>
      </c>
    </row>
    <row r="18067" spans="1:4" ht="12.75" customHeight="1">
      <c r="A18067" s="203" t="s">
        <v>19914</v>
      </c>
      <c r="B18067" s="193" t="s">
        <v>21940</v>
      </c>
      <c r="C18067" s="194" t="s">
        <v>14752</v>
      </c>
      <c r="D18067" s="222">
        <v>8.69</v>
      </c>
    </row>
    <row r="18068" spans="1:4" ht="12.75" customHeight="1">
      <c r="A18068" s="203" t="s">
        <v>19915</v>
      </c>
      <c r="B18068" s="193" t="s">
        <v>21941</v>
      </c>
      <c r="C18068" s="194" t="s">
        <v>14752</v>
      </c>
      <c r="D18068" s="222">
        <v>9.4499999999999993</v>
      </c>
    </row>
    <row r="18069" spans="1:4" ht="12.75" customHeight="1">
      <c r="A18069" s="203" t="s">
        <v>19916</v>
      </c>
      <c r="B18069" s="193" t="s">
        <v>21942</v>
      </c>
      <c r="C18069" s="194" t="s">
        <v>14752</v>
      </c>
      <c r="D18069" s="222">
        <v>9.76</v>
      </c>
    </row>
    <row r="18070" spans="1:4" ht="12.75" customHeight="1">
      <c r="A18070" s="203" t="s">
        <v>19917</v>
      </c>
      <c r="B18070" s="193" t="s">
        <v>21943</v>
      </c>
      <c r="C18070" s="194" t="s">
        <v>14752</v>
      </c>
      <c r="D18070" s="222">
        <v>10.01</v>
      </c>
    </row>
    <row r="18071" spans="1:4" ht="12.75" customHeight="1">
      <c r="A18071" s="203" t="s">
        <v>19918</v>
      </c>
      <c r="B18071" s="193" t="s">
        <v>21944</v>
      </c>
      <c r="C18071" s="194" t="s">
        <v>14752</v>
      </c>
      <c r="D18071" s="222">
        <v>10.78</v>
      </c>
    </row>
    <row r="18072" spans="1:4" ht="12.75" customHeight="1">
      <c r="A18072" s="203" t="s">
        <v>19919</v>
      </c>
      <c r="B18072" s="193" t="s">
        <v>21945</v>
      </c>
      <c r="C18072" s="194" t="s">
        <v>14752</v>
      </c>
      <c r="D18072" s="222">
        <v>11.35</v>
      </c>
    </row>
    <row r="18073" spans="1:4" ht="12.75" customHeight="1">
      <c r="A18073" s="203" t="s">
        <v>19920</v>
      </c>
      <c r="B18073" s="193" t="s">
        <v>21946</v>
      </c>
      <c r="C18073" s="194" t="s">
        <v>14752</v>
      </c>
      <c r="D18073" s="222">
        <v>12.59</v>
      </c>
    </row>
    <row r="18074" spans="1:4" ht="12.75" customHeight="1">
      <c r="A18074" s="203" t="s">
        <v>19921</v>
      </c>
      <c r="B18074" s="193" t="s">
        <v>21947</v>
      </c>
      <c r="C18074" s="194" t="s">
        <v>14752</v>
      </c>
      <c r="D18074" s="222">
        <v>13.08</v>
      </c>
    </row>
    <row r="18075" spans="1:4" ht="12.75" customHeight="1">
      <c r="A18075" s="203" t="s">
        <v>19922</v>
      </c>
      <c r="B18075" s="193" t="s">
        <v>21948</v>
      </c>
      <c r="C18075" s="194" t="s">
        <v>14752</v>
      </c>
      <c r="D18075" s="222">
        <v>5.61</v>
      </c>
    </row>
    <row r="18076" spans="1:4" ht="12.75" customHeight="1">
      <c r="A18076" s="203" t="s">
        <v>19923</v>
      </c>
      <c r="B18076" s="193" t="s">
        <v>21949</v>
      </c>
      <c r="C18076" s="194" t="s">
        <v>14752</v>
      </c>
      <c r="D18076" s="222">
        <v>6.36</v>
      </c>
    </row>
    <row r="18077" spans="1:4" ht="12.75" customHeight="1">
      <c r="A18077" s="203" t="s">
        <v>19924</v>
      </c>
      <c r="B18077" s="193" t="s">
        <v>21950</v>
      </c>
      <c r="C18077" s="194" t="s">
        <v>14752</v>
      </c>
      <c r="D18077" s="222">
        <v>6.64</v>
      </c>
    </row>
    <row r="18078" spans="1:4" ht="12.75" customHeight="1">
      <c r="A18078" s="203" t="s">
        <v>19925</v>
      </c>
      <c r="B18078" s="193" t="s">
        <v>21951</v>
      </c>
      <c r="C18078" s="194" t="s">
        <v>14752</v>
      </c>
      <c r="D18078" s="222">
        <v>6.85</v>
      </c>
    </row>
    <row r="18079" spans="1:4" ht="12.75" customHeight="1">
      <c r="A18079" s="203" t="s">
        <v>19926</v>
      </c>
      <c r="B18079" s="193" t="s">
        <v>21952</v>
      </c>
      <c r="C18079" s="194" t="s">
        <v>14752</v>
      </c>
      <c r="D18079" s="222">
        <v>7.09</v>
      </c>
    </row>
    <row r="18080" spans="1:4" ht="12.75" customHeight="1">
      <c r="A18080" s="203" t="s">
        <v>19927</v>
      </c>
      <c r="B18080" s="193" t="s">
        <v>21953</v>
      </c>
      <c r="C18080" s="194" t="s">
        <v>14752</v>
      </c>
      <c r="D18080" s="222">
        <v>7.3</v>
      </c>
    </row>
    <row r="18081" spans="1:4" ht="12.75" customHeight="1">
      <c r="A18081" s="203" t="s">
        <v>19928</v>
      </c>
      <c r="B18081" s="193" t="s">
        <v>21954</v>
      </c>
      <c r="C18081" s="194" t="s">
        <v>14752</v>
      </c>
      <c r="D18081" s="222">
        <v>7.92</v>
      </c>
    </row>
    <row r="18082" spans="1:4" ht="12.75" customHeight="1">
      <c r="A18082" s="203" t="s">
        <v>19929</v>
      </c>
      <c r="B18082" s="193" t="s">
        <v>21955</v>
      </c>
      <c r="C18082" s="194" t="s">
        <v>14752</v>
      </c>
      <c r="D18082" s="222">
        <v>8.1300000000000008</v>
      </c>
    </row>
    <row r="18083" spans="1:4" ht="12.75" customHeight="1">
      <c r="A18083" s="203" t="s">
        <v>19930</v>
      </c>
      <c r="B18083" s="193" t="s">
        <v>21956</v>
      </c>
      <c r="C18083" s="194" t="s">
        <v>14752</v>
      </c>
      <c r="D18083" s="222">
        <v>8.2799999999999994</v>
      </c>
    </row>
    <row r="18084" spans="1:4" ht="12.75" customHeight="1">
      <c r="A18084" s="203" t="s">
        <v>19931</v>
      </c>
      <c r="B18084" s="193" t="s">
        <v>21957</v>
      </c>
      <c r="C18084" s="194" t="s">
        <v>14752</v>
      </c>
      <c r="D18084" s="222">
        <v>8.49</v>
      </c>
    </row>
    <row r="18085" spans="1:4" ht="12.75" customHeight="1">
      <c r="A18085" s="203" t="s">
        <v>19932</v>
      </c>
      <c r="B18085" s="193" t="s">
        <v>21958</v>
      </c>
      <c r="C18085" s="194" t="s">
        <v>14752</v>
      </c>
      <c r="D18085" s="222">
        <v>9.27</v>
      </c>
    </row>
    <row r="18086" spans="1:4" ht="12.75" customHeight="1">
      <c r="A18086" s="203" t="s">
        <v>19933</v>
      </c>
      <c r="B18086" s="193" t="s">
        <v>21959</v>
      </c>
      <c r="C18086" s="194" t="s">
        <v>14752</v>
      </c>
      <c r="D18086" s="222">
        <v>9.82</v>
      </c>
    </row>
    <row r="18087" spans="1:4" ht="12.75" customHeight="1">
      <c r="A18087" s="203" t="s">
        <v>19934</v>
      </c>
      <c r="B18087" s="193" t="s">
        <v>21960</v>
      </c>
      <c r="C18087" s="194" t="s">
        <v>14752</v>
      </c>
      <c r="D18087" s="222">
        <v>10.130000000000001</v>
      </c>
    </row>
    <row r="18088" spans="1:4" ht="12.75" customHeight="1">
      <c r="A18088" s="203" t="s">
        <v>19935</v>
      </c>
      <c r="B18088" s="193" t="s">
        <v>21961</v>
      </c>
      <c r="C18088" s="194" t="s">
        <v>14752</v>
      </c>
      <c r="D18088" s="222">
        <v>5.51</v>
      </c>
    </row>
    <row r="18089" spans="1:4" ht="12.75" customHeight="1">
      <c r="A18089" s="203" t="s">
        <v>19936</v>
      </c>
      <c r="B18089" s="193" t="s">
        <v>21962</v>
      </c>
      <c r="C18089" s="194" t="s">
        <v>14752</v>
      </c>
      <c r="D18089" s="222">
        <v>5.79</v>
      </c>
    </row>
    <row r="18090" spans="1:4" ht="12.75" customHeight="1">
      <c r="A18090" s="203" t="s">
        <v>19937</v>
      </c>
      <c r="B18090" s="193" t="s">
        <v>21963</v>
      </c>
      <c r="C18090" s="194" t="s">
        <v>14752</v>
      </c>
      <c r="D18090" s="222">
        <v>6.44</v>
      </c>
    </row>
    <row r="18091" spans="1:4" ht="12.75" customHeight="1">
      <c r="A18091" s="203" t="s">
        <v>19938</v>
      </c>
      <c r="B18091" s="193" t="s">
        <v>21964</v>
      </c>
      <c r="C18091" s="194" t="s">
        <v>14752</v>
      </c>
      <c r="D18091" s="222">
        <v>6.64</v>
      </c>
    </row>
    <row r="18092" spans="1:4" ht="12.75" customHeight="1">
      <c r="A18092" s="203" t="s">
        <v>19939</v>
      </c>
      <c r="B18092" s="193" t="s">
        <v>21965</v>
      </c>
      <c r="C18092" s="194" t="s">
        <v>14752</v>
      </c>
      <c r="D18092" s="222">
        <v>6.81</v>
      </c>
    </row>
    <row r="18093" spans="1:4" ht="12.75" customHeight="1">
      <c r="A18093" s="203" t="s">
        <v>19940</v>
      </c>
      <c r="B18093" s="193" t="s">
        <v>21966</v>
      </c>
      <c r="C18093" s="194" t="s">
        <v>14752</v>
      </c>
      <c r="D18093" s="222">
        <v>6.97</v>
      </c>
    </row>
    <row r="18094" spans="1:4" ht="12.75" customHeight="1">
      <c r="A18094" s="203" t="s">
        <v>19941</v>
      </c>
      <c r="B18094" s="193" t="s">
        <v>21967</v>
      </c>
      <c r="C18094" s="194" t="s">
        <v>14752</v>
      </c>
      <c r="D18094" s="222">
        <v>7.13</v>
      </c>
    </row>
    <row r="18095" spans="1:4" ht="12.75" customHeight="1">
      <c r="A18095" s="203" t="s">
        <v>19942</v>
      </c>
      <c r="B18095" s="193" t="s">
        <v>21968</v>
      </c>
      <c r="C18095" s="194" t="s">
        <v>14752</v>
      </c>
      <c r="D18095" s="222">
        <v>7.3</v>
      </c>
    </row>
    <row r="18096" spans="1:4" ht="12.75" customHeight="1">
      <c r="A18096" s="203" t="s">
        <v>19943</v>
      </c>
      <c r="B18096" s="193" t="s">
        <v>21969</v>
      </c>
      <c r="C18096" s="194" t="s">
        <v>14752</v>
      </c>
      <c r="D18096" s="222">
        <v>7.87</v>
      </c>
    </row>
    <row r="18097" spans="1:4" ht="12.75" customHeight="1">
      <c r="A18097" s="203" t="s">
        <v>19944</v>
      </c>
      <c r="B18097" s="193" t="s">
        <v>21970</v>
      </c>
      <c r="C18097" s="194" t="s">
        <v>14752</v>
      </c>
      <c r="D18097" s="222">
        <v>8.0299999999999994</v>
      </c>
    </row>
    <row r="18098" spans="1:4" ht="12.75" customHeight="1">
      <c r="A18098" s="203" t="s">
        <v>19945</v>
      </c>
      <c r="B18098" s="193" t="s">
        <v>21971</v>
      </c>
      <c r="C18098" s="194" t="s">
        <v>14752</v>
      </c>
      <c r="D18098" s="222">
        <v>8.33</v>
      </c>
    </row>
    <row r="18099" spans="1:4" ht="12.75" customHeight="1">
      <c r="A18099" s="203" t="s">
        <v>19946</v>
      </c>
      <c r="B18099" s="193" t="s">
        <v>21972</v>
      </c>
      <c r="C18099" s="194" t="s">
        <v>14752</v>
      </c>
      <c r="D18099" s="222">
        <v>8.8000000000000007</v>
      </c>
    </row>
    <row r="18100" spans="1:4" ht="12.75" customHeight="1">
      <c r="A18100" s="203" t="s">
        <v>19947</v>
      </c>
      <c r="B18100" s="193" t="s">
        <v>21973</v>
      </c>
      <c r="C18100" s="194" t="s">
        <v>14752</v>
      </c>
      <c r="D18100" s="222">
        <v>9.4499999999999993</v>
      </c>
    </row>
    <row r="18101" spans="1:4" ht="12.75" customHeight="1">
      <c r="A18101" s="203" t="s">
        <v>19948</v>
      </c>
      <c r="B18101" s="193" t="s">
        <v>21974</v>
      </c>
      <c r="C18101" s="194" t="s">
        <v>14752</v>
      </c>
      <c r="D18101" s="222">
        <v>8.8800000000000008</v>
      </c>
    </row>
    <row r="18102" spans="1:4" ht="12.75" customHeight="1">
      <c r="A18102" s="203" t="s">
        <v>19949</v>
      </c>
      <c r="B18102" s="193" t="s">
        <v>21975</v>
      </c>
      <c r="C18102" s="194" t="s">
        <v>14752</v>
      </c>
      <c r="D18102" s="222">
        <v>9.4600000000000009</v>
      </c>
    </row>
    <row r="18103" spans="1:4" ht="12.75" customHeight="1">
      <c r="A18103" s="203" t="s">
        <v>19950</v>
      </c>
      <c r="B18103" s="193" t="s">
        <v>21976</v>
      </c>
      <c r="C18103" s="194" t="s">
        <v>14752</v>
      </c>
      <c r="D18103" s="222">
        <v>9.89</v>
      </c>
    </row>
    <row r="18104" spans="1:4" ht="12.75" customHeight="1">
      <c r="A18104" s="203" t="s">
        <v>19951</v>
      </c>
      <c r="B18104" s="193" t="s">
        <v>21977</v>
      </c>
      <c r="C18104" s="194" t="s">
        <v>14752</v>
      </c>
      <c r="D18104" s="222">
        <v>11.04</v>
      </c>
    </row>
    <row r="18105" spans="1:4" ht="12.75" customHeight="1">
      <c r="A18105" s="203" t="s">
        <v>19952</v>
      </c>
      <c r="B18105" s="193" t="s">
        <v>21978</v>
      </c>
      <c r="C18105" s="194" t="s">
        <v>14752</v>
      </c>
      <c r="D18105" s="222">
        <v>11.39</v>
      </c>
    </row>
    <row r="18106" spans="1:4" ht="12.75" customHeight="1">
      <c r="A18106" s="203" t="s">
        <v>19953</v>
      </c>
      <c r="B18106" s="193" t="s">
        <v>21979</v>
      </c>
      <c r="C18106" s="194" t="s">
        <v>14752</v>
      </c>
      <c r="D18106" s="222">
        <v>11.75</v>
      </c>
    </row>
    <row r="18107" spans="1:4" ht="12.75" customHeight="1">
      <c r="A18107" s="203" t="s">
        <v>19954</v>
      </c>
      <c r="B18107" s="193" t="s">
        <v>21980</v>
      </c>
      <c r="C18107" s="194" t="s">
        <v>14752</v>
      </c>
      <c r="D18107" s="222">
        <v>12.1</v>
      </c>
    </row>
    <row r="18108" spans="1:4" ht="12.75" customHeight="1">
      <c r="A18108" s="203" t="s">
        <v>19955</v>
      </c>
      <c r="B18108" s="193" t="s">
        <v>21981</v>
      </c>
      <c r="C18108" s="194" t="s">
        <v>14752</v>
      </c>
      <c r="D18108" s="222">
        <v>12.38</v>
      </c>
    </row>
    <row r="18109" spans="1:4" ht="12.75" customHeight="1">
      <c r="A18109" s="203" t="s">
        <v>19956</v>
      </c>
      <c r="B18109" s="193" t="s">
        <v>21982</v>
      </c>
      <c r="C18109" s="194" t="s">
        <v>14752</v>
      </c>
      <c r="D18109" s="222">
        <v>13.5</v>
      </c>
    </row>
    <row r="18110" spans="1:4" ht="12.75" customHeight="1">
      <c r="A18110" s="203" t="s">
        <v>19957</v>
      </c>
      <c r="B18110" s="193" t="s">
        <v>21983</v>
      </c>
      <c r="C18110" s="194" t="s">
        <v>14752</v>
      </c>
      <c r="D18110" s="222">
        <v>13.85</v>
      </c>
    </row>
    <row r="18111" spans="1:4" ht="12.75" customHeight="1">
      <c r="A18111" s="203" t="s">
        <v>19958</v>
      </c>
      <c r="B18111" s="193" t="s">
        <v>21984</v>
      </c>
      <c r="C18111" s="194" t="s">
        <v>14752</v>
      </c>
      <c r="D18111" s="222">
        <v>14.38</v>
      </c>
    </row>
    <row r="18112" spans="1:4" ht="12.75" customHeight="1">
      <c r="A18112" s="203" t="s">
        <v>19959</v>
      </c>
      <c r="B18112" s="193" t="s">
        <v>21985</v>
      </c>
      <c r="C18112" s="194" t="s">
        <v>14752</v>
      </c>
      <c r="D18112" s="222">
        <v>16.100000000000001</v>
      </c>
    </row>
    <row r="18113" spans="1:4" ht="12.75" customHeight="1">
      <c r="A18113" s="203" t="s">
        <v>19960</v>
      </c>
      <c r="B18113" s="193" t="s">
        <v>21986</v>
      </c>
      <c r="C18113" s="194" t="s">
        <v>14752</v>
      </c>
      <c r="D18113" s="222">
        <v>16.63</v>
      </c>
    </row>
    <row r="18114" spans="1:4" ht="12.75" customHeight="1">
      <c r="A18114" s="203" t="s">
        <v>19961</v>
      </c>
      <c r="B18114" s="193" t="s">
        <v>21987</v>
      </c>
      <c r="C18114" s="194" t="s">
        <v>14752</v>
      </c>
      <c r="D18114" s="222">
        <v>8.56</v>
      </c>
    </row>
    <row r="18115" spans="1:4" ht="12.75" customHeight="1">
      <c r="A18115" s="203" t="s">
        <v>19962</v>
      </c>
      <c r="B18115" s="193" t="s">
        <v>21988</v>
      </c>
      <c r="C18115" s="194" t="s">
        <v>14752</v>
      </c>
      <c r="D18115" s="222">
        <v>8.93</v>
      </c>
    </row>
    <row r="18116" spans="1:4" ht="12.75" customHeight="1">
      <c r="A18116" s="203" t="s">
        <v>19963</v>
      </c>
      <c r="B18116" s="193" t="s">
        <v>21989</v>
      </c>
      <c r="C18116" s="194" t="s">
        <v>14752</v>
      </c>
      <c r="D18116" s="222">
        <v>9.1999999999999993</v>
      </c>
    </row>
    <row r="18117" spans="1:4" ht="12.75" customHeight="1">
      <c r="A18117" s="203" t="s">
        <v>19964</v>
      </c>
      <c r="B18117" s="193" t="s">
        <v>21990</v>
      </c>
      <c r="C18117" s="194" t="s">
        <v>14752</v>
      </c>
      <c r="D18117" s="222">
        <v>9.4600000000000009</v>
      </c>
    </row>
    <row r="18118" spans="1:4" ht="12.75" customHeight="1">
      <c r="A18118" s="203" t="s">
        <v>19965</v>
      </c>
      <c r="B18118" s="193" t="s">
        <v>21991</v>
      </c>
      <c r="C18118" s="194" t="s">
        <v>14752</v>
      </c>
      <c r="D18118" s="222">
        <v>9.67</v>
      </c>
    </row>
    <row r="18119" spans="1:4" ht="12.75" customHeight="1">
      <c r="A18119" s="203" t="s">
        <v>19966</v>
      </c>
      <c r="B18119" s="193" t="s">
        <v>21992</v>
      </c>
      <c r="C18119" s="194" t="s">
        <v>14752</v>
      </c>
      <c r="D18119" s="222">
        <v>9.94</v>
      </c>
    </row>
    <row r="18120" spans="1:4" ht="12.75" customHeight="1">
      <c r="A18120" s="203" t="s">
        <v>19967</v>
      </c>
      <c r="B18120" s="193" t="s">
        <v>21993</v>
      </c>
      <c r="C18120" s="194" t="s">
        <v>14752</v>
      </c>
      <c r="D18120" s="222">
        <v>10.15</v>
      </c>
    </row>
    <row r="18121" spans="1:4" ht="12.75" customHeight="1">
      <c r="A18121" s="203" t="s">
        <v>19968</v>
      </c>
      <c r="B18121" s="193" t="s">
        <v>21994</v>
      </c>
      <c r="C18121" s="194" t="s">
        <v>14752</v>
      </c>
      <c r="D18121" s="222">
        <v>11.11</v>
      </c>
    </row>
    <row r="18122" spans="1:4" ht="12.75" customHeight="1">
      <c r="A18122" s="203" t="s">
        <v>19969</v>
      </c>
      <c r="B18122" s="193" t="s">
        <v>21995</v>
      </c>
      <c r="C18122" s="194" t="s">
        <v>14752</v>
      </c>
      <c r="D18122" s="222">
        <v>11.32</v>
      </c>
    </row>
    <row r="18123" spans="1:4" ht="12.75" customHeight="1">
      <c r="A18123" s="203" t="s">
        <v>19970</v>
      </c>
      <c r="B18123" s="193" t="s">
        <v>21996</v>
      </c>
      <c r="C18123" s="194" t="s">
        <v>14752</v>
      </c>
      <c r="D18123" s="222">
        <v>11.53</v>
      </c>
    </row>
    <row r="18124" spans="1:4" ht="12.75" customHeight="1">
      <c r="A18124" s="203" t="s">
        <v>19971</v>
      </c>
      <c r="B18124" s="193" t="s">
        <v>21997</v>
      </c>
      <c r="C18124" s="194" t="s">
        <v>14752</v>
      </c>
      <c r="D18124" s="222">
        <v>11.89</v>
      </c>
    </row>
    <row r="18125" spans="1:4" ht="12.75" customHeight="1">
      <c r="A18125" s="203" t="s">
        <v>19972</v>
      </c>
      <c r="B18125" s="193" t="s">
        <v>21998</v>
      </c>
      <c r="C18125" s="194" t="s">
        <v>14752</v>
      </c>
      <c r="D18125" s="222">
        <v>12.52</v>
      </c>
    </row>
    <row r="18126" spans="1:4" ht="12.75" customHeight="1">
      <c r="A18126" s="203" t="s">
        <v>19973</v>
      </c>
      <c r="B18126" s="193" t="s">
        <v>21999</v>
      </c>
      <c r="C18126" s="194" t="s">
        <v>14752</v>
      </c>
      <c r="D18126" s="222">
        <v>13.59</v>
      </c>
    </row>
    <row r="18127" spans="1:4" ht="12.75" customHeight="1">
      <c r="A18127" s="203" t="s">
        <v>19974</v>
      </c>
      <c r="B18127" s="193" t="s">
        <v>22000</v>
      </c>
      <c r="C18127" s="194" t="s">
        <v>14752</v>
      </c>
      <c r="D18127" s="222">
        <v>8.4499999999999993</v>
      </c>
    </row>
    <row r="18128" spans="1:4" ht="12.75" customHeight="1">
      <c r="A18128" s="203" t="s">
        <v>19975</v>
      </c>
      <c r="B18128" s="193" t="s">
        <v>22001</v>
      </c>
      <c r="C18128" s="194" t="s">
        <v>14752</v>
      </c>
      <c r="D18128" s="222">
        <v>8.77</v>
      </c>
    </row>
    <row r="18129" spans="1:4" ht="12.75" customHeight="1">
      <c r="A18129" s="203" t="s">
        <v>19976</v>
      </c>
      <c r="B18129" s="193" t="s">
        <v>22002</v>
      </c>
      <c r="C18129" s="194" t="s">
        <v>14752</v>
      </c>
      <c r="D18129" s="222">
        <v>8.98</v>
      </c>
    </row>
    <row r="18130" spans="1:4" ht="12.75" customHeight="1">
      <c r="A18130" s="203" t="s">
        <v>19977</v>
      </c>
      <c r="B18130" s="193" t="s">
        <v>22003</v>
      </c>
      <c r="C18130" s="194" t="s">
        <v>14752</v>
      </c>
      <c r="D18130" s="222">
        <v>9.1999999999999993</v>
      </c>
    </row>
    <row r="18131" spans="1:4" ht="12.75" customHeight="1">
      <c r="A18131" s="203" t="s">
        <v>19978</v>
      </c>
      <c r="B18131" s="193" t="s">
        <v>22004</v>
      </c>
      <c r="C18131" s="194" t="s">
        <v>14752</v>
      </c>
      <c r="D18131" s="222">
        <v>9.41</v>
      </c>
    </row>
    <row r="18132" spans="1:4" ht="12.75" customHeight="1">
      <c r="A18132" s="203" t="s">
        <v>19979</v>
      </c>
      <c r="B18132" s="193" t="s">
        <v>22005</v>
      </c>
      <c r="C18132" s="194" t="s">
        <v>14752</v>
      </c>
      <c r="D18132" s="222">
        <v>9.57</v>
      </c>
    </row>
    <row r="18133" spans="1:4" ht="12.75" customHeight="1">
      <c r="A18133" s="203" t="s">
        <v>19980</v>
      </c>
      <c r="B18133" s="193" t="s">
        <v>22006</v>
      </c>
      <c r="C18133" s="194" t="s">
        <v>14752</v>
      </c>
      <c r="D18133" s="222">
        <v>9.7799999999999994</v>
      </c>
    </row>
    <row r="18134" spans="1:4" ht="12.75" customHeight="1">
      <c r="A18134" s="203" t="s">
        <v>19981</v>
      </c>
      <c r="B18134" s="193" t="s">
        <v>22007</v>
      </c>
      <c r="C18134" s="194" t="s">
        <v>14752</v>
      </c>
      <c r="D18134" s="222">
        <v>9.94</v>
      </c>
    </row>
    <row r="18135" spans="1:4" ht="12.75" customHeight="1">
      <c r="A18135" s="203" t="s">
        <v>19982</v>
      </c>
      <c r="B18135" s="193" t="s">
        <v>22008</v>
      </c>
      <c r="C18135" s="194" t="s">
        <v>14752</v>
      </c>
      <c r="D18135" s="222">
        <v>10.1</v>
      </c>
    </row>
    <row r="18136" spans="1:4" ht="12.75" customHeight="1">
      <c r="A18136" s="203" t="s">
        <v>19983</v>
      </c>
      <c r="B18136" s="193" t="s">
        <v>22009</v>
      </c>
      <c r="C18136" s="194" t="s">
        <v>14752</v>
      </c>
      <c r="D18136" s="222">
        <v>11.04</v>
      </c>
    </row>
    <row r="18137" spans="1:4" ht="12.75" customHeight="1">
      <c r="A18137" s="203" t="s">
        <v>19984</v>
      </c>
      <c r="B18137" s="193" t="s">
        <v>22010</v>
      </c>
      <c r="C18137" s="194" t="s">
        <v>14752</v>
      </c>
      <c r="D18137" s="222">
        <v>11.32</v>
      </c>
    </row>
    <row r="18138" spans="1:4" ht="12.75" customHeight="1">
      <c r="A18138" s="203" t="s">
        <v>19985</v>
      </c>
      <c r="B18138" s="193" t="s">
        <v>22011</v>
      </c>
      <c r="C18138" s="194" t="s">
        <v>14752</v>
      </c>
      <c r="D18138" s="222">
        <v>11.82</v>
      </c>
    </row>
    <row r="18139" spans="1:4" ht="12.75" customHeight="1">
      <c r="A18139" s="203" t="s">
        <v>19986</v>
      </c>
      <c r="B18139" s="193" t="s">
        <v>22012</v>
      </c>
      <c r="C18139" s="194" t="s">
        <v>14752</v>
      </c>
      <c r="D18139" s="222">
        <v>12.1</v>
      </c>
    </row>
    <row r="18140" spans="1:4" ht="12.75" customHeight="1">
      <c r="A18140" s="203" t="s">
        <v>19987</v>
      </c>
      <c r="B18140" s="193" t="s">
        <v>22013</v>
      </c>
      <c r="C18140" s="194" t="s">
        <v>14752</v>
      </c>
      <c r="D18140" s="222">
        <v>41.32</v>
      </c>
    </row>
    <row r="18141" spans="1:4" ht="12.75" customHeight="1">
      <c r="A18141" s="203" t="s">
        <v>19988</v>
      </c>
      <c r="B18141" s="193" t="s">
        <v>22014</v>
      </c>
      <c r="C18141" s="194" t="s">
        <v>14752</v>
      </c>
      <c r="D18141" s="222">
        <v>42.1</v>
      </c>
    </row>
    <row r="18142" spans="1:4" ht="12.75" customHeight="1">
      <c r="A18142" s="203" t="s">
        <v>19989</v>
      </c>
      <c r="B18142" s="193" t="s">
        <v>22015</v>
      </c>
      <c r="C18142" s="194" t="s">
        <v>14752</v>
      </c>
      <c r="D18142" s="222">
        <v>42.73</v>
      </c>
    </row>
    <row r="18143" spans="1:4" ht="12.75" customHeight="1">
      <c r="A18143" s="203" t="s">
        <v>19990</v>
      </c>
      <c r="B18143" s="193" t="s">
        <v>22016</v>
      </c>
      <c r="C18143" s="194" t="s">
        <v>14752</v>
      </c>
      <c r="D18143" s="222">
        <v>44.47</v>
      </c>
    </row>
    <row r="18144" spans="1:4" ht="12.75" customHeight="1">
      <c r="A18144" s="203" t="s">
        <v>19991</v>
      </c>
      <c r="B18144" s="193" t="s">
        <v>22017</v>
      </c>
      <c r="C18144" s="194" t="s">
        <v>14752</v>
      </c>
      <c r="D18144" s="222">
        <v>44.99</v>
      </c>
    </row>
    <row r="18145" spans="1:4" ht="12.75" customHeight="1">
      <c r="A18145" s="203" t="s">
        <v>19992</v>
      </c>
      <c r="B18145" s="193" t="s">
        <v>22018</v>
      </c>
      <c r="C18145" s="194" t="s">
        <v>14752</v>
      </c>
      <c r="D18145" s="222">
        <v>45.51</v>
      </c>
    </row>
    <row r="18146" spans="1:4" ht="12.75" customHeight="1">
      <c r="A18146" s="203" t="s">
        <v>19993</v>
      </c>
      <c r="B18146" s="193" t="s">
        <v>22019</v>
      </c>
      <c r="C18146" s="194" t="s">
        <v>14752</v>
      </c>
      <c r="D18146" s="222">
        <v>46.04</v>
      </c>
    </row>
    <row r="18147" spans="1:4" ht="12.75" customHeight="1">
      <c r="A18147" s="203" t="s">
        <v>19994</v>
      </c>
      <c r="B18147" s="193" t="s">
        <v>22020</v>
      </c>
      <c r="C18147" s="194" t="s">
        <v>14752</v>
      </c>
      <c r="D18147" s="222">
        <v>46.45</v>
      </c>
    </row>
    <row r="18148" spans="1:4" ht="12.75" customHeight="1">
      <c r="A18148" s="203" t="s">
        <v>19995</v>
      </c>
      <c r="B18148" s="193" t="s">
        <v>22021</v>
      </c>
      <c r="C18148" s="194" t="s">
        <v>14752</v>
      </c>
      <c r="D18148" s="222">
        <v>46.98</v>
      </c>
    </row>
    <row r="18149" spans="1:4" ht="12.75" customHeight="1">
      <c r="A18149" s="203" t="s">
        <v>19996</v>
      </c>
      <c r="B18149" s="193" t="s">
        <v>22022</v>
      </c>
      <c r="C18149" s="194" t="s">
        <v>14752</v>
      </c>
      <c r="D18149" s="222">
        <v>48.53</v>
      </c>
    </row>
    <row r="18150" spans="1:4" ht="12.75" customHeight="1">
      <c r="A18150" s="203" t="s">
        <v>19997</v>
      </c>
      <c r="B18150" s="193" t="s">
        <v>22023</v>
      </c>
      <c r="C18150" s="194" t="s">
        <v>14752</v>
      </c>
      <c r="D18150" s="222">
        <v>49.45</v>
      </c>
    </row>
    <row r="18151" spans="1:4" ht="12.75" customHeight="1">
      <c r="A18151" s="203" t="s">
        <v>19998</v>
      </c>
      <c r="B18151" s="193" t="s">
        <v>22024</v>
      </c>
      <c r="C18151" s="194" t="s">
        <v>14752</v>
      </c>
      <c r="D18151" s="222">
        <v>52.03</v>
      </c>
    </row>
    <row r="18152" spans="1:4" ht="12.75" customHeight="1">
      <c r="A18152" s="203" t="s">
        <v>19999</v>
      </c>
      <c r="B18152" s="193" t="s">
        <v>22025</v>
      </c>
      <c r="C18152" s="194" t="s">
        <v>14752</v>
      </c>
      <c r="D18152" s="222">
        <v>52.81</v>
      </c>
    </row>
    <row r="18153" spans="1:4" ht="12.75" customHeight="1">
      <c r="A18153" s="203" t="s">
        <v>20000</v>
      </c>
      <c r="B18153" s="193" t="s">
        <v>22026</v>
      </c>
      <c r="C18153" s="194" t="s">
        <v>14752</v>
      </c>
      <c r="D18153" s="222">
        <v>40.85</v>
      </c>
    </row>
    <row r="18154" spans="1:4" ht="12.75" customHeight="1">
      <c r="A18154" s="203" t="s">
        <v>20001</v>
      </c>
      <c r="B18154" s="193" t="s">
        <v>22027</v>
      </c>
      <c r="C18154" s="194" t="s">
        <v>14752</v>
      </c>
      <c r="D18154" s="222">
        <v>41.32</v>
      </c>
    </row>
    <row r="18155" spans="1:4" ht="12.75" customHeight="1">
      <c r="A18155" s="203" t="s">
        <v>20002</v>
      </c>
      <c r="B18155" s="193" t="s">
        <v>22028</v>
      </c>
      <c r="C18155" s="194" t="s">
        <v>14752</v>
      </c>
      <c r="D18155" s="222">
        <v>41.79</v>
      </c>
    </row>
    <row r="18156" spans="1:4" ht="12.75" customHeight="1">
      <c r="A18156" s="203" t="s">
        <v>20003</v>
      </c>
      <c r="B18156" s="193" t="s">
        <v>22029</v>
      </c>
      <c r="C18156" s="194" t="s">
        <v>14752</v>
      </c>
      <c r="D18156" s="222">
        <v>42.1</v>
      </c>
    </row>
    <row r="18157" spans="1:4" ht="12.75" customHeight="1">
      <c r="A18157" s="203" t="s">
        <v>20004</v>
      </c>
      <c r="B18157" s="193" t="s">
        <v>22030</v>
      </c>
      <c r="C18157" s="194" t="s">
        <v>14752</v>
      </c>
      <c r="D18157" s="222">
        <v>42.49</v>
      </c>
    </row>
    <row r="18158" spans="1:4" ht="12.75" customHeight="1">
      <c r="A18158" s="203" t="s">
        <v>20005</v>
      </c>
      <c r="B18158" s="193" t="s">
        <v>22031</v>
      </c>
      <c r="C18158" s="194" t="s">
        <v>14752</v>
      </c>
      <c r="D18158" s="222">
        <v>42.8</v>
      </c>
    </row>
    <row r="18159" spans="1:4" ht="12.75" customHeight="1">
      <c r="A18159" s="203" t="s">
        <v>20006</v>
      </c>
      <c r="B18159" s="193" t="s">
        <v>22032</v>
      </c>
      <c r="C18159" s="194" t="s">
        <v>14752</v>
      </c>
      <c r="D18159" s="222">
        <v>43.12</v>
      </c>
    </row>
    <row r="18160" spans="1:4" ht="12.75" customHeight="1">
      <c r="A18160" s="203" t="s">
        <v>20007</v>
      </c>
      <c r="B18160" s="193" t="s">
        <v>22033</v>
      </c>
      <c r="C18160" s="194" t="s">
        <v>14752</v>
      </c>
      <c r="D18160" s="222">
        <v>44.57</v>
      </c>
    </row>
    <row r="18161" spans="1:4" ht="12.75" customHeight="1">
      <c r="A18161" s="203" t="s">
        <v>20008</v>
      </c>
      <c r="B18161" s="193" t="s">
        <v>22034</v>
      </c>
      <c r="C18161" s="194" t="s">
        <v>14752</v>
      </c>
      <c r="D18161" s="222">
        <v>44.89</v>
      </c>
    </row>
    <row r="18162" spans="1:4" ht="12.75" customHeight="1">
      <c r="A18162" s="203" t="s">
        <v>20009</v>
      </c>
      <c r="B18162" s="193" t="s">
        <v>22035</v>
      </c>
      <c r="C18162" s="194" t="s">
        <v>14752</v>
      </c>
      <c r="D18162" s="222">
        <v>45.2</v>
      </c>
    </row>
    <row r="18163" spans="1:4" ht="12.75" customHeight="1">
      <c r="A18163" s="203" t="s">
        <v>20010</v>
      </c>
      <c r="B18163" s="193" t="s">
        <v>22036</v>
      </c>
      <c r="C18163" s="194" t="s">
        <v>14752</v>
      </c>
      <c r="D18163" s="222">
        <v>45.72</v>
      </c>
    </row>
    <row r="18164" spans="1:4" ht="12.75" customHeight="1">
      <c r="A18164" s="203" t="s">
        <v>20011</v>
      </c>
      <c r="B18164" s="193" t="s">
        <v>22037</v>
      </c>
      <c r="C18164" s="194" t="s">
        <v>14752</v>
      </c>
      <c r="D18164" s="222">
        <v>46.66</v>
      </c>
    </row>
    <row r="18165" spans="1:4" ht="12.75" customHeight="1">
      <c r="A18165" s="203" t="s">
        <v>20012</v>
      </c>
      <c r="B18165" s="193" t="s">
        <v>22038</v>
      </c>
      <c r="C18165" s="194" t="s">
        <v>14752</v>
      </c>
      <c r="D18165" s="222">
        <v>48.27</v>
      </c>
    </row>
    <row r="18166" spans="1:4" ht="12.75" customHeight="1">
      <c r="A18166" s="203" t="s">
        <v>20013</v>
      </c>
      <c r="B18166" s="193" t="s">
        <v>22039</v>
      </c>
      <c r="C18166" s="194" t="s">
        <v>14752</v>
      </c>
      <c r="D18166" s="222">
        <v>40.69</v>
      </c>
    </row>
    <row r="18167" spans="1:4" ht="12.75" customHeight="1">
      <c r="A18167" s="203" t="s">
        <v>20014</v>
      </c>
      <c r="B18167" s="193" t="s">
        <v>22040</v>
      </c>
      <c r="C18167" s="194" t="s">
        <v>14752</v>
      </c>
      <c r="D18167" s="222">
        <v>41.08</v>
      </c>
    </row>
    <row r="18168" spans="1:4" ht="12.75" customHeight="1">
      <c r="A18168" s="203" t="s">
        <v>20015</v>
      </c>
      <c r="B18168" s="193" t="s">
        <v>22041</v>
      </c>
      <c r="C18168" s="194" t="s">
        <v>14752</v>
      </c>
      <c r="D18168" s="222">
        <v>41.39</v>
      </c>
    </row>
    <row r="18169" spans="1:4" ht="12.75" customHeight="1">
      <c r="A18169" s="203" t="s">
        <v>20016</v>
      </c>
      <c r="B18169" s="193" t="s">
        <v>22042</v>
      </c>
      <c r="C18169" s="194" t="s">
        <v>14752</v>
      </c>
      <c r="D18169" s="222">
        <v>41.71</v>
      </c>
    </row>
    <row r="18170" spans="1:4" ht="12.75" customHeight="1">
      <c r="A18170" s="203" t="s">
        <v>20017</v>
      </c>
      <c r="B18170" s="193" t="s">
        <v>22043</v>
      </c>
      <c r="C18170" s="194" t="s">
        <v>14752</v>
      </c>
      <c r="D18170" s="222">
        <v>42.02</v>
      </c>
    </row>
    <row r="18171" spans="1:4" ht="12.75" customHeight="1">
      <c r="A18171" s="203" t="s">
        <v>20018</v>
      </c>
      <c r="B18171" s="193" t="s">
        <v>22044</v>
      </c>
      <c r="C18171" s="194" t="s">
        <v>14752</v>
      </c>
      <c r="D18171" s="222">
        <v>42.26</v>
      </c>
    </row>
    <row r="18172" spans="1:4" ht="12.75" customHeight="1">
      <c r="A18172" s="203" t="s">
        <v>20019</v>
      </c>
      <c r="B18172" s="193" t="s">
        <v>22045</v>
      </c>
      <c r="C18172" s="194" t="s">
        <v>14752</v>
      </c>
      <c r="D18172" s="222">
        <v>42.57</v>
      </c>
    </row>
    <row r="18173" spans="1:4" ht="12.75" customHeight="1">
      <c r="A18173" s="203" t="s">
        <v>20020</v>
      </c>
      <c r="B18173" s="193" t="s">
        <v>22046</v>
      </c>
      <c r="C18173" s="194" t="s">
        <v>14752</v>
      </c>
      <c r="D18173" s="222">
        <v>42.8</v>
      </c>
    </row>
    <row r="18174" spans="1:4" ht="12.75" customHeight="1">
      <c r="A18174" s="203" t="s">
        <v>20021</v>
      </c>
      <c r="B18174" s="193" t="s">
        <v>22047</v>
      </c>
      <c r="C18174" s="194" t="s">
        <v>14752</v>
      </c>
      <c r="D18174" s="222">
        <v>43.04</v>
      </c>
    </row>
    <row r="18175" spans="1:4" ht="12.75" customHeight="1">
      <c r="A18175" s="203" t="s">
        <v>20022</v>
      </c>
      <c r="B18175" s="193" t="s">
        <v>22048</v>
      </c>
      <c r="C18175" s="194" t="s">
        <v>14752</v>
      </c>
      <c r="D18175" s="222">
        <v>44.47</v>
      </c>
    </row>
    <row r="18176" spans="1:4" ht="12.75" customHeight="1">
      <c r="A18176" s="203" t="s">
        <v>20023</v>
      </c>
      <c r="B18176" s="193" t="s">
        <v>22049</v>
      </c>
      <c r="C18176" s="194" t="s">
        <v>14752</v>
      </c>
      <c r="D18176" s="222">
        <v>44.89</v>
      </c>
    </row>
    <row r="18177" spans="1:4" ht="12.75" customHeight="1">
      <c r="A18177" s="203" t="s">
        <v>20024</v>
      </c>
      <c r="B18177" s="193" t="s">
        <v>22050</v>
      </c>
      <c r="C18177" s="194" t="s">
        <v>14752</v>
      </c>
      <c r="D18177" s="222">
        <v>45.62</v>
      </c>
    </row>
    <row r="18178" spans="1:4" ht="12.75" customHeight="1">
      <c r="A18178" s="203" t="s">
        <v>20025</v>
      </c>
      <c r="B18178" s="193" t="s">
        <v>22051</v>
      </c>
      <c r="C18178" s="194" t="s">
        <v>14752</v>
      </c>
      <c r="D18178" s="222">
        <v>46.04</v>
      </c>
    </row>
    <row r="18179" spans="1:4" ht="12.75" customHeight="1">
      <c r="A18179" s="203" t="s">
        <v>20026</v>
      </c>
      <c r="B18179" s="193" t="s">
        <v>22052</v>
      </c>
      <c r="C18179" s="194" t="s">
        <v>14752</v>
      </c>
      <c r="D18179" s="222">
        <v>38.78</v>
      </c>
    </row>
    <row r="18180" spans="1:4" ht="12.75" customHeight="1">
      <c r="A18180" s="203" t="s">
        <v>20027</v>
      </c>
      <c r="B18180" s="193" t="s">
        <v>22053</v>
      </c>
      <c r="C18180" s="194" t="s">
        <v>14752</v>
      </c>
      <c r="D18180" s="222">
        <v>39.6</v>
      </c>
    </row>
    <row r="18181" spans="1:4" ht="12.75" customHeight="1">
      <c r="A18181" s="203" t="s">
        <v>20028</v>
      </c>
      <c r="B18181" s="193" t="s">
        <v>22054</v>
      </c>
      <c r="C18181" s="194" t="s">
        <v>14752</v>
      </c>
      <c r="D18181" s="222">
        <v>41.18</v>
      </c>
    </row>
    <row r="18182" spans="1:4" ht="12.75" customHeight="1">
      <c r="A18182" s="203" t="s">
        <v>20029</v>
      </c>
      <c r="B18182" s="193" t="s">
        <v>22055</v>
      </c>
      <c r="C18182" s="194" t="s">
        <v>14752</v>
      </c>
      <c r="D18182" s="222">
        <v>41.77</v>
      </c>
    </row>
    <row r="18183" spans="1:4" ht="12.75" customHeight="1">
      <c r="A18183" s="203" t="s">
        <v>20030</v>
      </c>
      <c r="B18183" s="193" t="s">
        <v>22056</v>
      </c>
      <c r="C18183" s="194" t="s">
        <v>14752</v>
      </c>
      <c r="D18183" s="222">
        <v>42.28</v>
      </c>
    </row>
    <row r="18184" spans="1:4" ht="12.75" customHeight="1">
      <c r="A18184" s="203" t="s">
        <v>20031</v>
      </c>
      <c r="B18184" s="193" t="s">
        <v>22057</v>
      </c>
      <c r="C18184" s="194" t="s">
        <v>14752</v>
      </c>
      <c r="D18184" s="222">
        <v>43.74</v>
      </c>
    </row>
    <row r="18185" spans="1:4" ht="12.75" customHeight="1">
      <c r="A18185" s="203" t="s">
        <v>20032</v>
      </c>
      <c r="B18185" s="193" t="s">
        <v>22058</v>
      </c>
      <c r="C18185" s="194" t="s">
        <v>14752</v>
      </c>
      <c r="D18185" s="222">
        <v>44.16</v>
      </c>
    </row>
    <row r="18186" spans="1:4" ht="12.75" customHeight="1">
      <c r="A18186" s="203" t="s">
        <v>20033</v>
      </c>
      <c r="B18186" s="193" t="s">
        <v>22059</v>
      </c>
      <c r="C18186" s="194" t="s">
        <v>14752</v>
      </c>
      <c r="D18186" s="222">
        <v>44.68</v>
      </c>
    </row>
    <row r="18187" spans="1:4" ht="12.75" customHeight="1">
      <c r="A18187" s="203" t="s">
        <v>20034</v>
      </c>
      <c r="B18187" s="193" t="s">
        <v>22060</v>
      </c>
      <c r="C18187" s="194" t="s">
        <v>14752</v>
      </c>
      <c r="D18187" s="222">
        <v>45.21</v>
      </c>
    </row>
    <row r="18188" spans="1:4" ht="12.75" customHeight="1">
      <c r="A18188" s="203" t="s">
        <v>20035</v>
      </c>
      <c r="B18188" s="193" t="s">
        <v>22061</v>
      </c>
      <c r="C18188" s="194" t="s">
        <v>14752</v>
      </c>
      <c r="D18188" s="222">
        <v>45.63</v>
      </c>
    </row>
    <row r="18189" spans="1:4" ht="12.75" customHeight="1">
      <c r="A18189" s="203" t="s">
        <v>20036</v>
      </c>
      <c r="B18189" s="193" t="s">
        <v>22062</v>
      </c>
      <c r="C18189" s="194" t="s">
        <v>14752</v>
      </c>
      <c r="D18189" s="222">
        <v>47.51</v>
      </c>
    </row>
    <row r="18190" spans="1:4" ht="12.75" customHeight="1">
      <c r="A18190" s="203" t="s">
        <v>20037</v>
      </c>
      <c r="B18190" s="193" t="s">
        <v>22063</v>
      </c>
      <c r="C18190" s="194" t="s">
        <v>14752</v>
      </c>
      <c r="D18190" s="222">
        <v>48.77</v>
      </c>
    </row>
    <row r="18191" spans="1:4" ht="12.75" customHeight="1">
      <c r="A18191" s="203" t="s">
        <v>20038</v>
      </c>
      <c r="B18191" s="193" t="s">
        <v>22064</v>
      </c>
      <c r="C18191" s="194" t="s">
        <v>14752</v>
      </c>
      <c r="D18191" s="222">
        <v>50.48</v>
      </c>
    </row>
    <row r="18192" spans="1:4" ht="12.75" customHeight="1">
      <c r="A18192" s="203" t="s">
        <v>20039</v>
      </c>
      <c r="B18192" s="193" t="s">
        <v>22065</v>
      </c>
      <c r="C18192" s="194" t="s">
        <v>14752</v>
      </c>
      <c r="D18192" s="222">
        <v>38.340000000000003</v>
      </c>
    </row>
    <row r="18193" spans="1:4" ht="12.75" customHeight="1">
      <c r="A18193" s="203" t="s">
        <v>20040</v>
      </c>
      <c r="B18193" s="193" t="s">
        <v>22066</v>
      </c>
      <c r="C18193" s="194" t="s">
        <v>14752</v>
      </c>
      <c r="D18193" s="222">
        <v>38.78</v>
      </c>
    </row>
    <row r="18194" spans="1:4" ht="12.75" customHeight="1">
      <c r="A18194" s="203" t="s">
        <v>20041</v>
      </c>
      <c r="B18194" s="193" t="s">
        <v>22067</v>
      </c>
      <c r="C18194" s="194" t="s">
        <v>14752</v>
      </c>
      <c r="D18194" s="222">
        <v>39.22</v>
      </c>
    </row>
    <row r="18195" spans="1:4" ht="12.75" customHeight="1">
      <c r="A18195" s="203" t="s">
        <v>20042</v>
      </c>
      <c r="B18195" s="193" t="s">
        <v>22068</v>
      </c>
      <c r="C18195" s="194" t="s">
        <v>14752</v>
      </c>
      <c r="D18195" s="222">
        <v>39.6</v>
      </c>
    </row>
    <row r="18196" spans="1:4" ht="12.75" customHeight="1">
      <c r="A18196" s="203" t="s">
        <v>20043</v>
      </c>
      <c r="B18196" s="193" t="s">
        <v>22069</v>
      </c>
      <c r="C18196" s="194" t="s">
        <v>14752</v>
      </c>
      <c r="D18196" s="222">
        <v>40.85</v>
      </c>
    </row>
    <row r="18197" spans="1:4" ht="12.75" customHeight="1">
      <c r="A18197" s="203" t="s">
        <v>20044</v>
      </c>
      <c r="B18197" s="193" t="s">
        <v>22070</v>
      </c>
      <c r="C18197" s="194" t="s">
        <v>14752</v>
      </c>
      <c r="D18197" s="222">
        <v>41.18</v>
      </c>
    </row>
    <row r="18198" spans="1:4" ht="12.75" customHeight="1">
      <c r="A18198" s="203" t="s">
        <v>20045</v>
      </c>
      <c r="B18198" s="193" t="s">
        <v>22071</v>
      </c>
      <c r="C18198" s="194" t="s">
        <v>14752</v>
      </c>
      <c r="D18198" s="222">
        <v>41.52</v>
      </c>
    </row>
    <row r="18199" spans="1:4" ht="12.75" customHeight="1">
      <c r="A18199" s="203" t="s">
        <v>20046</v>
      </c>
      <c r="B18199" s="193" t="s">
        <v>22072</v>
      </c>
      <c r="C18199" s="194" t="s">
        <v>14752</v>
      </c>
      <c r="D18199" s="222">
        <v>41.86</v>
      </c>
    </row>
    <row r="18200" spans="1:4" ht="12.75" customHeight="1">
      <c r="A18200" s="203" t="s">
        <v>20047</v>
      </c>
      <c r="B18200" s="193" t="s">
        <v>22073</v>
      </c>
      <c r="C18200" s="194" t="s">
        <v>14752</v>
      </c>
      <c r="D18200" s="222">
        <v>42.11</v>
      </c>
    </row>
    <row r="18201" spans="1:4" ht="12.75" customHeight="1">
      <c r="A18201" s="203" t="s">
        <v>20048</v>
      </c>
      <c r="B18201" s="193" t="s">
        <v>22074</v>
      </c>
      <c r="C18201" s="194" t="s">
        <v>14752</v>
      </c>
      <c r="D18201" s="222">
        <v>42.44</v>
      </c>
    </row>
    <row r="18202" spans="1:4" ht="12.75" customHeight="1">
      <c r="A18202" s="203" t="s">
        <v>20049</v>
      </c>
      <c r="B18202" s="193" t="s">
        <v>22075</v>
      </c>
      <c r="C18202" s="194" t="s">
        <v>14752</v>
      </c>
      <c r="D18202" s="222">
        <v>43.95</v>
      </c>
    </row>
    <row r="18203" spans="1:4" ht="12.75" customHeight="1">
      <c r="A18203" s="203" t="s">
        <v>20050</v>
      </c>
      <c r="B18203" s="193" t="s">
        <v>22076</v>
      </c>
      <c r="C18203" s="194" t="s">
        <v>14752</v>
      </c>
      <c r="D18203" s="222">
        <v>44.79</v>
      </c>
    </row>
    <row r="18204" spans="1:4" ht="12.75" customHeight="1">
      <c r="A18204" s="203" t="s">
        <v>20051</v>
      </c>
      <c r="B18204" s="193" t="s">
        <v>22077</v>
      </c>
      <c r="C18204" s="194" t="s">
        <v>14752</v>
      </c>
      <c r="D18204" s="222">
        <v>45.31</v>
      </c>
    </row>
    <row r="18205" spans="1:4" ht="12.75" customHeight="1">
      <c r="A18205" s="203" t="s">
        <v>20052</v>
      </c>
      <c r="B18205" s="193" t="s">
        <v>22078</v>
      </c>
      <c r="C18205" s="194" t="s">
        <v>14752</v>
      </c>
      <c r="D18205" s="222">
        <v>38.15</v>
      </c>
    </row>
    <row r="18206" spans="1:4" ht="12.75" customHeight="1">
      <c r="A18206" s="203" t="s">
        <v>20053</v>
      </c>
      <c r="B18206" s="193" t="s">
        <v>22079</v>
      </c>
      <c r="C18206" s="194" t="s">
        <v>14752</v>
      </c>
      <c r="D18206" s="222">
        <v>38.590000000000003</v>
      </c>
    </row>
    <row r="18207" spans="1:4" ht="12.75" customHeight="1">
      <c r="A18207" s="203" t="s">
        <v>20054</v>
      </c>
      <c r="B18207" s="193" t="s">
        <v>22080</v>
      </c>
      <c r="C18207" s="194" t="s">
        <v>14752</v>
      </c>
      <c r="D18207" s="222">
        <v>38.9</v>
      </c>
    </row>
    <row r="18208" spans="1:4" ht="12.75" customHeight="1">
      <c r="A18208" s="203" t="s">
        <v>20055</v>
      </c>
      <c r="B18208" s="193" t="s">
        <v>22081</v>
      </c>
      <c r="C18208" s="194" t="s">
        <v>14752</v>
      </c>
      <c r="D18208" s="222">
        <v>39.22</v>
      </c>
    </row>
    <row r="18209" spans="1:4" ht="12.75" customHeight="1">
      <c r="A18209" s="203" t="s">
        <v>20056</v>
      </c>
      <c r="B18209" s="193" t="s">
        <v>22082</v>
      </c>
      <c r="C18209" s="194" t="s">
        <v>14752</v>
      </c>
      <c r="D18209" s="222">
        <v>39.53</v>
      </c>
    </row>
    <row r="18210" spans="1:4" ht="12.75" customHeight="1">
      <c r="A18210" s="203" t="s">
        <v>20057</v>
      </c>
      <c r="B18210" s="193" t="s">
        <v>22083</v>
      </c>
      <c r="C18210" s="194" t="s">
        <v>14752</v>
      </c>
      <c r="D18210" s="222">
        <v>40.68</v>
      </c>
    </row>
    <row r="18211" spans="1:4" ht="12.75" customHeight="1">
      <c r="A18211" s="203" t="s">
        <v>20058</v>
      </c>
      <c r="B18211" s="193" t="s">
        <v>22084</v>
      </c>
      <c r="C18211" s="194" t="s">
        <v>14752</v>
      </c>
      <c r="D18211" s="222">
        <v>40.93</v>
      </c>
    </row>
    <row r="18212" spans="1:4" ht="12.75" customHeight="1">
      <c r="A18212" s="203" t="s">
        <v>20059</v>
      </c>
      <c r="B18212" s="193" t="s">
        <v>22085</v>
      </c>
      <c r="C18212" s="194" t="s">
        <v>14752</v>
      </c>
      <c r="D18212" s="222">
        <v>41.18</v>
      </c>
    </row>
    <row r="18213" spans="1:4" ht="12.75" customHeight="1">
      <c r="A18213" s="203" t="s">
        <v>20060</v>
      </c>
      <c r="B18213" s="193" t="s">
        <v>22086</v>
      </c>
      <c r="C18213" s="194" t="s">
        <v>14752</v>
      </c>
      <c r="D18213" s="222">
        <v>41.44</v>
      </c>
    </row>
    <row r="18214" spans="1:4" ht="12.75" customHeight="1">
      <c r="A18214" s="203" t="s">
        <v>20061</v>
      </c>
      <c r="B18214" s="193" t="s">
        <v>22087</v>
      </c>
      <c r="C18214" s="194" t="s">
        <v>14752</v>
      </c>
      <c r="D18214" s="222">
        <v>41.69</v>
      </c>
    </row>
    <row r="18215" spans="1:4" ht="12.75" customHeight="1">
      <c r="A18215" s="203" t="s">
        <v>20062</v>
      </c>
      <c r="B18215" s="193" t="s">
        <v>22088</v>
      </c>
      <c r="C18215" s="194" t="s">
        <v>14752</v>
      </c>
      <c r="D18215" s="222">
        <v>42.19</v>
      </c>
    </row>
    <row r="18216" spans="1:4" ht="12.75" customHeight="1">
      <c r="A18216" s="203" t="s">
        <v>20063</v>
      </c>
      <c r="B18216" s="193" t="s">
        <v>22089</v>
      </c>
      <c r="C18216" s="194" t="s">
        <v>14752</v>
      </c>
      <c r="D18216" s="222">
        <v>43.84</v>
      </c>
    </row>
    <row r="18217" spans="1:4" ht="12.75" customHeight="1">
      <c r="A18217" s="203" t="s">
        <v>20064</v>
      </c>
      <c r="B18217" s="193" t="s">
        <v>22090</v>
      </c>
      <c r="C18217" s="194" t="s">
        <v>14752</v>
      </c>
      <c r="D18217" s="222">
        <v>44.26</v>
      </c>
    </row>
    <row r="18218" spans="1:4" ht="12.75" customHeight="1">
      <c r="A18218" s="203" t="s">
        <v>20065</v>
      </c>
      <c r="B18218" s="193" t="s">
        <v>22091</v>
      </c>
      <c r="C18218" s="194" t="s">
        <v>14752</v>
      </c>
      <c r="D18218" s="222">
        <v>7.75</v>
      </c>
    </row>
    <row r="18219" spans="1:4" ht="12.75" customHeight="1">
      <c r="A18219" s="203" t="s">
        <v>20066</v>
      </c>
      <c r="B18219" s="193" t="s">
        <v>22092</v>
      </c>
      <c r="C18219" s="194" t="s">
        <v>14752</v>
      </c>
      <c r="D18219" s="222">
        <v>20.09</v>
      </c>
    </row>
    <row r="18220" spans="1:4" ht="12.75" customHeight="1">
      <c r="A18220" s="203" t="s">
        <v>20067</v>
      </c>
      <c r="B18220" s="193" t="s">
        <v>22093</v>
      </c>
      <c r="C18220" s="194" t="s">
        <v>14752</v>
      </c>
      <c r="D18220" s="222">
        <v>20.72</v>
      </c>
    </row>
    <row r="18221" spans="1:4" ht="12.75" customHeight="1">
      <c r="A18221" s="203" t="s">
        <v>20068</v>
      </c>
      <c r="B18221" s="193" t="s">
        <v>22094</v>
      </c>
      <c r="C18221" s="194" t="s">
        <v>14752</v>
      </c>
      <c r="D18221" s="222">
        <v>21.25</v>
      </c>
    </row>
    <row r="18222" spans="1:4" ht="12.75" customHeight="1">
      <c r="A18222" s="203" t="s">
        <v>20069</v>
      </c>
      <c r="B18222" s="193" t="s">
        <v>22095</v>
      </c>
      <c r="C18222" s="194" t="s">
        <v>14752</v>
      </c>
      <c r="D18222" s="222">
        <v>21.67</v>
      </c>
    </row>
    <row r="18223" spans="1:4" ht="12.75" customHeight="1">
      <c r="A18223" s="203" t="s">
        <v>20070</v>
      </c>
      <c r="B18223" s="193" t="s">
        <v>22096</v>
      </c>
      <c r="C18223" s="194" t="s">
        <v>14752</v>
      </c>
      <c r="D18223" s="222">
        <v>22.09</v>
      </c>
    </row>
    <row r="18224" spans="1:4" ht="12.75" customHeight="1">
      <c r="A18224" s="203" t="s">
        <v>20071</v>
      </c>
      <c r="B18224" s="193" t="s">
        <v>22097</v>
      </c>
      <c r="C18224" s="194" t="s">
        <v>14752</v>
      </c>
      <c r="D18224" s="222">
        <v>22.51</v>
      </c>
    </row>
    <row r="18225" spans="1:4" ht="12.75" customHeight="1">
      <c r="A18225" s="203" t="s">
        <v>20072</v>
      </c>
      <c r="B18225" s="193" t="s">
        <v>22098</v>
      </c>
      <c r="C18225" s="194" t="s">
        <v>14752</v>
      </c>
      <c r="D18225" s="222">
        <v>25</v>
      </c>
    </row>
    <row r="18226" spans="1:4" ht="12.75" customHeight="1">
      <c r="A18226" s="203" t="s">
        <v>20073</v>
      </c>
      <c r="B18226" s="193" t="s">
        <v>22099</v>
      </c>
      <c r="C18226" s="194" t="s">
        <v>14752</v>
      </c>
      <c r="D18226" s="222">
        <v>25.47</v>
      </c>
    </row>
    <row r="18227" spans="1:4" ht="12.75" customHeight="1">
      <c r="A18227" s="203" t="s">
        <v>20074</v>
      </c>
      <c r="B18227" s="193" t="s">
        <v>22100</v>
      </c>
      <c r="C18227" s="194" t="s">
        <v>14752</v>
      </c>
      <c r="D18227" s="222">
        <v>25.79</v>
      </c>
    </row>
    <row r="18228" spans="1:4" ht="12.75" customHeight="1">
      <c r="A18228" s="203" t="s">
        <v>20075</v>
      </c>
      <c r="B18228" s="193" t="s">
        <v>22101</v>
      </c>
      <c r="C18228" s="194" t="s">
        <v>14752</v>
      </c>
      <c r="D18228" s="222">
        <v>26.26</v>
      </c>
    </row>
    <row r="18229" spans="1:4" ht="12.75" customHeight="1">
      <c r="A18229" s="203" t="s">
        <v>20076</v>
      </c>
      <c r="B18229" s="193" t="s">
        <v>22102</v>
      </c>
      <c r="C18229" s="194" t="s">
        <v>14752</v>
      </c>
      <c r="D18229" s="222">
        <v>26.89</v>
      </c>
    </row>
    <row r="18230" spans="1:4" ht="12.75" customHeight="1">
      <c r="A18230" s="203" t="s">
        <v>20077</v>
      </c>
      <c r="B18230" s="193" t="s">
        <v>22103</v>
      </c>
      <c r="C18230" s="194" t="s">
        <v>14752</v>
      </c>
      <c r="D18230" s="222">
        <v>28</v>
      </c>
    </row>
    <row r="18231" spans="1:4" ht="12.75" customHeight="1">
      <c r="A18231" s="203" t="s">
        <v>20078</v>
      </c>
      <c r="B18231" s="193" t="s">
        <v>22104</v>
      </c>
      <c r="C18231" s="194" t="s">
        <v>14752</v>
      </c>
      <c r="D18231" s="222">
        <v>28.47</v>
      </c>
    </row>
    <row r="18232" spans="1:4" ht="12.75" customHeight="1">
      <c r="A18232" s="203" t="s">
        <v>20079</v>
      </c>
      <c r="B18232" s="193" t="s">
        <v>22105</v>
      </c>
      <c r="C18232" s="194" t="s">
        <v>14752</v>
      </c>
      <c r="D18232" s="222">
        <v>19.670000000000002</v>
      </c>
    </row>
    <row r="18233" spans="1:4" ht="12.75" customHeight="1">
      <c r="A18233" s="203" t="s">
        <v>20080</v>
      </c>
      <c r="B18233" s="193" t="s">
        <v>22106</v>
      </c>
      <c r="C18233" s="194" t="s">
        <v>14752</v>
      </c>
      <c r="D18233" s="222">
        <v>20.09</v>
      </c>
    </row>
    <row r="18234" spans="1:4" ht="12.75" customHeight="1">
      <c r="A18234" s="203" t="s">
        <v>20081</v>
      </c>
      <c r="B18234" s="193" t="s">
        <v>22107</v>
      </c>
      <c r="C18234" s="194" t="s">
        <v>14752</v>
      </c>
      <c r="D18234" s="222">
        <v>20.41</v>
      </c>
    </row>
    <row r="18235" spans="1:4" ht="12.75" customHeight="1">
      <c r="A18235" s="203" t="s">
        <v>20082</v>
      </c>
      <c r="B18235" s="193" t="s">
        <v>22108</v>
      </c>
      <c r="C18235" s="194" t="s">
        <v>14752</v>
      </c>
      <c r="D18235" s="222">
        <v>20.72</v>
      </c>
    </row>
    <row r="18236" spans="1:4" ht="12.75" customHeight="1">
      <c r="A18236" s="203" t="s">
        <v>20083</v>
      </c>
      <c r="B18236" s="193" t="s">
        <v>22109</v>
      </c>
      <c r="C18236" s="194" t="s">
        <v>14752</v>
      </c>
      <c r="D18236" s="222">
        <v>20.93</v>
      </c>
    </row>
    <row r="18237" spans="1:4" ht="12.75" customHeight="1">
      <c r="A18237" s="203" t="s">
        <v>20084</v>
      </c>
      <c r="B18237" s="193" t="s">
        <v>22110</v>
      </c>
      <c r="C18237" s="194" t="s">
        <v>14752</v>
      </c>
      <c r="D18237" s="222">
        <v>21.25</v>
      </c>
    </row>
    <row r="18238" spans="1:4" ht="12.75" customHeight="1">
      <c r="A18238" s="203" t="s">
        <v>20085</v>
      </c>
      <c r="B18238" s="193" t="s">
        <v>22111</v>
      </c>
      <c r="C18238" s="194" t="s">
        <v>14752</v>
      </c>
      <c r="D18238" s="222">
        <v>21.46</v>
      </c>
    </row>
    <row r="18239" spans="1:4" ht="12.75" customHeight="1">
      <c r="A18239" s="203" t="s">
        <v>20086</v>
      </c>
      <c r="B18239" s="193" t="s">
        <v>22112</v>
      </c>
      <c r="C18239" s="194" t="s">
        <v>14752</v>
      </c>
      <c r="D18239" s="222">
        <v>21.78</v>
      </c>
    </row>
    <row r="18240" spans="1:4" ht="12.75" customHeight="1">
      <c r="A18240" s="203" t="s">
        <v>20087</v>
      </c>
      <c r="B18240" s="193" t="s">
        <v>22113</v>
      </c>
      <c r="C18240" s="194" t="s">
        <v>14752</v>
      </c>
      <c r="D18240" s="222">
        <v>21.99</v>
      </c>
    </row>
    <row r="18241" spans="1:4" ht="12.75" customHeight="1">
      <c r="A18241" s="203" t="s">
        <v>20088</v>
      </c>
      <c r="B18241" s="193" t="s">
        <v>22114</v>
      </c>
      <c r="C18241" s="194" t="s">
        <v>14752</v>
      </c>
      <c r="D18241" s="222">
        <v>22.2</v>
      </c>
    </row>
    <row r="18242" spans="1:4" ht="12.75" customHeight="1">
      <c r="A18242" s="203" t="s">
        <v>20089</v>
      </c>
      <c r="B18242" s="193" t="s">
        <v>22115</v>
      </c>
      <c r="C18242" s="194" t="s">
        <v>14752</v>
      </c>
      <c r="D18242" s="222">
        <v>22.62</v>
      </c>
    </row>
    <row r="18243" spans="1:4" ht="12.75" customHeight="1">
      <c r="A18243" s="203" t="s">
        <v>20090</v>
      </c>
      <c r="B18243" s="193" t="s">
        <v>22116</v>
      </c>
      <c r="C18243" s="194" t="s">
        <v>14752</v>
      </c>
      <c r="D18243" s="222">
        <v>25.63</v>
      </c>
    </row>
    <row r="18244" spans="1:4" ht="12.75" customHeight="1">
      <c r="A18244" s="203" t="s">
        <v>20091</v>
      </c>
      <c r="B18244" s="193" t="s">
        <v>22117</v>
      </c>
      <c r="C18244" s="194" t="s">
        <v>14752</v>
      </c>
      <c r="D18244" s="222">
        <v>25.95</v>
      </c>
    </row>
    <row r="18245" spans="1:4" ht="12.75" customHeight="1">
      <c r="A18245" s="203" t="s">
        <v>20092</v>
      </c>
      <c r="B18245" s="193" t="s">
        <v>22118</v>
      </c>
      <c r="C18245" s="194" t="s">
        <v>14752</v>
      </c>
      <c r="D18245" s="222">
        <v>19.559999999999999</v>
      </c>
    </row>
    <row r="18246" spans="1:4" ht="12.75" customHeight="1">
      <c r="A18246" s="203" t="s">
        <v>20093</v>
      </c>
      <c r="B18246" s="193" t="s">
        <v>22119</v>
      </c>
      <c r="C18246" s="194" t="s">
        <v>14752</v>
      </c>
      <c r="D18246" s="222">
        <v>19.88</v>
      </c>
    </row>
    <row r="18247" spans="1:4" ht="12.75" customHeight="1">
      <c r="A18247" s="203" t="s">
        <v>20094</v>
      </c>
      <c r="B18247" s="193" t="s">
        <v>22120</v>
      </c>
      <c r="C18247" s="194" t="s">
        <v>14752</v>
      </c>
      <c r="D18247" s="222">
        <v>20.2</v>
      </c>
    </row>
    <row r="18248" spans="1:4" ht="12.75" customHeight="1">
      <c r="A18248" s="203" t="s">
        <v>20095</v>
      </c>
      <c r="B18248" s="193" t="s">
        <v>22121</v>
      </c>
      <c r="C18248" s="194" t="s">
        <v>14752</v>
      </c>
      <c r="D18248" s="222">
        <v>20.41</v>
      </c>
    </row>
    <row r="18249" spans="1:4" ht="12.75" customHeight="1">
      <c r="A18249" s="203" t="s">
        <v>20096</v>
      </c>
      <c r="B18249" s="193" t="s">
        <v>22122</v>
      </c>
      <c r="C18249" s="194" t="s">
        <v>14752</v>
      </c>
      <c r="D18249" s="222">
        <v>20.62</v>
      </c>
    </row>
    <row r="18250" spans="1:4" ht="12.75" customHeight="1">
      <c r="A18250" s="203" t="s">
        <v>20097</v>
      </c>
      <c r="B18250" s="193" t="s">
        <v>22123</v>
      </c>
      <c r="C18250" s="194" t="s">
        <v>14752</v>
      </c>
      <c r="D18250" s="222">
        <v>20.83</v>
      </c>
    </row>
    <row r="18251" spans="1:4" ht="12.75" customHeight="1">
      <c r="A18251" s="203" t="s">
        <v>20098</v>
      </c>
      <c r="B18251" s="193" t="s">
        <v>22124</v>
      </c>
      <c r="C18251" s="194" t="s">
        <v>14752</v>
      </c>
      <c r="D18251" s="222">
        <v>21.04</v>
      </c>
    </row>
    <row r="18252" spans="1:4" ht="12.75" customHeight="1">
      <c r="A18252" s="203" t="s">
        <v>20099</v>
      </c>
      <c r="B18252" s="193" t="s">
        <v>22125</v>
      </c>
      <c r="C18252" s="194" t="s">
        <v>14752</v>
      </c>
      <c r="D18252" s="222">
        <v>21.25</v>
      </c>
    </row>
    <row r="18253" spans="1:4" ht="12.75" customHeight="1">
      <c r="A18253" s="203" t="s">
        <v>20100</v>
      </c>
      <c r="B18253" s="193" t="s">
        <v>22126</v>
      </c>
      <c r="C18253" s="194" t="s">
        <v>14752</v>
      </c>
      <c r="D18253" s="222">
        <v>21.46</v>
      </c>
    </row>
    <row r="18254" spans="1:4" ht="12.75" customHeight="1">
      <c r="A18254" s="203" t="s">
        <v>20101</v>
      </c>
      <c r="B18254" s="193" t="s">
        <v>22127</v>
      </c>
      <c r="C18254" s="194" t="s">
        <v>14752</v>
      </c>
      <c r="D18254" s="222">
        <v>21.67</v>
      </c>
    </row>
    <row r="18255" spans="1:4" ht="12.75" customHeight="1">
      <c r="A18255" s="203" t="s">
        <v>20102</v>
      </c>
      <c r="B18255" s="193" t="s">
        <v>22128</v>
      </c>
      <c r="C18255" s="194" t="s">
        <v>14752</v>
      </c>
      <c r="D18255" s="222">
        <v>21.99</v>
      </c>
    </row>
    <row r="18256" spans="1:4" ht="12.75" customHeight="1">
      <c r="A18256" s="203" t="s">
        <v>20103</v>
      </c>
      <c r="B18256" s="193" t="s">
        <v>22129</v>
      </c>
      <c r="C18256" s="194" t="s">
        <v>14752</v>
      </c>
      <c r="D18256" s="222">
        <v>22.62</v>
      </c>
    </row>
    <row r="18257" spans="1:4" ht="12.75" customHeight="1">
      <c r="A18257" s="203" t="s">
        <v>20104</v>
      </c>
      <c r="B18257" s="193" t="s">
        <v>22130</v>
      </c>
      <c r="C18257" s="194" t="s">
        <v>14752</v>
      </c>
      <c r="D18257" s="222">
        <v>25.16</v>
      </c>
    </row>
    <row r="18258" spans="1:4" ht="12.75" customHeight="1">
      <c r="A18258" s="203" t="s">
        <v>20105</v>
      </c>
      <c r="B18258" s="193" t="s">
        <v>22131</v>
      </c>
      <c r="C18258" s="194" t="s">
        <v>14752</v>
      </c>
      <c r="D18258" s="222">
        <v>776.12</v>
      </c>
    </row>
    <row r="18259" spans="1:4" ht="12.75" customHeight="1">
      <c r="A18259" s="203" t="s">
        <v>20106</v>
      </c>
      <c r="B18259" s="193" t="s">
        <v>22132</v>
      </c>
      <c r="C18259" s="194" t="s">
        <v>14752</v>
      </c>
      <c r="D18259" s="222">
        <v>43.59</v>
      </c>
    </row>
    <row r="18260" spans="1:4" ht="12.75" customHeight="1">
      <c r="A18260" s="203" t="s">
        <v>20107</v>
      </c>
      <c r="B18260" s="193" t="s">
        <v>22133</v>
      </c>
      <c r="C18260" s="194" t="s">
        <v>14752</v>
      </c>
      <c r="D18260" s="222">
        <v>81.8</v>
      </c>
    </row>
    <row r="18261" spans="1:4" ht="12.75" customHeight="1">
      <c r="A18261" s="203" t="s">
        <v>20108</v>
      </c>
      <c r="B18261" s="193" t="s">
        <v>22134</v>
      </c>
      <c r="C18261" s="194" t="s">
        <v>14752</v>
      </c>
      <c r="D18261" s="222">
        <v>151.58000000000001</v>
      </c>
    </row>
    <row r="18262" spans="1:4" ht="12.75" customHeight="1">
      <c r="A18262" s="203" t="s">
        <v>20109</v>
      </c>
      <c r="B18262" s="193" t="s">
        <v>22135</v>
      </c>
      <c r="C18262" s="194" t="s">
        <v>14752</v>
      </c>
      <c r="D18262" s="222">
        <v>244.81</v>
      </c>
    </row>
    <row r="18263" spans="1:4" ht="12.75" customHeight="1">
      <c r="A18263" s="203" t="s">
        <v>20110</v>
      </c>
      <c r="B18263" s="193" t="s">
        <v>22136</v>
      </c>
      <c r="C18263" s="194" t="s">
        <v>14752</v>
      </c>
      <c r="D18263" s="222">
        <v>143.80000000000001</v>
      </c>
    </row>
    <row r="18264" spans="1:4" ht="12.75" customHeight="1">
      <c r="A18264" s="203" t="s">
        <v>20111</v>
      </c>
      <c r="B18264" s="193" t="s">
        <v>22137</v>
      </c>
      <c r="C18264" s="194" t="s">
        <v>14752</v>
      </c>
      <c r="D18264" s="222">
        <v>2.41</v>
      </c>
    </row>
    <row r="18265" spans="1:4" ht="12.75" customHeight="1">
      <c r="A18265" s="203" t="s">
        <v>20112</v>
      </c>
      <c r="B18265" s="193" t="s">
        <v>22138</v>
      </c>
      <c r="C18265" s="194" t="s">
        <v>14752</v>
      </c>
      <c r="D18265" s="222">
        <v>6.63</v>
      </c>
    </row>
    <row r="18266" spans="1:4" ht="12.75" customHeight="1">
      <c r="A18266" s="203" t="s">
        <v>20113</v>
      </c>
      <c r="B18266" s="193" t="s">
        <v>22139</v>
      </c>
      <c r="C18266" s="194" t="s">
        <v>14752</v>
      </c>
      <c r="D18266" s="222">
        <v>549.20000000000005</v>
      </c>
    </row>
    <row r="18267" spans="1:4" ht="12.75" customHeight="1">
      <c r="A18267" s="203" t="s">
        <v>20114</v>
      </c>
      <c r="B18267" s="193" t="s">
        <v>22140</v>
      </c>
      <c r="C18267" s="194" t="s">
        <v>14752</v>
      </c>
      <c r="D18267" s="222">
        <v>30.37</v>
      </c>
    </row>
    <row r="18268" spans="1:4" ht="12.75" customHeight="1">
      <c r="A18268" s="203" t="s">
        <v>20115</v>
      </c>
      <c r="B18268" s="193" t="s">
        <v>22141</v>
      </c>
      <c r="C18268" s="194" t="s">
        <v>14752</v>
      </c>
      <c r="D18268" s="222">
        <v>57.83</v>
      </c>
    </row>
    <row r="18269" spans="1:4" ht="12.75" customHeight="1">
      <c r="A18269" s="203" t="s">
        <v>20116</v>
      </c>
      <c r="B18269" s="193" t="s">
        <v>22142</v>
      </c>
      <c r="C18269" s="194" t="s">
        <v>14752</v>
      </c>
      <c r="D18269" s="222">
        <v>109.11</v>
      </c>
    </row>
    <row r="18270" spans="1:4" ht="12.75" customHeight="1">
      <c r="A18270" s="203" t="s">
        <v>20117</v>
      </c>
      <c r="B18270" s="193" t="s">
        <v>22143</v>
      </c>
      <c r="C18270" s="194" t="s">
        <v>14752</v>
      </c>
      <c r="D18270" s="222">
        <v>176.13</v>
      </c>
    </row>
    <row r="18271" spans="1:4" ht="12.75" customHeight="1">
      <c r="A18271" s="203" t="s">
        <v>20118</v>
      </c>
      <c r="B18271" s="193" t="s">
        <v>22144</v>
      </c>
      <c r="C18271" s="194" t="s">
        <v>14752</v>
      </c>
      <c r="D18271" s="222">
        <v>69.41</v>
      </c>
    </row>
    <row r="18272" spans="1:4" ht="12.75" customHeight="1">
      <c r="A18272" s="203" t="s">
        <v>20119</v>
      </c>
      <c r="B18272" s="193" t="s">
        <v>22145</v>
      </c>
      <c r="C18272" s="194" t="s">
        <v>14752</v>
      </c>
      <c r="D18272" s="222">
        <v>89.24</v>
      </c>
    </row>
    <row r="18273" spans="1:4" ht="12.75" customHeight="1">
      <c r="A18273" s="203" t="s">
        <v>20120</v>
      </c>
      <c r="B18273" s="193" t="s">
        <v>22146</v>
      </c>
      <c r="C18273" s="194" t="s">
        <v>14752</v>
      </c>
      <c r="D18273" s="222">
        <v>6.61</v>
      </c>
    </row>
    <row r="18274" spans="1:4" ht="12.75" customHeight="1">
      <c r="A18274" s="203" t="s">
        <v>20121</v>
      </c>
      <c r="B18274" s="193" t="s">
        <v>22147</v>
      </c>
      <c r="C18274" s="194" t="s">
        <v>14752</v>
      </c>
      <c r="D18274" s="222">
        <v>10.19</v>
      </c>
    </row>
    <row r="18275" spans="1:4" ht="12.75" customHeight="1">
      <c r="A18275" s="203" t="s">
        <v>20122</v>
      </c>
      <c r="B18275" s="193" t="s">
        <v>22148</v>
      </c>
      <c r="C18275" s="194" t="s">
        <v>14752</v>
      </c>
      <c r="D18275" s="222">
        <v>3.22</v>
      </c>
    </row>
    <row r="18276" spans="1:4" ht="12.75" customHeight="1">
      <c r="A18276" s="203" t="s">
        <v>20123</v>
      </c>
      <c r="B18276" s="193" t="s">
        <v>22149</v>
      </c>
      <c r="C18276" s="194" t="s">
        <v>14752</v>
      </c>
      <c r="D18276" s="222">
        <v>32.659999999999997</v>
      </c>
    </row>
    <row r="18277" spans="1:4" ht="12.75" customHeight="1">
      <c r="A18277" s="203" t="s">
        <v>20124</v>
      </c>
      <c r="B18277" s="193" t="s">
        <v>22150</v>
      </c>
      <c r="C18277" s="194" t="s">
        <v>14674</v>
      </c>
      <c r="D18277" s="222">
        <v>0.56999999999999995</v>
      </c>
    </row>
    <row r="18278" spans="1:4" ht="12.75" customHeight="1">
      <c r="A18278" s="203" t="s">
        <v>20125</v>
      </c>
      <c r="B18278" s="193" t="s">
        <v>22151</v>
      </c>
      <c r="C18278" s="194" t="s">
        <v>20126</v>
      </c>
      <c r="D18278" s="222">
        <v>76.459999999999994</v>
      </c>
    </row>
    <row r="18279" spans="1:4" ht="12.75" customHeight="1">
      <c r="A18279" s="203" t="s">
        <v>20127</v>
      </c>
      <c r="B18279" s="193" t="s">
        <v>22152</v>
      </c>
      <c r="C18279" s="194" t="s">
        <v>14674</v>
      </c>
      <c r="D18279" s="222">
        <v>124.71</v>
      </c>
    </row>
    <row r="18280" spans="1:4" ht="12.75" customHeight="1">
      <c r="A18280" s="203" t="s">
        <v>20128</v>
      </c>
      <c r="B18280" s="193" t="s">
        <v>22153</v>
      </c>
      <c r="C18280" s="194" t="s">
        <v>14752</v>
      </c>
      <c r="D18280" s="222">
        <v>15.93</v>
      </c>
    </row>
    <row r="18281" spans="1:4" ht="12.75" customHeight="1">
      <c r="A18281" s="203" t="s">
        <v>20129</v>
      </c>
      <c r="B18281" s="193" t="s">
        <v>22154</v>
      </c>
      <c r="C18281" s="194" t="s">
        <v>14674</v>
      </c>
      <c r="D18281" s="222">
        <v>0.08</v>
      </c>
    </row>
    <row r="18282" spans="1:4" ht="12.75" customHeight="1">
      <c r="A18282" s="203" t="s">
        <v>20130</v>
      </c>
      <c r="B18282" s="193" t="s">
        <v>22155</v>
      </c>
      <c r="C18282" s="194" t="s">
        <v>19258</v>
      </c>
      <c r="D18282" s="222">
        <v>1.01</v>
      </c>
    </row>
    <row r="18283" spans="1:4" ht="12.75" customHeight="1">
      <c r="A18283" s="203" t="s">
        <v>20131</v>
      </c>
      <c r="B18283" s="193" t="s">
        <v>22156</v>
      </c>
      <c r="C18283" s="194" t="s">
        <v>19258</v>
      </c>
      <c r="D18283" s="222">
        <v>0.81</v>
      </c>
    </row>
    <row r="18284" spans="1:4" ht="12.75" customHeight="1">
      <c r="A18284" s="203" t="s">
        <v>20132</v>
      </c>
      <c r="B18284" s="193" t="s">
        <v>22157</v>
      </c>
      <c r="C18284" s="194" t="s">
        <v>19258</v>
      </c>
      <c r="D18284" s="222">
        <v>0.66</v>
      </c>
    </row>
    <row r="18285" spans="1:4" ht="12.75" customHeight="1">
      <c r="A18285" s="203" t="s">
        <v>20133</v>
      </c>
      <c r="B18285" s="193" t="s">
        <v>22158</v>
      </c>
      <c r="C18285" s="194" t="s">
        <v>20126</v>
      </c>
      <c r="D18285" s="222">
        <v>295.3</v>
      </c>
    </row>
    <row r="18286" spans="1:4" ht="12.75" customHeight="1">
      <c r="A18286" s="206">
        <v>250</v>
      </c>
      <c r="B18286" s="191" t="s">
        <v>22159</v>
      </c>
      <c r="C18286" s="192"/>
      <c r="D18286" s="221"/>
    </row>
    <row r="18287" spans="1:4" ht="12.75" customHeight="1">
      <c r="A18287" s="203" t="s">
        <v>20134</v>
      </c>
      <c r="B18287" s="193" t="s">
        <v>22160</v>
      </c>
      <c r="C18287" s="194" t="s">
        <v>14997</v>
      </c>
      <c r="D18287" s="222">
        <v>3438.69</v>
      </c>
    </row>
    <row r="18288" spans="1:4" ht="12.75" customHeight="1">
      <c r="A18288" s="203" t="s">
        <v>20135</v>
      </c>
      <c r="B18288" s="193" t="s">
        <v>22161</v>
      </c>
      <c r="C18288" s="194" t="s">
        <v>14997</v>
      </c>
      <c r="D18288" s="222">
        <v>3024.52</v>
      </c>
    </row>
    <row r="18289" spans="1:4" ht="12.75" customHeight="1">
      <c r="A18289" s="203" t="s">
        <v>20136</v>
      </c>
      <c r="B18289" s="193" t="s">
        <v>22162</v>
      </c>
      <c r="C18289" s="194" t="s">
        <v>14997</v>
      </c>
      <c r="D18289" s="222">
        <v>3702.98</v>
      </c>
    </row>
    <row r="18290" spans="1:4" ht="12.75" customHeight="1">
      <c r="A18290" s="203" t="s">
        <v>20137</v>
      </c>
      <c r="B18290" s="193" t="s">
        <v>22163</v>
      </c>
      <c r="C18290" s="194" t="s">
        <v>14997</v>
      </c>
      <c r="D18290" s="222">
        <v>3255.32</v>
      </c>
    </row>
    <row r="18291" spans="1:4" ht="12.75" customHeight="1">
      <c r="A18291" s="203" t="s">
        <v>20138</v>
      </c>
      <c r="B18291" s="193" t="s">
        <v>22164</v>
      </c>
      <c r="C18291" s="194" t="s">
        <v>14997</v>
      </c>
      <c r="D18291" s="222">
        <v>4161.43</v>
      </c>
    </row>
    <row r="18292" spans="1:4" ht="12.75" customHeight="1">
      <c r="A18292" s="203" t="s">
        <v>20139</v>
      </c>
      <c r="B18292" s="193" t="s">
        <v>22165</v>
      </c>
      <c r="C18292" s="194" t="s">
        <v>14997</v>
      </c>
      <c r="D18292" s="222">
        <v>3656.68</v>
      </c>
    </row>
    <row r="18293" spans="1:4" ht="12.75" customHeight="1">
      <c r="A18293" s="203" t="s">
        <v>20140</v>
      </c>
      <c r="B18293" s="193" t="s">
        <v>22166</v>
      </c>
      <c r="C18293" s="194" t="s">
        <v>14997</v>
      </c>
      <c r="D18293" s="222">
        <v>5383.02</v>
      </c>
    </row>
    <row r="18294" spans="1:4" ht="12.75" customHeight="1">
      <c r="A18294" s="203" t="s">
        <v>20141</v>
      </c>
      <c r="B18294" s="193" t="s">
        <v>22167</v>
      </c>
      <c r="C18294" s="194" t="s">
        <v>14997</v>
      </c>
      <c r="D18294" s="222">
        <v>4746.75</v>
      </c>
    </row>
    <row r="18295" spans="1:4" ht="12.75" customHeight="1">
      <c r="A18295" s="203" t="s">
        <v>20142</v>
      </c>
      <c r="B18295" s="193" t="s">
        <v>22168</v>
      </c>
      <c r="C18295" s="194" t="s">
        <v>14997</v>
      </c>
      <c r="D18295" s="222">
        <v>4508.79</v>
      </c>
    </row>
    <row r="18296" spans="1:4" ht="12.75" customHeight="1">
      <c r="A18296" s="203" t="s">
        <v>20143</v>
      </c>
      <c r="B18296" s="193" t="s">
        <v>22169</v>
      </c>
      <c r="C18296" s="194" t="s">
        <v>14997</v>
      </c>
      <c r="D18296" s="222">
        <v>3951.3</v>
      </c>
    </row>
    <row r="18297" spans="1:4" ht="12.75" customHeight="1">
      <c r="A18297" s="203" t="s">
        <v>20144</v>
      </c>
      <c r="B18297" s="193" t="s">
        <v>22170</v>
      </c>
      <c r="C18297" s="194" t="s">
        <v>14997</v>
      </c>
      <c r="D18297" s="222">
        <v>4777.28</v>
      </c>
    </row>
    <row r="18298" spans="1:4" ht="12.75" customHeight="1">
      <c r="A18298" s="203" t="s">
        <v>20145</v>
      </c>
      <c r="B18298" s="193" t="s">
        <v>22171</v>
      </c>
      <c r="C18298" s="194" t="s">
        <v>14997</v>
      </c>
      <c r="D18298" s="222">
        <v>4185.32</v>
      </c>
    </row>
    <row r="18299" spans="1:4" ht="12.75" customHeight="1">
      <c r="A18299" s="203" t="s">
        <v>20146</v>
      </c>
      <c r="B18299" s="193" t="s">
        <v>22172</v>
      </c>
      <c r="C18299" s="194" t="s">
        <v>14997</v>
      </c>
      <c r="D18299" s="222">
        <v>5451.59</v>
      </c>
    </row>
    <row r="18300" spans="1:4" ht="12.75" customHeight="1">
      <c r="A18300" s="203" t="s">
        <v>20147</v>
      </c>
      <c r="B18300" s="193" t="s">
        <v>22173</v>
      </c>
      <c r="C18300" s="194" t="s">
        <v>14997</v>
      </c>
      <c r="D18300" s="222">
        <v>4772.3599999999997</v>
      </c>
    </row>
    <row r="18301" spans="1:4" ht="12.75" customHeight="1">
      <c r="A18301" s="203" t="s">
        <v>20148</v>
      </c>
      <c r="B18301" s="193" t="s">
        <v>22174</v>
      </c>
      <c r="C18301" s="194" t="s">
        <v>14997</v>
      </c>
      <c r="D18301" s="222">
        <v>6800.19</v>
      </c>
    </row>
    <row r="18302" spans="1:4" ht="12.75" customHeight="1">
      <c r="A18302" s="203" t="s">
        <v>20149</v>
      </c>
      <c r="B18302" s="193" t="s">
        <v>22175</v>
      </c>
      <c r="C18302" s="194" t="s">
        <v>14997</v>
      </c>
      <c r="D18302" s="222">
        <v>5944.54</v>
      </c>
    </row>
    <row r="18303" spans="1:4" ht="12.75" customHeight="1">
      <c r="A18303" s="203" t="s">
        <v>20150</v>
      </c>
      <c r="B18303" s="193" t="s">
        <v>22176</v>
      </c>
      <c r="C18303" s="194" t="s">
        <v>14997</v>
      </c>
      <c r="D18303" s="222">
        <v>7606.16</v>
      </c>
    </row>
    <row r="18304" spans="1:4" ht="12.75" customHeight="1">
      <c r="A18304" s="203" t="s">
        <v>20151</v>
      </c>
      <c r="B18304" s="193" t="s">
        <v>22177</v>
      </c>
      <c r="C18304" s="194" t="s">
        <v>14997</v>
      </c>
      <c r="D18304" s="222">
        <v>6599.52</v>
      </c>
    </row>
    <row r="18305" spans="1:4" ht="12.75" customHeight="1">
      <c r="A18305" s="203" t="s">
        <v>20152</v>
      </c>
      <c r="B18305" s="193" t="s">
        <v>22178</v>
      </c>
      <c r="C18305" s="194" t="s">
        <v>14997</v>
      </c>
      <c r="D18305" s="222">
        <v>8084.63</v>
      </c>
    </row>
    <row r="18306" spans="1:4" ht="12.75" customHeight="1">
      <c r="A18306" s="203" t="s">
        <v>20153</v>
      </c>
      <c r="B18306" s="193" t="s">
        <v>22179</v>
      </c>
      <c r="C18306" s="194" t="s">
        <v>14997</v>
      </c>
      <c r="D18306" s="222">
        <v>7012.33</v>
      </c>
    </row>
    <row r="18307" spans="1:4" ht="12.75" customHeight="1">
      <c r="A18307" s="203" t="s">
        <v>20154</v>
      </c>
      <c r="B18307" s="193" t="s">
        <v>22180</v>
      </c>
      <c r="C18307" s="194" t="s">
        <v>14997</v>
      </c>
      <c r="D18307" s="222">
        <v>9219.6200000000008</v>
      </c>
    </row>
    <row r="18308" spans="1:4" ht="12.75" customHeight="1">
      <c r="A18308" s="203" t="s">
        <v>20155</v>
      </c>
      <c r="B18308" s="193" t="s">
        <v>22181</v>
      </c>
      <c r="C18308" s="194" t="s">
        <v>14997</v>
      </c>
      <c r="D18308" s="222">
        <v>7989.81</v>
      </c>
    </row>
    <row r="18309" spans="1:4" ht="12.75" customHeight="1">
      <c r="A18309" s="203" t="s">
        <v>20156</v>
      </c>
      <c r="B18309" s="193" t="s">
        <v>22182</v>
      </c>
      <c r="C18309" s="194" t="s">
        <v>14997</v>
      </c>
      <c r="D18309" s="222">
        <v>11519.99</v>
      </c>
    </row>
    <row r="18310" spans="1:4" ht="12.75" customHeight="1">
      <c r="A18310" s="203" t="s">
        <v>20157</v>
      </c>
      <c r="B18310" s="193" t="s">
        <v>22183</v>
      </c>
      <c r="C18310" s="194" t="s">
        <v>14997</v>
      </c>
      <c r="D18310" s="222">
        <v>9969.17</v>
      </c>
    </row>
    <row r="18311" spans="1:4" ht="12.75" customHeight="1">
      <c r="A18311" s="203" t="s">
        <v>20158</v>
      </c>
      <c r="B18311" s="193" t="s">
        <v>22184</v>
      </c>
      <c r="C18311" s="194" t="s">
        <v>14997</v>
      </c>
      <c r="D18311" s="222">
        <v>1093.93</v>
      </c>
    </row>
    <row r="18312" spans="1:4" ht="12.75" customHeight="1">
      <c r="A18312" s="203" t="s">
        <v>20159</v>
      </c>
      <c r="B18312" s="193" t="s">
        <v>22185</v>
      </c>
      <c r="C18312" s="194" t="s">
        <v>14997</v>
      </c>
      <c r="D18312" s="222">
        <v>978.97</v>
      </c>
    </row>
    <row r="18313" spans="1:4" ht="12.75" customHeight="1">
      <c r="A18313" s="203" t="s">
        <v>20160</v>
      </c>
      <c r="B18313" s="193" t="s">
        <v>22186</v>
      </c>
      <c r="C18313" s="194" t="s">
        <v>14997</v>
      </c>
      <c r="D18313" s="222">
        <v>1176.8699999999999</v>
      </c>
    </row>
    <row r="18314" spans="1:4" ht="12.75" customHeight="1">
      <c r="A18314" s="203" t="s">
        <v>20161</v>
      </c>
      <c r="B18314" s="193" t="s">
        <v>22187</v>
      </c>
      <c r="C18314" s="194" t="s">
        <v>14997</v>
      </c>
      <c r="D18314" s="222">
        <v>1052.29</v>
      </c>
    </row>
    <row r="18315" spans="1:4" ht="12.75" customHeight="1">
      <c r="A18315" s="203" t="s">
        <v>20162</v>
      </c>
      <c r="B18315" s="193" t="s">
        <v>22188</v>
      </c>
      <c r="C18315" s="194" t="s">
        <v>14997</v>
      </c>
      <c r="D18315" s="222">
        <v>1284.68</v>
      </c>
    </row>
    <row r="18316" spans="1:4" ht="12.75" customHeight="1">
      <c r="A18316" s="203" t="s">
        <v>20163</v>
      </c>
      <c r="B18316" s="193" t="s">
        <v>22189</v>
      </c>
      <c r="C18316" s="194" t="s">
        <v>14997</v>
      </c>
      <c r="D18316" s="222">
        <v>1153.2</v>
      </c>
    </row>
    <row r="18317" spans="1:4" ht="12.75" customHeight="1">
      <c r="A18317" s="203" t="s">
        <v>20164</v>
      </c>
      <c r="B18317" s="193" t="s">
        <v>22190</v>
      </c>
      <c r="C18317" s="194" t="s">
        <v>14997</v>
      </c>
      <c r="D18317" s="222">
        <v>1645.59</v>
      </c>
    </row>
    <row r="18318" spans="1:4" ht="12.75" customHeight="1">
      <c r="A18318" s="203" t="s">
        <v>20165</v>
      </c>
      <c r="B18318" s="193" t="s">
        <v>22191</v>
      </c>
      <c r="C18318" s="194" t="s">
        <v>14997</v>
      </c>
      <c r="D18318" s="222">
        <v>1467.67</v>
      </c>
    </row>
    <row r="18319" spans="1:4" ht="12.75" customHeight="1">
      <c r="A18319" s="203" t="s">
        <v>20166</v>
      </c>
      <c r="B18319" s="193" t="s">
        <v>22192</v>
      </c>
      <c r="C18319" s="194" t="s">
        <v>14997</v>
      </c>
      <c r="D18319" s="222">
        <v>1648.52</v>
      </c>
    </row>
    <row r="18320" spans="1:4" ht="12.75" customHeight="1">
      <c r="A18320" s="203" t="s">
        <v>20167</v>
      </c>
      <c r="B18320" s="193" t="s">
        <v>22193</v>
      </c>
      <c r="C18320" s="194" t="s">
        <v>14997</v>
      </c>
      <c r="D18320" s="222">
        <v>1478.29</v>
      </c>
    </row>
    <row r="18321" spans="1:4" ht="12.75" customHeight="1">
      <c r="A18321" s="203" t="s">
        <v>20168</v>
      </c>
      <c r="B18321" s="193" t="s">
        <v>22194</v>
      </c>
      <c r="C18321" s="194" t="s">
        <v>14997</v>
      </c>
      <c r="D18321" s="222">
        <v>1730.63</v>
      </c>
    </row>
    <row r="18322" spans="1:4" ht="12.75" customHeight="1">
      <c r="A18322" s="203" t="s">
        <v>20169</v>
      </c>
      <c r="B18322" s="193" t="s">
        <v>22195</v>
      </c>
      <c r="C18322" s="194" t="s">
        <v>14997</v>
      </c>
      <c r="D18322" s="222">
        <v>1551.28</v>
      </c>
    </row>
    <row r="18323" spans="1:4" ht="12.75" customHeight="1">
      <c r="A18323" s="203" t="s">
        <v>20170</v>
      </c>
      <c r="B18323" s="193" t="s">
        <v>22196</v>
      </c>
      <c r="C18323" s="194" t="s">
        <v>14997</v>
      </c>
      <c r="D18323" s="222">
        <v>1983.25</v>
      </c>
    </row>
    <row r="18324" spans="1:4" ht="12.75" customHeight="1">
      <c r="A18324" s="203" t="s">
        <v>20171</v>
      </c>
      <c r="B18324" s="193" t="s">
        <v>22197</v>
      </c>
      <c r="C18324" s="194" t="s">
        <v>14997</v>
      </c>
      <c r="D18324" s="222">
        <v>1774.53</v>
      </c>
    </row>
    <row r="18325" spans="1:4" ht="12.75" customHeight="1">
      <c r="A18325" s="203" t="s">
        <v>20172</v>
      </c>
      <c r="B18325" s="193" t="s">
        <v>22198</v>
      </c>
      <c r="C18325" s="194" t="s">
        <v>14997</v>
      </c>
      <c r="D18325" s="222">
        <v>2451.34</v>
      </c>
    </row>
    <row r="18326" spans="1:4" ht="12.75" customHeight="1">
      <c r="A18326" s="203" t="s">
        <v>20173</v>
      </c>
      <c r="B18326" s="193" t="s">
        <v>22199</v>
      </c>
      <c r="C18326" s="194" t="s">
        <v>14997</v>
      </c>
      <c r="D18326" s="222">
        <v>2191.27</v>
      </c>
    </row>
    <row r="18327" spans="1:4" ht="12.75" customHeight="1">
      <c r="A18327" s="203" t="s">
        <v>20174</v>
      </c>
      <c r="B18327" s="193" t="s">
        <v>22200</v>
      </c>
      <c r="C18327" s="194" t="s">
        <v>14997</v>
      </c>
      <c r="D18327" s="222">
        <v>2507.9699999999998</v>
      </c>
    </row>
    <row r="18328" spans="1:4" ht="12.75" customHeight="1">
      <c r="A18328" s="203" t="s">
        <v>20175</v>
      </c>
      <c r="B18328" s="193" t="s">
        <v>22201</v>
      </c>
      <c r="C18328" s="194" t="s">
        <v>14997</v>
      </c>
      <c r="D18328" s="222">
        <v>2222.2399999999998</v>
      </c>
    </row>
    <row r="18329" spans="1:4" ht="12.75" customHeight="1">
      <c r="A18329" s="203" t="s">
        <v>20176</v>
      </c>
      <c r="B18329" s="193" t="s">
        <v>22202</v>
      </c>
      <c r="C18329" s="194" t="s">
        <v>14997</v>
      </c>
      <c r="D18329" s="222">
        <v>2660.48</v>
      </c>
    </row>
    <row r="18330" spans="1:4" ht="12.75" customHeight="1">
      <c r="A18330" s="203" t="s">
        <v>20177</v>
      </c>
      <c r="B18330" s="193" t="s">
        <v>22203</v>
      </c>
      <c r="C18330" s="194" t="s">
        <v>14997</v>
      </c>
      <c r="D18330" s="222">
        <v>2355.91</v>
      </c>
    </row>
    <row r="18331" spans="1:4" ht="12.75" customHeight="1">
      <c r="A18331" s="203" t="s">
        <v>20178</v>
      </c>
      <c r="B18331" s="193" t="s">
        <v>22204</v>
      </c>
      <c r="C18331" s="194" t="s">
        <v>14997</v>
      </c>
      <c r="D18331" s="222">
        <v>3026.05</v>
      </c>
    </row>
    <row r="18332" spans="1:4" ht="12.75" customHeight="1">
      <c r="A18332" s="203" t="s">
        <v>20179</v>
      </c>
      <c r="B18332" s="193" t="s">
        <v>22205</v>
      </c>
      <c r="C18332" s="194" t="s">
        <v>14997</v>
      </c>
      <c r="D18332" s="222">
        <v>2677.38</v>
      </c>
    </row>
    <row r="18333" spans="1:4" ht="12.75" customHeight="1">
      <c r="A18333" s="203" t="s">
        <v>20180</v>
      </c>
      <c r="B18333" s="193" t="s">
        <v>22206</v>
      </c>
      <c r="C18333" s="194" t="s">
        <v>14997</v>
      </c>
      <c r="D18333" s="222">
        <v>3760.7</v>
      </c>
    </row>
    <row r="18334" spans="1:4" ht="12.75" customHeight="1">
      <c r="A18334" s="203" t="s">
        <v>20181</v>
      </c>
      <c r="B18334" s="193" t="s">
        <v>22207</v>
      </c>
      <c r="C18334" s="194" t="s">
        <v>14997</v>
      </c>
      <c r="D18334" s="222">
        <v>3321.25</v>
      </c>
    </row>
    <row r="18335" spans="1:4" ht="12.75" customHeight="1">
      <c r="A18335" s="203" t="s">
        <v>20182</v>
      </c>
      <c r="B18335" s="193" t="s">
        <v>22208</v>
      </c>
      <c r="C18335" s="194" t="s">
        <v>14997</v>
      </c>
      <c r="D18335" s="222">
        <v>3252.24</v>
      </c>
    </row>
    <row r="18336" spans="1:4" ht="12.75" customHeight="1">
      <c r="A18336" s="203" t="s">
        <v>20183</v>
      </c>
      <c r="B18336" s="193" t="s">
        <v>22209</v>
      </c>
      <c r="C18336" s="194" t="s">
        <v>14997</v>
      </c>
      <c r="D18336" s="222">
        <v>2875.22</v>
      </c>
    </row>
    <row r="18337" spans="1:4" ht="12.75" customHeight="1">
      <c r="A18337" s="203" t="s">
        <v>20184</v>
      </c>
      <c r="B18337" s="193" t="s">
        <v>22210</v>
      </c>
      <c r="C18337" s="194" t="s">
        <v>14997</v>
      </c>
      <c r="D18337" s="222">
        <v>3437.34</v>
      </c>
    </row>
    <row r="18338" spans="1:4" ht="12.75" customHeight="1">
      <c r="A18338" s="203" t="s">
        <v>20185</v>
      </c>
      <c r="B18338" s="193" t="s">
        <v>22211</v>
      </c>
      <c r="C18338" s="194" t="s">
        <v>14997</v>
      </c>
      <c r="D18338" s="222">
        <v>3037.41</v>
      </c>
    </row>
    <row r="18339" spans="1:4" ht="12.75" customHeight="1">
      <c r="A18339" s="203" t="s">
        <v>20186</v>
      </c>
      <c r="B18339" s="193" t="s">
        <v>22212</v>
      </c>
      <c r="C18339" s="194" t="s">
        <v>14997</v>
      </c>
      <c r="D18339" s="222">
        <v>3916.44</v>
      </c>
    </row>
    <row r="18340" spans="1:4" ht="12.75" customHeight="1">
      <c r="A18340" s="203" t="s">
        <v>20187</v>
      </c>
      <c r="B18340" s="193" t="s">
        <v>22213</v>
      </c>
      <c r="C18340" s="194" t="s">
        <v>14997</v>
      </c>
      <c r="D18340" s="222">
        <v>3456.87</v>
      </c>
    </row>
    <row r="18341" spans="1:4" ht="12.75" customHeight="1">
      <c r="A18341" s="203" t="s">
        <v>20188</v>
      </c>
      <c r="B18341" s="193" t="s">
        <v>22214</v>
      </c>
      <c r="C18341" s="194" t="s">
        <v>14997</v>
      </c>
      <c r="D18341" s="222">
        <v>4930.71</v>
      </c>
    </row>
    <row r="18342" spans="1:4" ht="12.75" customHeight="1">
      <c r="A18342" s="203" t="s">
        <v>20189</v>
      </c>
      <c r="B18342" s="193" t="s">
        <v>22215</v>
      </c>
      <c r="C18342" s="194" t="s">
        <v>14997</v>
      </c>
      <c r="D18342" s="222">
        <v>4342.71</v>
      </c>
    </row>
    <row r="18343" spans="1:4" ht="12.75" customHeight="1">
      <c r="A18343" s="203" t="s">
        <v>20190</v>
      </c>
      <c r="B18343" s="193" t="s">
        <v>22216</v>
      </c>
      <c r="C18343" s="194" t="s">
        <v>14997</v>
      </c>
      <c r="D18343" s="222">
        <v>5684.89</v>
      </c>
    </row>
    <row r="18344" spans="1:4" ht="12.75" customHeight="1">
      <c r="A18344" s="203" t="s">
        <v>20191</v>
      </c>
      <c r="B18344" s="193" t="s">
        <v>22217</v>
      </c>
      <c r="C18344" s="194" t="s">
        <v>14997</v>
      </c>
      <c r="D18344" s="222">
        <v>4980.8999999999996</v>
      </c>
    </row>
    <row r="18345" spans="1:4" ht="12.75" customHeight="1">
      <c r="A18345" s="203" t="s">
        <v>20192</v>
      </c>
      <c r="B18345" s="193" t="s">
        <v>22218</v>
      </c>
      <c r="C18345" s="194" t="s">
        <v>14997</v>
      </c>
      <c r="D18345" s="222">
        <v>6003.12</v>
      </c>
    </row>
    <row r="18346" spans="1:4" ht="12.75" customHeight="1">
      <c r="A18346" s="203" t="s">
        <v>20193</v>
      </c>
      <c r="B18346" s="193" t="s">
        <v>22219</v>
      </c>
      <c r="C18346" s="194" t="s">
        <v>14997</v>
      </c>
      <c r="D18346" s="222">
        <v>5259.52</v>
      </c>
    </row>
    <row r="18347" spans="1:4" ht="12.75" customHeight="1">
      <c r="A18347" s="203" t="s">
        <v>20194</v>
      </c>
      <c r="B18347" s="193" t="s">
        <v>22220</v>
      </c>
      <c r="C18347" s="194" t="s">
        <v>14997</v>
      </c>
      <c r="D18347" s="222">
        <v>6820.34</v>
      </c>
    </row>
    <row r="18348" spans="1:4" ht="12.75" customHeight="1">
      <c r="A18348" s="203" t="s">
        <v>20195</v>
      </c>
      <c r="B18348" s="193" t="s">
        <v>22221</v>
      </c>
      <c r="C18348" s="194" t="s">
        <v>14997</v>
      </c>
      <c r="D18348" s="222">
        <v>5969.05</v>
      </c>
    </row>
    <row r="18349" spans="1:4" ht="12.75" customHeight="1">
      <c r="A18349" s="203" t="s">
        <v>20196</v>
      </c>
      <c r="B18349" s="193" t="s">
        <v>22222</v>
      </c>
      <c r="C18349" s="194" t="s">
        <v>14997</v>
      </c>
      <c r="D18349" s="222">
        <v>8634.3700000000008</v>
      </c>
    </row>
    <row r="18350" spans="1:4" ht="12.75" customHeight="1">
      <c r="A18350" s="203" t="s">
        <v>20197</v>
      </c>
      <c r="B18350" s="193" t="s">
        <v>22223</v>
      </c>
      <c r="C18350" s="194" t="s">
        <v>14997</v>
      </c>
      <c r="D18350" s="222">
        <v>7539.41</v>
      </c>
    </row>
    <row r="18351" spans="1:4" ht="12.75" customHeight="1">
      <c r="A18351" s="203" t="s">
        <v>20198</v>
      </c>
      <c r="B18351" s="193" t="s">
        <v>22224</v>
      </c>
      <c r="C18351" s="194" t="s">
        <v>14997</v>
      </c>
      <c r="D18351" s="222">
        <v>4448.96</v>
      </c>
    </row>
    <row r="18352" spans="1:4" ht="12.75" customHeight="1">
      <c r="A18352" s="203" t="s">
        <v>20199</v>
      </c>
      <c r="B18352" s="193" t="s">
        <v>22225</v>
      </c>
      <c r="C18352" s="194" t="s">
        <v>14997</v>
      </c>
      <c r="D18352" s="222">
        <v>3896.14</v>
      </c>
    </row>
    <row r="18353" spans="1:4" ht="12.75" customHeight="1">
      <c r="A18353" s="203" t="s">
        <v>20200</v>
      </c>
      <c r="B18353" s="193" t="s">
        <v>22226</v>
      </c>
      <c r="C18353" s="194" t="s">
        <v>14997</v>
      </c>
      <c r="D18353" s="222">
        <v>4705.87</v>
      </c>
    </row>
    <row r="18354" spans="1:4" ht="12.75" customHeight="1">
      <c r="A18354" s="203" t="s">
        <v>20201</v>
      </c>
      <c r="B18354" s="193" t="s">
        <v>22227</v>
      </c>
      <c r="C18354" s="194" t="s">
        <v>14997</v>
      </c>
      <c r="D18354" s="222">
        <v>4120.21</v>
      </c>
    </row>
    <row r="18355" spans="1:4" ht="12.75" customHeight="1">
      <c r="A18355" s="203" t="s">
        <v>20202</v>
      </c>
      <c r="B18355" s="193" t="s">
        <v>22228</v>
      </c>
      <c r="C18355" s="194" t="s">
        <v>14997</v>
      </c>
      <c r="D18355" s="222">
        <v>5336.57</v>
      </c>
    </row>
    <row r="18356" spans="1:4" ht="12.75" customHeight="1">
      <c r="A18356" s="203" t="s">
        <v>20203</v>
      </c>
      <c r="B18356" s="193" t="s">
        <v>22229</v>
      </c>
      <c r="C18356" s="194" t="s">
        <v>14997</v>
      </c>
      <c r="D18356" s="222">
        <v>4670.63</v>
      </c>
    </row>
    <row r="18357" spans="1:4" ht="12.75" customHeight="1">
      <c r="A18357" s="203" t="s">
        <v>20204</v>
      </c>
      <c r="B18357" s="193" t="s">
        <v>22230</v>
      </c>
      <c r="C18357" s="194" t="s">
        <v>14997</v>
      </c>
      <c r="D18357" s="222">
        <v>6591.1</v>
      </c>
    </row>
    <row r="18358" spans="1:4" ht="12.75" customHeight="1">
      <c r="A18358" s="203" t="s">
        <v>20205</v>
      </c>
      <c r="B18358" s="193" t="s">
        <v>22231</v>
      </c>
      <c r="C18358" s="194" t="s">
        <v>14997</v>
      </c>
      <c r="D18358" s="222">
        <v>5763.09</v>
      </c>
    </row>
    <row r="18359" spans="1:4" ht="12.75" customHeight="1">
      <c r="A18359" s="203" t="s">
        <v>20206</v>
      </c>
      <c r="B18359" s="193" t="s">
        <v>22232</v>
      </c>
      <c r="C18359" s="194" t="s">
        <v>14997</v>
      </c>
      <c r="D18359" s="222">
        <v>5765.29</v>
      </c>
    </row>
    <row r="18360" spans="1:4" ht="12.75" customHeight="1">
      <c r="A18360" s="203" t="s">
        <v>20207</v>
      </c>
      <c r="B18360" s="193" t="s">
        <v>22233</v>
      </c>
      <c r="C18360" s="194" t="s">
        <v>14997</v>
      </c>
      <c r="D18360" s="222">
        <v>5027.3500000000004</v>
      </c>
    </row>
    <row r="18361" spans="1:4" ht="12.75" customHeight="1">
      <c r="A18361" s="203" t="s">
        <v>20208</v>
      </c>
      <c r="B18361" s="193" t="s">
        <v>22234</v>
      </c>
      <c r="C18361" s="194" t="s">
        <v>14997</v>
      </c>
      <c r="D18361" s="222">
        <v>6165.25</v>
      </c>
    </row>
    <row r="18362" spans="1:4" ht="12.75" customHeight="1">
      <c r="A18362" s="203" t="s">
        <v>20209</v>
      </c>
      <c r="B18362" s="193" t="s">
        <v>22235</v>
      </c>
      <c r="C18362" s="194" t="s">
        <v>14997</v>
      </c>
      <c r="D18362" s="222">
        <v>5374.81</v>
      </c>
    </row>
    <row r="18363" spans="1:4" ht="12.75" customHeight="1">
      <c r="A18363" s="203" t="s">
        <v>20210</v>
      </c>
      <c r="B18363" s="193" t="s">
        <v>22236</v>
      </c>
      <c r="C18363" s="194" t="s">
        <v>14997</v>
      </c>
      <c r="D18363" s="222">
        <v>6986.7</v>
      </c>
    </row>
    <row r="18364" spans="1:4" ht="12.75" customHeight="1">
      <c r="A18364" s="203" t="s">
        <v>20211</v>
      </c>
      <c r="B18364" s="193" t="s">
        <v>22237</v>
      </c>
      <c r="C18364" s="194" t="s">
        <v>14997</v>
      </c>
      <c r="D18364" s="222">
        <v>6087.82</v>
      </c>
    </row>
    <row r="18365" spans="1:4" ht="12.75" customHeight="1">
      <c r="A18365" s="203" t="s">
        <v>20212</v>
      </c>
      <c r="B18365" s="193" t="s">
        <v>22238</v>
      </c>
      <c r="C18365" s="194" t="s">
        <v>14997</v>
      </c>
      <c r="D18365" s="222">
        <v>8669.66</v>
      </c>
    </row>
    <row r="18366" spans="1:4" ht="12.75" customHeight="1">
      <c r="A18366" s="203" t="s">
        <v>20213</v>
      </c>
      <c r="B18366" s="193" t="s">
        <v>22239</v>
      </c>
      <c r="C18366" s="194" t="s">
        <v>14997</v>
      </c>
      <c r="D18366" s="222">
        <v>7546.37</v>
      </c>
    </row>
    <row r="18367" spans="1:4" ht="12.75" customHeight="1">
      <c r="A18367" s="203" t="s">
        <v>20214</v>
      </c>
      <c r="B18367" s="193" t="s">
        <v>22240</v>
      </c>
      <c r="C18367" s="194" t="s">
        <v>14997</v>
      </c>
      <c r="D18367" s="222">
        <v>9755.69</v>
      </c>
    </row>
    <row r="18368" spans="1:4" ht="12.75" customHeight="1">
      <c r="A18368" s="203" t="s">
        <v>20215</v>
      </c>
      <c r="B18368" s="193" t="s">
        <v>22241</v>
      </c>
      <c r="C18368" s="194" t="s">
        <v>14997</v>
      </c>
      <c r="D18368" s="222">
        <v>8414.34</v>
      </c>
    </row>
    <row r="18369" spans="1:4" ht="12.75" customHeight="1">
      <c r="A18369" s="203" t="s">
        <v>20216</v>
      </c>
      <c r="B18369" s="193" t="s">
        <v>22242</v>
      </c>
      <c r="C18369" s="194" t="s">
        <v>14997</v>
      </c>
      <c r="D18369" s="222">
        <v>10281.93</v>
      </c>
    </row>
    <row r="18370" spans="1:4" ht="12.75" customHeight="1">
      <c r="A18370" s="203" t="s">
        <v>20217</v>
      </c>
      <c r="B18370" s="193" t="s">
        <v>22243</v>
      </c>
      <c r="C18370" s="194" t="s">
        <v>14997</v>
      </c>
      <c r="D18370" s="222">
        <v>8871.66</v>
      </c>
    </row>
    <row r="18371" spans="1:4" ht="12.75" customHeight="1">
      <c r="A18371" s="203" t="s">
        <v>20218</v>
      </c>
      <c r="B18371" s="193" t="s">
        <v>22244</v>
      </c>
      <c r="C18371" s="194" t="s">
        <v>14997</v>
      </c>
      <c r="D18371" s="222">
        <v>11736.41</v>
      </c>
    </row>
    <row r="18372" spans="1:4" ht="12.75" customHeight="1">
      <c r="A18372" s="203" t="s">
        <v>20219</v>
      </c>
      <c r="B18372" s="193" t="s">
        <v>22245</v>
      </c>
      <c r="C18372" s="194" t="s">
        <v>14997</v>
      </c>
      <c r="D18372" s="222">
        <v>10115.11</v>
      </c>
    </row>
    <row r="18373" spans="1:4" ht="12.75" customHeight="1">
      <c r="A18373" s="203" t="s">
        <v>20220</v>
      </c>
      <c r="B18373" s="193" t="s">
        <v>22246</v>
      </c>
      <c r="C18373" s="194" t="s">
        <v>14997</v>
      </c>
      <c r="D18373" s="222">
        <v>14601.46</v>
      </c>
    </row>
    <row r="18374" spans="1:4" ht="12.75" customHeight="1">
      <c r="A18374" s="203" t="s">
        <v>20221</v>
      </c>
      <c r="B18374" s="193" t="s">
        <v>22247</v>
      </c>
      <c r="C18374" s="194" t="s">
        <v>14997</v>
      </c>
      <c r="D18374" s="222">
        <v>12571.26</v>
      </c>
    </row>
    <row r="18375" spans="1:4" ht="12.75" customHeight="1">
      <c r="A18375" s="203" t="s">
        <v>20222</v>
      </c>
      <c r="B18375" s="193" t="s">
        <v>23992</v>
      </c>
      <c r="C18375" s="194" t="s">
        <v>14997</v>
      </c>
      <c r="D18375" s="222">
        <v>21734.720000000001</v>
      </c>
    </row>
    <row r="18376" spans="1:4" ht="12.75" customHeight="1">
      <c r="A18376" s="203" t="s">
        <v>20223</v>
      </c>
      <c r="B18376" s="193" t="s">
        <v>23993</v>
      </c>
      <c r="C18376" s="194" t="s">
        <v>14997</v>
      </c>
      <c r="D18376" s="222">
        <v>20768.18</v>
      </c>
    </row>
    <row r="18377" spans="1:4" ht="12.75" customHeight="1">
      <c r="A18377" s="203" t="s">
        <v>20224</v>
      </c>
      <c r="B18377" s="193" t="s">
        <v>23994</v>
      </c>
      <c r="C18377" s="194" t="s">
        <v>14997</v>
      </c>
      <c r="D18377" s="222">
        <v>21830.58</v>
      </c>
    </row>
    <row r="18378" spans="1:4" ht="12.75" customHeight="1">
      <c r="A18378" s="203" t="s">
        <v>20225</v>
      </c>
      <c r="B18378" s="193" t="s">
        <v>23995</v>
      </c>
      <c r="C18378" s="194" t="s">
        <v>14997</v>
      </c>
      <c r="D18378" s="222">
        <v>20832.669999999998</v>
      </c>
    </row>
    <row r="18379" spans="1:4" ht="12.75" customHeight="1">
      <c r="A18379" s="203" t="s">
        <v>20226</v>
      </c>
      <c r="B18379" s="193" t="s">
        <v>23996</v>
      </c>
      <c r="C18379" s="194" t="s">
        <v>14997</v>
      </c>
      <c r="D18379" s="222">
        <v>23640.26</v>
      </c>
    </row>
    <row r="18380" spans="1:4" ht="12.75" customHeight="1">
      <c r="A18380" s="203" t="s">
        <v>20227</v>
      </c>
      <c r="B18380" s="193" t="s">
        <v>23997</v>
      </c>
      <c r="C18380" s="194" t="s">
        <v>14997</v>
      </c>
      <c r="D18380" s="222">
        <v>22551.09</v>
      </c>
    </row>
    <row r="18381" spans="1:4" ht="12.75" customHeight="1">
      <c r="A18381" s="203" t="s">
        <v>20228</v>
      </c>
      <c r="B18381" s="193" t="s">
        <v>23998</v>
      </c>
      <c r="C18381" s="194" t="s">
        <v>14997</v>
      </c>
      <c r="D18381" s="222">
        <v>27700.17</v>
      </c>
    </row>
    <row r="18382" spans="1:4" ht="12.75" customHeight="1">
      <c r="A18382" s="203" t="s">
        <v>20229</v>
      </c>
      <c r="B18382" s="193" t="s">
        <v>23999</v>
      </c>
      <c r="C18382" s="194" t="s">
        <v>14997</v>
      </c>
      <c r="D18382" s="222">
        <v>26393.56</v>
      </c>
    </row>
    <row r="18383" spans="1:4" ht="12.75" customHeight="1">
      <c r="A18383" s="203" t="s">
        <v>20230</v>
      </c>
      <c r="B18383" s="193" t="s">
        <v>24000</v>
      </c>
      <c r="C18383" s="194" t="s">
        <v>14997</v>
      </c>
      <c r="D18383" s="222">
        <v>27485.279999999999</v>
      </c>
    </row>
    <row r="18384" spans="1:4" ht="12.75" customHeight="1">
      <c r="A18384" s="203" t="s">
        <v>20231</v>
      </c>
      <c r="B18384" s="193" t="s">
        <v>24001</v>
      </c>
      <c r="C18384" s="194" t="s">
        <v>14997</v>
      </c>
      <c r="D18384" s="222">
        <v>26289.48</v>
      </c>
    </row>
    <row r="18385" spans="1:4" ht="12.75" customHeight="1">
      <c r="A18385" s="203" t="s">
        <v>20232</v>
      </c>
      <c r="B18385" s="193" t="s">
        <v>24002</v>
      </c>
      <c r="C18385" s="194" t="s">
        <v>14997</v>
      </c>
      <c r="D18385" s="222">
        <v>27945.39</v>
      </c>
    </row>
    <row r="18386" spans="1:4" ht="12.75" customHeight="1">
      <c r="A18386" s="203" t="s">
        <v>20233</v>
      </c>
      <c r="B18386" s="193" t="s">
        <v>24003</v>
      </c>
      <c r="C18386" s="194" t="s">
        <v>14997</v>
      </c>
      <c r="D18386" s="222">
        <v>26707.27</v>
      </c>
    </row>
    <row r="18387" spans="1:4" ht="12.75" customHeight="1">
      <c r="A18387" s="203" t="s">
        <v>20234</v>
      </c>
      <c r="B18387" s="193" t="s">
        <v>24004</v>
      </c>
      <c r="C18387" s="194" t="s">
        <v>14997</v>
      </c>
      <c r="D18387" s="222">
        <v>30366.47</v>
      </c>
    </row>
    <row r="18388" spans="1:4" ht="12.75" customHeight="1">
      <c r="A18388" s="203" t="s">
        <v>20235</v>
      </c>
      <c r="B18388" s="193" t="s">
        <v>24005</v>
      </c>
      <c r="C18388" s="194" t="s">
        <v>14997</v>
      </c>
      <c r="D18388" s="222">
        <v>29017.95</v>
      </c>
    </row>
    <row r="18389" spans="1:4" ht="12.75" customHeight="1">
      <c r="A18389" s="203" t="s">
        <v>20236</v>
      </c>
      <c r="B18389" s="193" t="s">
        <v>24006</v>
      </c>
      <c r="C18389" s="194" t="s">
        <v>14997</v>
      </c>
      <c r="D18389" s="222">
        <v>35754.199999999997</v>
      </c>
    </row>
    <row r="18390" spans="1:4" ht="12.75" customHeight="1">
      <c r="A18390" s="203" t="s">
        <v>20237</v>
      </c>
      <c r="B18390" s="193" t="s">
        <v>24007</v>
      </c>
      <c r="C18390" s="194" t="s">
        <v>14997</v>
      </c>
      <c r="D18390" s="222">
        <v>34138.61</v>
      </c>
    </row>
    <row r="18391" spans="1:4" ht="12.75" customHeight="1">
      <c r="A18391" s="203" t="s">
        <v>20238</v>
      </c>
      <c r="B18391" s="193" t="s">
        <v>24008</v>
      </c>
      <c r="C18391" s="194" t="s">
        <v>14997</v>
      </c>
      <c r="D18391" s="222">
        <v>35713.65</v>
      </c>
    </row>
    <row r="18392" spans="1:4" ht="12.75" customHeight="1">
      <c r="A18392" s="203" t="s">
        <v>20239</v>
      </c>
      <c r="B18392" s="193" t="s">
        <v>24009</v>
      </c>
      <c r="C18392" s="194" t="s">
        <v>14997</v>
      </c>
      <c r="D18392" s="222">
        <v>34148.76</v>
      </c>
    </row>
    <row r="18393" spans="1:4" ht="12.75" customHeight="1">
      <c r="A18393" s="203" t="s">
        <v>20240</v>
      </c>
      <c r="B18393" s="193" t="s">
        <v>24010</v>
      </c>
      <c r="C18393" s="194" t="s">
        <v>14997</v>
      </c>
      <c r="D18393" s="222">
        <v>36685.43</v>
      </c>
    </row>
    <row r="18394" spans="1:4" ht="12.75" customHeight="1">
      <c r="A18394" s="203" t="s">
        <v>20241</v>
      </c>
      <c r="B18394" s="193" t="s">
        <v>24011</v>
      </c>
      <c r="C18394" s="194" t="s">
        <v>14997</v>
      </c>
      <c r="D18394" s="222">
        <v>35047.46</v>
      </c>
    </row>
    <row r="18395" spans="1:4" ht="12.75" customHeight="1">
      <c r="A18395" s="203" t="s">
        <v>20242</v>
      </c>
      <c r="B18395" s="193" t="s">
        <v>24012</v>
      </c>
      <c r="C18395" s="194" t="s">
        <v>14997</v>
      </c>
      <c r="D18395" s="222">
        <v>39892.33</v>
      </c>
    </row>
    <row r="18396" spans="1:4" ht="12.75" customHeight="1">
      <c r="A18396" s="203" t="s">
        <v>20243</v>
      </c>
      <c r="B18396" s="193" t="s">
        <v>24013</v>
      </c>
      <c r="C18396" s="194" t="s">
        <v>14997</v>
      </c>
      <c r="D18396" s="222">
        <v>38123.17</v>
      </c>
    </row>
    <row r="18397" spans="1:4" ht="12.75" customHeight="1">
      <c r="A18397" s="203" t="s">
        <v>20244</v>
      </c>
      <c r="B18397" s="193" t="s">
        <v>24014</v>
      </c>
      <c r="C18397" s="194" t="s">
        <v>14997</v>
      </c>
      <c r="D18397" s="222">
        <v>47053.14</v>
      </c>
    </row>
    <row r="18398" spans="1:4" ht="12.75" customHeight="1">
      <c r="A18398" s="203" t="s">
        <v>20245</v>
      </c>
      <c r="B18398" s="193" t="s">
        <v>24015</v>
      </c>
      <c r="C18398" s="194" t="s">
        <v>14997</v>
      </c>
      <c r="D18398" s="222">
        <v>44962.5</v>
      </c>
    </row>
    <row r="18399" spans="1:4" ht="12.75" customHeight="1">
      <c r="A18399" s="203" t="s">
        <v>20246</v>
      </c>
      <c r="B18399" s="193" t="s">
        <v>24016</v>
      </c>
      <c r="C18399" s="194" t="s">
        <v>14997</v>
      </c>
      <c r="D18399" s="222">
        <v>29205.97</v>
      </c>
    </row>
    <row r="18400" spans="1:4" ht="12.75" customHeight="1">
      <c r="A18400" s="203" t="s">
        <v>20247</v>
      </c>
      <c r="B18400" s="193" t="s">
        <v>24017</v>
      </c>
      <c r="C18400" s="194" t="s">
        <v>14997</v>
      </c>
      <c r="D18400" s="222">
        <v>27885.919999999998</v>
      </c>
    </row>
    <row r="18401" spans="1:4" ht="12.75" customHeight="1">
      <c r="A18401" s="203" t="s">
        <v>20248</v>
      </c>
      <c r="B18401" s="193" t="s">
        <v>24018</v>
      </c>
      <c r="C18401" s="194" t="s">
        <v>14997</v>
      </c>
      <c r="D18401" s="222">
        <v>29656.74</v>
      </c>
    </row>
    <row r="18402" spans="1:4" ht="12.75" customHeight="1">
      <c r="A18402" s="203" t="s">
        <v>20249</v>
      </c>
      <c r="B18402" s="193" t="s">
        <v>24019</v>
      </c>
      <c r="C18402" s="194" t="s">
        <v>14997</v>
      </c>
      <c r="D18402" s="222">
        <v>28289.72</v>
      </c>
    </row>
    <row r="18403" spans="1:4" ht="12.75" customHeight="1">
      <c r="A18403" s="203" t="s">
        <v>20250</v>
      </c>
      <c r="B18403" s="193" t="s">
        <v>24020</v>
      </c>
      <c r="C18403" s="194" t="s">
        <v>14997</v>
      </c>
      <c r="D18403" s="222">
        <v>32268.51</v>
      </c>
    </row>
    <row r="18404" spans="1:4" ht="12.75" customHeight="1">
      <c r="A18404" s="203" t="s">
        <v>20251</v>
      </c>
      <c r="B18404" s="193" t="s">
        <v>24021</v>
      </c>
      <c r="C18404" s="194" t="s">
        <v>14997</v>
      </c>
      <c r="D18404" s="222">
        <v>30775.84</v>
      </c>
    </row>
    <row r="18405" spans="1:4" ht="12.75" customHeight="1">
      <c r="A18405" s="203" t="s">
        <v>20252</v>
      </c>
      <c r="B18405" s="193" t="s">
        <v>24022</v>
      </c>
      <c r="C18405" s="194" t="s">
        <v>14997</v>
      </c>
      <c r="D18405" s="222">
        <v>38063.51</v>
      </c>
    </row>
    <row r="18406" spans="1:4" ht="12.75" customHeight="1">
      <c r="A18406" s="203" t="s">
        <v>20253</v>
      </c>
      <c r="B18406" s="193" t="s">
        <v>24023</v>
      </c>
      <c r="C18406" s="194" t="s">
        <v>14997</v>
      </c>
      <c r="D18406" s="222">
        <v>36271.46</v>
      </c>
    </row>
    <row r="18407" spans="1:4" ht="12.75" customHeight="1">
      <c r="A18407" s="203" t="s">
        <v>20254</v>
      </c>
      <c r="B18407" s="193" t="s">
        <v>24024</v>
      </c>
      <c r="C18407" s="194" t="s">
        <v>14997</v>
      </c>
      <c r="D18407" s="222">
        <v>37727.75</v>
      </c>
    </row>
    <row r="18408" spans="1:4" ht="12.75" customHeight="1">
      <c r="A18408" s="203" t="s">
        <v>20255</v>
      </c>
      <c r="B18408" s="193" t="s">
        <v>24025</v>
      </c>
      <c r="C18408" s="194" t="s">
        <v>14997</v>
      </c>
      <c r="D18408" s="222">
        <v>36023.71</v>
      </c>
    </row>
    <row r="18409" spans="1:4" ht="12.75" customHeight="1">
      <c r="A18409" s="203" t="s">
        <v>20256</v>
      </c>
      <c r="B18409" s="193" t="s">
        <v>24026</v>
      </c>
      <c r="C18409" s="194" t="s">
        <v>14997</v>
      </c>
      <c r="D18409" s="222">
        <v>38702.03</v>
      </c>
    </row>
    <row r="18410" spans="1:4" ht="12.75" customHeight="1">
      <c r="A18410" s="203" t="s">
        <v>20257</v>
      </c>
      <c r="B18410" s="193" t="s">
        <v>24027</v>
      </c>
      <c r="C18410" s="194" t="s">
        <v>14997</v>
      </c>
      <c r="D18410" s="222">
        <v>36919.839999999997</v>
      </c>
    </row>
    <row r="18411" spans="1:4" ht="12.75" customHeight="1">
      <c r="A18411" s="203" t="s">
        <v>20258</v>
      </c>
      <c r="B18411" s="193" t="s">
        <v>24028</v>
      </c>
      <c r="C18411" s="194" t="s">
        <v>14997</v>
      </c>
      <c r="D18411" s="222">
        <v>42134.67</v>
      </c>
    </row>
    <row r="18412" spans="1:4" ht="12.75" customHeight="1">
      <c r="A18412" s="203" t="s">
        <v>20259</v>
      </c>
      <c r="B18412" s="193" t="s">
        <v>24029</v>
      </c>
      <c r="C18412" s="194" t="s">
        <v>14997</v>
      </c>
      <c r="D18412" s="222">
        <v>40204.32</v>
      </c>
    </row>
    <row r="18413" spans="1:4" ht="12.75" customHeight="1">
      <c r="A18413" s="203" t="s">
        <v>20260</v>
      </c>
      <c r="B18413" s="193" t="s">
        <v>24030</v>
      </c>
      <c r="C18413" s="194" t="s">
        <v>14997</v>
      </c>
      <c r="D18413" s="222">
        <v>49715.56</v>
      </c>
    </row>
    <row r="18414" spans="1:4" ht="12.75" customHeight="1">
      <c r="A18414" s="203" t="s">
        <v>20261</v>
      </c>
      <c r="B18414" s="193" t="s">
        <v>24031</v>
      </c>
      <c r="C18414" s="194" t="s">
        <v>14997</v>
      </c>
      <c r="D18414" s="222">
        <v>47441.07</v>
      </c>
    </row>
    <row r="18415" spans="1:4" ht="12.75" customHeight="1">
      <c r="A18415" s="203" t="s">
        <v>20262</v>
      </c>
      <c r="B18415" s="193" t="s">
        <v>24032</v>
      </c>
      <c r="C18415" s="194" t="s">
        <v>14997</v>
      </c>
      <c r="D18415" s="222">
        <v>24932.65</v>
      </c>
    </row>
    <row r="18416" spans="1:4" ht="12.75" customHeight="1">
      <c r="A18416" s="203" t="s">
        <v>20263</v>
      </c>
      <c r="B18416" s="193" t="s">
        <v>24033</v>
      </c>
      <c r="C18416" s="194" t="s">
        <v>14997</v>
      </c>
      <c r="D18416" s="222">
        <v>23745.64</v>
      </c>
    </row>
    <row r="18417" spans="1:4" ht="12.75" customHeight="1">
      <c r="A18417" s="203" t="s">
        <v>20264</v>
      </c>
      <c r="B18417" s="193" t="s">
        <v>24034</v>
      </c>
      <c r="C18417" s="194" t="s">
        <v>14997</v>
      </c>
      <c r="D18417" s="222">
        <v>25031.95</v>
      </c>
    </row>
    <row r="18418" spans="1:4" ht="12.75" customHeight="1">
      <c r="A18418" s="203" t="s">
        <v>20265</v>
      </c>
      <c r="B18418" s="193" t="s">
        <v>24035</v>
      </c>
      <c r="C18418" s="194" t="s">
        <v>14997</v>
      </c>
      <c r="D18418" s="222">
        <v>23805.7</v>
      </c>
    </row>
    <row r="18419" spans="1:4" ht="12.75" customHeight="1">
      <c r="A18419" s="203" t="s">
        <v>20266</v>
      </c>
      <c r="B18419" s="193" t="s">
        <v>24036</v>
      </c>
      <c r="C18419" s="194" t="s">
        <v>14997</v>
      </c>
      <c r="D18419" s="222">
        <v>27180.07</v>
      </c>
    </row>
    <row r="18420" spans="1:4" ht="12.75" customHeight="1">
      <c r="A18420" s="203" t="s">
        <v>20267</v>
      </c>
      <c r="B18420" s="193" t="s">
        <v>24037</v>
      </c>
      <c r="C18420" s="194" t="s">
        <v>14997</v>
      </c>
      <c r="D18420" s="222">
        <v>25836.75</v>
      </c>
    </row>
    <row r="18421" spans="1:4" ht="12.75" customHeight="1">
      <c r="A18421" s="203" t="s">
        <v>20268</v>
      </c>
      <c r="B18421" s="193" t="s">
        <v>24038</v>
      </c>
      <c r="C18421" s="194" t="s">
        <v>14997</v>
      </c>
      <c r="D18421" s="222">
        <v>32106.65</v>
      </c>
    </row>
    <row r="18422" spans="1:4" ht="12.75" customHeight="1">
      <c r="A18422" s="203" t="s">
        <v>20269</v>
      </c>
      <c r="B18422" s="193" t="s">
        <v>24039</v>
      </c>
      <c r="C18422" s="194" t="s">
        <v>14997</v>
      </c>
      <c r="D18422" s="222">
        <v>30473.3</v>
      </c>
    </row>
    <row r="18423" spans="1:4" ht="12.75" customHeight="1">
      <c r="A18423" s="203" t="s">
        <v>20270</v>
      </c>
      <c r="B18423" s="193" t="s">
        <v>24040</v>
      </c>
      <c r="C18423" s="194" t="s">
        <v>14997</v>
      </c>
      <c r="D18423" s="222">
        <v>30931.02</v>
      </c>
    </row>
    <row r="18424" spans="1:4" ht="12.75" customHeight="1">
      <c r="A18424" s="203" t="s">
        <v>20271</v>
      </c>
      <c r="B18424" s="193" t="s">
        <v>24041</v>
      </c>
      <c r="C18424" s="194" t="s">
        <v>14997</v>
      </c>
      <c r="D18424" s="222">
        <v>29485.89</v>
      </c>
    </row>
    <row r="18425" spans="1:4" ht="12.75" customHeight="1">
      <c r="A18425" s="203" t="s">
        <v>20272</v>
      </c>
      <c r="B18425" s="193" t="s">
        <v>24042</v>
      </c>
      <c r="C18425" s="194" t="s">
        <v>14997</v>
      </c>
      <c r="D18425" s="222">
        <v>31422.52</v>
      </c>
    </row>
    <row r="18426" spans="1:4" ht="12.75" customHeight="1">
      <c r="A18426" s="203" t="s">
        <v>20273</v>
      </c>
      <c r="B18426" s="193" t="s">
        <v>24043</v>
      </c>
      <c r="C18426" s="194" t="s">
        <v>14997</v>
      </c>
      <c r="D18426" s="222">
        <v>29925.79</v>
      </c>
    </row>
    <row r="18427" spans="1:4" ht="12.75" customHeight="1">
      <c r="A18427" s="203" t="s">
        <v>20274</v>
      </c>
      <c r="B18427" s="193" t="s">
        <v>24044</v>
      </c>
      <c r="C18427" s="194" t="s">
        <v>14997</v>
      </c>
      <c r="D18427" s="222">
        <v>34220.339999999997</v>
      </c>
    </row>
    <row r="18428" spans="1:4" ht="12.75" customHeight="1">
      <c r="A18428" s="203" t="s">
        <v>20275</v>
      </c>
      <c r="B18428" s="193" t="s">
        <v>24045</v>
      </c>
      <c r="C18428" s="194" t="s">
        <v>14997</v>
      </c>
      <c r="D18428" s="222">
        <v>32583.63</v>
      </c>
    </row>
    <row r="18429" spans="1:4" ht="12.75" customHeight="1">
      <c r="A18429" s="203" t="s">
        <v>20276</v>
      </c>
      <c r="B18429" s="193" t="s">
        <v>24046</v>
      </c>
      <c r="C18429" s="194" t="s">
        <v>14997</v>
      </c>
      <c r="D18429" s="222">
        <v>40422.629999999997</v>
      </c>
    </row>
    <row r="18430" spans="1:4" ht="12.75" customHeight="1">
      <c r="A18430" s="203" t="s">
        <v>20277</v>
      </c>
      <c r="B18430" s="193" t="s">
        <v>24047</v>
      </c>
      <c r="C18430" s="194" t="s">
        <v>14997</v>
      </c>
      <c r="D18430" s="222">
        <v>38454.26</v>
      </c>
    </row>
    <row r="18431" spans="1:4" ht="12.75" customHeight="1">
      <c r="A18431" s="203" t="s">
        <v>20278</v>
      </c>
      <c r="B18431" s="193" t="s">
        <v>24048</v>
      </c>
      <c r="C18431" s="194" t="s">
        <v>14997</v>
      </c>
      <c r="D18431" s="222">
        <v>39743.769999999997</v>
      </c>
    </row>
    <row r="18432" spans="1:4" ht="12.75" customHeight="1">
      <c r="A18432" s="203" t="s">
        <v>20279</v>
      </c>
      <c r="B18432" s="193" t="s">
        <v>24049</v>
      </c>
      <c r="C18432" s="194" t="s">
        <v>14997</v>
      </c>
      <c r="D18432" s="222">
        <v>37900.15</v>
      </c>
    </row>
    <row r="18433" spans="1:4" ht="12.75" customHeight="1">
      <c r="A18433" s="203" t="s">
        <v>20280</v>
      </c>
      <c r="B18433" s="193" t="s">
        <v>24050</v>
      </c>
      <c r="C18433" s="194" t="s">
        <v>14997</v>
      </c>
      <c r="D18433" s="222">
        <v>40716.69</v>
      </c>
    </row>
    <row r="18434" spans="1:4" ht="12.75" customHeight="1">
      <c r="A18434" s="203" t="s">
        <v>20281</v>
      </c>
      <c r="B18434" s="193" t="s">
        <v>24051</v>
      </c>
      <c r="C18434" s="194" t="s">
        <v>14997</v>
      </c>
      <c r="D18434" s="222">
        <v>38790.730000000003</v>
      </c>
    </row>
    <row r="18435" spans="1:4" ht="12.75" customHeight="1">
      <c r="A18435" s="203" t="s">
        <v>20282</v>
      </c>
      <c r="B18435" s="193" t="s">
        <v>24052</v>
      </c>
      <c r="C18435" s="194" t="s">
        <v>14997</v>
      </c>
      <c r="D18435" s="222">
        <v>44373.14</v>
      </c>
    </row>
    <row r="18436" spans="1:4" ht="12.75" customHeight="1">
      <c r="A18436" s="203" t="s">
        <v>20283</v>
      </c>
      <c r="B18436" s="193" t="s">
        <v>24053</v>
      </c>
      <c r="C18436" s="194" t="s">
        <v>14997</v>
      </c>
      <c r="D18436" s="222">
        <v>42282.43</v>
      </c>
    </row>
    <row r="18437" spans="1:4" ht="12.75" customHeight="1">
      <c r="A18437" s="203" t="s">
        <v>20284</v>
      </c>
      <c r="B18437" s="193" t="s">
        <v>24054</v>
      </c>
      <c r="C18437" s="194" t="s">
        <v>14997</v>
      </c>
      <c r="D18437" s="222">
        <v>52496.46</v>
      </c>
    </row>
    <row r="18438" spans="1:4" ht="12.75" customHeight="1">
      <c r="A18438" s="203" t="s">
        <v>20285</v>
      </c>
      <c r="B18438" s="193" t="s">
        <v>24055</v>
      </c>
      <c r="C18438" s="194" t="s">
        <v>14997</v>
      </c>
      <c r="D18438" s="222">
        <v>50011.67</v>
      </c>
    </row>
    <row r="18439" spans="1:4" ht="12.75" customHeight="1">
      <c r="A18439" s="203" t="s">
        <v>20286</v>
      </c>
      <c r="B18439" s="193" t="s">
        <v>24056</v>
      </c>
      <c r="C18439" s="194" t="s">
        <v>14997</v>
      </c>
      <c r="D18439" s="222">
        <v>32653.84</v>
      </c>
    </row>
    <row r="18440" spans="1:4" ht="12.75" customHeight="1">
      <c r="A18440" s="203" t="s">
        <v>20287</v>
      </c>
      <c r="B18440" s="193" t="s">
        <v>24057</v>
      </c>
      <c r="C18440" s="194" t="s">
        <v>14997</v>
      </c>
      <c r="D18440" s="222">
        <v>31084.19</v>
      </c>
    </row>
    <row r="18441" spans="1:4" ht="12.75" customHeight="1">
      <c r="A18441" s="203" t="s">
        <v>20288</v>
      </c>
      <c r="B18441" s="193" t="s">
        <v>24058</v>
      </c>
      <c r="C18441" s="194" t="s">
        <v>14997</v>
      </c>
      <c r="D18441" s="222">
        <v>33218.18</v>
      </c>
    </row>
    <row r="18442" spans="1:4" ht="12.75" customHeight="1">
      <c r="A18442" s="203" t="s">
        <v>20289</v>
      </c>
      <c r="B18442" s="193" t="s">
        <v>24059</v>
      </c>
      <c r="C18442" s="194" t="s">
        <v>14997</v>
      </c>
      <c r="D18442" s="222">
        <v>31592.57</v>
      </c>
    </row>
    <row r="18443" spans="1:4" ht="12.75" customHeight="1">
      <c r="A18443" s="203" t="s">
        <v>20290</v>
      </c>
      <c r="B18443" s="193" t="s">
        <v>24060</v>
      </c>
      <c r="C18443" s="194" t="s">
        <v>14997</v>
      </c>
      <c r="D18443" s="222">
        <v>36417.550000000003</v>
      </c>
    </row>
    <row r="18444" spans="1:4" ht="12.75" customHeight="1">
      <c r="A18444" s="203" t="s">
        <v>20291</v>
      </c>
      <c r="B18444" s="193" t="s">
        <v>24061</v>
      </c>
      <c r="C18444" s="194" t="s">
        <v>14997</v>
      </c>
      <c r="D18444" s="222">
        <v>34637.089999999997</v>
      </c>
    </row>
    <row r="18445" spans="1:4" ht="12.75" customHeight="1">
      <c r="A18445" s="203" t="s">
        <v>20292</v>
      </c>
      <c r="B18445" s="193" t="s">
        <v>24062</v>
      </c>
      <c r="C18445" s="194" t="s">
        <v>14997</v>
      </c>
      <c r="D18445" s="222">
        <v>43124.27</v>
      </c>
    </row>
    <row r="18446" spans="1:4" ht="12.75" customHeight="1">
      <c r="A18446" s="203" t="s">
        <v>20293</v>
      </c>
      <c r="B18446" s="193" t="s">
        <v>24063</v>
      </c>
      <c r="C18446" s="194" t="s">
        <v>14997</v>
      </c>
      <c r="D18446" s="222">
        <v>40979.42</v>
      </c>
    </row>
    <row r="18447" spans="1:4" ht="12.75" customHeight="1">
      <c r="A18447" s="203" t="s">
        <v>20294</v>
      </c>
      <c r="B18447" s="193" t="s">
        <v>24064</v>
      </c>
      <c r="C18447" s="194" t="s">
        <v>14997</v>
      </c>
      <c r="D18447" s="222">
        <v>41993.82</v>
      </c>
    </row>
    <row r="18448" spans="1:4" ht="12.75" customHeight="1">
      <c r="A18448" s="203" t="s">
        <v>20295</v>
      </c>
      <c r="B18448" s="193" t="s">
        <v>24065</v>
      </c>
      <c r="C18448" s="194" t="s">
        <v>14997</v>
      </c>
      <c r="D18448" s="222">
        <v>40011.33</v>
      </c>
    </row>
    <row r="18449" spans="1:4" ht="12.75" customHeight="1">
      <c r="A18449" s="203" t="s">
        <v>20296</v>
      </c>
      <c r="B18449" s="193" t="s">
        <v>24066</v>
      </c>
      <c r="C18449" s="194" t="s">
        <v>14997</v>
      </c>
      <c r="D18449" s="222">
        <v>42874.3</v>
      </c>
    </row>
    <row r="18450" spans="1:4" ht="12.75" customHeight="1">
      <c r="A18450" s="203" t="s">
        <v>20297</v>
      </c>
      <c r="B18450" s="193" t="s">
        <v>24067</v>
      </c>
      <c r="C18450" s="194" t="s">
        <v>14997</v>
      </c>
      <c r="D18450" s="222">
        <v>40803.839999999997</v>
      </c>
    </row>
    <row r="18451" spans="1:4" ht="12.75" customHeight="1">
      <c r="A18451" s="203" t="s">
        <v>20298</v>
      </c>
      <c r="B18451" s="193" t="s">
        <v>24068</v>
      </c>
      <c r="C18451" s="194" t="s">
        <v>14997</v>
      </c>
      <c r="D18451" s="222">
        <v>46959.85</v>
      </c>
    </row>
    <row r="18452" spans="1:4" ht="12.75" customHeight="1">
      <c r="A18452" s="203" t="s">
        <v>20299</v>
      </c>
      <c r="B18452" s="193" t="s">
        <v>24069</v>
      </c>
      <c r="C18452" s="194" t="s">
        <v>14997</v>
      </c>
      <c r="D18452" s="222">
        <v>44707.67</v>
      </c>
    </row>
    <row r="18453" spans="1:4" ht="12.75" customHeight="1">
      <c r="A18453" s="203" t="s">
        <v>20300</v>
      </c>
      <c r="B18453" s="193" t="s">
        <v>24070</v>
      </c>
      <c r="C18453" s="194" t="s">
        <v>14997</v>
      </c>
      <c r="D18453" s="222">
        <v>55651.22</v>
      </c>
    </row>
    <row r="18454" spans="1:4" ht="12.75" customHeight="1">
      <c r="A18454" s="203" t="s">
        <v>20301</v>
      </c>
      <c r="B18454" s="193" t="s">
        <v>24071</v>
      </c>
      <c r="C18454" s="194" t="s">
        <v>14997</v>
      </c>
      <c r="D18454" s="222">
        <v>52969.99</v>
      </c>
    </row>
    <row r="18455" spans="1:4" ht="12.75" customHeight="1">
      <c r="A18455" s="203" t="s">
        <v>20302</v>
      </c>
      <c r="B18455" s="193" t="s">
        <v>24072</v>
      </c>
      <c r="C18455" s="194" t="s">
        <v>14997</v>
      </c>
      <c r="D18455" s="222">
        <v>51792.25</v>
      </c>
    </row>
    <row r="18456" spans="1:4" ht="12.75" customHeight="1">
      <c r="A18456" s="203" t="s">
        <v>20303</v>
      </c>
      <c r="B18456" s="193" t="s">
        <v>24073</v>
      </c>
      <c r="C18456" s="194" t="s">
        <v>14997</v>
      </c>
      <c r="D18456" s="222">
        <v>49485.65</v>
      </c>
    </row>
    <row r="18457" spans="1:4" ht="12.75" customHeight="1">
      <c r="A18457" s="203" t="s">
        <v>20304</v>
      </c>
      <c r="B18457" s="193" t="s">
        <v>24074</v>
      </c>
      <c r="C18457" s="194" t="s">
        <v>14997</v>
      </c>
      <c r="D18457" s="222">
        <v>53004.41</v>
      </c>
    </row>
    <row r="18458" spans="1:4" ht="12.75" customHeight="1">
      <c r="A18458" s="203" t="s">
        <v>20305</v>
      </c>
      <c r="B18458" s="193" t="s">
        <v>24075</v>
      </c>
      <c r="C18458" s="194" t="s">
        <v>14997</v>
      </c>
      <c r="D18458" s="222">
        <v>50590.07</v>
      </c>
    </row>
    <row r="18459" spans="1:4" ht="12.75" customHeight="1">
      <c r="A18459" s="203" t="s">
        <v>20306</v>
      </c>
      <c r="B18459" s="193" t="s">
        <v>24076</v>
      </c>
      <c r="C18459" s="194" t="s">
        <v>14997</v>
      </c>
      <c r="D18459" s="222">
        <v>58296.46</v>
      </c>
    </row>
    <row r="18460" spans="1:4" ht="12.75" customHeight="1">
      <c r="A18460" s="203" t="s">
        <v>20307</v>
      </c>
      <c r="B18460" s="193" t="s">
        <v>24077</v>
      </c>
      <c r="C18460" s="194" t="s">
        <v>14997</v>
      </c>
      <c r="D18460" s="222">
        <v>55672.26</v>
      </c>
    </row>
    <row r="18461" spans="1:4" ht="12.75" customHeight="1">
      <c r="A18461" s="203" t="s">
        <v>20308</v>
      </c>
      <c r="B18461" s="193" t="s">
        <v>24078</v>
      </c>
      <c r="C18461" s="194" t="s">
        <v>14997</v>
      </c>
      <c r="D18461" s="222">
        <v>69529.149999999994</v>
      </c>
    </row>
    <row r="18462" spans="1:4" ht="12.75" customHeight="1">
      <c r="A18462" s="203" t="s">
        <v>20309</v>
      </c>
      <c r="B18462" s="193" t="s">
        <v>24079</v>
      </c>
      <c r="C18462" s="194" t="s">
        <v>14997</v>
      </c>
      <c r="D18462" s="222">
        <v>66405.17</v>
      </c>
    </row>
    <row r="18463" spans="1:4" ht="12.75" customHeight="1">
      <c r="A18463" s="203" t="s">
        <v>20310</v>
      </c>
      <c r="B18463" s="193" t="s">
        <v>24080</v>
      </c>
      <c r="C18463" s="194" t="s">
        <v>14997</v>
      </c>
      <c r="D18463" s="222">
        <v>44957.2</v>
      </c>
    </row>
    <row r="18464" spans="1:4" ht="12.75" customHeight="1">
      <c r="A18464" s="203" t="s">
        <v>20311</v>
      </c>
      <c r="B18464" s="193" t="s">
        <v>24081</v>
      </c>
      <c r="C18464" s="194" t="s">
        <v>14997</v>
      </c>
      <c r="D18464" s="222">
        <v>42835.14</v>
      </c>
    </row>
    <row r="18465" spans="1:4" ht="12.75" customHeight="1">
      <c r="A18465" s="203" t="s">
        <v>20312</v>
      </c>
      <c r="B18465" s="193" t="s">
        <v>24082</v>
      </c>
      <c r="C18465" s="194" t="s">
        <v>14997</v>
      </c>
      <c r="D18465" s="222">
        <v>45221.29</v>
      </c>
    </row>
    <row r="18466" spans="1:4" ht="12.75" customHeight="1">
      <c r="A18466" s="203" t="s">
        <v>20313</v>
      </c>
      <c r="B18466" s="193" t="s">
        <v>24083</v>
      </c>
      <c r="C18466" s="194" t="s">
        <v>14997</v>
      </c>
      <c r="D18466" s="222">
        <v>43007.040000000001</v>
      </c>
    </row>
    <row r="18467" spans="1:4" ht="12.75" customHeight="1">
      <c r="A18467" s="203" t="s">
        <v>20314</v>
      </c>
      <c r="B18467" s="193" t="s">
        <v>24084</v>
      </c>
      <c r="C18467" s="194" t="s">
        <v>14997</v>
      </c>
      <c r="D18467" s="222">
        <v>49599.59</v>
      </c>
    </row>
    <row r="18468" spans="1:4" ht="12.75" customHeight="1">
      <c r="A18468" s="203" t="s">
        <v>20315</v>
      </c>
      <c r="B18468" s="193" t="s">
        <v>24085</v>
      </c>
      <c r="C18468" s="194" t="s">
        <v>14997</v>
      </c>
      <c r="D18468" s="222">
        <v>47187.05</v>
      </c>
    </row>
    <row r="18469" spans="1:4" ht="12.75" customHeight="1">
      <c r="A18469" s="203" t="s">
        <v>20316</v>
      </c>
      <c r="B18469" s="193" t="s">
        <v>24086</v>
      </c>
      <c r="C18469" s="194" t="s">
        <v>14997</v>
      </c>
      <c r="D18469" s="222">
        <v>58798.47</v>
      </c>
    </row>
    <row r="18470" spans="1:4" ht="12.75" customHeight="1">
      <c r="A18470" s="203" t="s">
        <v>20317</v>
      </c>
      <c r="B18470" s="193" t="s">
        <v>24087</v>
      </c>
      <c r="C18470" s="194" t="s">
        <v>14997</v>
      </c>
      <c r="D18470" s="222">
        <v>55920.36</v>
      </c>
    </row>
    <row r="18471" spans="1:4" ht="12.75" customHeight="1">
      <c r="A18471" s="203" t="s">
        <v>20318</v>
      </c>
      <c r="B18471" s="193" t="s">
        <v>24088</v>
      </c>
      <c r="C18471" s="194" t="s">
        <v>14997</v>
      </c>
      <c r="D18471" s="222">
        <v>54697.78</v>
      </c>
    </row>
    <row r="18472" spans="1:4" ht="12.75" customHeight="1">
      <c r="A18472" s="203" t="s">
        <v>20319</v>
      </c>
      <c r="B18472" s="193" t="s">
        <v>24089</v>
      </c>
      <c r="C18472" s="194" t="s">
        <v>14997</v>
      </c>
      <c r="D18472" s="222">
        <v>52237.41</v>
      </c>
    </row>
    <row r="18473" spans="1:4" ht="12.75" customHeight="1">
      <c r="A18473" s="203" t="s">
        <v>20320</v>
      </c>
      <c r="B18473" s="193" t="s">
        <v>24090</v>
      </c>
      <c r="C18473" s="194" t="s">
        <v>14997</v>
      </c>
      <c r="D18473" s="222">
        <v>55693.51</v>
      </c>
    </row>
    <row r="18474" spans="1:4" ht="12.75" customHeight="1">
      <c r="A18474" s="203" t="s">
        <v>20321</v>
      </c>
      <c r="B18474" s="193" t="s">
        <v>24091</v>
      </c>
      <c r="C18474" s="194" t="s">
        <v>14997</v>
      </c>
      <c r="D18474" s="222">
        <v>53119.77</v>
      </c>
    </row>
    <row r="18475" spans="1:4" ht="12.75" customHeight="1">
      <c r="A18475" s="203" t="s">
        <v>20322</v>
      </c>
      <c r="B18475" s="193" t="s">
        <v>24092</v>
      </c>
      <c r="C18475" s="194" t="s">
        <v>14997</v>
      </c>
      <c r="D18475" s="222">
        <v>61140.53</v>
      </c>
    </row>
    <row r="18476" spans="1:4" ht="12.75" customHeight="1">
      <c r="A18476" s="203" t="s">
        <v>20323</v>
      </c>
      <c r="B18476" s="193" t="s">
        <v>24093</v>
      </c>
      <c r="C18476" s="194" t="s">
        <v>14997</v>
      </c>
      <c r="D18476" s="222">
        <v>58338.54</v>
      </c>
    </row>
    <row r="18477" spans="1:4" ht="12.75" customHeight="1">
      <c r="A18477" s="203" t="s">
        <v>20324</v>
      </c>
      <c r="B18477" s="193" t="s">
        <v>24094</v>
      </c>
      <c r="C18477" s="194" t="s">
        <v>14997</v>
      </c>
      <c r="D18477" s="222">
        <v>72915.64</v>
      </c>
    </row>
    <row r="18478" spans="1:4" ht="12.75" customHeight="1">
      <c r="A18478" s="203" t="s">
        <v>20325</v>
      </c>
      <c r="B18478" s="193" t="s">
        <v>24095</v>
      </c>
      <c r="C18478" s="194" t="s">
        <v>14997</v>
      </c>
      <c r="D18478" s="222">
        <v>69573.98</v>
      </c>
    </row>
    <row r="18479" spans="1:4" ht="12.75" customHeight="1">
      <c r="A18479" s="203" t="s">
        <v>20326</v>
      </c>
      <c r="B18479" s="193" t="s">
        <v>24096</v>
      </c>
      <c r="C18479" s="194" t="s">
        <v>14997</v>
      </c>
      <c r="D18479" s="222">
        <v>64220.7</v>
      </c>
    </row>
    <row r="18480" spans="1:4" ht="12.75" customHeight="1">
      <c r="A18480" s="203" t="s">
        <v>20327</v>
      </c>
      <c r="B18480" s="193" t="s">
        <v>24097</v>
      </c>
      <c r="C18480" s="194" t="s">
        <v>14997</v>
      </c>
      <c r="D18480" s="222">
        <v>61203.22</v>
      </c>
    </row>
    <row r="18481" spans="1:4" ht="12.75" customHeight="1">
      <c r="A18481" s="203" t="s">
        <v>20328</v>
      </c>
      <c r="B18481" s="193" t="s">
        <v>24098</v>
      </c>
      <c r="C18481" s="194" t="s">
        <v>14997</v>
      </c>
      <c r="D18481" s="222">
        <v>65835.48</v>
      </c>
    </row>
    <row r="18482" spans="1:4" ht="12.75" customHeight="1">
      <c r="A18482" s="203" t="s">
        <v>20329</v>
      </c>
      <c r="B18482" s="193" t="s">
        <v>24099</v>
      </c>
      <c r="C18482" s="194" t="s">
        <v>14997</v>
      </c>
      <c r="D18482" s="222">
        <v>62658.38</v>
      </c>
    </row>
    <row r="18483" spans="1:4" ht="12.75" customHeight="1">
      <c r="A18483" s="203" t="s">
        <v>20330</v>
      </c>
      <c r="B18483" s="193" t="s">
        <v>24100</v>
      </c>
      <c r="C18483" s="194" t="s">
        <v>14997</v>
      </c>
      <c r="D18483" s="222">
        <v>72113.179999999993</v>
      </c>
    </row>
    <row r="18484" spans="1:4" ht="12.75" customHeight="1">
      <c r="A18484" s="203" t="s">
        <v>20331</v>
      </c>
      <c r="B18484" s="193" t="s">
        <v>24101</v>
      </c>
      <c r="C18484" s="194" t="s">
        <v>14997</v>
      </c>
      <c r="D18484" s="222">
        <v>68676.34</v>
      </c>
    </row>
    <row r="18485" spans="1:4" ht="12.75" customHeight="1">
      <c r="A18485" s="203" t="s">
        <v>20332</v>
      </c>
      <c r="B18485" s="193" t="s">
        <v>24102</v>
      </c>
      <c r="C18485" s="194" t="s">
        <v>14997</v>
      </c>
      <c r="D18485" s="222">
        <v>85708.18</v>
      </c>
    </row>
    <row r="18486" spans="1:4" ht="12.75" customHeight="1">
      <c r="A18486" s="203" t="s">
        <v>20333</v>
      </c>
      <c r="B18486" s="193" t="s">
        <v>24103</v>
      </c>
      <c r="C18486" s="194" t="s">
        <v>14997</v>
      </c>
      <c r="D18486" s="222">
        <v>81652.210000000006</v>
      </c>
    </row>
    <row r="18487" spans="1:4" ht="12.75" customHeight="1">
      <c r="A18487" s="203" t="s">
        <v>20334</v>
      </c>
      <c r="B18487" s="193" t="s">
        <v>24104</v>
      </c>
      <c r="C18487" s="194" t="s">
        <v>14997</v>
      </c>
      <c r="D18487" s="222">
        <v>12576.69</v>
      </c>
    </row>
    <row r="18488" spans="1:4" ht="12.75" customHeight="1">
      <c r="A18488" s="203" t="s">
        <v>20335</v>
      </c>
      <c r="B18488" s="193" t="s">
        <v>24105</v>
      </c>
      <c r="C18488" s="194" t="s">
        <v>14997</v>
      </c>
      <c r="D18488" s="222">
        <v>12086.08</v>
      </c>
    </row>
    <row r="18489" spans="1:4" ht="12.75" customHeight="1">
      <c r="A18489" s="203" t="s">
        <v>20336</v>
      </c>
      <c r="B18489" s="193" t="s">
        <v>24106</v>
      </c>
      <c r="C18489" s="194" t="s">
        <v>14997</v>
      </c>
      <c r="D18489" s="222">
        <v>12696.32</v>
      </c>
    </row>
    <row r="18490" spans="1:4" ht="12.75" customHeight="1">
      <c r="A18490" s="203" t="s">
        <v>20337</v>
      </c>
      <c r="B18490" s="193" t="s">
        <v>24107</v>
      </c>
      <c r="C18490" s="194" t="s">
        <v>14997</v>
      </c>
      <c r="D18490" s="222">
        <v>12194.68</v>
      </c>
    </row>
    <row r="18491" spans="1:4" ht="12.75" customHeight="1">
      <c r="A18491" s="203" t="s">
        <v>20338</v>
      </c>
      <c r="B18491" s="193" t="s">
        <v>24108</v>
      </c>
      <c r="C18491" s="194" t="s">
        <v>14997</v>
      </c>
      <c r="D18491" s="222">
        <v>13546.68</v>
      </c>
    </row>
    <row r="18492" spans="1:4" ht="12.75" customHeight="1">
      <c r="A18492" s="203" t="s">
        <v>20339</v>
      </c>
      <c r="B18492" s="193" t="s">
        <v>24109</v>
      </c>
      <c r="C18492" s="194" t="s">
        <v>14997</v>
      </c>
      <c r="D18492" s="222">
        <v>13006.01</v>
      </c>
    </row>
    <row r="18493" spans="1:4" ht="12.75" customHeight="1">
      <c r="A18493" s="203" t="s">
        <v>20340</v>
      </c>
      <c r="B18493" s="193" t="s">
        <v>24110</v>
      </c>
      <c r="C18493" s="194" t="s">
        <v>14997</v>
      </c>
      <c r="D18493" s="222">
        <v>15527.85</v>
      </c>
    </row>
    <row r="18494" spans="1:4" ht="12.75" customHeight="1">
      <c r="A18494" s="203" t="s">
        <v>20341</v>
      </c>
      <c r="B18494" s="193" t="s">
        <v>24111</v>
      </c>
      <c r="C18494" s="194" t="s">
        <v>14997</v>
      </c>
      <c r="D18494" s="222">
        <v>14888.11</v>
      </c>
    </row>
    <row r="18495" spans="1:4" ht="12.75" customHeight="1">
      <c r="A18495" s="203" t="s">
        <v>20342</v>
      </c>
      <c r="B18495" s="193" t="s">
        <v>24112</v>
      </c>
      <c r="C18495" s="194" t="s">
        <v>14997</v>
      </c>
      <c r="D18495" s="222">
        <v>17741.16</v>
      </c>
    </row>
    <row r="18496" spans="1:4" ht="12.75" customHeight="1">
      <c r="A18496" s="203" t="s">
        <v>20343</v>
      </c>
      <c r="B18496" s="193" t="s">
        <v>24113</v>
      </c>
      <c r="C18496" s="194" t="s">
        <v>14997</v>
      </c>
      <c r="D18496" s="222">
        <v>17049.830000000002</v>
      </c>
    </row>
    <row r="18497" spans="1:4" ht="12.75" customHeight="1">
      <c r="A18497" s="203" t="s">
        <v>20344</v>
      </c>
      <c r="B18497" s="193" t="s">
        <v>24114</v>
      </c>
      <c r="C18497" s="194" t="s">
        <v>14997</v>
      </c>
      <c r="D18497" s="222">
        <v>18081.82</v>
      </c>
    </row>
    <row r="18498" spans="1:4" ht="12.75" customHeight="1">
      <c r="A18498" s="203" t="s">
        <v>20345</v>
      </c>
      <c r="B18498" s="193" t="s">
        <v>24115</v>
      </c>
      <c r="C18498" s="194" t="s">
        <v>14997</v>
      </c>
      <c r="D18498" s="222">
        <v>17368.96</v>
      </c>
    </row>
    <row r="18499" spans="1:4" ht="12.75" customHeight="1">
      <c r="A18499" s="203" t="s">
        <v>20346</v>
      </c>
      <c r="B18499" s="193" t="s">
        <v>24116</v>
      </c>
      <c r="C18499" s="194" t="s">
        <v>14997</v>
      </c>
      <c r="D18499" s="222">
        <v>19454.060000000001</v>
      </c>
    </row>
    <row r="18500" spans="1:4" ht="12.75" customHeight="1">
      <c r="A18500" s="203" t="s">
        <v>20347</v>
      </c>
      <c r="B18500" s="193" t="s">
        <v>24117</v>
      </c>
      <c r="C18500" s="194" t="s">
        <v>14997</v>
      </c>
      <c r="D18500" s="222">
        <v>18683.060000000001</v>
      </c>
    </row>
    <row r="18501" spans="1:4" ht="12.75" customHeight="1">
      <c r="A18501" s="203" t="s">
        <v>20348</v>
      </c>
      <c r="B18501" s="193" t="s">
        <v>24118</v>
      </c>
      <c r="C18501" s="194" t="s">
        <v>14997</v>
      </c>
      <c r="D18501" s="222">
        <v>22570.400000000001</v>
      </c>
    </row>
    <row r="18502" spans="1:4" ht="12.75" customHeight="1">
      <c r="A18502" s="203" t="s">
        <v>20349</v>
      </c>
      <c r="B18502" s="193" t="s">
        <v>24119</v>
      </c>
      <c r="C18502" s="194" t="s">
        <v>14997</v>
      </c>
      <c r="D18502" s="222">
        <v>21652.95</v>
      </c>
    </row>
    <row r="18503" spans="1:4" ht="12.75" customHeight="1">
      <c r="A18503" s="203" t="s">
        <v>20350</v>
      </c>
      <c r="B18503" s="193" t="s">
        <v>24120</v>
      </c>
      <c r="C18503" s="194" t="s">
        <v>14997</v>
      </c>
      <c r="D18503" s="222">
        <v>23235.63</v>
      </c>
    </row>
    <row r="18504" spans="1:4" ht="12.75" customHeight="1">
      <c r="A18504" s="203" t="s">
        <v>20351</v>
      </c>
      <c r="B18504" s="193" t="s">
        <v>24121</v>
      </c>
      <c r="C18504" s="194" t="s">
        <v>14997</v>
      </c>
      <c r="D18504" s="222">
        <v>22351.759999999998</v>
      </c>
    </row>
    <row r="18505" spans="1:4" ht="12.75" customHeight="1">
      <c r="A18505" s="203" t="s">
        <v>20352</v>
      </c>
      <c r="B18505" s="193" t="s">
        <v>24122</v>
      </c>
      <c r="C18505" s="194" t="s">
        <v>14997</v>
      </c>
      <c r="D18505" s="222">
        <v>23861.1</v>
      </c>
    </row>
    <row r="18506" spans="1:4" ht="12.75" customHeight="1">
      <c r="A18506" s="203" t="s">
        <v>20353</v>
      </c>
      <c r="B18506" s="193" t="s">
        <v>24123</v>
      </c>
      <c r="C18506" s="194" t="s">
        <v>14997</v>
      </c>
      <c r="D18506" s="222">
        <v>22945.43</v>
      </c>
    </row>
    <row r="18507" spans="1:4" ht="12.75" customHeight="1">
      <c r="A18507" s="203" t="s">
        <v>20354</v>
      </c>
      <c r="B18507" s="193" t="s">
        <v>24124</v>
      </c>
      <c r="C18507" s="194" t="s">
        <v>14997</v>
      </c>
      <c r="D18507" s="222">
        <v>25811.24</v>
      </c>
    </row>
    <row r="18508" spans="1:4" ht="12.75" customHeight="1">
      <c r="A18508" s="203" t="s">
        <v>20355</v>
      </c>
      <c r="B18508" s="193" t="s">
        <v>24125</v>
      </c>
      <c r="C18508" s="194" t="s">
        <v>14997</v>
      </c>
      <c r="D18508" s="222">
        <v>24822.41</v>
      </c>
    </row>
    <row r="18509" spans="1:4" ht="12.75" customHeight="1">
      <c r="A18509" s="203" t="s">
        <v>20356</v>
      </c>
      <c r="B18509" s="193" t="s">
        <v>24126</v>
      </c>
      <c r="C18509" s="194" t="s">
        <v>14997</v>
      </c>
      <c r="D18509" s="222">
        <v>30179.3</v>
      </c>
    </row>
    <row r="18510" spans="1:4" ht="12.75" customHeight="1">
      <c r="A18510" s="203" t="s">
        <v>20357</v>
      </c>
      <c r="B18510" s="193" t="s">
        <v>24127</v>
      </c>
      <c r="C18510" s="194" t="s">
        <v>14997</v>
      </c>
      <c r="D18510" s="222">
        <v>29004.66</v>
      </c>
    </row>
    <row r="18511" spans="1:4" ht="12.75" customHeight="1">
      <c r="A18511" s="203" t="s">
        <v>20358</v>
      </c>
      <c r="B18511" s="193" t="s">
        <v>24128</v>
      </c>
      <c r="C18511" s="194" t="s">
        <v>14997</v>
      </c>
      <c r="D18511" s="222">
        <v>30735.8</v>
      </c>
    </row>
    <row r="18512" spans="1:4" ht="12.75" customHeight="1">
      <c r="A18512" s="203" t="s">
        <v>20359</v>
      </c>
      <c r="B18512" s="193" t="s">
        <v>24129</v>
      </c>
      <c r="C18512" s="194" t="s">
        <v>14997</v>
      </c>
      <c r="D18512" s="222">
        <v>29518.86</v>
      </c>
    </row>
    <row r="18513" spans="1:4" ht="12.75" customHeight="1">
      <c r="A18513" s="203" t="s">
        <v>20360</v>
      </c>
      <c r="B18513" s="193" t="s">
        <v>24130</v>
      </c>
      <c r="C18513" s="194" t="s">
        <v>14997</v>
      </c>
      <c r="D18513" s="222">
        <v>32022.02</v>
      </c>
    </row>
    <row r="18514" spans="1:4" ht="12.75" customHeight="1">
      <c r="A18514" s="203" t="s">
        <v>20361</v>
      </c>
      <c r="B18514" s="193" t="s">
        <v>24131</v>
      </c>
      <c r="C18514" s="194" t="s">
        <v>14997</v>
      </c>
      <c r="D18514" s="222">
        <v>30745.06</v>
      </c>
    </row>
    <row r="18515" spans="1:4" ht="12.75" customHeight="1">
      <c r="A18515" s="203" t="s">
        <v>20362</v>
      </c>
      <c r="B18515" s="193" t="s">
        <v>24132</v>
      </c>
      <c r="C18515" s="194" t="s">
        <v>14997</v>
      </c>
      <c r="D18515" s="222">
        <v>34672.03</v>
      </c>
    </row>
    <row r="18516" spans="1:4" ht="12.75" customHeight="1">
      <c r="A18516" s="203" t="s">
        <v>20363</v>
      </c>
      <c r="B18516" s="193" t="s">
        <v>24133</v>
      </c>
      <c r="C18516" s="194" t="s">
        <v>14997</v>
      </c>
      <c r="D18516" s="222">
        <v>33304.47</v>
      </c>
    </row>
    <row r="18517" spans="1:4" ht="12.75" customHeight="1">
      <c r="A18517" s="203" t="s">
        <v>20364</v>
      </c>
      <c r="B18517" s="193" t="s">
        <v>24134</v>
      </c>
      <c r="C18517" s="194" t="s">
        <v>14997</v>
      </c>
      <c r="D18517" s="222">
        <v>40611.79</v>
      </c>
    </row>
    <row r="18518" spans="1:4" ht="12.75" customHeight="1">
      <c r="A18518" s="203" t="s">
        <v>20365</v>
      </c>
      <c r="B18518" s="193" t="s">
        <v>24135</v>
      </c>
      <c r="C18518" s="194" t="s">
        <v>14997</v>
      </c>
      <c r="D18518" s="222">
        <v>39013.72</v>
      </c>
    </row>
    <row r="18519" spans="1:4" ht="12.75" customHeight="1">
      <c r="A18519" s="203" t="s">
        <v>20366</v>
      </c>
      <c r="B18519" s="193" t="s">
        <v>24136</v>
      </c>
      <c r="C18519" s="194" t="s">
        <v>14997</v>
      </c>
      <c r="D18519" s="222">
        <v>24101.9</v>
      </c>
    </row>
    <row r="18520" spans="1:4" ht="12.75" customHeight="1">
      <c r="A18520" s="203" t="s">
        <v>20367</v>
      </c>
      <c r="B18520" s="193" t="s">
        <v>24137</v>
      </c>
      <c r="C18520" s="194" t="s">
        <v>14997</v>
      </c>
      <c r="D18520" s="222">
        <v>23155.69</v>
      </c>
    </row>
    <row r="18521" spans="1:4" ht="12.75" customHeight="1">
      <c r="A18521" s="203" t="s">
        <v>20368</v>
      </c>
      <c r="B18521" s="193" t="s">
        <v>24138</v>
      </c>
      <c r="C18521" s="194" t="s">
        <v>14997</v>
      </c>
      <c r="D18521" s="222">
        <v>24679</v>
      </c>
    </row>
    <row r="18522" spans="1:4" ht="12.75" customHeight="1">
      <c r="A18522" s="203" t="s">
        <v>20369</v>
      </c>
      <c r="B18522" s="193" t="s">
        <v>24139</v>
      </c>
      <c r="C18522" s="194" t="s">
        <v>14997</v>
      </c>
      <c r="D18522" s="222">
        <v>23699.040000000001</v>
      </c>
    </row>
    <row r="18523" spans="1:4" ht="12.75" customHeight="1">
      <c r="A18523" s="203" t="s">
        <v>20370</v>
      </c>
      <c r="B18523" s="193" t="s">
        <v>24140</v>
      </c>
      <c r="C18523" s="194" t="s">
        <v>14997</v>
      </c>
      <c r="D18523" s="222">
        <v>26716.47</v>
      </c>
    </row>
    <row r="18524" spans="1:4" ht="12.75" customHeight="1">
      <c r="A18524" s="203" t="s">
        <v>20371</v>
      </c>
      <c r="B18524" s="193" t="s">
        <v>24141</v>
      </c>
      <c r="C18524" s="194" t="s">
        <v>14997</v>
      </c>
      <c r="D18524" s="222">
        <v>25656.17</v>
      </c>
    </row>
    <row r="18525" spans="1:4" ht="12.75" customHeight="1">
      <c r="A18525" s="203" t="s">
        <v>20372</v>
      </c>
      <c r="B18525" s="193" t="s">
        <v>24142</v>
      </c>
      <c r="C18525" s="194" t="s">
        <v>14997</v>
      </c>
      <c r="D18525" s="222">
        <v>31295.73</v>
      </c>
    </row>
    <row r="18526" spans="1:4" ht="12.75" customHeight="1">
      <c r="A18526" s="203" t="s">
        <v>20373</v>
      </c>
      <c r="B18526" s="193" t="s">
        <v>24143</v>
      </c>
      <c r="C18526" s="194" t="s">
        <v>14997</v>
      </c>
      <c r="D18526" s="222">
        <v>30032.66</v>
      </c>
    </row>
    <row r="18527" spans="1:4" ht="12.75" customHeight="1">
      <c r="A18527" s="203" t="s">
        <v>20374</v>
      </c>
      <c r="B18527" s="193" t="s">
        <v>24144</v>
      </c>
      <c r="C18527" s="194" t="s">
        <v>14997</v>
      </c>
      <c r="D18527" s="222">
        <v>31750.14</v>
      </c>
    </row>
    <row r="18528" spans="1:4" ht="12.75" customHeight="1">
      <c r="A18528" s="203" t="s">
        <v>20375</v>
      </c>
      <c r="B18528" s="193" t="s">
        <v>24145</v>
      </c>
      <c r="C18528" s="194" t="s">
        <v>14997</v>
      </c>
      <c r="D18528" s="222">
        <v>30463.69</v>
      </c>
    </row>
    <row r="18529" spans="1:4" ht="12.75" customHeight="1">
      <c r="A18529" s="203" t="s">
        <v>20376</v>
      </c>
      <c r="B18529" s="193" t="s">
        <v>24146</v>
      </c>
      <c r="C18529" s="194" t="s">
        <v>14997</v>
      </c>
      <c r="D18529" s="222">
        <v>32986.400000000001</v>
      </c>
    </row>
    <row r="18530" spans="1:4" ht="12.75" customHeight="1">
      <c r="A18530" s="203" t="s">
        <v>20377</v>
      </c>
      <c r="B18530" s="193" t="s">
        <v>24147</v>
      </c>
      <c r="C18530" s="194" t="s">
        <v>14997</v>
      </c>
      <c r="D18530" s="222">
        <v>31637.11</v>
      </c>
    </row>
    <row r="18531" spans="1:4" ht="12.75" customHeight="1">
      <c r="A18531" s="203" t="s">
        <v>20378</v>
      </c>
      <c r="B18531" s="193" t="s">
        <v>24148</v>
      </c>
      <c r="C18531" s="194" t="s">
        <v>14997</v>
      </c>
      <c r="D18531" s="222">
        <v>35818</v>
      </c>
    </row>
    <row r="18532" spans="1:4" ht="12.75" customHeight="1">
      <c r="A18532" s="203" t="s">
        <v>20379</v>
      </c>
      <c r="B18532" s="193" t="s">
        <v>24149</v>
      </c>
      <c r="C18532" s="194" t="s">
        <v>14997</v>
      </c>
      <c r="D18532" s="222">
        <v>34361.910000000003</v>
      </c>
    </row>
    <row r="18533" spans="1:4" ht="12.75" customHeight="1">
      <c r="A18533" s="203" t="s">
        <v>20380</v>
      </c>
      <c r="B18533" s="193" t="s">
        <v>24150</v>
      </c>
      <c r="C18533" s="194" t="s">
        <v>14997</v>
      </c>
      <c r="D18533" s="222">
        <v>41939.11</v>
      </c>
    </row>
    <row r="18534" spans="1:4" ht="12.75" customHeight="1">
      <c r="A18534" s="203" t="s">
        <v>20381</v>
      </c>
      <c r="B18534" s="193" t="s">
        <v>24151</v>
      </c>
      <c r="C18534" s="194" t="s">
        <v>14997</v>
      </c>
      <c r="D18534" s="222">
        <v>40242.19</v>
      </c>
    </row>
    <row r="18535" spans="1:4" ht="12.75" customHeight="1">
      <c r="A18535" s="203" t="s">
        <v>20382</v>
      </c>
      <c r="B18535" s="193" t="s">
        <v>24152</v>
      </c>
      <c r="C18535" s="194" t="s">
        <v>14997</v>
      </c>
      <c r="D18535" s="222">
        <v>19343.57</v>
      </c>
    </row>
    <row r="18536" spans="1:4" ht="12.75" customHeight="1">
      <c r="A18536" s="203" t="s">
        <v>20383</v>
      </c>
      <c r="B18536" s="193" t="s">
        <v>24153</v>
      </c>
      <c r="C18536" s="194" t="s">
        <v>14997</v>
      </c>
      <c r="D18536" s="222">
        <v>18541.78</v>
      </c>
    </row>
    <row r="18537" spans="1:4" ht="12.75" customHeight="1">
      <c r="A18537" s="203" t="s">
        <v>20384</v>
      </c>
      <c r="B18537" s="193" t="s">
        <v>24154</v>
      </c>
      <c r="C18537" s="194" t="s">
        <v>14997</v>
      </c>
      <c r="D18537" s="222">
        <v>19581.55</v>
      </c>
    </row>
    <row r="18538" spans="1:4" ht="12.75" customHeight="1">
      <c r="A18538" s="203" t="s">
        <v>20385</v>
      </c>
      <c r="B18538" s="193" t="s">
        <v>24155</v>
      </c>
      <c r="C18538" s="194" t="s">
        <v>14997</v>
      </c>
      <c r="D18538" s="222">
        <v>18754.3</v>
      </c>
    </row>
    <row r="18539" spans="1:4" ht="12.75" customHeight="1">
      <c r="A18539" s="203" t="s">
        <v>20386</v>
      </c>
      <c r="B18539" s="193" t="s">
        <v>24156</v>
      </c>
      <c r="C18539" s="194" t="s">
        <v>14997</v>
      </c>
      <c r="D18539" s="222">
        <v>21141.919999999998</v>
      </c>
    </row>
    <row r="18540" spans="1:4" ht="12.75" customHeight="1">
      <c r="A18540" s="203" t="s">
        <v>20387</v>
      </c>
      <c r="B18540" s="193" t="s">
        <v>24157</v>
      </c>
      <c r="C18540" s="194" t="s">
        <v>14997</v>
      </c>
      <c r="D18540" s="222">
        <v>20243.48</v>
      </c>
    </row>
    <row r="18541" spans="1:4" ht="12.75" customHeight="1">
      <c r="A18541" s="203" t="s">
        <v>20388</v>
      </c>
      <c r="B18541" s="193" t="s">
        <v>24158</v>
      </c>
      <c r="C18541" s="194" t="s">
        <v>14997</v>
      </c>
      <c r="D18541" s="222">
        <v>24640.98</v>
      </c>
    </row>
    <row r="18542" spans="1:4" ht="12.75" customHeight="1">
      <c r="A18542" s="203" t="s">
        <v>20389</v>
      </c>
      <c r="B18542" s="193" t="s">
        <v>24159</v>
      </c>
      <c r="C18542" s="194" t="s">
        <v>14997</v>
      </c>
      <c r="D18542" s="222">
        <v>23567.9</v>
      </c>
    </row>
    <row r="18543" spans="1:4" ht="12.75" customHeight="1">
      <c r="A18543" s="203" t="s">
        <v>20390</v>
      </c>
      <c r="B18543" s="193" t="s">
        <v>24160</v>
      </c>
      <c r="C18543" s="194" t="s">
        <v>14997</v>
      </c>
      <c r="D18543" s="222">
        <v>24966.240000000002</v>
      </c>
    </row>
    <row r="18544" spans="1:4" ht="12.75" customHeight="1">
      <c r="A18544" s="203" t="s">
        <v>20391</v>
      </c>
      <c r="B18544" s="193" t="s">
        <v>24161</v>
      </c>
      <c r="C18544" s="194" t="s">
        <v>14997</v>
      </c>
      <c r="D18544" s="222">
        <v>23958.13</v>
      </c>
    </row>
    <row r="18545" spans="1:4" ht="12.75" customHeight="1">
      <c r="A18545" s="203" t="s">
        <v>20392</v>
      </c>
      <c r="B18545" s="193" t="s">
        <v>24162</v>
      </c>
      <c r="C18545" s="194" t="s">
        <v>14997</v>
      </c>
      <c r="D18545" s="222">
        <v>25513.41</v>
      </c>
    </row>
    <row r="18546" spans="1:4" ht="12.75" customHeight="1">
      <c r="A18546" s="203" t="s">
        <v>20393</v>
      </c>
      <c r="B18546" s="193" t="s">
        <v>24163</v>
      </c>
      <c r="C18546" s="194" t="s">
        <v>14997</v>
      </c>
      <c r="D18546" s="222">
        <v>24468.85</v>
      </c>
    </row>
    <row r="18547" spans="1:4" ht="12.75" customHeight="1">
      <c r="A18547" s="203" t="s">
        <v>20394</v>
      </c>
      <c r="B18547" s="193" t="s">
        <v>24164</v>
      </c>
      <c r="C18547" s="194" t="s">
        <v>14997</v>
      </c>
      <c r="D18547" s="222">
        <v>27199.97</v>
      </c>
    </row>
    <row r="18548" spans="1:4" ht="12.75" customHeight="1">
      <c r="A18548" s="203" t="s">
        <v>20395</v>
      </c>
      <c r="B18548" s="193" t="s">
        <v>24165</v>
      </c>
      <c r="C18548" s="194" t="s">
        <v>14997</v>
      </c>
      <c r="D18548" s="222">
        <v>26067.38</v>
      </c>
    </row>
    <row r="18549" spans="1:4" ht="12.75" customHeight="1">
      <c r="A18549" s="203" t="s">
        <v>20396</v>
      </c>
      <c r="B18549" s="193" t="s">
        <v>24166</v>
      </c>
      <c r="C18549" s="194" t="s">
        <v>14997</v>
      </c>
      <c r="D18549" s="222">
        <v>32429.58</v>
      </c>
    </row>
    <row r="18550" spans="1:4" ht="12.75" customHeight="1">
      <c r="A18550" s="203" t="s">
        <v>20397</v>
      </c>
      <c r="B18550" s="193" t="s">
        <v>24167</v>
      </c>
      <c r="C18550" s="194" t="s">
        <v>14997</v>
      </c>
      <c r="D18550" s="222">
        <v>31078.47</v>
      </c>
    </row>
    <row r="18551" spans="1:4" ht="12.75" customHeight="1">
      <c r="A18551" s="203" t="s">
        <v>20398</v>
      </c>
      <c r="B18551" s="193" t="s">
        <v>24168</v>
      </c>
      <c r="C18551" s="194" t="s">
        <v>14997</v>
      </c>
      <c r="D18551" s="222">
        <v>32764.78</v>
      </c>
    </row>
    <row r="18552" spans="1:4" ht="12.75" customHeight="1">
      <c r="A18552" s="203" t="s">
        <v>20399</v>
      </c>
      <c r="B18552" s="193" t="s">
        <v>24169</v>
      </c>
      <c r="C18552" s="194" t="s">
        <v>14997</v>
      </c>
      <c r="D18552" s="222">
        <v>31408.7</v>
      </c>
    </row>
    <row r="18553" spans="1:4" ht="12.75" customHeight="1">
      <c r="A18553" s="203" t="s">
        <v>20400</v>
      </c>
      <c r="B18553" s="193" t="s">
        <v>24170</v>
      </c>
      <c r="C18553" s="194" t="s">
        <v>14997</v>
      </c>
      <c r="D18553" s="222">
        <v>34001.07</v>
      </c>
    </row>
    <row r="18554" spans="1:4" ht="12.75" customHeight="1">
      <c r="A18554" s="203" t="s">
        <v>20401</v>
      </c>
      <c r="B18554" s="193" t="s">
        <v>24171</v>
      </c>
      <c r="C18554" s="194" t="s">
        <v>14997</v>
      </c>
      <c r="D18554" s="222">
        <v>32579.61</v>
      </c>
    </row>
    <row r="18555" spans="1:4" ht="12.75" customHeight="1">
      <c r="A18555" s="203" t="s">
        <v>20402</v>
      </c>
      <c r="B18555" s="193" t="s">
        <v>24172</v>
      </c>
      <c r="C18555" s="194" t="s">
        <v>14997</v>
      </c>
      <c r="D18555" s="222">
        <v>36900.58</v>
      </c>
    </row>
    <row r="18556" spans="1:4" ht="12.75" customHeight="1">
      <c r="A18556" s="203" t="s">
        <v>20403</v>
      </c>
      <c r="B18556" s="193" t="s">
        <v>24173</v>
      </c>
      <c r="C18556" s="194" t="s">
        <v>14997</v>
      </c>
      <c r="D18556" s="222">
        <v>35372.660000000003</v>
      </c>
    </row>
    <row r="18557" spans="1:4" ht="12.75" customHeight="1">
      <c r="A18557" s="203" t="s">
        <v>20404</v>
      </c>
      <c r="B18557" s="193" t="s">
        <v>24174</v>
      </c>
      <c r="C18557" s="194" t="s">
        <v>14997</v>
      </c>
      <c r="D18557" s="222">
        <v>43329.46</v>
      </c>
    </row>
    <row r="18558" spans="1:4" ht="12.75" customHeight="1">
      <c r="A18558" s="203" t="s">
        <v>20405</v>
      </c>
      <c r="B18558" s="193" t="s">
        <v>24175</v>
      </c>
      <c r="C18558" s="194" t="s">
        <v>14997</v>
      </c>
      <c r="D18558" s="222">
        <v>41534.120000000003</v>
      </c>
    </row>
    <row r="18559" spans="1:4" ht="12.75" customHeight="1">
      <c r="A18559" s="203" t="s">
        <v>20406</v>
      </c>
      <c r="B18559" s="193" t="s">
        <v>24176</v>
      </c>
      <c r="C18559" s="194" t="s">
        <v>14997</v>
      </c>
      <c r="D18559" s="222">
        <v>25834.639999999999</v>
      </c>
    </row>
    <row r="18560" spans="1:4" ht="12.75" customHeight="1">
      <c r="A18560" s="203" t="s">
        <v>20407</v>
      </c>
      <c r="B18560" s="193" t="s">
        <v>24177</v>
      </c>
      <c r="C18560" s="194" t="s">
        <v>14997</v>
      </c>
      <c r="D18560" s="222">
        <v>24763.91</v>
      </c>
    </row>
    <row r="18561" spans="1:4" ht="12.75" customHeight="1">
      <c r="A18561" s="203" t="s">
        <v>20408</v>
      </c>
      <c r="B18561" s="193" t="s">
        <v>24178</v>
      </c>
      <c r="C18561" s="194" t="s">
        <v>14997</v>
      </c>
      <c r="D18561" s="222">
        <v>26325.86</v>
      </c>
    </row>
    <row r="18562" spans="1:4" ht="12.75" customHeight="1">
      <c r="A18562" s="203" t="s">
        <v>20409</v>
      </c>
      <c r="B18562" s="193" t="s">
        <v>24179</v>
      </c>
      <c r="C18562" s="194" t="s">
        <v>14997</v>
      </c>
      <c r="D18562" s="222">
        <v>25217.02</v>
      </c>
    </row>
    <row r="18563" spans="1:4" ht="12.75" customHeight="1">
      <c r="A18563" s="203" t="s">
        <v>20410</v>
      </c>
      <c r="B18563" s="193" t="s">
        <v>24180</v>
      </c>
      <c r="C18563" s="194" t="s">
        <v>14997</v>
      </c>
      <c r="D18563" s="222">
        <v>28655.34</v>
      </c>
    </row>
    <row r="18564" spans="1:4" ht="12.75" customHeight="1">
      <c r="A18564" s="203" t="s">
        <v>20411</v>
      </c>
      <c r="B18564" s="193" t="s">
        <v>24181</v>
      </c>
      <c r="C18564" s="194" t="s">
        <v>14997</v>
      </c>
      <c r="D18564" s="222">
        <v>27450.57</v>
      </c>
    </row>
    <row r="18565" spans="1:4" ht="12.75" customHeight="1">
      <c r="A18565" s="203" t="s">
        <v>20412</v>
      </c>
      <c r="B18565" s="193" t="s">
        <v>24182</v>
      </c>
      <c r="C18565" s="194" t="s">
        <v>14997</v>
      </c>
      <c r="D18565" s="222">
        <v>34101.050000000003</v>
      </c>
    </row>
    <row r="18566" spans="1:4" ht="12.75" customHeight="1">
      <c r="A18566" s="203" t="s">
        <v>20413</v>
      </c>
      <c r="B18566" s="193" t="s">
        <v>24183</v>
      </c>
      <c r="C18566" s="194" t="s">
        <v>14997</v>
      </c>
      <c r="D18566" s="222">
        <v>32661.5</v>
      </c>
    </row>
    <row r="18567" spans="1:4" ht="12.75" customHeight="1">
      <c r="A18567" s="203" t="s">
        <v>20414</v>
      </c>
      <c r="B18567" s="193" t="s">
        <v>24184</v>
      </c>
      <c r="C18567" s="194" t="s">
        <v>14997</v>
      </c>
      <c r="D18567" s="222">
        <v>33920.83</v>
      </c>
    </row>
    <row r="18568" spans="1:4" ht="12.75" customHeight="1">
      <c r="A18568" s="203" t="s">
        <v>20415</v>
      </c>
      <c r="B18568" s="193" t="s">
        <v>24185</v>
      </c>
      <c r="C18568" s="194" t="s">
        <v>14997</v>
      </c>
      <c r="D18568" s="222">
        <v>32495.51</v>
      </c>
    </row>
    <row r="18569" spans="1:4" ht="12.75" customHeight="1">
      <c r="A18569" s="203" t="s">
        <v>20416</v>
      </c>
      <c r="B18569" s="193" t="s">
        <v>24186</v>
      </c>
      <c r="C18569" s="194" t="s">
        <v>14997</v>
      </c>
      <c r="D18569" s="222">
        <v>35042.89</v>
      </c>
    </row>
    <row r="18570" spans="1:4" ht="12.75" customHeight="1">
      <c r="A18570" s="203" t="s">
        <v>20417</v>
      </c>
      <c r="B18570" s="193" t="s">
        <v>24187</v>
      </c>
      <c r="C18570" s="194" t="s">
        <v>14997</v>
      </c>
      <c r="D18570" s="222">
        <v>33549.53</v>
      </c>
    </row>
    <row r="18571" spans="1:4" ht="12.75" customHeight="1">
      <c r="A18571" s="203" t="s">
        <v>20418</v>
      </c>
      <c r="B18571" s="193" t="s">
        <v>24188</v>
      </c>
      <c r="C18571" s="194" t="s">
        <v>14997</v>
      </c>
      <c r="D18571" s="222">
        <v>38130.93</v>
      </c>
    </row>
    <row r="18572" spans="1:4" ht="12.75" customHeight="1">
      <c r="A18572" s="203" t="s">
        <v>20419</v>
      </c>
      <c r="B18572" s="193" t="s">
        <v>24189</v>
      </c>
      <c r="C18572" s="194" t="s">
        <v>14997</v>
      </c>
      <c r="D18572" s="222">
        <v>36522.83</v>
      </c>
    </row>
    <row r="18573" spans="1:4" ht="12.75" customHeight="1">
      <c r="A18573" s="203" t="s">
        <v>20420</v>
      </c>
      <c r="B18573" s="193" t="s">
        <v>24190</v>
      </c>
      <c r="C18573" s="194" t="s">
        <v>14997</v>
      </c>
      <c r="D18573" s="222">
        <v>45114.19</v>
      </c>
    </row>
    <row r="18574" spans="1:4" ht="12.75" customHeight="1">
      <c r="A18574" s="203" t="s">
        <v>20421</v>
      </c>
      <c r="B18574" s="193" t="s">
        <v>24191</v>
      </c>
      <c r="C18574" s="194" t="s">
        <v>14997</v>
      </c>
      <c r="D18574" s="222">
        <v>43220.82</v>
      </c>
    </row>
    <row r="18575" spans="1:4" ht="12.75" customHeight="1">
      <c r="A18575" s="203" t="s">
        <v>20422</v>
      </c>
      <c r="B18575" s="193" t="s">
        <v>24192</v>
      </c>
      <c r="C18575" s="194" t="s">
        <v>14997</v>
      </c>
      <c r="D18575" s="222">
        <v>42926.75</v>
      </c>
    </row>
    <row r="18576" spans="1:4" ht="12.75" customHeight="1">
      <c r="A18576" s="203" t="s">
        <v>20423</v>
      </c>
      <c r="B18576" s="193" t="s">
        <v>24193</v>
      </c>
      <c r="C18576" s="194" t="s">
        <v>14997</v>
      </c>
      <c r="D18576" s="222">
        <v>41235.56</v>
      </c>
    </row>
    <row r="18577" spans="1:4" ht="12.75" customHeight="1">
      <c r="A18577" s="203" t="s">
        <v>20424</v>
      </c>
      <c r="B18577" s="193" t="s">
        <v>24194</v>
      </c>
      <c r="C18577" s="194" t="s">
        <v>14997</v>
      </c>
      <c r="D18577" s="222">
        <v>44669.77</v>
      </c>
    </row>
    <row r="18578" spans="1:4" ht="12.75" customHeight="1">
      <c r="A18578" s="203" t="s">
        <v>20425</v>
      </c>
      <c r="B18578" s="193" t="s">
        <v>24195</v>
      </c>
      <c r="C18578" s="194" t="s">
        <v>14997</v>
      </c>
      <c r="D18578" s="222">
        <v>42892.05</v>
      </c>
    </row>
    <row r="18579" spans="1:4" ht="12.75" customHeight="1">
      <c r="A18579" s="203" t="s">
        <v>20426</v>
      </c>
      <c r="B18579" s="193" t="s">
        <v>24196</v>
      </c>
      <c r="C18579" s="194" t="s">
        <v>14997</v>
      </c>
      <c r="D18579" s="222">
        <v>48897.93</v>
      </c>
    </row>
    <row r="18580" spans="1:4" ht="12.75" customHeight="1">
      <c r="A18580" s="203" t="s">
        <v>20427</v>
      </c>
      <c r="B18580" s="193" t="s">
        <v>24197</v>
      </c>
      <c r="C18580" s="194" t="s">
        <v>14997</v>
      </c>
      <c r="D18580" s="222">
        <v>46984.39</v>
      </c>
    </row>
    <row r="18581" spans="1:4" ht="12.75" customHeight="1">
      <c r="A18581" s="203" t="s">
        <v>20428</v>
      </c>
      <c r="B18581" s="193" t="s">
        <v>24198</v>
      </c>
      <c r="C18581" s="194" t="s">
        <v>14997</v>
      </c>
      <c r="D18581" s="222">
        <v>58298.17</v>
      </c>
    </row>
    <row r="18582" spans="1:4" ht="12.75" customHeight="1">
      <c r="A18582" s="203" t="s">
        <v>20429</v>
      </c>
      <c r="B18582" s="193" t="s">
        <v>24199</v>
      </c>
      <c r="C18582" s="194" t="s">
        <v>14997</v>
      </c>
      <c r="D18582" s="222">
        <v>56044.23</v>
      </c>
    </row>
    <row r="18583" spans="1:4" ht="12.75" customHeight="1">
      <c r="A18583" s="203" t="s">
        <v>20430</v>
      </c>
      <c r="B18583" s="193" t="s">
        <v>24200</v>
      </c>
      <c r="C18583" s="194" t="s">
        <v>14997</v>
      </c>
      <c r="D18583" s="222">
        <v>35435.519999999997</v>
      </c>
    </row>
    <row r="18584" spans="1:4" ht="12.75" customHeight="1">
      <c r="A18584" s="203" t="s">
        <v>20431</v>
      </c>
      <c r="B18584" s="193" t="s">
        <v>24201</v>
      </c>
      <c r="C18584" s="194" t="s">
        <v>14997</v>
      </c>
      <c r="D18584" s="222">
        <v>33939.86</v>
      </c>
    </row>
    <row r="18585" spans="1:4" ht="12.75" customHeight="1">
      <c r="A18585" s="203" t="s">
        <v>20432</v>
      </c>
      <c r="B18585" s="193" t="s">
        <v>24202</v>
      </c>
      <c r="C18585" s="194" t="s">
        <v>14997</v>
      </c>
      <c r="D18585" s="222">
        <v>36424.39</v>
      </c>
    </row>
    <row r="18586" spans="1:4" ht="12.75" customHeight="1">
      <c r="A18586" s="203" t="s">
        <v>20433</v>
      </c>
      <c r="B18586" s="193" t="s">
        <v>24203</v>
      </c>
      <c r="C18586" s="194" t="s">
        <v>14997</v>
      </c>
      <c r="D18586" s="222">
        <v>34858.71</v>
      </c>
    </row>
    <row r="18587" spans="1:4" ht="12.75" customHeight="1">
      <c r="A18587" s="203" t="s">
        <v>20434</v>
      </c>
      <c r="B18587" s="193" t="s">
        <v>24204</v>
      </c>
      <c r="C18587" s="194" t="s">
        <v>14997</v>
      </c>
      <c r="D18587" s="222">
        <v>39584.06</v>
      </c>
    </row>
    <row r="18588" spans="1:4" ht="12.75" customHeight="1">
      <c r="A18588" s="203" t="s">
        <v>20435</v>
      </c>
      <c r="B18588" s="193" t="s">
        <v>24205</v>
      </c>
      <c r="C18588" s="194" t="s">
        <v>14997</v>
      </c>
      <c r="D18588" s="222">
        <v>37895.07</v>
      </c>
    </row>
    <row r="18589" spans="1:4" ht="12.75" customHeight="1">
      <c r="A18589" s="203" t="s">
        <v>20436</v>
      </c>
      <c r="B18589" s="193" t="s">
        <v>24206</v>
      </c>
      <c r="C18589" s="194" t="s">
        <v>14997</v>
      </c>
      <c r="D18589" s="222">
        <v>46649.83</v>
      </c>
    </row>
    <row r="18590" spans="1:4" ht="12.75" customHeight="1">
      <c r="A18590" s="203" t="s">
        <v>20437</v>
      </c>
      <c r="B18590" s="193" t="s">
        <v>24207</v>
      </c>
      <c r="C18590" s="194" t="s">
        <v>14997</v>
      </c>
      <c r="D18590" s="222">
        <v>44657.61</v>
      </c>
    </row>
    <row r="18591" spans="1:4" ht="12.75" customHeight="1">
      <c r="A18591" s="203" t="s">
        <v>20438</v>
      </c>
      <c r="B18591" s="193" t="s">
        <v>24208</v>
      </c>
      <c r="C18591" s="194" t="s">
        <v>14997</v>
      </c>
      <c r="D18591" s="222">
        <v>49473.53</v>
      </c>
    </row>
    <row r="18592" spans="1:4" ht="12.75" customHeight="1">
      <c r="A18592" s="203" t="s">
        <v>20439</v>
      </c>
      <c r="B18592" s="193" t="s">
        <v>24209</v>
      </c>
      <c r="C18592" s="194" t="s">
        <v>14997</v>
      </c>
      <c r="D18592" s="222">
        <v>47213.85</v>
      </c>
    </row>
    <row r="18593" spans="1:4" ht="12.75" customHeight="1">
      <c r="A18593" s="203" t="s">
        <v>20440</v>
      </c>
      <c r="B18593" s="193" t="s">
        <v>24210</v>
      </c>
      <c r="C18593" s="194" t="s">
        <v>14997</v>
      </c>
      <c r="D18593" s="222">
        <v>55760.27</v>
      </c>
    </row>
    <row r="18594" spans="1:4" ht="12.75" customHeight="1">
      <c r="A18594" s="203" t="s">
        <v>20441</v>
      </c>
      <c r="B18594" s="193" t="s">
        <v>24211</v>
      </c>
      <c r="C18594" s="194" t="s">
        <v>14997</v>
      </c>
      <c r="D18594" s="222">
        <v>53367.360000000001</v>
      </c>
    </row>
    <row r="18595" spans="1:4" ht="12.75" customHeight="1">
      <c r="A18595" s="203" t="s">
        <v>20442</v>
      </c>
      <c r="B18595" s="193" t="s">
        <v>24212</v>
      </c>
      <c r="C18595" s="194" t="s">
        <v>14997</v>
      </c>
      <c r="D18595" s="222">
        <v>60817.64</v>
      </c>
    </row>
    <row r="18596" spans="1:4" ht="12.75" customHeight="1">
      <c r="A18596" s="203" t="s">
        <v>20443</v>
      </c>
      <c r="B18596" s="193" t="s">
        <v>24213</v>
      </c>
      <c r="C18596" s="194" t="s">
        <v>14997</v>
      </c>
      <c r="D18596" s="222">
        <v>58255.74</v>
      </c>
    </row>
    <row r="18597" spans="1:4" ht="12.75" customHeight="1">
      <c r="A18597" s="203" t="s">
        <v>20444</v>
      </c>
      <c r="B18597" s="193" t="s">
        <v>24214</v>
      </c>
      <c r="C18597" s="194" t="s">
        <v>14997</v>
      </c>
      <c r="D18597" s="222">
        <v>71958.570000000007</v>
      </c>
    </row>
    <row r="18598" spans="1:4" ht="12.75" customHeight="1">
      <c r="A18598" s="203" t="s">
        <v>20445</v>
      </c>
      <c r="B18598" s="193" t="s">
        <v>24215</v>
      </c>
      <c r="C18598" s="194" t="s">
        <v>14997</v>
      </c>
      <c r="D18598" s="222">
        <v>68974.31</v>
      </c>
    </row>
    <row r="18599" spans="1:4" ht="12.75" customHeight="1">
      <c r="A18599" s="203" t="s">
        <v>20446</v>
      </c>
      <c r="B18599" s="193" t="s">
        <v>24216</v>
      </c>
      <c r="C18599" s="194" t="s">
        <v>14997</v>
      </c>
      <c r="D18599" s="222">
        <v>25737.3</v>
      </c>
    </row>
    <row r="18600" spans="1:4" ht="12.75" customHeight="1">
      <c r="A18600" s="203" t="s">
        <v>20447</v>
      </c>
      <c r="B18600" s="193" t="s">
        <v>24217</v>
      </c>
      <c r="C18600" s="194" t="s">
        <v>14997</v>
      </c>
      <c r="D18600" s="222">
        <v>24494.84</v>
      </c>
    </row>
    <row r="18601" spans="1:4" ht="12.75" customHeight="1">
      <c r="A18601" s="203" t="s">
        <v>20448</v>
      </c>
      <c r="B18601" s="193" t="s">
        <v>24218</v>
      </c>
      <c r="C18601" s="194" t="s">
        <v>14997</v>
      </c>
      <c r="D18601" s="222">
        <v>25676.14</v>
      </c>
    </row>
    <row r="18602" spans="1:4" ht="12.75" customHeight="1">
      <c r="A18602" s="203" t="s">
        <v>20449</v>
      </c>
      <c r="B18602" s="193" t="s">
        <v>24219</v>
      </c>
      <c r="C18602" s="194" t="s">
        <v>14997</v>
      </c>
      <c r="D18602" s="222">
        <v>24371.46</v>
      </c>
    </row>
    <row r="18603" spans="1:4" ht="12.75" customHeight="1">
      <c r="A18603" s="203" t="s">
        <v>20450</v>
      </c>
      <c r="B18603" s="193" t="s">
        <v>24220</v>
      </c>
      <c r="C18603" s="194" t="s">
        <v>14997</v>
      </c>
      <c r="D18603" s="222">
        <v>27824.05</v>
      </c>
    </row>
    <row r="18604" spans="1:4" ht="12.75" customHeight="1">
      <c r="A18604" s="203" t="s">
        <v>20451</v>
      </c>
      <c r="B18604" s="193" t="s">
        <v>24221</v>
      </c>
      <c r="C18604" s="194" t="s">
        <v>14997</v>
      </c>
      <c r="D18604" s="222">
        <v>26417.15</v>
      </c>
    </row>
    <row r="18605" spans="1:4" ht="12.75" customHeight="1">
      <c r="A18605" s="203" t="s">
        <v>20452</v>
      </c>
      <c r="B18605" s="193" t="s">
        <v>24222</v>
      </c>
      <c r="C18605" s="194" t="s">
        <v>14997</v>
      </c>
      <c r="D18605" s="222">
        <v>32821.449999999997</v>
      </c>
    </row>
    <row r="18606" spans="1:4" ht="12.75" customHeight="1">
      <c r="A18606" s="203" t="s">
        <v>20453</v>
      </c>
      <c r="B18606" s="193" t="s">
        <v>24223</v>
      </c>
      <c r="C18606" s="194" t="s">
        <v>14997</v>
      </c>
      <c r="D18606" s="222">
        <v>31125.25</v>
      </c>
    </row>
    <row r="18607" spans="1:4" ht="12.75" customHeight="1">
      <c r="A18607" s="203" t="s">
        <v>20454</v>
      </c>
      <c r="B18607" s="193" t="s">
        <v>24224</v>
      </c>
      <c r="C18607" s="194" t="s">
        <v>14997</v>
      </c>
      <c r="D18607" s="222">
        <v>30528.63</v>
      </c>
    </row>
    <row r="18608" spans="1:4" ht="12.75" customHeight="1">
      <c r="A18608" s="203" t="s">
        <v>20455</v>
      </c>
      <c r="B18608" s="193" t="s">
        <v>24225</v>
      </c>
      <c r="C18608" s="194" t="s">
        <v>14997</v>
      </c>
      <c r="D18608" s="222">
        <v>28955.94</v>
      </c>
    </row>
    <row r="18609" spans="1:4" ht="12.75" customHeight="1">
      <c r="A18609" s="203" t="s">
        <v>20456</v>
      </c>
      <c r="B18609" s="193" t="s">
        <v>24226</v>
      </c>
      <c r="C18609" s="194" t="s">
        <v>14997</v>
      </c>
      <c r="D18609" s="222">
        <v>30234.14</v>
      </c>
    </row>
    <row r="18610" spans="1:4" ht="12.75" customHeight="1">
      <c r="A18610" s="203" t="s">
        <v>20457</v>
      </c>
      <c r="B18610" s="193" t="s">
        <v>24227</v>
      </c>
      <c r="C18610" s="194" t="s">
        <v>14997</v>
      </c>
      <c r="D18610" s="222">
        <v>28608.74</v>
      </c>
    </row>
    <row r="18611" spans="1:4" ht="12.75" customHeight="1">
      <c r="A18611" s="203" t="s">
        <v>20458</v>
      </c>
      <c r="B18611" s="193" t="s">
        <v>24228</v>
      </c>
      <c r="C18611" s="194" t="s">
        <v>14997</v>
      </c>
      <c r="D18611" s="222">
        <v>32996.94</v>
      </c>
    </row>
    <row r="18612" spans="1:4" ht="12.75" customHeight="1">
      <c r="A18612" s="203" t="s">
        <v>20459</v>
      </c>
      <c r="B18612" s="193" t="s">
        <v>24229</v>
      </c>
      <c r="C18612" s="194" t="s">
        <v>14997</v>
      </c>
      <c r="D18612" s="222">
        <v>31208.3</v>
      </c>
    </row>
    <row r="18613" spans="1:4" ht="12.75" customHeight="1">
      <c r="A18613" s="203" t="s">
        <v>20460</v>
      </c>
      <c r="B18613" s="193" t="s">
        <v>24230</v>
      </c>
      <c r="C18613" s="194" t="s">
        <v>14997</v>
      </c>
      <c r="D18613" s="222">
        <v>39118.18</v>
      </c>
    </row>
    <row r="18614" spans="1:4" ht="12.75" customHeight="1">
      <c r="A18614" s="203" t="s">
        <v>20461</v>
      </c>
      <c r="B18614" s="193" t="s">
        <v>24231</v>
      </c>
      <c r="C18614" s="194" t="s">
        <v>14997</v>
      </c>
      <c r="D18614" s="222">
        <v>36954.76</v>
      </c>
    </row>
    <row r="18615" spans="1:4" ht="12.75" customHeight="1">
      <c r="A18615" s="203" t="s">
        <v>20462</v>
      </c>
      <c r="B18615" s="193" t="s">
        <v>24232</v>
      </c>
      <c r="C18615" s="194" t="s">
        <v>14997</v>
      </c>
      <c r="D18615" s="222">
        <v>43762.12</v>
      </c>
    </row>
    <row r="18616" spans="1:4" ht="12.75" customHeight="1">
      <c r="A18616" s="203" t="s">
        <v>20463</v>
      </c>
      <c r="B18616" s="193" t="s">
        <v>24233</v>
      </c>
      <c r="C18616" s="194" t="s">
        <v>14997</v>
      </c>
      <c r="D18616" s="222">
        <v>41430.85</v>
      </c>
    </row>
    <row r="18617" spans="1:4" ht="12.75" customHeight="1">
      <c r="A18617" s="203" t="s">
        <v>20464</v>
      </c>
      <c r="B18617" s="193" t="s">
        <v>24234</v>
      </c>
      <c r="C18617" s="194" t="s">
        <v>14997</v>
      </c>
      <c r="D18617" s="222">
        <v>47479.09</v>
      </c>
    </row>
    <row r="18618" spans="1:4" ht="12.75" customHeight="1">
      <c r="A18618" s="203" t="s">
        <v>20465</v>
      </c>
      <c r="B18618" s="193" t="s">
        <v>24235</v>
      </c>
      <c r="C18618" s="194" t="s">
        <v>14997</v>
      </c>
      <c r="D18618" s="222">
        <v>45048.34</v>
      </c>
    </row>
    <row r="18619" spans="1:4" ht="12.75" customHeight="1">
      <c r="A18619" s="203" t="s">
        <v>20466</v>
      </c>
      <c r="B18619" s="193" t="s">
        <v>24236</v>
      </c>
      <c r="C18619" s="194" t="s">
        <v>14997</v>
      </c>
      <c r="D18619" s="222">
        <v>51472.52</v>
      </c>
    </row>
    <row r="18620" spans="1:4" ht="12.75" customHeight="1">
      <c r="A18620" s="203" t="s">
        <v>20467</v>
      </c>
      <c r="B18620" s="193" t="s">
        <v>24237</v>
      </c>
      <c r="C18620" s="194" t="s">
        <v>14997</v>
      </c>
      <c r="D18620" s="222">
        <v>48836.56</v>
      </c>
    </row>
    <row r="18621" spans="1:4" ht="12.75" customHeight="1">
      <c r="A18621" s="203" t="s">
        <v>20468</v>
      </c>
      <c r="B18621" s="193" t="s">
        <v>24238</v>
      </c>
      <c r="C18621" s="194" t="s">
        <v>14997</v>
      </c>
      <c r="D18621" s="222">
        <v>61345.74</v>
      </c>
    </row>
    <row r="18622" spans="1:4" ht="12.75" customHeight="1">
      <c r="A18622" s="203" t="s">
        <v>20469</v>
      </c>
      <c r="B18622" s="193" t="s">
        <v>24239</v>
      </c>
      <c r="C18622" s="194" t="s">
        <v>14997</v>
      </c>
      <c r="D18622" s="222">
        <v>58189.77</v>
      </c>
    </row>
    <row r="18623" spans="1:4" ht="12.75" customHeight="1">
      <c r="A18623" s="203" t="s">
        <v>20470</v>
      </c>
      <c r="B18623" s="193" t="s">
        <v>24240</v>
      </c>
      <c r="C18623" s="194" t="s">
        <v>14997</v>
      </c>
      <c r="D18623" s="222">
        <v>49952.73</v>
      </c>
    </row>
    <row r="18624" spans="1:4" ht="12.75" customHeight="1">
      <c r="A18624" s="203" t="s">
        <v>20471</v>
      </c>
      <c r="B18624" s="193" t="s">
        <v>24241</v>
      </c>
      <c r="C18624" s="194" t="s">
        <v>14997</v>
      </c>
      <c r="D18624" s="222">
        <v>47413.08</v>
      </c>
    </row>
    <row r="18625" spans="1:4" ht="12.75" customHeight="1">
      <c r="A18625" s="203" t="s">
        <v>20472</v>
      </c>
      <c r="B18625" s="193" t="s">
        <v>24242</v>
      </c>
      <c r="C18625" s="194" t="s">
        <v>14997</v>
      </c>
      <c r="D18625" s="222">
        <v>50574.83</v>
      </c>
    </row>
    <row r="18626" spans="1:4" ht="12.75" customHeight="1">
      <c r="A18626" s="203" t="s">
        <v>20473</v>
      </c>
      <c r="B18626" s="193" t="s">
        <v>24243</v>
      </c>
      <c r="C18626" s="194" t="s">
        <v>14997</v>
      </c>
      <c r="D18626" s="222">
        <v>47927.69</v>
      </c>
    </row>
    <row r="18627" spans="1:4" ht="12.75" customHeight="1">
      <c r="A18627" s="203" t="s">
        <v>20474</v>
      </c>
      <c r="B18627" s="193" t="s">
        <v>24244</v>
      </c>
      <c r="C18627" s="194" t="s">
        <v>14997</v>
      </c>
      <c r="D18627" s="222">
        <v>54955.61</v>
      </c>
    </row>
    <row r="18628" spans="1:4" ht="12.75" customHeight="1">
      <c r="A18628" s="203" t="s">
        <v>20475</v>
      </c>
      <c r="B18628" s="193" t="s">
        <v>24245</v>
      </c>
      <c r="C18628" s="194" t="s">
        <v>14997</v>
      </c>
      <c r="D18628" s="222">
        <v>52078.28</v>
      </c>
    </row>
    <row r="18629" spans="1:4" ht="12.75" customHeight="1">
      <c r="A18629" s="203" t="s">
        <v>20476</v>
      </c>
      <c r="B18629" s="193" t="s">
        <v>24246</v>
      </c>
      <c r="C18629" s="194" t="s">
        <v>14997</v>
      </c>
      <c r="D18629" s="222">
        <v>65651.67</v>
      </c>
    </row>
    <row r="18630" spans="1:4" ht="12.75" customHeight="1">
      <c r="A18630" s="203" t="s">
        <v>20477</v>
      </c>
      <c r="B18630" s="193" t="s">
        <v>24247</v>
      </c>
      <c r="C18630" s="194" t="s">
        <v>14997</v>
      </c>
      <c r="D18630" s="222">
        <v>62199.96</v>
      </c>
    </row>
    <row r="18631" spans="1:4" ht="12.75" customHeight="1">
      <c r="A18631" s="203" t="s">
        <v>20478</v>
      </c>
      <c r="B18631" s="193" t="s">
        <v>22248</v>
      </c>
      <c r="C18631" s="194" t="s">
        <v>14883</v>
      </c>
      <c r="D18631" s="222">
        <v>1898.91</v>
      </c>
    </row>
    <row r="18632" spans="1:4" ht="12.75" customHeight="1">
      <c r="A18632" s="203" t="s">
        <v>20479</v>
      </c>
      <c r="B18632" s="193" t="s">
        <v>22249</v>
      </c>
      <c r="C18632" s="194" t="s">
        <v>14883</v>
      </c>
      <c r="D18632" s="222">
        <v>1790.1</v>
      </c>
    </row>
    <row r="18633" spans="1:4" ht="12.75" customHeight="1">
      <c r="A18633" s="203" t="s">
        <v>20480</v>
      </c>
      <c r="B18633" s="193" t="s">
        <v>22250</v>
      </c>
      <c r="C18633" s="194" t="s">
        <v>14883</v>
      </c>
      <c r="D18633" s="222">
        <v>1958.82</v>
      </c>
    </row>
    <row r="18634" spans="1:4" ht="12.75" customHeight="1">
      <c r="A18634" s="203" t="s">
        <v>20481</v>
      </c>
      <c r="B18634" s="193" t="s">
        <v>22251</v>
      </c>
      <c r="C18634" s="194" t="s">
        <v>14883</v>
      </c>
      <c r="D18634" s="222">
        <v>1850.01</v>
      </c>
    </row>
    <row r="18635" spans="1:4" ht="12.75" customHeight="1">
      <c r="A18635" s="203" t="s">
        <v>20482</v>
      </c>
      <c r="B18635" s="193" t="s">
        <v>22252</v>
      </c>
      <c r="C18635" s="194" t="s">
        <v>14883</v>
      </c>
      <c r="D18635" s="222">
        <v>2031.86</v>
      </c>
    </row>
    <row r="18636" spans="1:4" ht="12.75" customHeight="1">
      <c r="A18636" s="203" t="s">
        <v>20483</v>
      </c>
      <c r="B18636" s="193" t="s">
        <v>22253</v>
      </c>
      <c r="C18636" s="194" t="s">
        <v>14883</v>
      </c>
      <c r="D18636" s="222">
        <v>1922.72</v>
      </c>
    </row>
    <row r="18637" spans="1:4" ht="12.75" customHeight="1">
      <c r="A18637" s="203" t="s">
        <v>20484</v>
      </c>
      <c r="B18637" s="193" t="s">
        <v>22254</v>
      </c>
      <c r="C18637" s="194" t="s">
        <v>14883</v>
      </c>
      <c r="D18637" s="222">
        <v>2687.25</v>
      </c>
    </row>
    <row r="18638" spans="1:4" ht="12.75" customHeight="1">
      <c r="A18638" s="203" t="s">
        <v>20485</v>
      </c>
      <c r="B18638" s="193" t="s">
        <v>22255</v>
      </c>
      <c r="C18638" s="194" t="s">
        <v>14883</v>
      </c>
      <c r="D18638" s="222">
        <v>2532.9899999999998</v>
      </c>
    </row>
    <row r="18639" spans="1:4" ht="12.75" customHeight="1">
      <c r="A18639" s="203" t="s">
        <v>20486</v>
      </c>
      <c r="B18639" s="193" t="s">
        <v>22256</v>
      </c>
      <c r="C18639" s="194" t="s">
        <v>14883</v>
      </c>
      <c r="D18639" s="222">
        <v>2702.6</v>
      </c>
    </row>
    <row r="18640" spans="1:4" ht="12.75" customHeight="1">
      <c r="A18640" s="203" t="s">
        <v>20487</v>
      </c>
      <c r="B18640" s="193" t="s">
        <v>22257</v>
      </c>
      <c r="C18640" s="194" t="s">
        <v>14883</v>
      </c>
      <c r="D18640" s="222">
        <v>2548.33</v>
      </c>
    </row>
    <row r="18641" spans="1:4" ht="12.75" customHeight="1">
      <c r="A18641" s="203" t="s">
        <v>20488</v>
      </c>
      <c r="B18641" s="193" t="s">
        <v>22258</v>
      </c>
      <c r="C18641" s="194" t="s">
        <v>14883</v>
      </c>
      <c r="D18641" s="222">
        <v>3056.2</v>
      </c>
    </row>
    <row r="18642" spans="1:4" ht="12.75" customHeight="1">
      <c r="A18642" s="203" t="s">
        <v>20489</v>
      </c>
      <c r="B18642" s="193" t="s">
        <v>22259</v>
      </c>
      <c r="C18642" s="194" t="s">
        <v>14883</v>
      </c>
      <c r="D18642" s="222">
        <v>2901.24</v>
      </c>
    </row>
    <row r="18643" spans="1:4" ht="12.75" customHeight="1">
      <c r="A18643" s="203" t="s">
        <v>20490</v>
      </c>
      <c r="B18643" s="193" t="s">
        <v>22260</v>
      </c>
      <c r="C18643" s="194" t="s">
        <v>14883</v>
      </c>
      <c r="D18643" s="222">
        <v>3868.48</v>
      </c>
    </row>
    <row r="18644" spans="1:4" ht="12.75" customHeight="1">
      <c r="A18644" s="203" t="s">
        <v>20491</v>
      </c>
      <c r="B18644" s="193" t="s">
        <v>22261</v>
      </c>
      <c r="C18644" s="194" t="s">
        <v>14883</v>
      </c>
      <c r="D18644" s="222">
        <v>3638.78</v>
      </c>
    </row>
    <row r="18645" spans="1:4" ht="12.75" customHeight="1">
      <c r="A18645" s="203" t="s">
        <v>20492</v>
      </c>
      <c r="B18645" s="193" t="s">
        <v>22262</v>
      </c>
      <c r="C18645" s="194" t="s">
        <v>14883</v>
      </c>
      <c r="D18645" s="222">
        <v>4762.6000000000004</v>
      </c>
    </row>
    <row r="18646" spans="1:4" ht="12.75" customHeight="1">
      <c r="A18646" s="203" t="s">
        <v>20493</v>
      </c>
      <c r="B18646" s="193" t="s">
        <v>22263</v>
      </c>
      <c r="C18646" s="194" t="s">
        <v>14883</v>
      </c>
      <c r="D18646" s="222">
        <v>4532.8999999999996</v>
      </c>
    </row>
    <row r="18647" spans="1:4" ht="12.75" customHeight="1">
      <c r="A18647" s="203" t="s">
        <v>20494</v>
      </c>
      <c r="B18647" s="193" t="s">
        <v>22264</v>
      </c>
      <c r="C18647" s="194" t="s">
        <v>14883</v>
      </c>
      <c r="D18647" s="222">
        <v>4318.42</v>
      </c>
    </row>
    <row r="18648" spans="1:4" ht="12.75" customHeight="1">
      <c r="A18648" s="203" t="s">
        <v>20495</v>
      </c>
      <c r="B18648" s="193" t="s">
        <v>22265</v>
      </c>
      <c r="C18648" s="194" t="s">
        <v>14883</v>
      </c>
      <c r="D18648" s="222">
        <v>4087.42</v>
      </c>
    </row>
    <row r="18649" spans="1:4" ht="12.75" customHeight="1">
      <c r="A18649" s="203" t="s">
        <v>20496</v>
      </c>
      <c r="B18649" s="193" t="s">
        <v>22266</v>
      </c>
      <c r="C18649" s="194" t="s">
        <v>14883</v>
      </c>
      <c r="D18649" s="222">
        <v>433.93</v>
      </c>
    </row>
    <row r="18650" spans="1:4" ht="12.75" customHeight="1">
      <c r="A18650" s="203" t="s">
        <v>20497</v>
      </c>
      <c r="B18650" s="193" t="s">
        <v>22267</v>
      </c>
      <c r="C18650" s="194" t="s">
        <v>14883</v>
      </c>
      <c r="D18650" s="222">
        <v>412.2</v>
      </c>
    </row>
    <row r="18651" spans="1:4" ht="12.75" customHeight="1">
      <c r="A18651" s="203" t="s">
        <v>20498</v>
      </c>
      <c r="B18651" s="193" t="s">
        <v>22268</v>
      </c>
      <c r="C18651" s="194" t="s">
        <v>14883</v>
      </c>
      <c r="D18651" s="222">
        <v>490.13</v>
      </c>
    </row>
    <row r="18652" spans="1:4" ht="12.75" customHeight="1">
      <c r="A18652" s="203" t="s">
        <v>20499</v>
      </c>
      <c r="B18652" s="193" t="s">
        <v>22269</v>
      </c>
      <c r="C18652" s="194" t="s">
        <v>14883</v>
      </c>
      <c r="D18652" s="222">
        <v>468.4</v>
      </c>
    </row>
    <row r="18653" spans="1:4" ht="12.75" customHeight="1">
      <c r="A18653" s="203" t="s">
        <v>20500</v>
      </c>
      <c r="B18653" s="193" t="s">
        <v>22270</v>
      </c>
      <c r="C18653" s="194" t="s">
        <v>14883</v>
      </c>
      <c r="D18653" s="222">
        <v>491.81</v>
      </c>
    </row>
    <row r="18654" spans="1:4" ht="12.75" customHeight="1">
      <c r="A18654" s="203" t="s">
        <v>20501</v>
      </c>
      <c r="B18654" s="193" t="s">
        <v>22271</v>
      </c>
      <c r="C18654" s="194" t="s">
        <v>14883</v>
      </c>
      <c r="D18654" s="222">
        <v>470.08</v>
      </c>
    </row>
    <row r="18655" spans="1:4" ht="12.75" customHeight="1">
      <c r="A18655" s="203" t="s">
        <v>20502</v>
      </c>
      <c r="B18655" s="193" t="s">
        <v>22272</v>
      </c>
      <c r="C18655" s="194" t="s">
        <v>14883</v>
      </c>
      <c r="D18655" s="222">
        <v>730.72</v>
      </c>
    </row>
    <row r="18656" spans="1:4" ht="12.75" customHeight="1">
      <c r="A18656" s="203" t="s">
        <v>20503</v>
      </c>
      <c r="B18656" s="193" t="s">
        <v>22273</v>
      </c>
      <c r="C18656" s="194" t="s">
        <v>14883</v>
      </c>
      <c r="D18656" s="222">
        <v>695.57</v>
      </c>
    </row>
    <row r="18657" spans="1:4" ht="12.75" customHeight="1">
      <c r="A18657" s="203" t="s">
        <v>20504</v>
      </c>
      <c r="B18657" s="193" t="s">
        <v>22274</v>
      </c>
      <c r="C18657" s="194" t="s">
        <v>14883</v>
      </c>
      <c r="D18657" s="222">
        <v>765.82</v>
      </c>
    </row>
    <row r="18658" spans="1:4" ht="12.75" customHeight="1">
      <c r="A18658" s="203" t="s">
        <v>20505</v>
      </c>
      <c r="B18658" s="193" t="s">
        <v>22275</v>
      </c>
      <c r="C18658" s="194" t="s">
        <v>14883</v>
      </c>
      <c r="D18658" s="222">
        <v>730.67</v>
      </c>
    </row>
    <row r="18659" spans="1:4" ht="12.75" customHeight="1">
      <c r="A18659" s="203" t="s">
        <v>20506</v>
      </c>
      <c r="B18659" s="193" t="s">
        <v>22276</v>
      </c>
      <c r="C18659" s="194" t="s">
        <v>14883</v>
      </c>
      <c r="D18659" s="222">
        <v>783.3</v>
      </c>
    </row>
    <row r="18660" spans="1:4" ht="12.75" customHeight="1">
      <c r="A18660" s="203" t="s">
        <v>20507</v>
      </c>
      <c r="B18660" s="193" t="s">
        <v>22277</v>
      </c>
      <c r="C18660" s="194" t="s">
        <v>14883</v>
      </c>
      <c r="D18660" s="222">
        <v>748.1</v>
      </c>
    </row>
    <row r="18661" spans="1:4" ht="12.75" customHeight="1">
      <c r="A18661" s="203" t="s">
        <v>20508</v>
      </c>
      <c r="B18661" s="193" t="s">
        <v>22278</v>
      </c>
      <c r="C18661" s="194" t="s">
        <v>14883</v>
      </c>
      <c r="D18661" s="222">
        <v>990.51</v>
      </c>
    </row>
    <row r="18662" spans="1:4" ht="12.75" customHeight="1">
      <c r="A18662" s="203" t="s">
        <v>20509</v>
      </c>
      <c r="B18662" s="193" t="s">
        <v>22279</v>
      </c>
      <c r="C18662" s="194" t="s">
        <v>14883</v>
      </c>
      <c r="D18662" s="222">
        <v>938.56</v>
      </c>
    </row>
    <row r="18663" spans="1:4" ht="12.75" customHeight="1">
      <c r="A18663" s="203" t="s">
        <v>20510</v>
      </c>
      <c r="B18663" s="193" t="s">
        <v>22280</v>
      </c>
      <c r="C18663" s="194" t="s">
        <v>14883</v>
      </c>
      <c r="D18663" s="222">
        <v>1020.47</v>
      </c>
    </row>
    <row r="18664" spans="1:4" ht="12.75" customHeight="1">
      <c r="A18664" s="203" t="s">
        <v>20511</v>
      </c>
      <c r="B18664" s="193" t="s">
        <v>22281</v>
      </c>
      <c r="C18664" s="194" t="s">
        <v>14883</v>
      </c>
      <c r="D18664" s="222">
        <v>968.52</v>
      </c>
    </row>
    <row r="18665" spans="1:4" ht="12.75" customHeight="1">
      <c r="A18665" s="203" t="s">
        <v>20512</v>
      </c>
      <c r="B18665" s="193" t="s">
        <v>22282</v>
      </c>
      <c r="C18665" s="194" t="s">
        <v>14883</v>
      </c>
      <c r="D18665" s="222">
        <v>1056.98</v>
      </c>
    </row>
    <row r="18666" spans="1:4" ht="12.75" customHeight="1">
      <c r="A18666" s="203" t="s">
        <v>20513</v>
      </c>
      <c r="B18666" s="193" t="s">
        <v>22283</v>
      </c>
      <c r="C18666" s="194" t="s">
        <v>14883</v>
      </c>
      <c r="D18666" s="222">
        <v>1004.87</v>
      </c>
    </row>
    <row r="18667" spans="1:4" ht="12.75" customHeight="1">
      <c r="A18667" s="203" t="s">
        <v>20514</v>
      </c>
      <c r="B18667" s="193" t="s">
        <v>22284</v>
      </c>
      <c r="C18667" s="194" t="s">
        <v>14883</v>
      </c>
      <c r="D18667" s="222">
        <v>1395.91</v>
      </c>
    </row>
    <row r="18668" spans="1:4" ht="12.75" customHeight="1">
      <c r="A18668" s="203" t="s">
        <v>20515</v>
      </c>
      <c r="B18668" s="193" t="s">
        <v>22285</v>
      </c>
      <c r="C18668" s="194" t="s">
        <v>14883</v>
      </c>
      <c r="D18668" s="222">
        <v>1321.92</v>
      </c>
    </row>
    <row r="18669" spans="1:4" ht="12.75" customHeight="1">
      <c r="A18669" s="203" t="s">
        <v>20516</v>
      </c>
      <c r="B18669" s="193" t="s">
        <v>22286</v>
      </c>
      <c r="C18669" s="194" t="s">
        <v>14883</v>
      </c>
      <c r="D18669" s="222">
        <v>1403.59</v>
      </c>
    </row>
    <row r="18670" spans="1:4" ht="12.75" customHeight="1">
      <c r="A18670" s="203" t="s">
        <v>20517</v>
      </c>
      <c r="B18670" s="193" t="s">
        <v>22287</v>
      </c>
      <c r="C18670" s="194" t="s">
        <v>14883</v>
      </c>
      <c r="D18670" s="222">
        <v>1329.59</v>
      </c>
    </row>
    <row r="18671" spans="1:4" ht="12.75" customHeight="1">
      <c r="A18671" s="203" t="s">
        <v>20518</v>
      </c>
      <c r="B18671" s="193" t="s">
        <v>22288</v>
      </c>
      <c r="C18671" s="194" t="s">
        <v>14883</v>
      </c>
      <c r="D18671" s="222">
        <v>1580.39</v>
      </c>
    </row>
    <row r="18672" spans="1:4" ht="12.75" customHeight="1">
      <c r="A18672" s="203" t="s">
        <v>20519</v>
      </c>
      <c r="B18672" s="193" t="s">
        <v>22289</v>
      </c>
      <c r="C18672" s="194" t="s">
        <v>14883</v>
      </c>
      <c r="D18672" s="222">
        <v>1506.04</v>
      </c>
    </row>
    <row r="18673" spans="1:4" ht="12.75" customHeight="1">
      <c r="A18673" s="203" t="s">
        <v>20520</v>
      </c>
      <c r="B18673" s="193" t="s">
        <v>22290</v>
      </c>
      <c r="C18673" s="194" t="s">
        <v>14883</v>
      </c>
      <c r="D18673" s="222">
        <v>2006.97</v>
      </c>
    </row>
    <row r="18674" spans="1:4" ht="12.75" customHeight="1">
      <c r="A18674" s="203" t="s">
        <v>20521</v>
      </c>
      <c r="B18674" s="193" t="s">
        <v>22291</v>
      </c>
      <c r="C18674" s="194" t="s">
        <v>14883</v>
      </c>
      <c r="D18674" s="222">
        <v>1894.02</v>
      </c>
    </row>
    <row r="18675" spans="1:4" ht="12.75" customHeight="1">
      <c r="A18675" s="203" t="s">
        <v>20522</v>
      </c>
      <c r="B18675" s="193" t="s">
        <v>22292</v>
      </c>
      <c r="C18675" s="194" t="s">
        <v>14883</v>
      </c>
      <c r="D18675" s="222">
        <v>2454.0300000000002</v>
      </c>
    </row>
    <row r="18676" spans="1:4" ht="12.75" customHeight="1">
      <c r="A18676" s="203" t="s">
        <v>20523</v>
      </c>
      <c r="B18676" s="193" t="s">
        <v>22293</v>
      </c>
      <c r="C18676" s="194" t="s">
        <v>14883</v>
      </c>
      <c r="D18676" s="222">
        <v>2341.0700000000002</v>
      </c>
    </row>
    <row r="18677" spans="1:4" ht="12.75" customHeight="1">
      <c r="A18677" s="203" t="s">
        <v>20524</v>
      </c>
      <c r="B18677" s="193" t="s">
        <v>22294</v>
      </c>
      <c r="C18677" s="194" t="s">
        <v>14883</v>
      </c>
      <c r="D18677" s="222">
        <v>2231.94</v>
      </c>
    </row>
    <row r="18678" spans="1:4" ht="12.75" customHeight="1">
      <c r="A18678" s="203" t="s">
        <v>20525</v>
      </c>
      <c r="B18678" s="193" t="s">
        <v>22295</v>
      </c>
      <c r="C18678" s="194" t="s">
        <v>14883</v>
      </c>
      <c r="D18678" s="222">
        <v>2118.33</v>
      </c>
    </row>
    <row r="18679" spans="1:4" ht="12.75" customHeight="1">
      <c r="A18679" s="203" t="s">
        <v>20526</v>
      </c>
      <c r="B18679" s="193" t="s">
        <v>22296</v>
      </c>
      <c r="C18679" s="194" t="s">
        <v>14883</v>
      </c>
      <c r="D18679" s="222">
        <v>2795.22</v>
      </c>
    </row>
    <row r="18680" spans="1:4" ht="12.75" customHeight="1">
      <c r="A18680" s="203" t="s">
        <v>20527</v>
      </c>
      <c r="B18680" s="193" t="s">
        <v>22297</v>
      </c>
      <c r="C18680" s="194" t="s">
        <v>14883</v>
      </c>
      <c r="D18680" s="222">
        <v>2632</v>
      </c>
    </row>
    <row r="18681" spans="1:4" ht="12.75" customHeight="1">
      <c r="A18681" s="203" t="s">
        <v>20528</v>
      </c>
      <c r="B18681" s="193" t="s">
        <v>22298</v>
      </c>
      <c r="C18681" s="194" t="s">
        <v>14883</v>
      </c>
      <c r="D18681" s="222">
        <v>2885.09</v>
      </c>
    </row>
    <row r="18682" spans="1:4" ht="12.75" customHeight="1">
      <c r="A18682" s="203" t="s">
        <v>20529</v>
      </c>
      <c r="B18682" s="193" t="s">
        <v>22299</v>
      </c>
      <c r="C18682" s="194" t="s">
        <v>14883</v>
      </c>
      <c r="D18682" s="222">
        <v>2721.87</v>
      </c>
    </row>
    <row r="18683" spans="1:4" ht="12.75" customHeight="1">
      <c r="A18683" s="203" t="s">
        <v>20530</v>
      </c>
      <c r="B18683" s="193" t="s">
        <v>22300</v>
      </c>
      <c r="C18683" s="194" t="s">
        <v>14883</v>
      </c>
      <c r="D18683" s="222">
        <v>2994.64</v>
      </c>
    </row>
    <row r="18684" spans="1:4" ht="12.75" customHeight="1">
      <c r="A18684" s="203" t="s">
        <v>20531</v>
      </c>
      <c r="B18684" s="193" t="s">
        <v>22301</v>
      </c>
      <c r="C18684" s="194" t="s">
        <v>14883</v>
      </c>
      <c r="D18684" s="222">
        <v>2830.93</v>
      </c>
    </row>
    <row r="18685" spans="1:4" ht="12.75" customHeight="1">
      <c r="A18685" s="203" t="s">
        <v>20532</v>
      </c>
      <c r="B18685" s="193" t="s">
        <v>22302</v>
      </c>
      <c r="C18685" s="194" t="s">
        <v>14883</v>
      </c>
      <c r="D18685" s="222">
        <v>3610.84</v>
      </c>
    </row>
    <row r="18686" spans="1:4" ht="12.75" customHeight="1">
      <c r="A18686" s="203" t="s">
        <v>20533</v>
      </c>
      <c r="B18686" s="193" t="s">
        <v>22303</v>
      </c>
      <c r="C18686" s="194" t="s">
        <v>14883</v>
      </c>
      <c r="D18686" s="222">
        <v>3446.4</v>
      </c>
    </row>
    <row r="18687" spans="1:4" ht="12.75" customHeight="1">
      <c r="A18687" s="203" t="s">
        <v>20534</v>
      </c>
      <c r="B18687" s="193" t="s">
        <v>22304</v>
      </c>
      <c r="C18687" s="194" t="s">
        <v>14883</v>
      </c>
      <c r="D18687" s="222">
        <v>3633.86</v>
      </c>
    </row>
    <row r="18688" spans="1:4" ht="12.75" customHeight="1">
      <c r="A18688" s="203" t="s">
        <v>20535</v>
      </c>
      <c r="B18688" s="193" t="s">
        <v>22305</v>
      </c>
      <c r="C18688" s="194" t="s">
        <v>14883</v>
      </c>
      <c r="D18688" s="222">
        <v>3469.42</v>
      </c>
    </row>
    <row r="18689" spans="1:4" ht="12.75" customHeight="1">
      <c r="A18689" s="203" t="s">
        <v>20536</v>
      </c>
      <c r="B18689" s="193" t="s">
        <v>22306</v>
      </c>
      <c r="C18689" s="194" t="s">
        <v>14883</v>
      </c>
      <c r="D18689" s="222">
        <v>4164.2700000000004</v>
      </c>
    </row>
    <row r="18690" spans="1:4" ht="12.75" customHeight="1">
      <c r="A18690" s="203" t="s">
        <v>20537</v>
      </c>
      <c r="B18690" s="193" t="s">
        <v>22307</v>
      </c>
      <c r="C18690" s="194" t="s">
        <v>14883</v>
      </c>
      <c r="D18690" s="222">
        <v>3998.77</v>
      </c>
    </row>
    <row r="18691" spans="1:4" ht="12.75" customHeight="1">
      <c r="A18691" s="203" t="s">
        <v>20538</v>
      </c>
      <c r="B18691" s="193" t="s">
        <v>22308</v>
      </c>
      <c r="C18691" s="194" t="s">
        <v>14883</v>
      </c>
      <c r="D18691" s="222">
        <v>5748.46</v>
      </c>
    </row>
    <row r="18692" spans="1:4" ht="12.75" customHeight="1">
      <c r="A18692" s="203" t="s">
        <v>20539</v>
      </c>
      <c r="B18692" s="193" t="s">
        <v>22309</v>
      </c>
      <c r="C18692" s="194" t="s">
        <v>14883</v>
      </c>
      <c r="D18692" s="222">
        <v>5398.19</v>
      </c>
    </row>
    <row r="18693" spans="1:4" ht="12.75" customHeight="1">
      <c r="A18693" s="203" t="s">
        <v>20540</v>
      </c>
      <c r="B18693" s="193" t="s">
        <v>22310</v>
      </c>
      <c r="C18693" s="194" t="s">
        <v>14883</v>
      </c>
      <c r="D18693" s="222">
        <v>7089.63</v>
      </c>
    </row>
    <row r="18694" spans="1:4" ht="12.75" customHeight="1">
      <c r="A18694" s="203" t="s">
        <v>20541</v>
      </c>
      <c r="B18694" s="193" t="s">
        <v>22311</v>
      </c>
      <c r="C18694" s="194" t="s">
        <v>14883</v>
      </c>
      <c r="D18694" s="222">
        <v>6739.36</v>
      </c>
    </row>
    <row r="18695" spans="1:4" ht="12.75" customHeight="1">
      <c r="A18695" s="203" t="s">
        <v>20542</v>
      </c>
      <c r="B18695" s="193" t="s">
        <v>22312</v>
      </c>
      <c r="C18695" s="194" t="s">
        <v>14883</v>
      </c>
      <c r="D18695" s="222">
        <v>6423.36</v>
      </c>
    </row>
    <row r="18696" spans="1:4" ht="12.75" customHeight="1">
      <c r="A18696" s="203" t="s">
        <v>20543</v>
      </c>
      <c r="B18696" s="193" t="s">
        <v>22313</v>
      </c>
      <c r="C18696" s="194" t="s">
        <v>14883</v>
      </c>
      <c r="D18696" s="222">
        <v>6071.14</v>
      </c>
    </row>
    <row r="18697" spans="1:4" ht="12.75" customHeight="1">
      <c r="A18697" s="203" t="s">
        <v>20544</v>
      </c>
      <c r="B18697" s="193" t="s">
        <v>24248</v>
      </c>
      <c r="C18697" s="194" t="s">
        <v>14883</v>
      </c>
      <c r="D18697" s="222">
        <v>5283.94</v>
      </c>
    </row>
    <row r="18698" spans="1:4" ht="12.75" customHeight="1">
      <c r="A18698" s="203" t="s">
        <v>20545</v>
      </c>
      <c r="B18698" s="193" t="s">
        <v>24249</v>
      </c>
      <c r="C18698" s="194" t="s">
        <v>14883</v>
      </c>
      <c r="D18698" s="222">
        <v>5041.16</v>
      </c>
    </row>
    <row r="18699" spans="1:4" ht="12.75" customHeight="1">
      <c r="A18699" s="203" t="s">
        <v>20546</v>
      </c>
      <c r="B18699" s="193" t="s">
        <v>24250</v>
      </c>
      <c r="C18699" s="194" t="s">
        <v>14883</v>
      </c>
      <c r="D18699" s="222">
        <v>5385.26</v>
      </c>
    </row>
    <row r="18700" spans="1:4" ht="12.75" customHeight="1">
      <c r="A18700" s="203" t="s">
        <v>20547</v>
      </c>
      <c r="B18700" s="193" t="s">
        <v>24251</v>
      </c>
      <c r="C18700" s="194" t="s">
        <v>14883</v>
      </c>
      <c r="D18700" s="222">
        <v>5157.5200000000004</v>
      </c>
    </row>
    <row r="18701" spans="1:4" ht="12.75" customHeight="1">
      <c r="A18701" s="203" t="s">
        <v>20548</v>
      </c>
      <c r="B18701" s="193" t="s">
        <v>24252</v>
      </c>
      <c r="C18701" s="194" t="s">
        <v>14883</v>
      </c>
      <c r="D18701" s="222">
        <v>5625.18</v>
      </c>
    </row>
    <row r="18702" spans="1:4" ht="12.75" customHeight="1">
      <c r="A18702" s="203" t="s">
        <v>20549</v>
      </c>
      <c r="B18702" s="193" t="s">
        <v>24253</v>
      </c>
      <c r="C18702" s="194" t="s">
        <v>14883</v>
      </c>
      <c r="D18702" s="222">
        <v>5382.41</v>
      </c>
    </row>
    <row r="18703" spans="1:4" ht="12.75" customHeight="1">
      <c r="A18703" s="203" t="s">
        <v>20550</v>
      </c>
      <c r="B18703" s="193" t="s">
        <v>24254</v>
      </c>
      <c r="C18703" s="194" t="s">
        <v>14883</v>
      </c>
      <c r="D18703" s="222">
        <v>6081.5</v>
      </c>
    </row>
    <row r="18704" spans="1:4" ht="12.75" customHeight="1">
      <c r="A18704" s="203" t="s">
        <v>20551</v>
      </c>
      <c r="B18704" s="193" t="s">
        <v>24255</v>
      </c>
      <c r="C18704" s="194" t="s">
        <v>14883</v>
      </c>
      <c r="D18704" s="222">
        <v>5838.73</v>
      </c>
    </row>
    <row r="18705" spans="1:4" ht="12.75" customHeight="1">
      <c r="A18705" s="203" t="s">
        <v>20552</v>
      </c>
      <c r="B18705" s="193" t="s">
        <v>24256</v>
      </c>
      <c r="C18705" s="194" t="s">
        <v>14883</v>
      </c>
      <c r="D18705" s="222">
        <v>5941.88</v>
      </c>
    </row>
    <row r="18706" spans="1:4" ht="12.75" customHeight="1">
      <c r="A18706" s="203" t="s">
        <v>20553</v>
      </c>
      <c r="B18706" s="193" t="s">
        <v>24257</v>
      </c>
      <c r="C18706" s="194" t="s">
        <v>14883</v>
      </c>
      <c r="D18706" s="222">
        <v>5682.39</v>
      </c>
    </row>
    <row r="18707" spans="1:4" ht="12.75" customHeight="1">
      <c r="A18707" s="203" t="s">
        <v>20554</v>
      </c>
      <c r="B18707" s="193" t="s">
        <v>24258</v>
      </c>
      <c r="C18707" s="194" t="s">
        <v>14883</v>
      </c>
      <c r="D18707" s="222">
        <v>6123.55</v>
      </c>
    </row>
    <row r="18708" spans="1:4" ht="12.75" customHeight="1">
      <c r="A18708" s="203" t="s">
        <v>20555</v>
      </c>
      <c r="B18708" s="193" t="s">
        <v>24259</v>
      </c>
      <c r="C18708" s="194" t="s">
        <v>14883</v>
      </c>
      <c r="D18708" s="222">
        <v>5879.11</v>
      </c>
    </row>
    <row r="18709" spans="1:4" ht="12.75" customHeight="1">
      <c r="A18709" s="203" t="s">
        <v>20556</v>
      </c>
      <c r="B18709" s="193" t="s">
        <v>24260</v>
      </c>
      <c r="C18709" s="194" t="s">
        <v>14883</v>
      </c>
      <c r="D18709" s="222">
        <v>6285.11</v>
      </c>
    </row>
    <row r="18710" spans="1:4" ht="12.75" customHeight="1">
      <c r="A18710" s="203" t="s">
        <v>20557</v>
      </c>
      <c r="B18710" s="193" t="s">
        <v>24261</v>
      </c>
      <c r="C18710" s="194" t="s">
        <v>14883</v>
      </c>
      <c r="D18710" s="222">
        <v>6025.63</v>
      </c>
    </row>
    <row r="18711" spans="1:4" ht="12.75" customHeight="1">
      <c r="A18711" s="203" t="s">
        <v>20558</v>
      </c>
      <c r="B18711" s="193" t="s">
        <v>24262</v>
      </c>
      <c r="C18711" s="194" t="s">
        <v>14883</v>
      </c>
      <c r="D18711" s="222">
        <v>6670.01</v>
      </c>
    </row>
    <row r="18712" spans="1:4" ht="12.75" customHeight="1">
      <c r="A18712" s="203" t="s">
        <v>20559</v>
      </c>
      <c r="B18712" s="193" t="s">
        <v>24263</v>
      </c>
      <c r="C18712" s="194" t="s">
        <v>14883</v>
      </c>
      <c r="D18712" s="222">
        <v>6410.52</v>
      </c>
    </row>
    <row r="18713" spans="1:4" ht="12.75" customHeight="1">
      <c r="A18713" s="203" t="s">
        <v>20560</v>
      </c>
      <c r="B18713" s="193" t="s">
        <v>24264</v>
      </c>
      <c r="C18713" s="194" t="s">
        <v>14883</v>
      </c>
      <c r="D18713" s="222">
        <v>6685.14</v>
      </c>
    </row>
    <row r="18714" spans="1:4" ht="12.75" customHeight="1">
      <c r="A18714" s="203" t="s">
        <v>20561</v>
      </c>
      <c r="B18714" s="193" t="s">
        <v>24265</v>
      </c>
      <c r="C18714" s="194" t="s">
        <v>14883</v>
      </c>
      <c r="D18714" s="222">
        <v>6408.94</v>
      </c>
    </row>
    <row r="18715" spans="1:4" ht="12.75" customHeight="1">
      <c r="A18715" s="203" t="s">
        <v>20562</v>
      </c>
      <c r="B18715" s="193" t="s">
        <v>24266</v>
      </c>
      <c r="C18715" s="194" t="s">
        <v>14883</v>
      </c>
      <c r="D18715" s="222">
        <v>6946.17</v>
      </c>
    </row>
    <row r="18716" spans="1:4" ht="12.75" customHeight="1">
      <c r="A18716" s="203" t="s">
        <v>20563</v>
      </c>
      <c r="B18716" s="193" t="s">
        <v>24267</v>
      </c>
      <c r="C18716" s="194" t="s">
        <v>14883</v>
      </c>
      <c r="D18716" s="222">
        <v>6685.01</v>
      </c>
    </row>
    <row r="18717" spans="1:4" ht="12.75" customHeight="1">
      <c r="A18717" s="203" t="s">
        <v>20564</v>
      </c>
      <c r="B18717" s="193" t="s">
        <v>24268</v>
      </c>
      <c r="C18717" s="194" t="s">
        <v>14883</v>
      </c>
      <c r="D18717" s="222">
        <v>7021.43</v>
      </c>
    </row>
    <row r="18718" spans="1:4" ht="12.75" customHeight="1">
      <c r="A18718" s="203" t="s">
        <v>20565</v>
      </c>
      <c r="B18718" s="193" t="s">
        <v>24269</v>
      </c>
      <c r="C18718" s="194" t="s">
        <v>14883</v>
      </c>
      <c r="D18718" s="222">
        <v>6745.23</v>
      </c>
    </row>
    <row r="18719" spans="1:4" ht="12.75" customHeight="1">
      <c r="A18719" s="203" t="s">
        <v>20566</v>
      </c>
      <c r="B18719" s="193" t="s">
        <v>24270</v>
      </c>
      <c r="C18719" s="194" t="s">
        <v>14883</v>
      </c>
      <c r="D18719" s="222">
        <v>7578.93</v>
      </c>
    </row>
    <row r="18720" spans="1:4" ht="12.75" customHeight="1">
      <c r="A18720" s="203" t="s">
        <v>20567</v>
      </c>
      <c r="B18720" s="193" t="s">
        <v>24271</v>
      </c>
      <c r="C18720" s="194" t="s">
        <v>14883</v>
      </c>
      <c r="D18720" s="222">
        <v>7302.73</v>
      </c>
    </row>
    <row r="18721" spans="1:4" ht="12.75" customHeight="1">
      <c r="A18721" s="203" t="s">
        <v>20568</v>
      </c>
      <c r="B18721" s="193" t="s">
        <v>24272</v>
      </c>
      <c r="C18721" s="194" t="s">
        <v>14883</v>
      </c>
      <c r="D18721" s="222">
        <v>6705.25</v>
      </c>
    </row>
    <row r="18722" spans="1:4" ht="12.75" customHeight="1">
      <c r="A18722" s="203" t="s">
        <v>20569</v>
      </c>
      <c r="B18722" s="193" t="s">
        <v>24273</v>
      </c>
      <c r="C18722" s="194" t="s">
        <v>14883</v>
      </c>
      <c r="D18722" s="222">
        <v>6410.84</v>
      </c>
    </row>
    <row r="18723" spans="1:4" ht="12.75" customHeight="1">
      <c r="A18723" s="203" t="s">
        <v>20570</v>
      </c>
      <c r="B18723" s="193" t="s">
        <v>24274</v>
      </c>
      <c r="C18723" s="194" t="s">
        <v>14883</v>
      </c>
      <c r="D18723" s="222">
        <v>7443.43</v>
      </c>
    </row>
    <row r="18724" spans="1:4" ht="12.75" customHeight="1">
      <c r="A18724" s="203" t="s">
        <v>20571</v>
      </c>
      <c r="B18724" s="193" t="s">
        <v>24275</v>
      </c>
      <c r="C18724" s="194" t="s">
        <v>14883</v>
      </c>
      <c r="D18724" s="222">
        <v>7164.07</v>
      </c>
    </row>
    <row r="18725" spans="1:4" ht="12.75" customHeight="1">
      <c r="A18725" s="203" t="s">
        <v>20572</v>
      </c>
      <c r="B18725" s="193" t="s">
        <v>24276</v>
      </c>
      <c r="C18725" s="194" t="s">
        <v>14883</v>
      </c>
      <c r="D18725" s="222">
        <v>7883.81</v>
      </c>
    </row>
    <row r="18726" spans="1:4" ht="12.75" customHeight="1">
      <c r="A18726" s="203" t="s">
        <v>20573</v>
      </c>
      <c r="B18726" s="193" t="s">
        <v>24277</v>
      </c>
      <c r="C18726" s="194" t="s">
        <v>14883</v>
      </c>
      <c r="D18726" s="222">
        <v>7531.4</v>
      </c>
    </row>
    <row r="18727" spans="1:4" ht="12.75" customHeight="1">
      <c r="A18727" s="203" t="s">
        <v>20574</v>
      </c>
      <c r="B18727" s="193" t="s">
        <v>24278</v>
      </c>
      <c r="C18727" s="194" t="s">
        <v>14883</v>
      </c>
      <c r="D18727" s="222">
        <v>8598.0499999999993</v>
      </c>
    </row>
    <row r="18728" spans="1:4" ht="12.75" customHeight="1">
      <c r="A18728" s="203" t="s">
        <v>20575</v>
      </c>
      <c r="B18728" s="193" t="s">
        <v>24279</v>
      </c>
      <c r="C18728" s="194" t="s">
        <v>14883</v>
      </c>
      <c r="D18728" s="222">
        <v>8245.64</v>
      </c>
    </row>
    <row r="18729" spans="1:4" ht="12.75" customHeight="1">
      <c r="A18729" s="203" t="s">
        <v>20576</v>
      </c>
      <c r="B18729" s="193" t="s">
        <v>24280</v>
      </c>
      <c r="C18729" s="194" t="s">
        <v>14883</v>
      </c>
      <c r="D18729" s="222">
        <v>7493.03</v>
      </c>
    </row>
    <row r="18730" spans="1:4" ht="12.75" customHeight="1">
      <c r="A18730" s="203" t="s">
        <v>20577</v>
      </c>
      <c r="B18730" s="193" t="s">
        <v>24281</v>
      </c>
      <c r="C18730" s="194" t="s">
        <v>14883</v>
      </c>
      <c r="D18730" s="222">
        <v>7181.91</v>
      </c>
    </row>
    <row r="18731" spans="1:4" ht="12.75" customHeight="1">
      <c r="A18731" s="203" t="s">
        <v>20578</v>
      </c>
      <c r="B18731" s="193" t="s">
        <v>24282</v>
      </c>
      <c r="C18731" s="194" t="s">
        <v>14883</v>
      </c>
      <c r="D18731" s="222">
        <v>8402.83</v>
      </c>
    </row>
    <row r="18732" spans="1:4" ht="12.75" customHeight="1">
      <c r="A18732" s="203" t="s">
        <v>20579</v>
      </c>
      <c r="B18732" s="193" t="s">
        <v>24283</v>
      </c>
      <c r="C18732" s="194" t="s">
        <v>14883</v>
      </c>
      <c r="D18732" s="222">
        <v>8106.75</v>
      </c>
    </row>
    <row r="18733" spans="1:4" ht="12.75" customHeight="1">
      <c r="A18733" s="203" t="s">
        <v>20580</v>
      </c>
      <c r="B18733" s="193" t="s">
        <v>24284</v>
      </c>
      <c r="C18733" s="194" t="s">
        <v>14883</v>
      </c>
      <c r="D18733" s="222">
        <v>8700.74</v>
      </c>
    </row>
    <row r="18734" spans="1:4" ht="12.75" customHeight="1">
      <c r="A18734" s="203" t="s">
        <v>20581</v>
      </c>
      <c r="B18734" s="193" t="s">
        <v>24285</v>
      </c>
      <c r="C18734" s="194" t="s">
        <v>14883</v>
      </c>
      <c r="D18734" s="222">
        <v>8327.16</v>
      </c>
    </row>
    <row r="18735" spans="1:4" ht="12.75" customHeight="1">
      <c r="A18735" s="203" t="s">
        <v>20582</v>
      </c>
      <c r="B18735" s="193" t="s">
        <v>24286</v>
      </c>
      <c r="C18735" s="194" t="s">
        <v>14883</v>
      </c>
      <c r="D18735" s="222">
        <v>9395.14</v>
      </c>
    </row>
    <row r="18736" spans="1:4" ht="12.75" customHeight="1">
      <c r="A18736" s="203" t="s">
        <v>20583</v>
      </c>
      <c r="B18736" s="193" t="s">
        <v>24287</v>
      </c>
      <c r="C18736" s="194" t="s">
        <v>14883</v>
      </c>
      <c r="D18736" s="222">
        <v>9021.56</v>
      </c>
    </row>
    <row r="18737" spans="1:4" ht="12.75" customHeight="1">
      <c r="A18737" s="203" t="s">
        <v>20584</v>
      </c>
      <c r="B18737" s="193" t="s">
        <v>24288</v>
      </c>
      <c r="C18737" s="194" t="s">
        <v>14883</v>
      </c>
      <c r="D18737" s="222">
        <v>7148.13</v>
      </c>
    </row>
    <row r="18738" spans="1:4" ht="12.75" customHeight="1">
      <c r="A18738" s="203" t="s">
        <v>20585</v>
      </c>
      <c r="B18738" s="193" t="s">
        <v>24289</v>
      </c>
      <c r="C18738" s="194" t="s">
        <v>14883</v>
      </c>
      <c r="D18738" s="222">
        <v>6775.84</v>
      </c>
    </row>
    <row r="18739" spans="1:4" ht="12.75" customHeight="1">
      <c r="A18739" s="203" t="s">
        <v>20586</v>
      </c>
      <c r="B18739" s="193" t="s">
        <v>24290</v>
      </c>
      <c r="C18739" s="194" t="s">
        <v>14883</v>
      </c>
      <c r="D18739" s="222">
        <v>7967.66</v>
      </c>
    </row>
    <row r="18740" spans="1:4" ht="12.75" customHeight="1">
      <c r="A18740" s="203" t="s">
        <v>20587</v>
      </c>
      <c r="B18740" s="193" t="s">
        <v>24291</v>
      </c>
      <c r="C18740" s="194" t="s">
        <v>14883</v>
      </c>
      <c r="D18740" s="222">
        <v>7610.41</v>
      </c>
    </row>
    <row r="18741" spans="1:4" ht="12.75" customHeight="1">
      <c r="A18741" s="203" t="s">
        <v>20588</v>
      </c>
      <c r="B18741" s="193" t="s">
        <v>24292</v>
      </c>
      <c r="C18741" s="194" t="s">
        <v>14883</v>
      </c>
      <c r="D18741" s="222">
        <v>8722.44</v>
      </c>
    </row>
    <row r="18742" spans="1:4" ht="12.75" customHeight="1">
      <c r="A18742" s="203" t="s">
        <v>20589</v>
      </c>
      <c r="B18742" s="193" t="s">
        <v>24293</v>
      </c>
      <c r="C18742" s="194" t="s">
        <v>14883</v>
      </c>
      <c r="D18742" s="222">
        <v>8350.14</v>
      </c>
    </row>
    <row r="18743" spans="1:4" ht="12.75" customHeight="1">
      <c r="A18743" s="203" t="s">
        <v>20590</v>
      </c>
      <c r="B18743" s="193" t="s">
        <v>24294</v>
      </c>
      <c r="C18743" s="194" t="s">
        <v>14883</v>
      </c>
      <c r="D18743" s="222">
        <v>9906.56</v>
      </c>
    </row>
    <row r="18744" spans="1:4" ht="12.75" customHeight="1">
      <c r="A18744" s="203" t="s">
        <v>20591</v>
      </c>
      <c r="B18744" s="193" t="s">
        <v>24295</v>
      </c>
      <c r="C18744" s="194" t="s">
        <v>14883</v>
      </c>
      <c r="D18744" s="222">
        <v>9474.34</v>
      </c>
    </row>
    <row r="18745" spans="1:4" ht="12.75" customHeight="1">
      <c r="A18745" s="203" t="s">
        <v>20592</v>
      </c>
      <c r="B18745" s="193" t="s">
        <v>24296</v>
      </c>
      <c r="C18745" s="194" t="s">
        <v>14883</v>
      </c>
      <c r="D18745" s="222">
        <v>7926.96</v>
      </c>
    </row>
    <row r="18746" spans="1:4" ht="12.75" customHeight="1">
      <c r="A18746" s="203" t="s">
        <v>20593</v>
      </c>
      <c r="B18746" s="193" t="s">
        <v>24297</v>
      </c>
      <c r="C18746" s="194" t="s">
        <v>14883</v>
      </c>
      <c r="D18746" s="222">
        <v>7534.05</v>
      </c>
    </row>
    <row r="18747" spans="1:4" ht="12.75" customHeight="1">
      <c r="A18747" s="203" t="s">
        <v>20594</v>
      </c>
      <c r="B18747" s="193" t="s">
        <v>24298</v>
      </c>
      <c r="C18747" s="194" t="s">
        <v>14883</v>
      </c>
      <c r="D18747" s="222">
        <v>8778.23</v>
      </c>
    </row>
    <row r="18748" spans="1:4" ht="12.75" customHeight="1">
      <c r="A18748" s="203" t="s">
        <v>20595</v>
      </c>
      <c r="B18748" s="193" t="s">
        <v>24299</v>
      </c>
      <c r="C18748" s="194" t="s">
        <v>14883</v>
      </c>
      <c r="D18748" s="222">
        <v>8400.36</v>
      </c>
    </row>
    <row r="18749" spans="1:4" ht="12.75" customHeight="1">
      <c r="A18749" s="203" t="s">
        <v>20596</v>
      </c>
      <c r="B18749" s="193" t="s">
        <v>24300</v>
      </c>
      <c r="C18749" s="194" t="s">
        <v>14883</v>
      </c>
      <c r="D18749" s="222">
        <v>9494.32</v>
      </c>
    </row>
    <row r="18750" spans="1:4" ht="12.75" customHeight="1">
      <c r="A18750" s="203" t="s">
        <v>20597</v>
      </c>
      <c r="B18750" s="193" t="s">
        <v>24301</v>
      </c>
      <c r="C18750" s="194" t="s">
        <v>14883</v>
      </c>
      <c r="D18750" s="222">
        <v>9101.41</v>
      </c>
    </row>
    <row r="18751" spans="1:4" ht="12.75" customHeight="1">
      <c r="A18751" s="203" t="s">
        <v>20598</v>
      </c>
      <c r="B18751" s="193" t="s">
        <v>24302</v>
      </c>
      <c r="C18751" s="194" t="s">
        <v>14883</v>
      </c>
      <c r="D18751" s="222">
        <v>10716.51</v>
      </c>
    </row>
    <row r="18752" spans="1:4" ht="12.75" customHeight="1">
      <c r="A18752" s="203" t="s">
        <v>20599</v>
      </c>
      <c r="B18752" s="193" t="s">
        <v>24303</v>
      </c>
      <c r="C18752" s="194" t="s">
        <v>14883</v>
      </c>
      <c r="D18752" s="222">
        <v>10259.219999999999</v>
      </c>
    </row>
    <row r="18753" spans="1:4" ht="12.75" customHeight="1">
      <c r="A18753" s="203" t="s">
        <v>20600</v>
      </c>
      <c r="B18753" s="193" t="s">
        <v>24304</v>
      </c>
      <c r="C18753" s="194" t="s">
        <v>14883</v>
      </c>
      <c r="D18753" s="222">
        <v>8741.7900000000009</v>
      </c>
    </row>
    <row r="18754" spans="1:4" ht="12.75" customHeight="1">
      <c r="A18754" s="203" t="s">
        <v>20601</v>
      </c>
      <c r="B18754" s="193" t="s">
        <v>24305</v>
      </c>
      <c r="C18754" s="194" t="s">
        <v>14883</v>
      </c>
      <c r="D18754" s="222">
        <v>8327.7099999999991</v>
      </c>
    </row>
    <row r="18755" spans="1:4" ht="12.75" customHeight="1">
      <c r="A18755" s="203" t="s">
        <v>20602</v>
      </c>
      <c r="B18755" s="193" t="s">
        <v>24306</v>
      </c>
      <c r="C18755" s="194" t="s">
        <v>14883</v>
      </c>
      <c r="D18755" s="222">
        <v>9862.59</v>
      </c>
    </row>
    <row r="18756" spans="1:4" ht="12.75" customHeight="1">
      <c r="A18756" s="203" t="s">
        <v>20603</v>
      </c>
      <c r="B18756" s="193" t="s">
        <v>24307</v>
      </c>
      <c r="C18756" s="194" t="s">
        <v>14883</v>
      </c>
      <c r="D18756" s="222">
        <v>9464.11</v>
      </c>
    </row>
    <row r="18757" spans="1:4" ht="12.75" customHeight="1">
      <c r="A18757" s="203" t="s">
        <v>20604</v>
      </c>
      <c r="B18757" s="193" t="s">
        <v>24308</v>
      </c>
      <c r="C18757" s="194" t="s">
        <v>14883</v>
      </c>
      <c r="D18757" s="222">
        <v>10356.76</v>
      </c>
    </row>
    <row r="18758" spans="1:4" ht="12.75" customHeight="1">
      <c r="A18758" s="203" t="s">
        <v>20605</v>
      </c>
      <c r="B18758" s="193" t="s">
        <v>24309</v>
      </c>
      <c r="C18758" s="194" t="s">
        <v>14883</v>
      </c>
      <c r="D18758" s="222">
        <v>9942.69</v>
      </c>
    </row>
    <row r="18759" spans="1:4" ht="12.75" customHeight="1">
      <c r="A18759" s="203" t="s">
        <v>20606</v>
      </c>
      <c r="B18759" s="193" t="s">
        <v>24310</v>
      </c>
      <c r="C18759" s="194" t="s">
        <v>14883</v>
      </c>
      <c r="D18759" s="222">
        <v>11620.69</v>
      </c>
    </row>
    <row r="18760" spans="1:4" ht="12.75" customHeight="1">
      <c r="A18760" s="203" t="s">
        <v>20607</v>
      </c>
      <c r="B18760" s="193" t="s">
        <v>24311</v>
      </c>
      <c r="C18760" s="194" t="s">
        <v>14883</v>
      </c>
      <c r="D18760" s="222">
        <v>11138.34</v>
      </c>
    </row>
    <row r="18761" spans="1:4" ht="12.75" customHeight="1">
      <c r="A18761" s="203" t="s">
        <v>20608</v>
      </c>
      <c r="B18761" s="193" t="s">
        <v>24312</v>
      </c>
      <c r="C18761" s="194" t="s">
        <v>14883</v>
      </c>
      <c r="D18761" s="222">
        <v>8846.0400000000009</v>
      </c>
    </row>
    <row r="18762" spans="1:4" ht="12.75" customHeight="1">
      <c r="A18762" s="203" t="s">
        <v>20609</v>
      </c>
      <c r="B18762" s="193" t="s">
        <v>24313</v>
      </c>
      <c r="C18762" s="194" t="s">
        <v>14883</v>
      </c>
      <c r="D18762" s="222">
        <v>8412.64</v>
      </c>
    </row>
    <row r="18763" spans="1:4" ht="12.75" customHeight="1">
      <c r="A18763" s="203" t="s">
        <v>20610</v>
      </c>
      <c r="B18763" s="193" t="s">
        <v>24314</v>
      </c>
      <c r="C18763" s="194" t="s">
        <v>14883</v>
      </c>
      <c r="D18763" s="222">
        <v>10425.44</v>
      </c>
    </row>
    <row r="18764" spans="1:4" ht="12.75" customHeight="1">
      <c r="A18764" s="203" t="s">
        <v>20611</v>
      </c>
      <c r="B18764" s="193" t="s">
        <v>24315</v>
      </c>
      <c r="C18764" s="194" t="s">
        <v>14883</v>
      </c>
      <c r="D18764" s="222">
        <v>10007.08</v>
      </c>
    </row>
    <row r="18765" spans="1:4" ht="12.75" customHeight="1">
      <c r="A18765" s="203" t="s">
        <v>20612</v>
      </c>
      <c r="B18765" s="193" t="s">
        <v>24316</v>
      </c>
      <c r="C18765" s="194" t="s">
        <v>14883</v>
      </c>
      <c r="D18765" s="222">
        <v>11677.22</v>
      </c>
    </row>
    <row r="18766" spans="1:4" ht="12.75" customHeight="1">
      <c r="A18766" s="203" t="s">
        <v>20613</v>
      </c>
      <c r="B18766" s="193" t="s">
        <v>24317</v>
      </c>
      <c r="C18766" s="194" t="s">
        <v>14883</v>
      </c>
      <c r="D18766" s="222">
        <v>11173.87</v>
      </c>
    </row>
    <row r="18767" spans="1:4" ht="12.75" customHeight="1">
      <c r="A18767" s="203" t="s">
        <v>20614</v>
      </c>
      <c r="B18767" s="193" t="s">
        <v>24318</v>
      </c>
      <c r="C18767" s="194" t="s">
        <v>14883</v>
      </c>
      <c r="D18767" s="222">
        <v>12846.79</v>
      </c>
    </row>
    <row r="18768" spans="1:4" ht="12.75" customHeight="1">
      <c r="A18768" s="203" t="s">
        <v>20615</v>
      </c>
      <c r="B18768" s="193" t="s">
        <v>24319</v>
      </c>
      <c r="C18768" s="194" t="s">
        <v>14883</v>
      </c>
      <c r="D18768" s="222">
        <v>12343.44</v>
      </c>
    </row>
    <row r="18769" spans="1:4" ht="12.75" customHeight="1">
      <c r="A18769" s="203" t="s">
        <v>20616</v>
      </c>
      <c r="B18769" s="193" t="s">
        <v>24320</v>
      </c>
      <c r="C18769" s="194" t="s">
        <v>14883</v>
      </c>
      <c r="D18769" s="222">
        <v>9809.56</v>
      </c>
    </row>
    <row r="18770" spans="1:4" ht="12.75" customHeight="1">
      <c r="A18770" s="203" t="s">
        <v>20617</v>
      </c>
      <c r="B18770" s="193" t="s">
        <v>24321</v>
      </c>
      <c r="C18770" s="194" t="s">
        <v>14883</v>
      </c>
      <c r="D18770" s="222">
        <v>9354.99</v>
      </c>
    </row>
    <row r="18771" spans="1:4" ht="12.75" customHeight="1">
      <c r="A18771" s="203" t="s">
        <v>20618</v>
      </c>
      <c r="B18771" s="193" t="s">
        <v>24322</v>
      </c>
      <c r="C18771" s="194" t="s">
        <v>14883</v>
      </c>
      <c r="D18771" s="222">
        <v>11330.14</v>
      </c>
    </row>
    <row r="18772" spans="1:4" ht="12.75" customHeight="1">
      <c r="A18772" s="203" t="s">
        <v>20619</v>
      </c>
      <c r="B18772" s="193" t="s">
        <v>24323</v>
      </c>
      <c r="C18772" s="194" t="s">
        <v>14883</v>
      </c>
      <c r="D18772" s="222">
        <v>10891.16</v>
      </c>
    </row>
    <row r="18773" spans="1:4" ht="12.75" customHeight="1">
      <c r="A18773" s="203" t="s">
        <v>20620</v>
      </c>
      <c r="B18773" s="193" t="s">
        <v>24324</v>
      </c>
      <c r="C18773" s="194" t="s">
        <v>14883</v>
      </c>
      <c r="D18773" s="222">
        <v>12572.37</v>
      </c>
    </row>
    <row r="18774" spans="1:4" ht="12.75" customHeight="1">
      <c r="A18774" s="203" t="s">
        <v>20621</v>
      </c>
      <c r="B18774" s="193" t="s">
        <v>24325</v>
      </c>
      <c r="C18774" s="194" t="s">
        <v>14883</v>
      </c>
      <c r="D18774" s="222">
        <v>12043.95</v>
      </c>
    </row>
    <row r="18775" spans="1:4" ht="12.75" customHeight="1">
      <c r="A18775" s="203" t="s">
        <v>20622</v>
      </c>
      <c r="B18775" s="193" t="s">
        <v>24326</v>
      </c>
      <c r="C18775" s="194" t="s">
        <v>14883</v>
      </c>
      <c r="D18775" s="222">
        <v>14426.58</v>
      </c>
    </row>
    <row r="18776" spans="1:4" ht="12.75" customHeight="1">
      <c r="A18776" s="203" t="s">
        <v>20623</v>
      </c>
      <c r="B18776" s="193" t="s">
        <v>24327</v>
      </c>
      <c r="C18776" s="194" t="s">
        <v>14883</v>
      </c>
      <c r="D18776" s="222">
        <v>13821.21</v>
      </c>
    </row>
    <row r="18777" spans="1:4" ht="12.75" customHeight="1">
      <c r="A18777" s="203" t="s">
        <v>20624</v>
      </c>
      <c r="B18777" s="193" t="s">
        <v>24328</v>
      </c>
      <c r="C18777" s="194" t="s">
        <v>14883</v>
      </c>
      <c r="D18777" s="222">
        <v>10713.26</v>
      </c>
    </row>
    <row r="18778" spans="1:4" ht="12.75" customHeight="1">
      <c r="A18778" s="203" t="s">
        <v>20625</v>
      </c>
      <c r="B18778" s="193" t="s">
        <v>24329</v>
      </c>
      <c r="C18778" s="194" t="s">
        <v>14883</v>
      </c>
      <c r="D18778" s="222">
        <v>10238.08</v>
      </c>
    </row>
    <row r="18779" spans="1:4" ht="12.75" customHeight="1">
      <c r="A18779" s="203" t="s">
        <v>20626</v>
      </c>
      <c r="B18779" s="193" t="s">
        <v>24330</v>
      </c>
      <c r="C18779" s="194" t="s">
        <v>14883</v>
      </c>
      <c r="D18779" s="222">
        <v>12659.7</v>
      </c>
    </row>
    <row r="18780" spans="1:4" ht="12.75" customHeight="1">
      <c r="A18780" s="203" t="s">
        <v>20627</v>
      </c>
      <c r="B18780" s="193" t="s">
        <v>24331</v>
      </c>
      <c r="C18780" s="194" t="s">
        <v>14883</v>
      </c>
      <c r="D18780" s="222">
        <v>12199.56</v>
      </c>
    </row>
    <row r="18781" spans="1:4" ht="12.75" customHeight="1">
      <c r="A18781" s="203" t="s">
        <v>20628</v>
      </c>
      <c r="B18781" s="193" t="s">
        <v>24332</v>
      </c>
      <c r="C18781" s="194" t="s">
        <v>14883</v>
      </c>
      <c r="D18781" s="222">
        <v>13696.67</v>
      </c>
    </row>
    <row r="18782" spans="1:4" ht="12.75" customHeight="1">
      <c r="A18782" s="203" t="s">
        <v>20629</v>
      </c>
      <c r="B18782" s="193" t="s">
        <v>24333</v>
      </c>
      <c r="C18782" s="194" t="s">
        <v>14883</v>
      </c>
      <c r="D18782" s="222">
        <v>13143.18</v>
      </c>
    </row>
    <row r="18783" spans="1:4" ht="12.75" customHeight="1">
      <c r="A18783" s="203" t="s">
        <v>20630</v>
      </c>
      <c r="B18783" s="193" t="s">
        <v>24334</v>
      </c>
      <c r="C18783" s="194" t="s">
        <v>14883</v>
      </c>
      <c r="D18783" s="222">
        <v>15373.39</v>
      </c>
    </row>
    <row r="18784" spans="1:4" ht="12.75" customHeight="1">
      <c r="A18784" s="203" t="s">
        <v>20631</v>
      </c>
      <c r="B18784" s="193" t="s">
        <v>24335</v>
      </c>
      <c r="C18784" s="194" t="s">
        <v>14883</v>
      </c>
      <c r="D18784" s="222">
        <v>14739.06</v>
      </c>
    </row>
    <row r="18785" spans="1:4" ht="12.75" customHeight="1">
      <c r="A18785" s="203" t="s">
        <v>20632</v>
      </c>
      <c r="B18785" s="193" t="s">
        <v>24336</v>
      </c>
      <c r="C18785" s="194" t="s">
        <v>14883</v>
      </c>
      <c r="D18785" s="222">
        <v>11620.84</v>
      </c>
    </row>
    <row r="18786" spans="1:4" ht="12.75" customHeight="1">
      <c r="A18786" s="203" t="s">
        <v>20633</v>
      </c>
      <c r="B18786" s="193" t="s">
        <v>24337</v>
      </c>
      <c r="C18786" s="194" t="s">
        <v>14883</v>
      </c>
      <c r="D18786" s="222">
        <v>11034.65</v>
      </c>
    </row>
    <row r="18787" spans="1:4" ht="12.75" customHeight="1">
      <c r="A18787" s="203" t="s">
        <v>20634</v>
      </c>
      <c r="B18787" s="193" t="s">
        <v>24338</v>
      </c>
      <c r="C18787" s="194" t="s">
        <v>14883</v>
      </c>
      <c r="D18787" s="222">
        <v>13542.04</v>
      </c>
    </row>
    <row r="18788" spans="1:4" ht="12.75" customHeight="1">
      <c r="A18788" s="203" t="s">
        <v>20635</v>
      </c>
      <c r="B18788" s="193" t="s">
        <v>24339</v>
      </c>
      <c r="C18788" s="194" t="s">
        <v>14883</v>
      </c>
      <c r="D18788" s="222">
        <v>12982.59</v>
      </c>
    </row>
    <row r="18789" spans="1:4" ht="12.75" customHeight="1">
      <c r="A18789" s="203" t="s">
        <v>20636</v>
      </c>
      <c r="B18789" s="193" t="s">
        <v>24340</v>
      </c>
      <c r="C18789" s="194" t="s">
        <v>14883</v>
      </c>
      <c r="D18789" s="222">
        <v>14993.64</v>
      </c>
    </row>
    <row r="18790" spans="1:4" ht="12.75" customHeight="1">
      <c r="A18790" s="203" t="s">
        <v>20637</v>
      </c>
      <c r="B18790" s="193" t="s">
        <v>24341</v>
      </c>
      <c r="C18790" s="194" t="s">
        <v>14883</v>
      </c>
      <c r="D18790" s="222">
        <v>14407.45</v>
      </c>
    </row>
    <row r="18791" spans="1:4" ht="12.75" customHeight="1">
      <c r="A18791" s="203" t="s">
        <v>20638</v>
      </c>
      <c r="B18791" s="193" t="s">
        <v>24342</v>
      </c>
      <c r="C18791" s="194" t="s">
        <v>14883</v>
      </c>
      <c r="D18791" s="222">
        <v>16789.29</v>
      </c>
    </row>
    <row r="18792" spans="1:4" ht="12.75" customHeight="1">
      <c r="A18792" s="203" t="s">
        <v>20639</v>
      </c>
      <c r="B18792" s="193" t="s">
        <v>24343</v>
      </c>
      <c r="C18792" s="194" t="s">
        <v>14883</v>
      </c>
      <c r="D18792" s="222">
        <v>16120.59</v>
      </c>
    </row>
    <row r="18793" spans="1:4" ht="12.75" customHeight="1">
      <c r="A18793" s="203" t="s">
        <v>20640</v>
      </c>
      <c r="B18793" s="193" t="s">
        <v>24344</v>
      </c>
      <c r="C18793" s="194" t="s">
        <v>14883</v>
      </c>
      <c r="D18793" s="222">
        <v>12565.48</v>
      </c>
    </row>
    <row r="18794" spans="1:4" ht="12.75" customHeight="1">
      <c r="A18794" s="203" t="s">
        <v>20641</v>
      </c>
      <c r="B18794" s="193" t="s">
        <v>24345</v>
      </c>
      <c r="C18794" s="194" t="s">
        <v>14883</v>
      </c>
      <c r="D18794" s="222">
        <v>11954.22</v>
      </c>
    </row>
    <row r="18795" spans="1:4" ht="12.75" customHeight="1">
      <c r="A18795" s="203" t="s">
        <v>20642</v>
      </c>
      <c r="B18795" s="193" t="s">
        <v>24346</v>
      </c>
      <c r="C18795" s="194" t="s">
        <v>14883</v>
      </c>
      <c r="D18795" s="222">
        <v>14802.13</v>
      </c>
    </row>
    <row r="18796" spans="1:4" ht="12.75" customHeight="1">
      <c r="A18796" s="203" t="s">
        <v>20643</v>
      </c>
      <c r="B18796" s="193" t="s">
        <v>24347</v>
      </c>
      <c r="C18796" s="194" t="s">
        <v>14883</v>
      </c>
      <c r="D18796" s="222">
        <v>14217.62</v>
      </c>
    </row>
    <row r="18797" spans="1:4" ht="12.75" customHeight="1">
      <c r="A18797" s="203" t="s">
        <v>20644</v>
      </c>
      <c r="B18797" s="193" t="s">
        <v>24348</v>
      </c>
      <c r="C18797" s="194" t="s">
        <v>14883</v>
      </c>
      <c r="D18797" s="222">
        <v>15981.93</v>
      </c>
    </row>
    <row r="18798" spans="1:4" ht="12.75" customHeight="1">
      <c r="A18798" s="203" t="s">
        <v>20645</v>
      </c>
      <c r="B18798" s="193" t="s">
        <v>24349</v>
      </c>
      <c r="C18798" s="194" t="s">
        <v>14883</v>
      </c>
      <c r="D18798" s="222">
        <v>15370.67</v>
      </c>
    </row>
    <row r="18799" spans="1:4" ht="12.75" customHeight="1">
      <c r="A18799" s="203" t="s">
        <v>20646</v>
      </c>
      <c r="B18799" s="193" t="s">
        <v>24350</v>
      </c>
      <c r="C18799" s="194" t="s">
        <v>14883</v>
      </c>
      <c r="D18799" s="222">
        <v>17672.5</v>
      </c>
    </row>
    <row r="18800" spans="1:4" ht="12.75" customHeight="1">
      <c r="A18800" s="203" t="s">
        <v>20647</v>
      </c>
      <c r="B18800" s="193" t="s">
        <v>24351</v>
      </c>
      <c r="C18800" s="194" t="s">
        <v>14883</v>
      </c>
      <c r="D18800" s="222">
        <v>16974.830000000002</v>
      </c>
    </row>
    <row r="18801" spans="1:4" ht="12.75" customHeight="1">
      <c r="A18801" s="203" t="s">
        <v>20648</v>
      </c>
      <c r="B18801" s="193" t="s">
        <v>24352</v>
      </c>
      <c r="C18801" s="194" t="s">
        <v>14883</v>
      </c>
      <c r="D18801" s="222">
        <v>13681.73</v>
      </c>
    </row>
    <row r="18802" spans="1:4" ht="12.75" customHeight="1">
      <c r="A18802" s="203" t="s">
        <v>20649</v>
      </c>
      <c r="B18802" s="193" t="s">
        <v>24353</v>
      </c>
      <c r="C18802" s="194" t="s">
        <v>14883</v>
      </c>
      <c r="D18802" s="222">
        <v>13045.41</v>
      </c>
    </row>
    <row r="18803" spans="1:4" ht="12.75" customHeight="1">
      <c r="A18803" s="203" t="s">
        <v>20650</v>
      </c>
      <c r="B18803" s="193" t="s">
        <v>24354</v>
      </c>
      <c r="C18803" s="194" t="s">
        <v>14883</v>
      </c>
      <c r="D18803" s="222">
        <v>16012.63</v>
      </c>
    </row>
    <row r="18804" spans="1:4" ht="12.75" customHeight="1">
      <c r="A18804" s="203" t="s">
        <v>20651</v>
      </c>
      <c r="B18804" s="193" t="s">
        <v>24355</v>
      </c>
      <c r="C18804" s="194" t="s">
        <v>14883</v>
      </c>
      <c r="D18804" s="222">
        <v>15403.04</v>
      </c>
    </row>
    <row r="18805" spans="1:4" ht="12.75" customHeight="1">
      <c r="A18805" s="203" t="s">
        <v>20652</v>
      </c>
      <c r="B18805" s="193" t="s">
        <v>24356</v>
      </c>
      <c r="C18805" s="194" t="s">
        <v>14883</v>
      </c>
      <c r="D18805" s="222">
        <v>17137.86</v>
      </c>
    </row>
    <row r="18806" spans="1:4" ht="12.75" customHeight="1">
      <c r="A18806" s="203" t="s">
        <v>20653</v>
      </c>
      <c r="B18806" s="193" t="s">
        <v>24357</v>
      </c>
      <c r="C18806" s="194" t="s">
        <v>14883</v>
      </c>
      <c r="D18806" s="222">
        <v>16501.54</v>
      </c>
    </row>
    <row r="18807" spans="1:4" ht="12.75" customHeight="1">
      <c r="A18807" s="203" t="s">
        <v>20654</v>
      </c>
      <c r="B18807" s="193" t="s">
        <v>24358</v>
      </c>
      <c r="C18807" s="194" t="s">
        <v>14883</v>
      </c>
      <c r="D18807" s="222">
        <v>18826.82</v>
      </c>
    </row>
    <row r="18808" spans="1:4" ht="12.75" customHeight="1">
      <c r="A18808" s="203" t="s">
        <v>20655</v>
      </c>
      <c r="B18808" s="193" t="s">
        <v>24359</v>
      </c>
      <c r="C18808" s="194" t="s">
        <v>14883</v>
      </c>
      <c r="D18808" s="222">
        <v>18099.63</v>
      </c>
    </row>
    <row r="18809" spans="1:4" ht="12.75" customHeight="1">
      <c r="A18809" s="203" t="s">
        <v>20656</v>
      </c>
      <c r="B18809" s="193" t="s">
        <v>24360</v>
      </c>
      <c r="C18809" s="194" t="s">
        <v>14883</v>
      </c>
      <c r="D18809" s="222">
        <v>2227.54</v>
      </c>
    </row>
    <row r="18810" spans="1:4" ht="12.75" customHeight="1">
      <c r="A18810" s="203" t="s">
        <v>20657</v>
      </c>
      <c r="B18810" s="193" t="s">
        <v>24361</v>
      </c>
      <c r="C18810" s="194" t="s">
        <v>14883</v>
      </c>
      <c r="D18810" s="222">
        <v>2140.02</v>
      </c>
    </row>
    <row r="18811" spans="1:4" ht="12.75" customHeight="1">
      <c r="A18811" s="203" t="s">
        <v>20658</v>
      </c>
      <c r="B18811" s="193" t="s">
        <v>24362</v>
      </c>
      <c r="C18811" s="194" t="s">
        <v>14883</v>
      </c>
      <c r="D18811" s="222">
        <v>2168.4299999999998</v>
      </c>
    </row>
    <row r="18812" spans="1:4" ht="12.75" customHeight="1">
      <c r="A18812" s="203" t="s">
        <v>20659</v>
      </c>
      <c r="B18812" s="193" t="s">
        <v>24363</v>
      </c>
      <c r="C18812" s="194" t="s">
        <v>14883</v>
      </c>
      <c r="D18812" s="222">
        <v>2088.71</v>
      </c>
    </row>
    <row r="18813" spans="1:4" ht="12.75" customHeight="1">
      <c r="A18813" s="203" t="s">
        <v>20660</v>
      </c>
      <c r="B18813" s="193" t="s">
        <v>24364</v>
      </c>
      <c r="C18813" s="194" t="s">
        <v>14883</v>
      </c>
      <c r="D18813" s="222">
        <v>2311.86</v>
      </c>
    </row>
    <row r="18814" spans="1:4" ht="12.75" customHeight="1">
      <c r="A18814" s="203" t="s">
        <v>20661</v>
      </c>
      <c r="B18814" s="193" t="s">
        <v>24365</v>
      </c>
      <c r="C18814" s="194" t="s">
        <v>14883</v>
      </c>
      <c r="D18814" s="222">
        <v>2224.34</v>
      </c>
    </row>
    <row r="18815" spans="1:4" ht="12.75" customHeight="1">
      <c r="A18815" s="203" t="s">
        <v>20662</v>
      </c>
      <c r="B18815" s="193" t="s">
        <v>24366</v>
      </c>
      <c r="C18815" s="194" t="s">
        <v>14883</v>
      </c>
      <c r="D18815" s="222">
        <v>2473.71</v>
      </c>
    </row>
    <row r="18816" spans="1:4" ht="12.75" customHeight="1">
      <c r="A18816" s="203" t="s">
        <v>20663</v>
      </c>
      <c r="B18816" s="193" t="s">
        <v>24367</v>
      </c>
      <c r="C18816" s="194" t="s">
        <v>14883</v>
      </c>
      <c r="D18816" s="222">
        <v>2364.7199999999998</v>
      </c>
    </row>
    <row r="18817" spans="1:4" ht="12.75" customHeight="1">
      <c r="A18817" s="203" t="s">
        <v>20664</v>
      </c>
      <c r="B18817" s="193" t="s">
        <v>24368</v>
      </c>
      <c r="C18817" s="194" t="s">
        <v>14883</v>
      </c>
      <c r="D18817" s="222">
        <v>3222.84</v>
      </c>
    </row>
    <row r="18818" spans="1:4" ht="12.75" customHeight="1">
      <c r="A18818" s="203" t="s">
        <v>20665</v>
      </c>
      <c r="B18818" s="193" t="s">
        <v>24369</v>
      </c>
      <c r="C18818" s="194" t="s">
        <v>14883</v>
      </c>
      <c r="D18818" s="222">
        <v>3085.64</v>
      </c>
    </row>
    <row r="18819" spans="1:4" ht="12.75" customHeight="1">
      <c r="A18819" s="203" t="s">
        <v>20666</v>
      </c>
      <c r="B18819" s="193" t="s">
        <v>24370</v>
      </c>
      <c r="C18819" s="194" t="s">
        <v>14883</v>
      </c>
      <c r="D18819" s="222">
        <v>3238.14</v>
      </c>
    </row>
    <row r="18820" spans="1:4" ht="12.75" customHeight="1">
      <c r="A18820" s="203" t="s">
        <v>20667</v>
      </c>
      <c r="B18820" s="193" t="s">
        <v>24371</v>
      </c>
      <c r="C18820" s="194" t="s">
        <v>14883</v>
      </c>
      <c r="D18820" s="222">
        <v>3108.73</v>
      </c>
    </row>
    <row r="18821" spans="1:4" ht="12.75" customHeight="1">
      <c r="A18821" s="203" t="s">
        <v>20668</v>
      </c>
      <c r="B18821" s="193" t="s">
        <v>24372</v>
      </c>
      <c r="C18821" s="194" t="s">
        <v>14883</v>
      </c>
      <c r="D18821" s="222">
        <v>3436.12</v>
      </c>
    </row>
    <row r="18822" spans="1:4" ht="12.75" customHeight="1">
      <c r="A18822" s="203" t="s">
        <v>20669</v>
      </c>
      <c r="B18822" s="193" t="s">
        <v>24373</v>
      </c>
      <c r="C18822" s="194" t="s">
        <v>14883</v>
      </c>
      <c r="D18822" s="222">
        <v>3298.92</v>
      </c>
    </row>
    <row r="18823" spans="1:4" ht="12.75" customHeight="1">
      <c r="A18823" s="203" t="s">
        <v>20670</v>
      </c>
      <c r="B18823" s="193" t="s">
        <v>24374</v>
      </c>
      <c r="C18823" s="194" t="s">
        <v>14883</v>
      </c>
      <c r="D18823" s="222">
        <v>3755.55</v>
      </c>
    </row>
    <row r="18824" spans="1:4" ht="12.75" customHeight="1">
      <c r="A18824" s="203" t="s">
        <v>20671</v>
      </c>
      <c r="B18824" s="193" t="s">
        <v>24375</v>
      </c>
      <c r="C18824" s="194" t="s">
        <v>14883</v>
      </c>
      <c r="D18824" s="222">
        <v>3618.34</v>
      </c>
    </row>
    <row r="18825" spans="1:4" ht="12.75" customHeight="1">
      <c r="A18825" s="203" t="s">
        <v>20672</v>
      </c>
      <c r="B18825" s="193" t="s">
        <v>24376</v>
      </c>
      <c r="C18825" s="194" t="s">
        <v>14883</v>
      </c>
      <c r="D18825" s="222">
        <v>3653.61</v>
      </c>
    </row>
    <row r="18826" spans="1:4" ht="12.75" customHeight="1">
      <c r="A18826" s="203" t="s">
        <v>20673</v>
      </c>
      <c r="B18826" s="193" t="s">
        <v>24377</v>
      </c>
      <c r="C18826" s="194" t="s">
        <v>14883</v>
      </c>
      <c r="D18826" s="222">
        <v>3505.26</v>
      </c>
    </row>
    <row r="18827" spans="1:4" ht="12.75" customHeight="1">
      <c r="A18827" s="203" t="s">
        <v>20674</v>
      </c>
      <c r="B18827" s="193" t="s">
        <v>24378</v>
      </c>
      <c r="C18827" s="194" t="s">
        <v>14883</v>
      </c>
      <c r="D18827" s="222">
        <v>3723.47</v>
      </c>
    </row>
    <row r="18828" spans="1:4" ht="12.75" customHeight="1">
      <c r="A18828" s="203" t="s">
        <v>20675</v>
      </c>
      <c r="B18828" s="193" t="s">
        <v>24379</v>
      </c>
      <c r="C18828" s="194" t="s">
        <v>14883</v>
      </c>
      <c r="D18828" s="222">
        <v>3582.92</v>
      </c>
    </row>
    <row r="18829" spans="1:4" ht="12.75" customHeight="1">
      <c r="A18829" s="203" t="s">
        <v>20676</v>
      </c>
      <c r="B18829" s="193" t="s">
        <v>24380</v>
      </c>
      <c r="C18829" s="194" t="s">
        <v>14883</v>
      </c>
      <c r="D18829" s="222">
        <v>3881.77</v>
      </c>
    </row>
    <row r="18830" spans="1:4" ht="12.75" customHeight="1">
      <c r="A18830" s="203" t="s">
        <v>20677</v>
      </c>
      <c r="B18830" s="193" t="s">
        <v>24381</v>
      </c>
      <c r="C18830" s="194" t="s">
        <v>14883</v>
      </c>
      <c r="D18830" s="222">
        <v>3733.42</v>
      </c>
    </row>
    <row r="18831" spans="1:4" ht="12.75" customHeight="1">
      <c r="A18831" s="203" t="s">
        <v>20678</v>
      </c>
      <c r="B18831" s="193" t="s">
        <v>24382</v>
      </c>
      <c r="C18831" s="194" t="s">
        <v>14883</v>
      </c>
      <c r="D18831" s="222">
        <v>4174.41</v>
      </c>
    </row>
    <row r="18832" spans="1:4" ht="12.75" customHeight="1">
      <c r="A18832" s="203" t="s">
        <v>20679</v>
      </c>
      <c r="B18832" s="193" t="s">
        <v>24383</v>
      </c>
      <c r="C18832" s="194" t="s">
        <v>14883</v>
      </c>
      <c r="D18832" s="222">
        <v>4026.06</v>
      </c>
    </row>
    <row r="18833" spans="1:4" ht="12.75" customHeight="1">
      <c r="A18833" s="203" t="s">
        <v>20680</v>
      </c>
      <c r="B18833" s="193" t="s">
        <v>24384</v>
      </c>
      <c r="C18833" s="194" t="s">
        <v>14883</v>
      </c>
      <c r="D18833" s="222">
        <v>4152.83</v>
      </c>
    </row>
    <row r="18834" spans="1:4" ht="12.75" customHeight="1">
      <c r="A18834" s="203" t="s">
        <v>20681</v>
      </c>
      <c r="B18834" s="193" t="s">
        <v>24385</v>
      </c>
      <c r="C18834" s="194" t="s">
        <v>14883</v>
      </c>
      <c r="D18834" s="222">
        <v>3993.34</v>
      </c>
    </row>
    <row r="18835" spans="1:4" ht="12.75" customHeight="1">
      <c r="A18835" s="203" t="s">
        <v>20682</v>
      </c>
      <c r="B18835" s="193" t="s">
        <v>24386</v>
      </c>
      <c r="C18835" s="194" t="s">
        <v>14883</v>
      </c>
      <c r="D18835" s="222">
        <v>4260.38</v>
      </c>
    </row>
    <row r="18836" spans="1:4" ht="12.75" customHeight="1">
      <c r="A18836" s="203" t="s">
        <v>20683</v>
      </c>
      <c r="B18836" s="193" t="s">
        <v>24387</v>
      </c>
      <c r="C18836" s="194" t="s">
        <v>14883</v>
      </c>
      <c r="D18836" s="222">
        <v>4108.6899999999996</v>
      </c>
    </row>
    <row r="18837" spans="1:4" ht="12.75" customHeight="1">
      <c r="A18837" s="203" t="s">
        <v>20684</v>
      </c>
      <c r="B18837" s="193" t="s">
        <v>24388</v>
      </c>
      <c r="C18837" s="194" t="s">
        <v>14883</v>
      </c>
      <c r="D18837" s="222">
        <v>4396.8599999999997</v>
      </c>
    </row>
    <row r="18838" spans="1:4" ht="12.75" customHeight="1">
      <c r="A18838" s="203" t="s">
        <v>20685</v>
      </c>
      <c r="B18838" s="193" t="s">
        <v>24389</v>
      </c>
      <c r="C18838" s="194" t="s">
        <v>14883</v>
      </c>
      <c r="D18838" s="222">
        <v>4237.37</v>
      </c>
    </row>
    <row r="18839" spans="1:4" ht="12.75" customHeight="1">
      <c r="A18839" s="203" t="s">
        <v>20686</v>
      </c>
      <c r="B18839" s="193" t="s">
        <v>24390</v>
      </c>
      <c r="C18839" s="194" t="s">
        <v>14883</v>
      </c>
      <c r="D18839" s="222">
        <v>4675.6099999999997</v>
      </c>
    </row>
    <row r="18840" spans="1:4" ht="12.75" customHeight="1">
      <c r="A18840" s="203" t="s">
        <v>20687</v>
      </c>
      <c r="B18840" s="193" t="s">
        <v>24391</v>
      </c>
      <c r="C18840" s="194" t="s">
        <v>14883</v>
      </c>
      <c r="D18840" s="222">
        <v>4516.12</v>
      </c>
    </row>
    <row r="18841" spans="1:4" ht="12.75" customHeight="1">
      <c r="A18841" s="203" t="s">
        <v>20688</v>
      </c>
      <c r="B18841" s="193" t="s">
        <v>24392</v>
      </c>
      <c r="C18841" s="194" t="s">
        <v>14883</v>
      </c>
      <c r="D18841" s="222">
        <v>4062.03</v>
      </c>
    </row>
    <row r="18842" spans="1:4" ht="12.75" customHeight="1">
      <c r="A18842" s="203" t="s">
        <v>20689</v>
      </c>
      <c r="B18842" s="193" t="s">
        <v>24393</v>
      </c>
      <c r="C18842" s="194" t="s">
        <v>14883</v>
      </c>
      <c r="D18842" s="222">
        <v>3895.82</v>
      </c>
    </row>
    <row r="18843" spans="1:4" ht="12.75" customHeight="1">
      <c r="A18843" s="203" t="s">
        <v>20690</v>
      </c>
      <c r="B18843" s="193" t="s">
        <v>24394</v>
      </c>
      <c r="C18843" s="194" t="s">
        <v>14883</v>
      </c>
      <c r="D18843" s="222">
        <v>4381.87</v>
      </c>
    </row>
    <row r="18844" spans="1:4" ht="12.75" customHeight="1">
      <c r="A18844" s="203" t="s">
        <v>20691</v>
      </c>
      <c r="B18844" s="193" t="s">
        <v>24395</v>
      </c>
      <c r="C18844" s="194" t="s">
        <v>14883</v>
      </c>
      <c r="D18844" s="222">
        <v>4223.46</v>
      </c>
    </row>
    <row r="18845" spans="1:4" ht="12.75" customHeight="1">
      <c r="A18845" s="203" t="s">
        <v>20692</v>
      </c>
      <c r="B18845" s="193" t="s">
        <v>24396</v>
      </c>
      <c r="C18845" s="194" t="s">
        <v>14883</v>
      </c>
      <c r="D18845" s="222">
        <v>4758.1099999999997</v>
      </c>
    </row>
    <row r="18846" spans="1:4" ht="12.75" customHeight="1">
      <c r="A18846" s="203" t="s">
        <v>20693</v>
      </c>
      <c r="B18846" s="193" t="s">
        <v>24397</v>
      </c>
      <c r="C18846" s="194" t="s">
        <v>14883</v>
      </c>
      <c r="D18846" s="222">
        <v>4558.16</v>
      </c>
    </row>
    <row r="18847" spans="1:4" ht="12.75" customHeight="1">
      <c r="A18847" s="203" t="s">
        <v>20694</v>
      </c>
      <c r="B18847" s="193" t="s">
        <v>24398</v>
      </c>
      <c r="C18847" s="194" t="s">
        <v>14883</v>
      </c>
      <c r="D18847" s="222">
        <v>5220.38</v>
      </c>
    </row>
    <row r="18848" spans="1:4" ht="12.75" customHeight="1">
      <c r="A18848" s="203" t="s">
        <v>20695</v>
      </c>
      <c r="B18848" s="193" t="s">
        <v>24399</v>
      </c>
      <c r="C18848" s="194" t="s">
        <v>14883</v>
      </c>
      <c r="D18848" s="222">
        <v>5020.4399999999996</v>
      </c>
    </row>
    <row r="18849" spans="1:4" ht="12.75" customHeight="1">
      <c r="A18849" s="203" t="s">
        <v>20696</v>
      </c>
      <c r="B18849" s="193" t="s">
        <v>24400</v>
      </c>
      <c r="C18849" s="194" t="s">
        <v>14883</v>
      </c>
      <c r="D18849" s="222">
        <v>4603.84</v>
      </c>
    </row>
    <row r="18850" spans="1:4" ht="12.75" customHeight="1">
      <c r="A18850" s="203" t="s">
        <v>20697</v>
      </c>
      <c r="B18850" s="193" t="s">
        <v>24401</v>
      </c>
      <c r="C18850" s="194" t="s">
        <v>14883</v>
      </c>
      <c r="D18850" s="222">
        <v>4426.49</v>
      </c>
    </row>
    <row r="18851" spans="1:4" ht="12.75" customHeight="1">
      <c r="A18851" s="203" t="s">
        <v>20698</v>
      </c>
      <c r="B18851" s="193" t="s">
        <v>24402</v>
      </c>
      <c r="C18851" s="194" t="s">
        <v>14883</v>
      </c>
      <c r="D18851" s="222">
        <v>4972.29</v>
      </c>
    </row>
    <row r="18852" spans="1:4" ht="12.75" customHeight="1">
      <c r="A18852" s="203" t="s">
        <v>20699</v>
      </c>
      <c r="B18852" s="193" t="s">
        <v>24403</v>
      </c>
      <c r="C18852" s="194" t="s">
        <v>14883</v>
      </c>
      <c r="D18852" s="222">
        <v>4802.74</v>
      </c>
    </row>
    <row r="18853" spans="1:4" ht="12.75" customHeight="1">
      <c r="A18853" s="203" t="s">
        <v>20700</v>
      </c>
      <c r="B18853" s="193" t="s">
        <v>24404</v>
      </c>
      <c r="C18853" s="194" t="s">
        <v>14883</v>
      </c>
      <c r="D18853" s="222">
        <v>5273.62</v>
      </c>
    </row>
    <row r="18854" spans="1:4" ht="12.75" customHeight="1">
      <c r="A18854" s="203" t="s">
        <v>20701</v>
      </c>
      <c r="B18854" s="193" t="s">
        <v>24405</v>
      </c>
      <c r="C18854" s="194" t="s">
        <v>14883</v>
      </c>
      <c r="D18854" s="222">
        <v>5059.75</v>
      </c>
    </row>
    <row r="18855" spans="1:4" ht="12.75" customHeight="1">
      <c r="A18855" s="203" t="s">
        <v>20702</v>
      </c>
      <c r="B18855" s="193" t="s">
        <v>24406</v>
      </c>
      <c r="C18855" s="194" t="s">
        <v>14883</v>
      </c>
      <c r="D18855" s="222">
        <v>5679.35</v>
      </c>
    </row>
    <row r="18856" spans="1:4" ht="12.75" customHeight="1">
      <c r="A18856" s="203" t="s">
        <v>20703</v>
      </c>
      <c r="B18856" s="193" t="s">
        <v>24407</v>
      </c>
      <c r="C18856" s="194" t="s">
        <v>14883</v>
      </c>
      <c r="D18856" s="222">
        <v>5465.48</v>
      </c>
    </row>
    <row r="18857" spans="1:4" ht="12.75" customHeight="1">
      <c r="A18857" s="203" t="s">
        <v>20704</v>
      </c>
      <c r="B18857" s="193" t="s">
        <v>24408</v>
      </c>
      <c r="C18857" s="194" t="s">
        <v>14883</v>
      </c>
      <c r="D18857" s="222">
        <v>4277.67</v>
      </c>
    </row>
    <row r="18858" spans="1:4" ht="12.75" customHeight="1">
      <c r="A18858" s="203" t="s">
        <v>20705</v>
      </c>
      <c r="B18858" s="193" t="s">
        <v>24409</v>
      </c>
      <c r="C18858" s="194" t="s">
        <v>14883</v>
      </c>
      <c r="D18858" s="222">
        <v>4071.8</v>
      </c>
    </row>
    <row r="18859" spans="1:4" ht="12.75" customHeight="1">
      <c r="A18859" s="203" t="s">
        <v>20706</v>
      </c>
      <c r="B18859" s="193" t="s">
        <v>24410</v>
      </c>
      <c r="C18859" s="194" t="s">
        <v>14883</v>
      </c>
      <c r="D18859" s="222">
        <v>4652.07</v>
      </c>
    </row>
    <row r="18860" spans="1:4" ht="12.75" customHeight="1">
      <c r="A18860" s="203" t="s">
        <v>20707</v>
      </c>
      <c r="B18860" s="193" t="s">
        <v>24411</v>
      </c>
      <c r="C18860" s="194" t="s">
        <v>14883</v>
      </c>
      <c r="D18860" s="222">
        <v>4454</v>
      </c>
    </row>
    <row r="18861" spans="1:4" ht="12.75" customHeight="1">
      <c r="A18861" s="203" t="s">
        <v>20708</v>
      </c>
      <c r="B18861" s="193" t="s">
        <v>24412</v>
      </c>
      <c r="C18861" s="194" t="s">
        <v>14883</v>
      </c>
      <c r="D18861" s="222">
        <v>5304.39</v>
      </c>
    </row>
    <row r="18862" spans="1:4" ht="12.75" customHeight="1">
      <c r="A18862" s="203" t="s">
        <v>20709</v>
      </c>
      <c r="B18862" s="193" t="s">
        <v>24413</v>
      </c>
      <c r="C18862" s="194" t="s">
        <v>14883</v>
      </c>
      <c r="D18862" s="222">
        <v>5098.5200000000004</v>
      </c>
    </row>
    <row r="18863" spans="1:4" ht="12.75" customHeight="1">
      <c r="A18863" s="203" t="s">
        <v>20710</v>
      </c>
      <c r="B18863" s="193" t="s">
        <v>24414</v>
      </c>
      <c r="C18863" s="194" t="s">
        <v>14883</v>
      </c>
      <c r="D18863" s="222">
        <v>6089.35</v>
      </c>
    </row>
    <row r="18864" spans="1:4" ht="12.75" customHeight="1">
      <c r="A18864" s="203" t="s">
        <v>20711</v>
      </c>
      <c r="B18864" s="193" t="s">
        <v>24415</v>
      </c>
      <c r="C18864" s="194" t="s">
        <v>14883</v>
      </c>
      <c r="D18864" s="222">
        <v>5848.63</v>
      </c>
    </row>
    <row r="18865" spans="1:4" ht="12.75" customHeight="1">
      <c r="A18865" s="203" t="s">
        <v>20712</v>
      </c>
      <c r="B18865" s="193" t="s">
        <v>24416</v>
      </c>
      <c r="C18865" s="194" t="s">
        <v>14883</v>
      </c>
      <c r="D18865" s="222">
        <v>4811.97</v>
      </c>
    </row>
    <row r="18866" spans="1:4" ht="12.75" customHeight="1">
      <c r="A18866" s="203" t="s">
        <v>20713</v>
      </c>
      <c r="B18866" s="193" t="s">
        <v>24417</v>
      </c>
      <c r="C18866" s="194" t="s">
        <v>14883</v>
      </c>
      <c r="D18866" s="222">
        <v>4592.18</v>
      </c>
    </row>
    <row r="18867" spans="1:4" ht="12.75" customHeight="1">
      <c r="A18867" s="203" t="s">
        <v>20714</v>
      </c>
      <c r="B18867" s="193" t="s">
        <v>24418</v>
      </c>
      <c r="C18867" s="194" t="s">
        <v>14883</v>
      </c>
      <c r="D18867" s="222">
        <v>5160.58</v>
      </c>
    </row>
    <row r="18868" spans="1:4" ht="12.75" customHeight="1">
      <c r="A18868" s="203" t="s">
        <v>20715</v>
      </c>
      <c r="B18868" s="193" t="s">
        <v>24419</v>
      </c>
      <c r="C18868" s="194" t="s">
        <v>14883</v>
      </c>
      <c r="D18868" s="222">
        <v>4948.59</v>
      </c>
    </row>
    <row r="18869" spans="1:4" ht="12.75" customHeight="1">
      <c r="A18869" s="203" t="s">
        <v>20716</v>
      </c>
      <c r="B18869" s="193" t="s">
        <v>24420</v>
      </c>
      <c r="C18869" s="194" t="s">
        <v>14883</v>
      </c>
      <c r="D18869" s="222">
        <v>5814.89</v>
      </c>
    </row>
    <row r="18870" spans="1:4" ht="12.75" customHeight="1">
      <c r="A18870" s="203" t="s">
        <v>20717</v>
      </c>
      <c r="B18870" s="193" t="s">
        <v>24421</v>
      </c>
      <c r="C18870" s="194" t="s">
        <v>14883</v>
      </c>
      <c r="D18870" s="222">
        <v>5595.09</v>
      </c>
    </row>
    <row r="18871" spans="1:4" ht="12.75" customHeight="1">
      <c r="A18871" s="203" t="s">
        <v>20718</v>
      </c>
      <c r="B18871" s="193" t="s">
        <v>24422</v>
      </c>
      <c r="C18871" s="194" t="s">
        <v>14883</v>
      </c>
      <c r="D18871" s="222">
        <v>6485.25</v>
      </c>
    </row>
    <row r="18872" spans="1:4" ht="12.75" customHeight="1">
      <c r="A18872" s="203" t="s">
        <v>20719</v>
      </c>
      <c r="B18872" s="193" t="s">
        <v>24423</v>
      </c>
      <c r="C18872" s="194" t="s">
        <v>14883</v>
      </c>
      <c r="D18872" s="222">
        <v>6227.82</v>
      </c>
    </row>
    <row r="18873" spans="1:4" ht="12.75" customHeight="1">
      <c r="A18873" s="203" t="s">
        <v>20720</v>
      </c>
      <c r="B18873" s="193" t="s">
        <v>24424</v>
      </c>
      <c r="C18873" s="194" t="s">
        <v>14883</v>
      </c>
      <c r="D18873" s="222">
        <v>5335.37</v>
      </c>
    </row>
    <row r="18874" spans="1:4" ht="12.75" customHeight="1">
      <c r="A18874" s="203" t="s">
        <v>20721</v>
      </c>
      <c r="B18874" s="193" t="s">
        <v>24425</v>
      </c>
      <c r="C18874" s="194" t="s">
        <v>14883</v>
      </c>
      <c r="D18874" s="222">
        <v>5101.6400000000003</v>
      </c>
    </row>
    <row r="18875" spans="1:4" ht="12.75" customHeight="1">
      <c r="A18875" s="203" t="s">
        <v>20722</v>
      </c>
      <c r="B18875" s="193" t="s">
        <v>24426</v>
      </c>
      <c r="C18875" s="194" t="s">
        <v>14883</v>
      </c>
      <c r="D18875" s="222">
        <v>5814.92</v>
      </c>
    </row>
    <row r="18876" spans="1:4" ht="12.75" customHeight="1">
      <c r="A18876" s="203" t="s">
        <v>20723</v>
      </c>
      <c r="B18876" s="193" t="s">
        <v>24427</v>
      </c>
      <c r="C18876" s="194" t="s">
        <v>14883</v>
      </c>
      <c r="D18876" s="222">
        <v>5589</v>
      </c>
    </row>
    <row r="18877" spans="1:4" ht="12.75" customHeight="1">
      <c r="A18877" s="203" t="s">
        <v>20724</v>
      </c>
      <c r="B18877" s="193" t="s">
        <v>24428</v>
      </c>
      <c r="C18877" s="194" t="s">
        <v>14883</v>
      </c>
      <c r="D18877" s="222">
        <v>6346.21</v>
      </c>
    </row>
    <row r="18878" spans="1:4" ht="12.75" customHeight="1">
      <c r="A18878" s="203" t="s">
        <v>20725</v>
      </c>
      <c r="B18878" s="193" t="s">
        <v>24429</v>
      </c>
      <c r="C18878" s="194" t="s">
        <v>14883</v>
      </c>
      <c r="D18878" s="222">
        <v>6112.49</v>
      </c>
    </row>
    <row r="18879" spans="1:4" ht="12.75" customHeight="1">
      <c r="A18879" s="203" t="s">
        <v>20726</v>
      </c>
      <c r="B18879" s="193" t="s">
        <v>24430</v>
      </c>
      <c r="C18879" s="194" t="s">
        <v>14883</v>
      </c>
      <c r="D18879" s="222">
        <v>7227.37</v>
      </c>
    </row>
    <row r="18880" spans="1:4" ht="12.75" customHeight="1">
      <c r="A18880" s="203" t="s">
        <v>20727</v>
      </c>
      <c r="B18880" s="193" t="s">
        <v>24431</v>
      </c>
      <c r="C18880" s="194" t="s">
        <v>14883</v>
      </c>
      <c r="D18880" s="222">
        <v>6953.22</v>
      </c>
    </row>
    <row r="18881" spans="1:4" ht="12.75" customHeight="1">
      <c r="A18881" s="203" t="s">
        <v>20728</v>
      </c>
      <c r="B18881" s="193" t="s">
        <v>24432</v>
      </c>
      <c r="C18881" s="194" t="s">
        <v>14883</v>
      </c>
      <c r="D18881" s="222">
        <v>5324.04</v>
      </c>
    </row>
    <row r="18882" spans="1:4" ht="12.75" customHeight="1">
      <c r="A18882" s="203" t="s">
        <v>20729</v>
      </c>
      <c r="B18882" s="193" t="s">
        <v>24433</v>
      </c>
      <c r="C18882" s="194" t="s">
        <v>14883</v>
      </c>
      <c r="D18882" s="222">
        <v>5083.6000000000004</v>
      </c>
    </row>
    <row r="18883" spans="1:4" ht="12.75" customHeight="1">
      <c r="A18883" s="203" t="s">
        <v>20730</v>
      </c>
      <c r="B18883" s="193" t="s">
        <v>24434</v>
      </c>
      <c r="C18883" s="194" t="s">
        <v>14883</v>
      </c>
      <c r="D18883" s="222">
        <v>6253.96</v>
      </c>
    </row>
    <row r="18884" spans="1:4" ht="12.75" customHeight="1">
      <c r="A18884" s="203" t="s">
        <v>20731</v>
      </c>
      <c r="B18884" s="193" t="s">
        <v>24435</v>
      </c>
      <c r="C18884" s="194" t="s">
        <v>14883</v>
      </c>
      <c r="D18884" s="222">
        <v>6021.32</v>
      </c>
    </row>
    <row r="18885" spans="1:4" ht="12.75" customHeight="1">
      <c r="A18885" s="203" t="s">
        <v>20732</v>
      </c>
      <c r="B18885" s="193" t="s">
        <v>24436</v>
      </c>
      <c r="C18885" s="194" t="s">
        <v>14883</v>
      </c>
      <c r="D18885" s="222">
        <v>7024.58</v>
      </c>
    </row>
    <row r="18886" spans="1:4" ht="12.75" customHeight="1">
      <c r="A18886" s="203" t="s">
        <v>20733</v>
      </c>
      <c r="B18886" s="193" t="s">
        <v>24437</v>
      </c>
      <c r="C18886" s="194" t="s">
        <v>14883</v>
      </c>
      <c r="D18886" s="222">
        <v>6743.72</v>
      </c>
    </row>
    <row r="18887" spans="1:4" ht="12.75" customHeight="1">
      <c r="A18887" s="203" t="s">
        <v>20734</v>
      </c>
      <c r="B18887" s="193" t="s">
        <v>24438</v>
      </c>
      <c r="C18887" s="194" t="s">
        <v>14883</v>
      </c>
      <c r="D18887" s="222">
        <v>8246.7199999999993</v>
      </c>
    </row>
    <row r="18888" spans="1:4" ht="12.75" customHeight="1">
      <c r="A18888" s="203" t="s">
        <v>20735</v>
      </c>
      <c r="B18888" s="193" t="s">
        <v>24439</v>
      </c>
      <c r="C18888" s="194" t="s">
        <v>14883</v>
      </c>
      <c r="D18888" s="222">
        <v>7965.86</v>
      </c>
    </row>
    <row r="18889" spans="1:4" ht="12.75" customHeight="1">
      <c r="A18889" s="203" t="s">
        <v>20736</v>
      </c>
      <c r="B18889" s="193" t="s">
        <v>24440</v>
      </c>
      <c r="C18889" s="194" t="s">
        <v>14883</v>
      </c>
      <c r="D18889" s="222">
        <v>5931.69</v>
      </c>
    </row>
    <row r="18890" spans="1:4" ht="12.75" customHeight="1">
      <c r="A18890" s="203" t="s">
        <v>20737</v>
      </c>
      <c r="B18890" s="193" t="s">
        <v>24441</v>
      </c>
      <c r="C18890" s="194" t="s">
        <v>14883</v>
      </c>
      <c r="D18890" s="222">
        <v>5677.33</v>
      </c>
    </row>
    <row r="18891" spans="1:4" ht="12.75" customHeight="1">
      <c r="A18891" s="203" t="s">
        <v>20738</v>
      </c>
      <c r="B18891" s="193" t="s">
        <v>24442</v>
      </c>
      <c r="C18891" s="194" t="s">
        <v>14883</v>
      </c>
      <c r="D18891" s="222">
        <v>6832.85</v>
      </c>
    </row>
    <row r="18892" spans="1:4" ht="12.75" customHeight="1">
      <c r="A18892" s="203" t="s">
        <v>20739</v>
      </c>
      <c r="B18892" s="193" t="s">
        <v>24443</v>
      </c>
      <c r="C18892" s="194" t="s">
        <v>14883</v>
      </c>
      <c r="D18892" s="222">
        <v>6586.28</v>
      </c>
    </row>
    <row r="18893" spans="1:4" ht="12.75" customHeight="1">
      <c r="A18893" s="203" t="s">
        <v>20740</v>
      </c>
      <c r="B18893" s="193" t="s">
        <v>24444</v>
      </c>
      <c r="C18893" s="194" t="s">
        <v>14883</v>
      </c>
      <c r="D18893" s="222">
        <v>7610.89</v>
      </c>
    </row>
    <row r="18894" spans="1:4" ht="12.75" customHeight="1">
      <c r="A18894" s="203" t="s">
        <v>20741</v>
      </c>
      <c r="B18894" s="193" t="s">
        <v>24445</v>
      </c>
      <c r="C18894" s="194" t="s">
        <v>14883</v>
      </c>
      <c r="D18894" s="222">
        <v>7313.32</v>
      </c>
    </row>
    <row r="18895" spans="1:4" ht="12.75" customHeight="1">
      <c r="A18895" s="203" t="s">
        <v>20742</v>
      </c>
      <c r="B18895" s="193" t="s">
        <v>24446</v>
      </c>
      <c r="C18895" s="194" t="s">
        <v>14883</v>
      </c>
      <c r="D18895" s="222">
        <v>8652.83</v>
      </c>
    </row>
    <row r="18896" spans="1:4" ht="12.75" customHeight="1">
      <c r="A18896" s="203" t="s">
        <v>20743</v>
      </c>
      <c r="B18896" s="193" t="s">
        <v>24447</v>
      </c>
      <c r="C18896" s="194" t="s">
        <v>14883</v>
      </c>
      <c r="D18896" s="222">
        <v>8310.93</v>
      </c>
    </row>
    <row r="18897" spans="1:4" ht="12.75" customHeight="1">
      <c r="A18897" s="203" t="s">
        <v>20744</v>
      </c>
      <c r="B18897" s="193" t="s">
        <v>24448</v>
      </c>
      <c r="C18897" s="194" t="s">
        <v>14883</v>
      </c>
      <c r="D18897" s="222">
        <v>6430.23</v>
      </c>
    </row>
    <row r="18898" spans="1:4" ht="12.75" customHeight="1">
      <c r="A18898" s="203" t="s">
        <v>20745</v>
      </c>
      <c r="B18898" s="193" t="s">
        <v>24449</v>
      </c>
      <c r="C18898" s="194" t="s">
        <v>14883</v>
      </c>
      <c r="D18898" s="222">
        <v>6161.94</v>
      </c>
    </row>
    <row r="18899" spans="1:4" ht="12.75" customHeight="1">
      <c r="A18899" s="203" t="s">
        <v>20746</v>
      </c>
      <c r="B18899" s="193" t="s">
        <v>24450</v>
      </c>
      <c r="C18899" s="194" t="s">
        <v>14883</v>
      </c>
      <c r="D18899" s="222">
        <v>7382.97</v>
      </c>
    </row>
    <row r="18900" spans="1:4" ht="12.75" customHeight="1">
      <c r="A18900" s="203" t="s">
        <v>20747</v>
      </c>
      <c r="B18900" s="193" t="s">
        <v>24451</v>
      </c>
      <c r="C18900" s="194" t="s">
        <v>14883</v>
      </c>
      <c r="D18900" s="222">
        <v>7122.48</v>
      </c>
    </row>
    <row r="18901" spans="1:4" ht="12.75" customHeight="1">
      <c r="A18901" s="203" t="s">
        <v>20748</v>
      </c>
      <c r="B18901" s="193" t="s">
        <v>24452</v>
      </c>
      <c r="C18901" s="194" t="s">
        <v>14883</v>
      </c>
      <c r="D18901" s="222">
        <v>8184.31</v>
      </c>
    </row>
    <row r="18902" spans="1:4" ht="12.75" customHeight="1">
      <c r="A18902" s="203" t="s">
        <v>20749</v>
      </c>
      <c r="B18902" s="193" t="s">
        <v>24453</v>
      </c>
      <c r="C18902" s="194" t="s">
        <v>14883</v>
      </c>
      <c r="D18902" s="222">
        <v>7870.03</v>
      </c>
    </row>
    <row r="18903" spans="1:4" ht="12.75" customHeight="1">
      <c r="A18903" s="203" t="s">
        <v>20750</v>
      </c>
      <c r="B18903" s="193" t="s">
        <v>24454</v>
      </c>
      <c r="C18903" s="194" t="s">
        <v>14883</v>
      </c>
      <c r="D18903" s="222">
        <v>9255.49</v>
      </c>
    </row>
    <row r="18904" spans="1:4" ht="12.75" customHeight="1">
      <c r="A18904" s="203" t="s">
        <v>20751</v>
      </c>
      <c r="B18904" s="193" t="s">
        <v>24455</v>
      </c>
      <c r="C18904" s="194" t="s">
        <v>14883</v>
      </c>
      <c r="D18904" s="222">
        <v>8894.1</v>
      </c>
    </row>
    <row r="18905" spans="1:4" ht="12.75" customHeight="1">
      <c r="A18905" s="203" t="s">
        <v>20752</v>
      </c>
      <c r="B18905" s="193" t="s">
        <v>24456</v>
      </c>
      <c r="C18905" s="194" t="s">
        <v>14883</v>
      </c>
      <c r="D18905" s="222">
        <v>7070.95</v>
      </c>
    </row>
    <row r="18906" spans="1:4" ht="12.75" customHeight="1">
      <c r="A18906" s="203" t="s">
        <v>20753</v>
      </c>
      <c r="B18906" s="193" t="s">
        <v>24457</v>
      </c>
      <c r="C18906" s="194" t="s">
        <v>14883</v>
      </c>
      <c r="D18906" s="222">
        <v>6745.17</v>
      </c>
    </row>
    <row r="18907" spans="1:4" ht="12.75" customHeight="1">
      <c r="A18907" s="203" t="s">
        <v>20754</v>
      </c>
      <c r="B18907" s="193" t="s">
        <v>24458</v>
      </c>
      <c r="C18907" s="194" t="s">
        <v>14883</v>
      </c>
      <c r="D18907" s="222">
        <v>8089.19</v>
      </c>
    </row>
    <row r="18908" spans="1:4" ht="12.75" customHeight="1">
      <c r="A18908" s="203" t="s">
        <v>20755</v>
      </c>
      <c r="B18908" s="193" t="s">
        <v>24459</v>
      </c>
      <c r="C18908" s="194" t="s">
        <v>14883</v>
      </c>
      <c r="D18908" s="222">
        <v>7776.77</v>
      </c>
    </row>
    <row r="18909" spans="1:4" ht="12.75" customHeight="1">
      <c r="A18909" s="203" t="s">
        <v>20756</v>
      </c>
      <c r="B18909" s="193" t="s">
        <v>24460</v>
      </c>
      <c r="C18909" s="194" t="s">
        <v>14883</v>
      </c>
      <c r="D18909" s="222">
        <v>9067.84</v>
      </c>
    </row>
    <row r="18910" spans="1:4" ht="12.75" customHeight="1">
      <c r="A18910" s="203" t="s">
        <v>20757</v>
      </c>
      <c r="B18910" s="193" t="s">
        <v>24461</v>
      </c>
      <c r="C18910" s="194" t="s">
        <v>14883</v>
      </c>
      <c r="D18910" s="222">
        <v>8742.06</v>
      </c>
    </row>
    <row r="18911" spans="1:4" ht="12.75" customHeight="1">
      <c r="A18911" s="203" t="s">
        <v>20758</v>
      </c>
      <c r="B18911" s="193" t="s">
        <v>24462</v>
      </c>
      <c r="C18911" s="194" t="s">
        <v>14883</v>
      </c>
      <c r="D18911" s="222">
        <v>10217.39</v>
      </c>
    </row>
    <row r="18912" spans="1:4" ht="12.75" customHeight="1">
      <c r="A18912" s="203" t="s">
        <v>20759</v>
      </c>
      <c r="B18912" s="193" t="s">
        <v>24463</v>
      </c>
      <c r="C18912" s="194" t="s">
        <v>14883</v>
      </c>
      <c r="D18912" s="222">
        <v>9844.5</v>
      </c>
    </row>
    <row r="18913" spans="1:4" ht="12.75" customHeight="1">
      <c r="A18913" s="203" t="s">
        <v>20760</v>
      </c>
      <c r="B18913" s="193" t="s">
        <v>24464</v>
      </c>
      <c r="C18913" s="194" t="s">
        <v>14883</v>
      </c>
      <c r="D18913" s="222">
        <v>8224.6200000000008</v>
      </c>
    </row>
    <row r="18914" spans="1:4" ht="12.75" customHeight="1">
      <c r="A18914" s="203" t="s">
        <v>20761</v>
      </c>
      <c r="B18914" s="193" t="s">
        <v>24465</v>
      </c>
      <c r="C18914" s="194" t="s">
        <v>14883</v>
      </c>
      <c r="D18914" s="222">
        <v>7865.41</v>
      </c>
    </row>
    <row r="18915" spans="1:4" ht="12.75" customHeight="1">
      <c r="A18915" s="203" t="s">
        <v>20762</v>
      </c>
      <c r="B18915" s="193" t="s">
        <v>24466</v>
      </c>
      <c r="C18915" s="194" t="s">
        <v>14883</v>
      </c>
      <c r="D18915" s="222">
        <v>9381.74</v>
      </c>
    </row>
    <row r="18916" spans="1:4" ht="12.75" customHeight="1">
      <c r="A18916" s="203" t="s">
        <v>20763</v>
      </c>
      <c r="B18916" s="193" t="s">
        <v>24467</v>
      </c>
      <c r="C18916" s="194" t="s">
        <v>14883</v>
      </c>
      <c r="D18916" s="222">
        <v>9035.9</v>
      </c>
    </row>
    <row r="18917" spans="1:4" ht="12.75" customHeight="1">
      <c r="A18917" s="203" t="s">
        <v>20764</v>
      </c>
      <c r="B18917" s="193" t="s">
        <v>24468</v>
      </c>
      <c r="C18917" s="194" t="s">
        <v>14883</v>
      </c>
      <c r="D18917" s="222">
        <v>10395.11</v>
      </c>
    </row>
    <row r="18918" spans="1:4" ht="12.75" customHeight="1">
      <c r="A18918" s="203" t="s">
        <v>20765</v>
      </c>
      <c r="B18918" s="193" t="s">
        <v>24469</v>
      </c>
      <c r="C18918" s="194" t="s">
        <v>14883</v>
      </c>
      <c r="D18918" s="222">
        <v>10035.91</v>
      </c>
    </row>
    <row r="18919" spans="1:4" ht="12.75" customHeight="1">
      <c r="A18919" s="203" t="s">
        <v>20766</v>
      </c>
      <c r="B18919" s="193" t="s">
        <v>24470</v>
      </c>
      <c r="C18919" s="194" t="s">
        <v>14883</v>
      </c>
      <c r="D18919" s="222">
        <v>11905.72</v>
      </c>
    </row>
    <row r="18920" spans="1:4" ht="12.75" customHeight="1">
      <c r="A18920" s="203" t="s">
        <v>20767</v>
      </c>
      <c r="B18920" s="193" t="s">
        <v>24471</v>
      </c>
      <c r="C18920" s="194" t="s">
        <v>14883</v>
      </c>
      <c r="D18920" s="222">
        <v>11493.83</v>
      </c>
    </row>
    <row r="18921" spans="1:4" ht="12.75" customHeight="1">
      <c r="A18921" s="203" t="s">
        <v>20768</v>
      </c>
      <c r="B18921" s="193" t="s">
        <v>24472</v>
      </c>
      <c r="C18921" s="194" t="s">
        <v>14883</v>
      </c>
      <c r="D18921" s="222">
        <v>7349.29</v>
      </c>
    </row>
    <row r="18922" spans="1:4" ht="12.75" customHeight="1">
      <c r="A18922" s="203" t="s">
        <v>20769</v>
      </c>
      <c r="B18922" s="193" t="s">
        <v>24473</v>
      </c>
      <c r="C18922" s="194" t="s">
        <v>14883</v>
      </c>
      <c r="D18922" s="222">
        <v>7000.39</v>
      </c>
    </row>
    <row r="18923" spans="1:4" ht="12.75" customHeight="1">
      <c r="A18923" s="203" t="s">
        <v>20770</v>
      </c>
      <c r="B18923" s="193" t="s">
        <v>24474</v>
      </c>
      <c r="C18923" s="194" t="s">
        <v>14883</v>
      </c>
      <c r="D18923" s="222">
        <v>7627.6</v>
      </c>
    </row>
    <row r="18924" spans="1:4" ht="12.75" customHeight="1">
      <c r="A18924" s="203" t="s">
        <v>20771</v>
      </c>
      <c r="B18924" s="193" t="s">
        <v>24475</v>
      </c>
      <c r="C18924" s="194" t="s">
        <v>14883</v>
      </c>
      <c r="D18924" s="222">
        <v>7301.55</v>
      </c>
    </row>
    <row r="18925" spans="1:4" ht="12.75" customHeight="1">
      <c r="A18925" s="203" t="s">
        <v>20772</v>
      </c>
      <c r="B18925" s="193" t="s">
        <v>24476</v>
      </c>
      <c r="C18925" s="194" t="s">
        <v>14883</v>
      </c>
      <c r="D18925" s="222">
        <v>7743.11</v>
      </c>
    </row>
    <row r="18926" spans="1:4" ht="12.75" customHeight="1">
      <c r="A18926" s="203" t="s">
        <v>20773</v>
      </c>
      <c r="B18926" s="193" t="s">
        <v>24477</v>
      </c>
      <c r="C18926" s="194" t="s">
        <v>14883</v>
      </c>
      <c r="D18926" s="222">
        <v>7394.22</v>
      </c>
    </row>
    <row r="18927" spans="1:4" ht="12.75" customHeight="1">
      <c r="A18927" s="203" t="s">
        <v>20774</v>
      </c>
      <c r="B18927" s="193" t="s">
        <v>24478</v>
      </c>
      <c r="C18927" s="194" t="s">
        <v>14883</v>
      </c>
      <c r="D18927" s="222">
        <v>8499.02</v>
      </c>
    </row>
    <row r="18928" spans="1:4" ht="12.75" customHeight="1">
      <c r="A18928" s="203" t="s">
        <v>20775</v>
      </c>
      <c r="B18928" s="193" t="s">
        <v>24479</v>
      </c>
      <c r="C18928" s="194" t="s">
        <v>14883</v>
      </c>
      <c r="D18928" s="222">
        <v>8150.12</v>
      </c>
    </row>
    <row r="18929" spans="1:4" ht="12.75" customHeight="1">
      <c r="A18929" s="203" t="s">
        <v>20776</v>
      </c>
      <c r="B18929" s="193" t="s">
        <v>24480</v>
      </c>
      <c r="C18929" s="194" t="s">
        <v>14883</v>
      </c>
      <c r="D18929" s="222">
        <v>10123.290000000001</v>
      </c>
    </row>
    <row r="18930" spans="1:4" ht="12.75" customHeight="1">
      <c r="A18930" s="203" t="s">
        <v>20777</v>
      </c>
      <c r="B18930" s="193" t="s">
        <v>24481</v>
      </c>
      <c r="C18930" s="194" t="s">
        <v>14883</v>
      </c>
      <c r="D18930" s="222">
        <v>9585.44</v>
      </c>
    </row>
    <row r="18931" spans="1:4" ht="12.75" customHeight="1">
      <c r="A18931" s="203" t="s">
        <v>20778</v>
      </c>
      <c r="B18931" s="193" t="s">
        <v>24482</v>
      </c>
      <c r="C18931" s="194" t="s">
        <v>14883</v>
      </c>
      <c r="D18931" s="222">
        <v>11415.01</v>
      </c>
    </row>
    <row r="18932" spans="1:4" ht="12.75" customHeight="1">
      <c r="A18932" s="203" t="s">
        <v>20779</v>
      </c>
      <c r="B18932" s="193" t="s">
        <v>24483</v>
      </c>
      <c r="C18932" s="194" t="s">
        <v>14883</v>
      </c>
      <c r="D18932" s="222">
        <v>10900</v>
      </c>
    </row>
    <row r="18933" spans="1:4" ht="12.75" customHeight="1">
      <c r="A18933" s="203" t="s">
        <v>20780</v>
      </c>
      <c r="B18933" s="193" t="s">
        <v>24484</v>
      </c>
      <c r="C18933" s="194" t="s">
        <v>14883</v>
      </c>
      <c r="D18933" s="222">
        <v>12769.95</v>
      </c>
    </row>
    <row r="18934" spans="1:4" ht="12.75" customHeight="1">
      <c r="A18934" s="203" t="s">
        <v>20781</v>
      </c>
      <c r="B18934" s="193" t="s">
        <v>24485</v>
      </c>
      <c r="C18934" s="194" t="s">
        <v>14883</v>
      </c>
      <c r="D18934" s="222">
        <v>12232.09</v>
      </c>
    </row>
    <row r="18935" spans="1:4" ht="12.75" customHeight="1">
      <c r="A18935" s="203" t="s">
        <v>20782</v>
      </c>
      <c r="B18935" s="193" t="s">
        <v>24486</v>
      </c>
      <c r="C18935" s="194" t="s">
        <v>14883</v>
      </c>
      <c r="D18935" s="222">
        <v>14566.27</v>
      </c>
    </row>
    <row r="18936" spans="1:4" ht="12.75" customHeight="1">
      <c r="A18936" s="203" t="s">
        <v>20783</v>
      </c>
      <c r="B18936" s="193" t="s">
        <v>24487</v>
      </c>
      <c r="C18936" s="194" t="s">
        <v>14883</v>
      </c>
      <c r="D18936" s="222">
        <v>13942</v>
      </c>
    </row>
    <row r="18937" spans="1:4" ht="12.75" customHeight="1">
      <c r="A18937" s="203" t="s">
        <v>20784</v>
      </c>
      <c r="B18937" s="193" t="s">
        <v>24488</v>
      </c>
      <c r="C18937" s="194" t="s">
        <v>14883</v>
      </c>
      <c r="D18937" s="222">
        <v>12314.98</v>
      </c>
    </row>
    <row r="18938" spans="1:4" ht="12.75" customHeight="1">
      <c r="A18938" s="203" t="s">
        <v>20785</v>
      </c>
      <c r="B18938" s="193" t="s">
        <v>24489</v>
      </c>
      <c r="C18938" s="194" t="s">
        <v>14883</v>
      </c>
      <c r="D18938" s="222">
        <v>11721.42</v>
      </c>
    </row>
    <row r="18939" spans="1:4" ht="12.75" customHeight="1">
      <c r="A18939" s="203" t="s">
        <v>20786</v>
      </c>
      <c r="B18939" s="193" t="s">
        <v>24490</v>
      </c>
      <c r="C18939" s="194" t="s">
        <v>14883</v>
      </c>
      <c r="D18939" s="222">
        <v>13997.97</v>
      </c>
    </row>
    <row r="18940" spans="1:4" ht="12.75" customHeight="1">
      <c r="A18940" s="203" t="s">
        <v>20787</v>
      </c>
      <c r="B18940" s="193" t="s">
        <v>24491</v>
      </c>
      <c r="C18940" s="194" t="s">
        <v>14883</v>
      </c>
      <c r="D18940" s="222">
        <v>13427.24</v>
      </c>
    </row>
    <row r="18941" spans="1:4" ht="12.75" customHeight="1">
      <c r="A18941" s="203" t="s">
        <v>20788</v>
      </c>
      <c r="B18941" s="193" t="s">
        <v>24492</v>
      </c>
      <c r="C18941" s="194" t="s">
        <v>14883</v>
      </c>
      <c r="D18941" s="222">
        <v>14977.51</v>
      </c>
    </row>
    <row r="18942" spans="1:4" ht="12.75" customHeight="1">
      <c r="A18942" s="203" t="s">
        <v>20789</v>
      </c>
      <c r="B18942" s="193" t="s">
        <v>24493</v>
      </c>
      <c r="C18942" s="194" t="s">
        <v>14883</v>
      </c>
      <c r="D18942" s="222">
        <v>14383.95</v>
      </c>
    </row>
    <row r="18943" spans="1:4" ht="12.75" customHeight="1">
      <c r="A18943" s="203" t="s">
        <v>20790</v>
      </c>
      <c r="B18943" s="193" t="s">
        <v>24494</v>
      </c>
      <c r="C18943" s="194" t="s">
        <v>14883</v>
      </c>
      <c r="D18943" s="222">
        <v>16549.009999999998</v>
      </c>
    </row>
    <row r="18944" spans="1:4" ht="12.75" customHeight="1">
      <c r="A18944" s="203" t="s">
        <v>20791</v>
      </c>
      <c r="B18944" s="193" t="s">
        <v>24495</v>
      </c>
      <c r="C18944" s="194" t="s">
        <v>14883</v>
      </c>
      <c r="D18944" s="222">
        <v>15857.88</v>
      </c>
    </row>
    <row r="18945" spans="1:4" ht="12.75" customHeight="1">
      <c r="A18945" s="203" t="s">
        <v>20792</v>
      </c>
      <c r="B18945" s="193" t="s">
        <v>24496</v>
      </c>
      <c r="C18945" s="194" t="s">
        <v>14883</v>
      </c>
      <c r="D18945" s="222">
        <v>13755.88</v>
      </c>
    </row>
    <row r="18946" spans="1:4" ht="12.75" customHeight="1">
      <c r="A18946" s="203" t="s">
        <v>20793</v>
      </c>
      <c r="B18946" s="193" t="s">
        <v>24497</v>
      </c>
      <c r="C18946" s="194" t="s">
        <v>14883</v>
      </c>
      <c r="D18946" s="222">
        <v>13101.18</v>
      </c>
    </row>
    <row r="18947" spans="1:4" ht="12.75" customHeight="1">
      <c r="A18947" s="203" t="s">
        <v>20794</v>
      </c>
      <c r="B18947" s="193" t="s">
        <v>24498</v>
      </c>
      <c r="C18947" s="194" t="s">
        <v>14883</v>
      </c>
      <c r="D18947" s="222">
        <v>16133.26</v>
      </c>
    </row>
    <row r="18948" spans="1:4" ht="12.75" customHeight="1">
      <c r="A18948" s="203" t="s">
        <v>20795</v>
      </c>
      <c r="B18948" s="193" t="s">
        <v>24499</v>
      </c>
      <c r="C18948" s="194" t="s">
        <v>14883</v>
      </c>
      <c r="D18948" s="222">
        <v>15501.41</v>
      </c>
    </row>
    <row r="18949" spans="1:4" ht="12.75" customHeight="1">
      <c r="A18949" s="203" t="s">
        <v>20796</v>
      </c>
      <c r="B18949" s="193" t="s">
        <v>24500</v>
      </c>
      <c r="C18949" s="194" t="s">
        <v>14883</v>
      </c>
      <c r="D18949" s="222">
        <v>18139.150000000001</v>
      </c>
    </row>
    <row r="18950" spans="1:4" ht="12.75" customHeight="1">
      <c r="A18950" s="203" t="s">
        <v>20797</v>
      </c>
      <c r="B18950" s="193" t="s">
        <v>24501</v>
      </c>
      <c r="C18950" s="194" t="s">
        <v>14883</v>
      </c>
      <c r="D18950" s="222">
        <v>17378.54</v>
      </c>
    </row>
    <row r="18951" spans="1:4" ht="12.75" customHeight="1">
      <c r="A18951" s="203" t="s">
        <v>20798</v>
      </c>
      <c r="B18951" s="193" t="s">
        <v>24502</v>
      </c>
      <c r="C18951" s="194" t="s">
        <v>14883</v>
      </c>
      <c r="D18951" s="222">
        <v>20433.46</v>
      </c>
    </row>
    <row r="18952" spans="1:4" ht="12.75" customHeight="1">
      <c r="A18952" s="203" t="s">
        <v>20799</v>
      </c>
      <c r="B18952" s="193" t="s">
        <v>24503</v>
      </c>
      <c r="C18952" s="194" t="s">
        <v>14883</v>
      </c>
      <c r="D18952" s="222">
        <v>19564.7</v>
      </c>
    </row>
    <row r="18953" spans="1:4" ht="12.75" customHeight="1">
      <c r="A18953" s="203" t="s">
        <v>20800</v>
      </c>
      <c r="B18953" s="193" t="s">
        <v>22314</v>
      </c>
      <c r="C18953" s="194" t="s">
        <v>14997</v>
      </c>
      <c r="D18953" s="222">
        <v>92.18</v>
      </c>
    </row>
    <row r="18954" spans="1:4" ht="12.75" customHeight="1">
      <c r="A18954" s="203" t="s">
        <v>20801</v>
      </c>
      <c r="B18954" s="193" t="s">
        <v>22315</v>
      </c>
      <c r="C18954" s="194" t="s">
        <v>14997</v>
      </c>
      <c r="D18954" s="222">
        <v>76.05</v>
      </c>
    </row>
    <row r="18955" spans="1:4" ht="12.75" customHeight="1">
      <c r="A18955" s="203" t="s">
        <v>20802</v>
      </c>
      <c r="B18955" s="193" t="s">
        <v>22316</v>
      </c>
      <c r="C18955" s="194" t="s">
        <v>14997</v>
      </c>
      <c r="D18955" s="222">
        <v>101.29</v>
      </c>
    </row>
    <row r="18956" spans="1:4" ht="12.75" customHeight="1">
      <c r="A18956" s="203" t="s">
        <v>20803</v>
      </c>
      <c r="B18956" s="193" t="s">
        <v>22317</v>
      </c>
      <c r="C18956" s="194" t="s">
        <v>14997</v>
      </c>
      <c r="D18956" s="222">
        <v>83.73</v>
      </c>
    </row>
    <row r="18957" spans="1:4" ht="12.75" customHeight="1">
      <c r="A18957" s="203" t="s">
        <v>20804</v>
      </c>
      <c r="B18957" s="193" t="s">
        <v>22318</v>
      </c>
      <c r="C18957" s="194" t="s">
        <v>14997</v>
      </c>
      <c r="D18957" s="222">
        <v>533.42999999999995</v>
      </c>
    </row>
    <row r="18958" spans="1:4" ht="12.75" customHeight="1">
      <c r="A18958" s="203" t="s">
        <v>20805</v>
      </c>
      <c r="B18958" s="193" t="s">
        <v>22319</v>
      </c>
      <c r="C18958" s="194" t="s">
        <v>14997</v>
      </c>
      <c r="D18958" s="222">
        <v>423.66</v>
      </c>
    </row>
    <row r="18959" spans="1:4" ht="12.75" customHeight="1">
      <c r="A18959" s="203" t="s">
        <v>20806</v>
      </c>
      <c r="B18959" s="193" t="s">
        <v>22320</v>
      </c>
      <c r="C18959" s="194" t="s">
        <v>14997</v>
      </c>
      <c r="D18959" s="222">
        <v>31.09</v>
      </c>
    </row>
    <row r="18960" spans="1:4" ht="12.75" customHeight="1">
      <c r="A18960" s="203" t="s">
        <v>20807</v>
      </c>
      <c r="B18960" s="193" t="s">
        <v>22321</v>
      </c>
      <c r="C18960" s="194" t="s">
        <v>14997</v>
      </c>
      <c r="D18960" s="222">
        <v>25.99</v>
      </c>
    </row>
    <row r="18961" spans="1:4" ht="12.75" customHeight="1">
      <c r="A18961" s="203" t="s">
        <v>20808</v>
      </c>
      <c r="B18961" s="193" t="s">
        <v>22322</v>
      </c>
      <c r="C18961" s="194" t="s">
        <v>14997</v>
      </c>
      <c r="D18961" s="222">
        <v>37.36</v>
      </c>
    </row>
    <row r="18962" spans="1:4" ht="12.75" customHeight="1">
      <c r="A18962" s="203" t="s">
        <v>20809</v>
      </c>
      <c r="B18962" s="193" t="s">
        <v>22323</v>
      </c>
      <c r="C18962" s="194" t="s">
        <v>14997</v>
      </c>
      <c r="D18962" s="222">
        <v>30.91</v>
      </c>
    </row>
    <row r="18963" spans="1:4" ht="12.75" customHeight="1">
      <c r="A18963" s="203" t="s">
        <v>20810</v>
      </c>
      <c r="B18963" s="193" t="s">
        <v>22324</v>
      </c>
      <c r="C18963" s="194" t="s">
        <v>14997</v>
      </c>
      <c r="D18963" s="222">
        <v>46.05</v>
      </c>
    </row>
    <row r="18964" spans="1:4" ht="12.75" customHeight="1">
      <c r="A18964" s="203" t="s">
        <v>20811</v>
      </c>
      <c r="B18964" s="193" t="s">
        <v>22325</v>
      </c>
      <c r="C18964" s="194" t="s">
        <v>14997</v>
      </c>
      <c r="D18964" s="222">
        <v>38.26</v>
      </c>
    </row>
    <row r="18965" spans="1:4" ht="12.75" customHeight="1">
      <c r="A18965" s="203" t="s">
        <v>20812</v>
      </c>
      <c r="B18965" s="193" t="s">
        <v>22326</v>
      </c>
      <c r="C18965" s="194" t="s">
        <v>14997</v>
      </c>
      <c r="D18965" s="222">
        <v>52.32</v>
      </c>
    </row>
    <row r="18966" spans="1:4" ht="12.75" customHeight="1">
      <c r="A18966" s="203" t="s">
        <v>20813</v>
      </c>
      <c r="B18966" s="193" t="s">
        <v>22327</v>
      </c>
      <c r="C18966" s="194" t="s">
        <v>14997</v>
      </c>
      <c r="D18966" s="222">
        <v>43.18</v>
      </c>
    </row>
    <row r="18967" spans="1:4" ht="12.75" customHeight="1">
      <c r="A18967" s="203" t="s">
        <v>20814</v>
      </c>
      <c r="B18967" s="193" t="s">
        <v>22328</v>
      </c>
      <c r="C18967" s="194" t="s">
        <v>14997</v>
      </c>
      <c r="D18967" s="222">
        <v>63.52</v>
      </c>
    </row>
    <row r="18968" spans="1:4" ht="12.75" customHeight="1">
      <c r="A18968" s="203" t="s">
        <v>20815</v>
      </c>
      <c r="B18968" s="193" t="s">
        <v>22329</v>
      </c>
      <c r="C18968" s="194" t="s">
        <v>14997</v>
      </c>
      <c r="D18968" s="222">
        <v>52.49</v>
      </c>
    </row>
    <row r="18969" spans="1:4" ht="12.75" customHeight="1">
      <c r="A18969" s="203" t="s">
        <v>20816</v>
      </c>
      <c r="B18969" s="193" t="s">
        <v>22330</v>
      </c>
      <c r="C18969" s="194" t="s">
        <v>14997</v>
      </c>
      <c r="D18969" s="222">
        <v>137.06</v>
      </c>
    </row>
    <row r="18970" spans="1:4" ht="12.75" customHeight="1">
      <c r="A18970" s="203" t="s">
        <v>20817</v>
      </c>
      <c r="B18970" s="193" t="s">
        <v>22331</v>
      </c>
      <c r="C18970" s="194" t="s">
        <v>14997</v>
      </c>
      <c r="D18970" s="222">
        <v>112.86</v>
      </c>
    </row>
    <row r="18971" spans="1:4" ht="12.75" customHeight="1">
      <c r="A18971" s="203" t="s">
        <v>20818</v>
      </c>
      <c r="B18971" s="193" t="s">
        <v>22332</v>
      </c>
      <c r="C18971" s="194" t="s">
        <v>14997</v>
      </c>
      <c r="D18971" s="222">
        <v>158.28</v>
      </c>
    </row>
    <row r="18972" spans="1:4" ht="12.75" customHeight="1">
      <c r="A18972" s="203" t="s">
        <v>20819</v>
      </c>
      <c r="B18972" s="193" t="s">
        <v>22333</v>
      </c>
      <c r="C18972" s="194" t="s">
        <v>14997</v>
      </c>
      <c r="D18972" s="222">
        <v>130.05000000000001</v>
      </c>
    </row>
    <row r="18973" spans="1:4" ht="12.75" customHeight="1">
      <c r="A18973" s="203" t="s">
        <v>20820</v>
      </c>
      <c r="B18973" s="193" t="s">
        <v>22334</v>
      </c>
      <c r="C18973" s="194" t="s">
        <v>14997</v>
      </c>
      <c r="D18973" s="222">
        <v>189.45</v>
      </c>
    </row>
    <row r="18974" spans="1:4" ht="12.75" customHeight="1">
      <c r="A18974" s="203" t="s">
        <v>20821</v>
      </c>
      <c r="B18974" s="193" t="s">
        <v>22335</v>
      </c>
      <c r="C18974" s="194" t="s">
        <v>14997</v>
      </c>
      <c r="D18974" s="222">
        <v>155.58000000000001</v>
      </c>
    </row>
    <row r="18975" spans="1:4" ht="12.75" customHeight="1">
      <c r="A18975" s="206">
        <v>251</v>
      </c>
      <c r="B18975" s="191" t="s">
        <v>22336</v>
      </c>
      <c r="C18975" s="192"/>
      <c r="D18975" s="221"/>
    </row>
    <row r="18976" spans="1:4" ht="12.75" customHeight="1">
      <c r="A18976" s="203" t="s">
        <v>20822</v>
      </c>
      <c r="B18976" s="193" t="s">
        <v>22337</v>
      </c>
      <c r="C18976" s="194" t="s">
        <v>14752</v>
      </c>
      <c r="D18976" s="222">
        <v>69.98</v>
      </c>
    </row>
    <row r="18977" spans="1:4" ht="12.75" customHeight="1">
      <c r="A18977" s="203" t="s">
        <v>20823</v>
      </c>
      <c r="B18977" s="193" t="s">
        <v>22338</v>
      </c>
      <c r="C18977" s="194" t="s">
        <v>14752</v>
      </c>
      <c r="D18977" s="222">
        <v>62.44</v>
      </c>
    </row>
    <row r="18978" spans="1:4" ht="12.75" customHeight="1">
      <c r="A18978" s="203" t="s">
        <v>20824</v>
      </c>
      <c r="B18978" s="193" t="s">
        <v>22339</v>
      </c>
      <c r="C18978" s="194" t="s">
        <v>14752</v>
      </c>
      <c r="D18978" s="222">
        <v>123.07</v>
      </c>
    </row>
    <row r="18979" spans="1:4" ht="12.75" customHeight="1">
      <c r="A18979" s="203" t="s">
        <v>20825</v>
      </c>
      <c r="B18979" s="193" t="s">
        <v>22340</v>
      </c>
      <c r="C18979" s="194" t="s">
        <v>14752</v>
      </c>
      <c r="D18979" s="222">
        <v>74.790000000000006</v>
      </c>
    </row>
    <row r="18980" spans="1:4" ht="12.75" customHeight="1">
      <c r="A18980" s="203" t="s">
        <v>20826</v>
      </c>
      <c r="B18980" s="193" t="s">
        <v>22341</v>
      </c>
      <c r="C18980" s="194" t="s">
        <v>14752</v>
      </c>
      <c r="D18980" s="222">
        <v>13.19</v>
      </c>
    </row>
    <row r="18981" spans="1:4" ht="12.75" customHeight="1">
      <c r="A18981" s="203" t="s">
        <v>20827</v>
      </c>
      <c r="B18981" s="193" t="s">
        <v>22342</v>
      </c>
      <c r="C18981" s="194" t="s">
        <v>14752</v>
      </c>
      <c r="D18981" s="222">
        <v>89.44</v>
      </c>
    </row>
    <row r="18982" spans="1:4" ht="12.75" customHeight="1">
      <c r="A18982" s="203" t="s">
        <v>20828</v>
      </c>
      <c r="B18982" s="193" t="s">
        <v>22343</v>
      </c>
      <c r="C18982" s="194" t="s">
        <v>14752</v>
      </c>
      <c r="D18982" s="222">
        <v>36.32</v>
      </c>
    </row>
    <row r="18983" spans="1:4" ht="12.75" customHeight="1">
      <c r="A18983" s="203" t="s">
        <v>20829</v>
      </c>
      <c r="B18983" s="193" t="s">
        <v>22344</v>
      </c>
      <c r="C18983" s="194" t="s">
        <v>14752</v>
      </c>
      <c r="D18983" s="222">
        <v>133.72999999999999</v>
      </c>
    </row>
    <row r="18984" spans="1:4" ht="12.75" customHeight="1">
      <c r="A18984" s="203" t="s">
        <v>20830</v>
      </c>
      <c r="B18984" s="193" t="s">
        <v>22345</v>
      </c>
      <c r="C18984" s="194" t="s">
        <v>14752</v>
      </c>
      <c r="D18984" s="222">
        <v>81.27</v>
      </c>
    </row>
    <row r="18985" spans="1:4" ht="12.75" customHeight="1">
      <c r="A18985" s="203" t="s">
        <v>20831</v>
      </c>
      <c r="B18985" s="193" t="s">
        <v>22346</v>
      </c>
      <c r="C18985" s="194" t="s">
        <v>14752</v>
      </c>
      <c r="D18985" s="222">
        <v>74.94</v>
      </c>
    </row>
    <row r="18986" spans="1:4" ht="12.75" customHeight="1">
      <c r="A18986" s="203" t="s">
        <v>20832</v>
      </c>
      <c r="B18986" s="193" t="s">
        <v>22347</v>
      </c>
      <c r="C18986" s="194" t="s">
        <v>14752</v>
      </c>
      <c r="D18986" s="222">
        <v>21.82</v>
      </c>
    </row>
    <row r="18987" spans="1:4" ht="12.75" customHeight="1">
      <c r="A18987" s="203" t="s">
        <v>20833</v>
      </c>
      <c r="B18987" s="193" t="s">
        <v>22348</v>
      </c>
      <c r="C18987" s="194" t="s">
        <v>14752</v>
      </c>
      <c r="D18987" s="222">
        <v>120.53</v>
      </c>
    </row>
    <row r="18988" spans="1:4" ht="12.75" customHeight="1">
      <c r="A18988" s="203" t="s">
        <v>20834</v>
      </c>
      <c r="B18988" s="193" t="s">
        <v>22349</v>
      </c>
      <c r="C18988" s="194" t="s">
        <v>14752</v>
      </c>
      <c r="D18988" s="222">
        <v>66.650000000000006</v>
      </c>
    </row>
    <row r="18989" spans="1:4" ht="12.75" customHeight="1">
      <c r="A18989" s="203" t="s">
        <v>20835</v>
      </c>
      <c r="B18989" s="193" t="s">
        <v>22350</v>
      </c>
      <c r="C18989" s="194" t="s">
        <v>14752</v>
      </c>
      <c r="D18989" s="222">
        <v>14.14</v>
      </c>
    </row>
    <row r="18990" spans="1:4" ht="12.75" customHeight="1">
      <c r="A18990" s="203" t="s">
        <v>20836</v>
      </c>
      <c r="B18990" s="193" t="s">
        <v>22351</v>
      </c>
      <c r="C18990" s="194" t="s">
        <v>14752</v>
      </c>
      <c r="D18990" s="222">
        <v>29.61</v>
      </c>
    </row>
    <row r="18991" spans="1:4" ht="12.75" customHeight="1">
      <c r="A18991" s="203" t="s">
        <v>20837</v>
      </c>
      <c r="B18991" s="193" t="s">
        <v>22352</v>
      </c>
      <c r="C18991" s="194" t="s">
        <v>14752</v>
      </c>
      <c r="D18991" s="222">
        <v>91.08</v>
      </c>
    </row>
    <row r="18992" spans="1:4" ht="12.75" customHeight="1">
      <c r="A18992" s="203" t="s">
        <v>20838</v>
      </c>
      <c r="B18992" s="193" t="s">
        <v>22353</v>
      </c>
      <c r="C18992" s="194" t="s">
        <v>14752</v>
      </c>
      <c r="D18992" s="222">
        <v>137.51</v>
      </c>
    </row>
    <row r="18993" spans="1:4" ht="12.75" customHeight="1">
      <c r="A18993" s="203" t="s">
        <v>20839</v>
      </c>
      <c r="B18993" s="193" t="s">
        <v>22354</v>
      </c>
      <c r="C18993" s="194" t="s">
        <v>14752</v>
      </c>
      <c r="D18993" s="222">
        <v>127.34</v>
      </c>
    </row>
    <row r="18994" spans="1:4" ht="12.75" customHeight="1">
      <c r="A18994" s="203" t="s">
        <v>20840</v>
      </c>
      <c r="B18994" s="193" t="s">
        <v>22355</v>
      </c>
      <c r="C18994" s="194" t="s">
        <v>14752</v>
      </c>
      <c r="D18994" s="222">
        <v>125.49</v>
      </c>
    </row>
    <row r="18995" spans="1:4" ht="12.75" customHeight="1">
      <c r="A18995" s="203" t="s">
        <v>20841</v>
      </c>
      <c r="B18995" s="193" t="s">
        <v>22356</v>
      </c>
      <c r="C18995" s="194" t="s">
        <v>14752</v>
      </c>
      <c r="D18995" s="222">
        <v>153.05000000000001</v>
      </c>
    </row>
    <row r="18996" spans="1:4" ht="12.75" customHeight="1">
      <c r="A18996" s="203" t="s">
        <v>20842</v>
      </c>
      <c r="B18996" s="193" t="s">
        <v>22357</v>
      </c>
      <c r="C18996" s="194" t="s">
        <v>14752</v>
      </c>
      <c r="D18996" s="222">
        <v>171.89</v>
      </c>
    </row>
    <row r="18997" spans="1:4" ht="12.75" customHeight="1">
      <c r="A18997" s="203" t="s">
        <v>20843</v>
      </c>
      <c r="B18997" s="193" t="s">
        <v>22358</v>
      </c>
      <c r="C18997" s="194" t="s">
        <v>14752</v>
      </c>
      <c r="D18997" s="222">
        <v>110.48</v>
      </c>
    </row>
    <row r="18998" spans="1:4" ht="12.75" customHeight="1">
      <c r="A18998" s="203" t="s">
        <v>20844</v>
      </c>
      <c r="B18998" s="193" t="s">
        <v>22359</v>
      </c>
      <c r="C18998" s="194" t="s">
        <v>14752</v>
      </c>
      <c r="D18998" s="222">
        <v>172.32</v>
      </c>
    </row>
    <row r="18999" spans="1:4" ht="12.75" customHeight="1">
      <c r="A18999" s="203" t="s">
        <v>20845</v>
      </c>
      <c r="B18999" s="193" t="s">
        <v>22360</v>
      </c>
      <c r="C18999" s="194" t="s">
        <v>14752</v>
      </c>
      <c r="D18999" s="222">
        <v>110.91</v>
      </c>
    </row>
    <row r="19000" spans="1:4" ht="12.75" customHeight="1">
      <c r="A19000" s="203" t="s">
        <v>20846</v>
      </c>
      <c r="B19000" s="193" t="s">
        <v>22361</v>
      </c>
      <c r="C19000" s="194" t="s">
        <v>14752</v>
      </c>
      <c r="D19000" s="222">
        <v>247.81</v>
      </c>
    </row>
    <row r="19001" spans="1:4" ht="12.75" customHeight="1">
      <c r="A19001" s="203" t="s">
        <v>20847</v>
      </c>
      <c r="B19001" s="193" t="s">
        <v>22362</v>
      </c>
      <c r="C19001" s="194" t="s">
        <v>14752</v>
      </c>
      <c r="D19001" s="222">
        <v>190.79</v>
      </c>
    </row>
    <row r="19002" spans="1:4" ht="12.75" customHeight="1">
      <c r="A19002" s="203" t="s">
        <v>20848</v>
      </c>
      <c r="B19002" s="193" t="s">
        <v>22363</v>
      </c>
      <c r="C19002" s="194" t="s">
        <v>14752</v>
      </c>
      <c r="D19002" s="222">
        <v>248.24</v>
      </c>
    </row>
    <row r="19003" spans="1:4" ht="12.75" customHeight="1">
      <c r="A19003" s="203" t="s">
        <v>20849</v>
      </c>
      <c r="B19003" s="193" t="s">
        <v>22364</v>
      </c>
      <c r="C19003" s="194" t="s">
        <v>14752</v>
      </c>
      <c r="D19003" s="222">
        <v>191.22</v>
      </c>
    </row>
    <row r="19004" spans="1:4" ht="12.75" customHeight="1">
      <c r="A19004" s="203" t="s">
        <v>20850</v>
      </c>
      <c r="B19004" s="193" t="s">
        <v>22365</v>
      </c>
      <c r="C19004" s="194" t="s">
        <v>14752</v>
      </c>
      <c r="D19004" s="222">
        <v>159.94</v>
      </c>
    </row>
    <row r="19005" spans="1:4" ht="12.75" customHeight="1">
      <c r="A19005" s="203" t="s">
        <v>20851</v>
      </c>
      <c r="B19005" s="193" t="s">
        <v>22366</v>
      </c>
      <c r="C19005" s="194" t="s">
        <v>14752</v>
      </c>
      <c r="D19005" s="222">
        <v>93.29</v>
      </c>
    </row>
    <row r="19006" spans="1:4" ht="12.75" customHeight="1">
      <c r="A19006" s="203" t="s">
        <v>20852</v>
      </c>
      <c r="B19006" s="193" t="s">
        <v>22367</v>
      </c>
      <c r="C19006" s="194" t="s">
        <v>14752</v>
      </c>
      <c r="D19006" s="222">
        <v>154.78</v>
      </c>
    </row>
    <row r="19007" spans="1:4" ht="12.75" customHeight="1">
      <c r="A19007" s="203" t="s">
        <v>20853</v>
      </c>
      <c r="B19007" s="193" t="s">
        <v>22368</v>
      </c>
      <c r="C19007" s="194" t="s">
        <v>14752</v>
      </c>
      <c r="D19007" s="222">
        <v>88.13</v>
      </c>
    </row>
    <row r="19008" spans="1:4" ht="12.75" customHeight="1">
      <c r="A19008" s="203" t="s">
        <v>20854</v>
      </c>
      <c r="B19008" s="193" t="s">
        <v>22369</v>
      </c>
      <c r="C19008" s="194" t="s">
        <v>14752</v>
      </c>
      <c r="D19008" s="222">
        <v>173.48</v>
      </c>
    </row>
    <row r="19009" spans="1:4" ht="12.75" customHeight="1">
      <c r="A19009" s="203" t="s">
        <v>20855</v>
      </c>
      <c r="B19009" s="193" t="s">
        <v>22370</v>
      </c>
      <c r="C19009" s="194" t="s">
        <v>14752</v>
      </c>
      <c r="D19009" s="222">
        <v>122.59</v>
      </c>
    </row>
    <row r="19010" spans="1:4" ht="12.75" customHeight="1">
      <c r="A19010" s="203" t="s">
        <v>20856</v>
      </c>
      <c r="B19010" s="193" t="s">
        <v>22371</v>
      </c>
      <c r="C19010" s="194" t="s">
        <v>14752</v>
      </c>
      <c r="D19010" s="222">
        <v>37.479999999999997</v>
      </c>
    </row>
    <row r="19011" spans="1:4" ht="12.75" customHeight="1">
      <c r="A19011" s="203" t="s">
        <v>20857</v>
      </c>
      <c r="B19011" s="193" t="s">
        <v>22372</v>
      </c>
      <c r="C19011" s="194" t="s">
        <v>14752</v>
      </c>
      <c r="D19011" s="222">
        <v>37.68</v>
      </c>
    </row>
    <row r="19012" spans="1:4" ht="12.75" customHeight="1">
      <c r="A19012" s="203" t="s">
        <v>20858</v>
      </c>
      <c r="B19012" s="193" t="s">
        <v>22373</v>
      </c>
      <c r="C19012" s="194" t="s">
        <v>14752</v>
      </c>
      <c r="D19012" s="222">
        <v>95.23</v>
      </c>
    </row>
    <row r="19013" spans="1:4" ht="12.75" customHeight="1">
      <c r="A19013" s="203" t="s">
        <v>20859</v>
      </c>
      <c r="B19013" s="193" t="s">
        <v>22374</v>
      </c>
      <c r="C19013" s="194" t="s">
        <v>14752</v>
      </c>
      <c r="D19013" s="222">
        <v>70.510000000000005</v>
      </c>
    </row>
    <row r="19014" spans="1:4" ht="12.75" customHeight="1">
      <c r="A19014" s="203" t="s">
        <v>20860</v>
      </c>
      <c r="B19014" s="193" t="s">
        <v>22375</v>
      </c>
      <c r="C19014" s="194" t="s">
        <v>14752</v>
      </c>
      <c r="D19014" s="222">
        <v>22.97</v>
      </c>
    </row>
    <row r="19015" spans="1:4" ht="12.75" customHeight="1">
      <c r="A19015" s="203" t="s">
        <v>20861</v>
      </c>
      <c r="B19015" s="193" t="s">
        <v>22376</v>
      </c>
      <c r="C19015" s="194" t="s">
        <v>14752</v>
      </c>
      <c r="D19015" s="222">
        <v>23.18</v>
      </c>
    </row>
    <row r="19016" spans="1:4" ht="12.75" customHeight="1">
      <c r="A19016" s="203" t="s">
        <v>20862</v>
      </c>
      <c r="B19016" s="193" t="s">
        <v>22377</v>
      </c>
      <c r="C19016" s="194" t="s">
        <v>14752</v>
      </c>
      <c r="D19016" s="222">
        <v>108.23</v>
      </c>
    </row>
    <row r="19017" spans="1:4" ht="12.75" customHeight="1">
      <c r="A19017" s="203" t="s">
        <v>20863</v>
      </c>
      <c r="B19017" s="193" t="s">
        <v>22378</v>
      </c>
      <c r="C19017" s="194" t="s">
        <v>14752</v>
      </c>
      <c r="D19017" s="222">
        <v>41.11</v>
      </c>
    </row>
    <row r="19018" spans="1:4" ht="12.75" customHeight="1">
      <c r="A19018" s="203" t="s">
        <v>20864</v>
      </c>
      <c r="B19018" s="193" t="s">
        <v>22379</v>
      </c>
      <c r="C19018" s="194" t="s">
        <v>14752</v>
      </c>
      <c r="D19018" s="222">
        <v>179.25</v>
      </c>
    </row>
    <row r="19019" spans="1:4" ht="12.75" customHeight="1">
      <c r="A19019" s="203" t="s">
        <v>20865</v>
      </c>
      <c r="B19019" s="193" t="s">
        <v>22380</v>
      </c>
      <c r="C19019" s="194" t="s">
        <v>19268</v>
      </c>
      <c r="D19019" s="222">
        <v>242.83</v>
      </c>
    </row>
    <row r="19020" spans="1:4" ht="12.75" customHeight="1">
      <c r="A19020" s="203" t="s">
        <v>20866</v>
      </c>
      <c r="B19020" s="193" t="s">
        <v>22381</v>
      </c>
      <c r="C19020" s="194" t="s">
        <v>14752</v>
      </c>
      <c r="D19020" s="222">
        <v>12.33</v>
      </c>
    </row>
    <row r="19021" spans="1:4" ht="12.75" customHeight="1">
      <c r="A19021" s="203" t="s">
        <v>20867</v>
      </c>
      <c r="B19021" s="193" t="s">
        <v>22382</v>
      </c>
      <c r="C19021" s="194" t="s">
        <v>14752</v>
      </c>
      <c r="D19021" s="222">
        <v>112.27</v>
      </c>
    </row>
    <row r="19022" spans="1:4" ht="12.75" customHeight="1">
      <c r="A19022" s="203" t="s">
        <v>20868</v>
      </c>
      <c r="B19022" s="193" t="s">
        <v>22383</v>
      </c>
      <c r="C19022" s="194" t="s">
        <v>14752</v>
      </c>
      <c r="D19022" s="222">
        <v>81.17</v>
      </c>
    </row>
    <row r="19023" spans="1:4" ht="12.75" customHeight="1">
      <c r="A19023" s="203" t="s">
        <v>20869</v>
      </c>
      <c r="B19023" s="193" t="s">
        <v>22384</v>
      </c>
      <c r="C19023" s="194" t="s">
        <v>14752</v>
      </c>
      <c r="D19023" s="222">
        <v>61.38</v>
      </c>
    </row>
    <row r="19024" spans="1:4" ht="12.75" customHeight="1">
      <c r="A19024" s="203" t="s">
        <v>20870</v>
      </c>
      <c r="B19024" s="193" t="s">
        <v>22385</v>
      </c>
      <c r="C19024" s="194" t="s">
        <v>14752</v>
      </c>
      <c r="D19024" s="222">
        <v>52.31</v>
      </c>
    </row>
    <row r="19025" spans="1:4" ht="12.75" customHeight="1">
      <c r="A19025" s="203" t="s">
        <v>20871</v>
      </c>
      <c r="B19025" s="193" t="s">
        <v>22386</v>
      </c>
      <c r="C19025" s="194" t="s">
        <v>14752</v>
      </c>
      <c r="D19025" s="222">
        <v>157.5</v>
      </c>
    </row>
    <row r="19026" spans="1:4" ht="12.75" customHeight="1">
      <c r="A19026" s="203" t="s">
        <v>20872</v>
      </c>
      <c r="B19026" s="193" t="s">
        <v>22387</v>
      </c>
      <c r="C19026" s="194" t="s">
        <v>14752</v>
      </c>
      <c r="D19026" s="222">
        <v>111.31</v>
      </c>
    </row>
    <row r="19027" spans="1:4" ht="12.75" customHeight="1">
      <c r="A19027" s="203" t="s">
        <v>20873</v>
      </c>
      <c r="B19027" s="193" t="s">
        <v>22388</v>
      </c>
      <c r="C19027" s="194" t="s">
        <v>14752</v>
      </c>
      <c r="D19027" s="222">
        <v>88.52</v>
      </c>
    </row>
    <row r="19028" spans="1:4" ht="12.75" customHeight="1">
      <c r="A19028" s="203" t="s">
        <v>20874</v>
      </c>
      <c r="B19028" s="193" t="s">
        <v>22389</v>
      </c>
      <c r="C19028" s="194" t="s">
        <v>14752</v>
      </c>
      <c r="D19028" s="222">
        <v>75.03</v>
      </c>
    </row>
    <row r="19029" spans="1:4" ht="12.75" customHeight="1">
      <c r="A19029" s="203" t="s">
        <v>20875</v>
      </c>
      <c r="B19029" s="193" t="s">
        <v>22390</v>
      </c>
      <c r="C19029" s="194" t="s">
        <v>14674</v>
      </c>
      <c r="D19029" s="222">
        <v>0.37</v>
      </c>
    </row>
    <row r="19030" spans="1:4" ht="12.75" customHeight="1">
      <c r="A19030" s="203" t="s">
        <v>20876</v>
      </c>
      <c r="B19030" s="193" t="s">
        <v>22391</v>
      </c>
      <c r="C19030" s="194" t="s">
        <v>14674</v>
      </c>
      <c r="D19030" s="222">
        <v>0.4</v>
      </c>
    </row>
    <row r="19031" spans="1:4" ht="12.75" customHeight="1">
      <c r="A19031" s="203" t="s">
        <v>20877</v>
      </c>
      <c r="B19031" s="193" t="s">
        <v>22392</v>
      </c>
      <c r="C19031" s="194" t="s">
        <v>14674</v>
      </c>
      <c r="D19031" s="222">
        <v>0.56000000000000005</v>
      </c>
    </row>
    <row r="19032" spans="1:4" ht="12.75" customHeight="1">
      <c r="A19032" s="203" t="s">
        <v>20878</v>
      </c>
      <c r="B19032" s="193" t="s">
        <v>22393</v>
      </c>
      <c r="C19032" s="194" t="s">
        <v>14674</v>
      </c>
      <c r="D19032" s="222">
        <v>0.45</v>
      </c>
    </row>
    <row r="19033" spans="1:4" ht="12.75" customHeight="1">
      <c r="A19033" s="203" t="s">
        <v>20879</v>
      </c>
      <c r="B19033" s="193" t="s">
        <v>22394</v>
      </c>
      <c r="C19033" s="194" t="s">
        <v>14674</v>
      </c>
      <c r="D19033" s="222">
        <v>1.01</v>
      </c>
    </row>
    <row r="19034" spans="1:4" ht="12.75" customHeight="1">
      <c r="A19034" s="203" t="s">
        <v>20880</v>
      </c>
      <c r="B19034" s="193" t="s">
        <v>22395</v>
      </c>
      <c r="C19034" s="194" t="s">
        <v>14674</v>
      </c>
      <c r="D19034" s="222">
        <v>0.81</v>
      </c>
    </row>
    <row r="19035" spans="1:4" ht="12.75" customHeight="1">
      <c r="A19035" s="203" t="s">
        <v>20881</v>
      </c>
      <c r="B19035" s="193" t="s">
        <v>22396</v>
      </c>
      <c r="C19035" s="194" t="s">
        <v>14674</v>
      </c>
      <c r="D19035" s="222">
        <v>1.6</v>
      </c>
    </row>
    <row r="19036" spans="1:4" ht="12.75" customHeight="1">
      <c r="A19036" s="203" t="s">
        <v>20882</v>
      </c>
      <c r="B19036" s="193" t="s">
        <v>22397</v>
      </c>
      <c r="C19036" s="194" t="s">
        <v>14674</v>
      </c>
      <c r="D19036" s="222">
        <v>1.3</v>
      </c>
    </row>
    <row r="19037" spans="1:4" ht="12.75" customHeight="1">
      <c r="A19037" s="203" t="s">
        <v>20883</v>
      </c>
      <c r="B19037" s="193" t="s">
        <v>22398</v>
      </c>
      <c r="C19037" s="194" t="s">
        <v>14674</v>
      </c>
      <c r="D19037" s="222">
        <v>3.14</v>
      </c>
    </row>
    <row r="19038" spans="1:4" ht="12.75" customHeight="1">
      <c r="A19038" s="203" t="s">
        <v>20884</v>
      </c>
      <c r="B19038" s="193" t="s">
        <v>22399</v>
      </c>
      <c r="C19038" s="194" t="s">
        <v>14674</v>
      </c>
      <c r="D19038" s="222">
        <v>2.46</v>
      </c>
    </row>
    <row r="19039" spans="1:4" ht="12.75" customHeight="1">
      <c r="A19039" s="203" t="s">
        <v>20885</v>
      </c>
      <c r="B19039" s="193" t="s">
        <v>22400</v>
      </c>
      <c r="C19039" s="194" t="s">
        <v>14752</v>
      </c>
      <c r="D19039" s="222">
        <v>191.55</v>
      </c>
    </row>
    <row r="19040" spans="1:4" ht="12.75" customHeight="1">
      <c r="A19040" s="203" t="s">
        <v>20886</v>
      </c>
      <c r="B19040" s="193" t="s">
        <v>22401</v>
      </c>
      <c r="C19040" s="194" t="s">
        <v>14752</v>
      </c>
      <c r="D19040" s="222">
        <v>123.5</v>
      </c>
    </row>
    <row r="19041" spans="1:4" ht="12.75" customHeight="1">
      <c r="A19041" s="203" t="s">
        <v>20887</v>
      </c>
      <c r="B19041" s="193" t="s">
        <v>22402</v>
      </c>
      <c r="C19041" s="194" t="s">
        <v>14752</v>
      </c>
      <c r="D19041" s="222">
        <v>192.14</v>
      </c>
    </row>
    <row r="19042" spans="1:4" ht="12.75" customHeight="1">
      <c r="A19042" s="203" t="s">
        <v>20888</v>
      </c>
      <c r="B19042" s="193" t="s">
        <v>22403</v>
      </c>
      <c r="C19042" s="194" t="s">
        <v>14752</v>
      </c>
      <c r="D19042" s="222">
        <v>124.1</v>
      </c>
    </row>
    <row r="19043" spans="1:4" ht="12.75" customHeight="1">
      <c r="A19043" s="203" t="s">
        <v>20889</v>
      </c>
      <c r="B19043" s="193" t="s">
        <v>22404</v>
      </c>
      <c r="C19043" s="194" t="s">
        <v>14752</v>
      </c>
      <c r="D19043" s="222">
        <v>193.52</v>
      </c>
    </row>
    <row r="19044" spans="1:4" ht="12.75" customHeight="1">
      <c r="A19044" s="203" t="s">
        <v>20890</v>
      </c>
      <c r="B19044" s="193" t="s">
        <v>22405</v>
      </c>
      <c r="C19044" s="194" t="s">
        <v>14752</v>
      </c>
      <c r="D19044" s="222">
        <v>124.81</v>
      </c>
    </row>
    <row r="19045" spans="1:4" ht="12.75" customHeight="1">
      <c r="A19045" s="203" t="s">
        <v>20891</v>
      </c>
      <c r="B19045" s="193" t="s">
        <v>22406</v>
      </c>
      <c r="C19045" s="194" t="s">
        <v>14752</v>
      </c>
      <c r="D19045" s="222">
        <v>194.35</v>
      </c>
    </row>
    <row r="19046" spans="1:4" ht="12.75" customHeight="1">
      <c r="A19046" s="203" t="s">
        <v>20892</v>
      </c>
      <c r="B19046" s="193" t="s">
        <v>22407</v>
      </c>
      <c r="C19046" s="194" t="s">
        <v>14752</v>
      </c>
      <c r="D19046" s="222">
        <v>125.05</v>
      </c>
    </row>
    <row r="19047" spans="1:4" ht="12.75" customHeight="1">
      <c r="A19047" s="203" t="s">
        <v>20893</v>
      </c>
      <c r="B19047" s="193" t="s">
        <v>22408</v>
      </c>
      <c r="C19047" s="194" t="s">
        <v>14752</v>
      </c>
      <c r="D19047" s="222">
        <v>208.97</v>
      </c>
    </row>
    <row r="19048" spans="1:4" ht="12.75" customHeight="1">
      <c r="A19048" s="203" t="s">
        <v>20894</v>
      </c>
      <c r="B19048" s="193" t="s">
        <v>22409</v>
      </c>
      <c r="C19048" s="194" t="s">
        <v>14752</v>
      </c>
      <c r="D19048" s="222">
        <v>143.72</v>
      </c>
    </row>
    <row r="19049" spans="1:4" ht="12.75" customHeight="1">
      <c r="A19049" s="203" t="s">
        <v>20895</v>
      </c>
      <c r="B19049" s="193" t="s">
        <v>22410</v>
      </c>
      <c r="C19049" s="194" t="s">
        <v>14674</v>
      </c>
      <c r="D19049" s="222">
        <v>4.71</v>
      </c>
    </row>
    <row r="19050" spans="1:4" ht="12.75" customHeight="1">
      <c r="A19050" s="203" t="s">
        <v>20896</v>
      </c>
      <c r="B19050" s="193" t="s">
        <v>22411</v>
      </c>
      <c r="C19050" s="194" t="s">
        <v>14674</v>
      </c>
      <c r="D19050" s="222">
        <v>2.25</v>
      </c>
    </row>
    <row r="19051" spans="1:4" ht="12.75" customHeight="1">
      <c r="A19051" s="203" t="s">
        <v>20897</v>
      </c>
      <c r="B19051" s="193" t="s">
        <v>22412</v>
      </c>
      <c r="C19051" s="194" t="s">
        <v>14674</v>
      </c>
      <c r="D19051" s="222">
        <v>1.99</v>
      </c>
    </row>
    <row r="19052" spans="1:4" ht="12.75" customHeight="1">
      <c r="A19052" s="203" t="s">
        <v>20898</v>
      </c>
      <c r="B19052" s="193" t="s">
        <v>22413</v>
      </c>
      <c r="C19052" s="194" t="s">
        <v>14674</v>
      </c>
      <c r="D19052" s="222">
        <v>3.83</v>
      </c>
    </row>
    <row r="19053" spans="1:4" ht="12.75" customHeight="1">
      <c r="A19053" s="203" t="s">
        <v>20899</v>
      </c>
      <c r="B19053" s="193" t="s">
        <v>22414</v>
      </c>
      <c r="C19053" s="194" t="s">
        <v>14674</v>
      </c>
      <c r="D19053" s="222">
        <v>3.35</v>
      </c>
    </row>
    <row r="19054" spans="1:4" ht="12.75" customHeight="1">
      <c r="A19054" s="203" t="s">
        <v>20900</v>
      </c>
      <c r="B19054" s="193" t="s">
        <v>22415</v>
      </c>
      <c r="C19054" s="194" t="s">
        <v>14674</v>
      </c>
      <c r="D19054" s="222">
        <v>5.27</v>
      </c>
    </row>
    <row r="19055" spans="1:4" ht="12.75" customHeight="1">
      <c r="A19055" s="203" t="s">
        <v>20901</v>
      </c>
      <c r="B19055" s="193" t="s">
        <v>22416</v>
      </c>
      <c r="C19055" s="194" t="s">
        <v>14674</v>
      </c>
      <c r="D19055" s="222">
        <v>4.59</v>
      </c>
    </row>
    <row r="19056" spans="1:4" ht="12.75" customHeight="1">
      <c r="A19056" s="203" t="s">
        <v>20902</v>
      </c>
      <c r="B19056" s="193" t="s">
        <v>22417</v>
      </c>
      <c r="C19056" s="194" t="s">
        <v>14674</v>
      </c>
      <c r="D19056" s="222">
        <v>0.31</v>
      </c>
    </row>
    <row r="19057" spans="1:4" ht="12.75" customHeight="1">
      <c r="A19057" s="203" t="s">
        <v>20903</v>
      </c>
      <c r="B19057" s="193" t="s">
        <v>22418</v>
      </c>
      <c r="C19057" s="194" t="s">
        <v>14674</v>
      </c>
      <c r="D19057" s="222">
        <v>0.31</v>
      </c>
    </row>
    <row r="19058" spans="1:4" ht="12.75" customHeight="1">
      <c r="A19058" s="203" t="s">
        <v>20904</v>
      </c>
      <c r="B19058" s="193" t="s">
        <v>22419</v>
      </c>
      <c r="C19058" s="194" t="s">
        <v>14752</v>
      </c>
      <c r="D19058" s="222">
        <v>302.08999999999997</v>
      </c>
    </row>
    <row r="19059" spans="1:4" ht="12.75" customHeight="1">
      <c r="A19059" s="203" t="s">
        <v>20905</v>
      </c>
      <c r="B19059" s="193" t="s">
        <v>22420</v>
      </c>
      <c r="C19059" s="194" t="s">
        <v>14752</v>
      </c>
      <c r="D19059" s="222">
        <v>235.31</v>
      </c>
    </row>
    <row r="19060" spans="1:4" ht="12.75" customHeight="1">
      <c r="A19060" s="203" t="s">
        <v>20906</v>
      </c>
      <c r="B19060" s="193" t="s">
        <v>22421</v>
      </c>
      <c r="C19060" s="194" t="s">
        <v>14752</v>
      </c>
      <c r="D19060" s="222">
        <v>312.39999999999998</v>
      </c>
    </row>
    <row r="19061" spans="1:4" ht="12.75" customHeight="1">
      <c r="A19061" s="203" t="s">
        <v>20907</v>
      </c>
      <c r="B19061" s="193" t="s">
        <v>22422</v>
      </c>
      <c r="C19061" s="194" t="s">
        <v>14752</v>
      </c>
      <c r="D19061" s="222">
        <v>223.08</v>
      </c>
    </row>
    <row r="19062" spans="1:4" ht="12.75" customHeight="1">
      <c r="A19062" s="203" t="s">
        <v>20908</v>
      </c>
      <c r="B19062" s="193" t="s">
        <v>22423</v>
      </c>
      <c r="C19062" s="194" t="s">
        <v>14752</v>
      </c>
      <c r="D19062" s="222">
        <v>306.47000000000003</v>
      </c>
    </row>
    <row r="19063" spans="1:4" ht="12.75" customHeight="1">
      <c r="A19063" s="203" t="s">
        <v>20909</v>
      </c>
      <c r="B19063" s="193" t="s">
        <v>22424</v>
      </c>
      <c r="C19063" s="194" t="s">
        <v>14752</v>
      </c>
      <c r="D19063" s="222">
        <v>220.56</v>
      </c>
    </row>
    <row r="19064" spans="1:4" ht="12.75" customHeight="1">
      <c r="A19064" s="203" t="s">
        <v>20910</v>
      </c>
      <c r="B19064" s="193" t="s">
        <v>22425</v>
      </c>
      <c r="C19064" s="194" t="s">
        <v>14752</v>
      </c>
      <c r="D19064" s="222">
        <v>326.11</v>
      </c>
    </row>
    <row r="19065" spans="1:4" ht="12.75" customHeight="1">
      <c r="A19065" s="203" t="s">
        <v>20911</v>
      </c>
      <c r="B19065" s="193" t="s">
        <v>22426</v>
      </c>
      <c r="C19065" s="194" t="s">
        <v>14752</v>
      </c>
      <c r="D19065" s="222">
        <v>239.82</v>
      </c>
    </row>
    <row r="19066" spans="1:4" ht="12.75" customHeight="1">
      <c r="A19066" s="203" t="s">
        <v>20912</v>
      </c>
      <c r="B19066" s="193" t="s">
        <v>22427</v>
      </c>
      <c r="C19066" s="194" t="s">
        <v>14752</v>
      </c>
      <c r="D19066" s="222">
        <v>322.06</v>
      </c>
    </row>
    <row r="19067" spans="1:4" ht="12.75" customHeight="1">
      <c r="A19067" s="203" t="s">
        <v>20913</v>
      </c>
      <c r="B19067" s="193" t="s">
        <v>22428</v>
      </c>
      <c r="C19067" s="194" t="s">
        <v>14752</v>
      </c>
      <c r="D19067" s="222">
        <v>235.31</v>
      </c>
    </row>
    <row r="19068" spans="1:4" ht="12.75" customHeight="1">
      <c r="A19068" s="203" t="s">
        <v>20914</v>
      </c>
      <c r="B19068" s="193" t="s">
        <v>22429</v>
      </c>
      <c r="C19068" s="194" t="s">
        <v>14752</v>
      </c>
      <c r="D19068" s="222">
        <v>312.39999999999998</v>
      </c>
    </row>
    <row r="19069" spans="1:4" ht="12.75" customHeight="1">
      <c r="A19069" s="203" t="s">
        <v>20915</v>
      </c>
      <c r="B19069" s="193" t="s">
        <v>22430</v>
      </c>
      <c r="C19069" s="194" t="s">
        <v>14752</v>
      </c>
      <c r="D19069" s="222">
        <v>223.08</v>
      </c>
    </row>
    <row r="19070" spans="1:4" ht="12.75" customHeight="1">
      <c r="A19070" s="203" t="s">
        <v>20916</v>
      </c>
      <c r="B19070" s="193" t="s">
        <v>22431</v>
      </c>
      <c r="C19070" s="194" t="s">
        <v>14752</v>
      </c>
      <c r="D19070" s="222">
        <v>327.88</v>
      </c>
    </row>
    <row r="19071" spans="1:4" ht="12.75" customHeight="1">
      <c r="A19071" s="203" t="s">
        <v>20917</v>
      </c>
      <c r="B19071" s="193" t="s">
        <v>22432</v>
      </c>
      <c r="C19071" s="194" t="s">
        <v>14752</v>
      </c>
      <c r="D19071" s="222">
        <v>244.1</v>
      </c>
    </row>
    <row r="19072" spans="1:4" ht="12.75" customHeight="1">
      <c r="A19072" s="203" t="s">
        <v>20918</v>
      </c>
      <c r="B19072" s="193" t="s">
        <v>22433</v>
      </c>
      <c r="C19072" s="194" t="s">
        <v>14752</v>
      </c>
      <c r="D19072" s="222">
        <v>324.97000000000003</v>
      </c>
    </row>
    <row r="19073" spans="1:4" ht="12.75" customHeight="1">
      <c r="A19073" s="203" t="s">
        <v>20919</v>
      </c>
      <c r="B19073" s="193" t="s">
        <v>22434</v>
      </c>
      <c r="C19073" s="194" t="s">
        <v>14752</v>
      </c>
      <c r="D19073" s="222">
        <v>239.09</v>
      </c>
    </row>
    <row r="19074" spans="1:4" ht="12.75" customHeight="1">
      <c r="A19074" s="203" t="s">
        <v>20920</v>
      </c>
      <c r="B19074" s="193" t="s">
        <v>22435</v>
      </c>
      <c r="C19074" s="194" t="s">
        <v>14752</v>
      </c>
      <c r="D19074" s="222">
        <v>86.45</v>
      </c>
    </row>
    <row r="19075" spans="1:4" ht="12.75" customHeight="1">
      <c r="A19075" s="203" t="s">
        <v>20921</v>
      </c>
      <c r="B19075" s="193" t="s">
        <v>22436</v>
      </c>
      <c r="C19075" s="194" t="s">
        <v>14752</v>
      </c>
      <c r="D19075" s="222">
        <v>135.44</v>
      </c>
    </row>
    <row r="19076" spans="1:4" ht="12.75" customHeight="1">
      <c r="A19076" s="203" t="s">
        <v>20922</v>
      </c>
      <c r="B19076" s="193" t="s">
        <v>22437</v>
      </c>
      <c r="C19076" s="194" t="s">
        <v>14752</v>
      </c>
      <c r="D19076" s="222">
        <v>66.47</v>
      </c>
    </row>
    <row r="19077" spans="1:4" ht="12.75" customHeight="1">
      <c r="A19077" s="203" t="s">
        <v>20923</v>
      </c>
      <c r="B19077" s="193" t="s">
        <v>22438</v>
      </c>
      <c r="C19077" s="194" t="s">
        <v>14752</v>
      </c>
      <c r="D19077" s="222">
        <v>115.46</v>
      </c>
    </row>
    <row r="19078" spans="1:4" ht="12.75" customHeight="1">
      <c r="A19078" s="203" t="s">
        <v>20924</v>
      </c>
      <c r="B19078" s="193" t="s">
        <v>22439</v>
      </c>
      <c r="C19078" s="194" t="s">
        <v>14752</v>
      </c>
      <c r="D19078" s="222">
        <v>90.01</v>
      </c>
    </row>
    <row r="19079" spans="1:4" ht="12.75" customHeight="1">
      <c r="A19079" s="203" t="s">
        <v>20925</v>
      </c>
      <c r="B19079" s="193" t="s">
        <v>22440</v>
      </c>
      <c r="C19079" s="194" t="s">
        <v>14752</v>
      </c>
      <c r="D19079" s="222">
        <v>41.03</v>
      </c>
    </row>
    <row r="19080" spans="1:4" ht="12.75" customHeight="1">
      <c r="A19080" s="203" t="s">
        <v>20926</v>
      </c>
      <c r="B19080" s="193" t="s">
        <v>22441</v>
      </c>
      <c r="C19080" s="194" t="s">
        <v>14752</v>
      </c>
      <c r="D19080" s="222">
        <v>12.73</v>
      </c>
    </row>
    <row r="19081" spans="1:4" ht="12.75" customHeight="1">
      <c r="A19081" s="203" t="s">
        <v>20927</v>
      </c>
      <c r="B19081" s="193" t="s">
        <v>22442</v>
      </c>
      <c r="C19081" s="194" t="s">
        <v>14752</v>
      </c>
      <c r="D19081" s="222">
        <v>8.7100000000000009</v>
      </c>
    </row>
    <row r="19082" spans="1:4" ht="12.75" customHeight="1">
      <c r="A19082" s="203" t="s">
        <v>20928</v>
      </c>
      <c r="B19082" s="193" t="s">
        <v>22443</v>
      </c>
      <c r="C19082" s="194" t="s">
        <v>14752</v>
      </c>
      <c r="D19082" s="222">
        <v>75.22</v>
      </c>
    </row>
    <row r="19083" spans="1:4" ht="12.75" customHeight="1">
      <c r="A19083" s="203" t="s">
        <v>20929</v>
      </c>
      <c r="B19083" s="193" t="s">
        <v>22444</v>
      </c>
      <c r="C19083" s="194" t="s">
        <v>14752</v>
      </c>
      <c r="D19083" s="222">
        <v>79.37</v>
      </c>
    </row>
    <row r="19084" spans="1:4" ht="12.75" customHeight="1">
      <c r="A19084" s="203" t="s">
        <v>20930</v>
      </c>
      <c r="B19084" s="193" t="s">
        <v>22445</v>
      </c>
      <c r="C19084" s="194" t="s">
        <v>14752</v>
      </c>
      <c r="D19084" s="222">
        <v>56.89</v>
      </c>
    </row>
    <row r="19085" spans="1:4" ht="12.75" customHeight="1">
      <c r="A19085" s="203" t="s">
        <v>20931</v>
      </c>
      <c r="B19085" s="193" t="s">
        <v>22446</v>
      </c>
      <c r="C19085" s="194" t="s">
        <v>14752</v>
      </c>
      <c r="D19085" s="222">
        <v>31.01</v>
      </c>
    </row>
    <row r="19086" spans="1:4" ht="12.75" customHeight="1">
      <c r="A19086" s="203" t="s">
        <v>20932</v>
      </c>
      <c r="B19086" s="193" t="s">
        <v>22447</v>
      </c>
      <c r="C19086" s="194" t="s">
        <v>14752</v>
      </c>
      <c r="D19086" s="222">
        <v>27.28</v>
      </c>
    </row>
    <row r="19087" spans="1:4" ht="12.75" customHeight="1">
      <c r="A19087" s="203" t="s">
        <v>20933</v>
      </c>
      <c r="B19087" s="193" t="s">
        <v>22448</v>
      </c>
      <c r="C19087" s="194" t="s">
        <v>14752</v>
      </c>
      <c r="D19087" s="222">
        <v>12.33</v>
      </c>
    </row>
    <row r="19088" spans="1:4" ht="12.75" customHeight="1">
      <c r="A19088" s="203" t="s">
        <v>20934</v>
      </c>
      <c r="B19088" s="193" t="s">
        <v>22449</v>
      </c>
      <c r="C19088" s="194" t="s">
        <v>14674</v>
      </c>
      <c r="D19088" s="222">
        <v>1.2</v>
      </c>
    </row>
    <row r="19089" spans="1:4" ht="12.75" customHeight="1">
      <c r="A19089" s="203" t="s">
        <v>20935</v>
      </c>
      <c r="B19089" s="193" t="s">
        <v>22450</v>
      </c>
      <c r="C19089" s="194" t="s">
        <v>14674</v>
      </c>
      <c r="D19089" s="222">
        <v>1.08</v>
      </c>
    </row>
    <row r="19090" spans="1:4" ht="12.75" customHeight="1">
      <c r="A19090" s="203" t="s">
        <v>20936</v>
      </c>
      <c r="B19090" s="193" t="s">
        <v>22451</v>
      </c>
      <c r="C19090" s="194" t="s">
        <v>14674</v>
      </c>
      <c r="D19090" s="222">
        <v>0.98</v>
      </c>
    </row>
    <row r="19091" spans="1:4" ht="12.75" customHeight="1">
      <c r="A19091" s="203" t="s">
        <v>20937</v>
      </c>
      <c r="B19091" s="193" t="s">
        <v>22452</v>
      </c>
      <c r="C19091" s="194" t="s">
        <v>14752</v>
      </c>
      <c r="D19091" s="222">
        <v>69.569999999999993</v>
      </c>
    </row>
    <row r="19092" spans="1:4" ht="12.75" customHeight="1">
      <c r="A19092" s="203" t="s">
        <v>20938</v>
      </c>
      <c r="B19092" s="193" t="s">
        <v>22453</v>
      </c>
      <c r="C19092" s="194" t="s">
        <v>14752</v>
      </c>
      <c r="D19092" s="222">
        <v>69.77</v>
      </c>
    </row>
    <row r="19093" spans="1:4" ht="12.75" customHeight="1">
      <c r="A19093" s="203" t="s">
        <v>20939</v>
      </c>
      <c r="B19093" s="193" t="s">
        <v>22454</v>
      </c>
      <c r="C19093" s="194" t="s">
        <v>14752</v>
      </c>
      <c r="D19093" s="222">
        <v>62.02</v>
      </c>
    </row>
    <row r="19094" spans="1:4" ht="12.75" customHeight="1">
      <c r="A19094" s="203" t="s">
        <v>20940</v>
      </c>
      <c r="B19094" s="193" t="s">
        <v>22455</v>
      </c>
      <c r="C19094" s="194" t="s">
        <v>14752</v>
      </c>
      <c r="D19094" s="222">
        <v>62.23</v>
      </c>
    </row>
    <row r="19095" spans="1:4" ht="12.75" customHeight="1">
      <c r="A19095" s="203" t="s">
        <v>20941</v>
      </c>
      <c r="B19095" s="193" t="s">
        <v>22456</v>
      </c>
      <c r="C19095" s="194" t="s">
        <v>14752</v>
      </c>
      <c r="D19095" s="222">
        <v>122.65</v>
      </c>
    </row>
    <row r="19096" spans="1:4" ht="12.75" customHeight="1">
      <c r="A19096" s="203" t="s">
        <v>20942</v>
      </c>
      <c r="B19096" s="193" t="s">
        <v>22457</v>
      </c>
      <c r="C19096" s="194" t="s">
        <v>14752</v>
      </c>
      <c r="D19096" s="222">
        <v>74.37</v>
      </c>
    </row>
    <row r="19097" spans="1:4" ht="12.75" customHeight="1">
      <c r="A19097" s="203" t="s">
        <v>20943</v>
      </c>
      <c r="B19097" s="193" t="s">
        <v>22458</v>
      </c>
      <c r="C19097" s="194" t="s">
        <v>14752</v>
      </c>
      <c r="D19097" s="222">
        <v>247.43</v>
      </c>
    </row>
    <row r="19098" spans="1:4" ht="12.75" customHeight="1">
      <c r="A19098" s="203" t="s">
        <v>20944</v>
      </c>
      <c r="B19098" s="193" t="s">
        <v>22459</v>
      </c>
      <c r="C19098" s="194" t="s">
        <v>14752</v>
      </c>
      <c r="D19098" s="222">
        <v>247.63</v>
      </c>
    </row>
    <row r="19099" spans="1:4" ht="12.75" customHeight="1">
      <c r="A19099" s="203" t="s">
        <v>20945</v>
      </c>
      <c r="B19099" s="193" t="s">
        <v>22460</v>
      </c>
      <c r="C19099" s="194" t="s">
        <v>14752</v>
      </c>
      <c r="D19099" s="222">
        <v>190.41</v>
      </c>
    </row>
    <row r="19100" spans="1:4" ht="12.75" customHeight="1">
      <c r="A19100" s="203" t="s">
        <v>20946</v>
      </c>
      <c r="B19100" s="193" t="s">
        <v>22461</v>
      </c>
      <c r="C19100" s="194" t="s">
        <v>14752</v>
      </c>
      <c r="D19100" s="222">
        <v>190.61</v>
      </c>
    </row>
    <row r="19101" spans="1:4" ht="12.75" customHeight="1">
      <c r="A19101" s="203" t="s">
        <v>20947</v>
      </c>
      <c r="B19101" s="193" t="s">
        <v>22462</v>
      </c>
      <c r="C19101" s="194" t="s">
        <v>14752</v>
      </c>
      <c r="D19101" s="222">
        <v>247.86</v>
      </c>
    </row>
    <row r="19102" spans="1:4" ht="12.75" customHeight="1">
      <c r="A19102" s="203" t="s">
        <v>20948</v>
      </c>
      <c r="B19102" s="193" t="s">
        <v>22463</v>
      </c>
      <c r="C19102" s="194" t="s">
        <v>14752</v>
      </c>
      <c r="D19102" s="222">
        <v>248.06</v>
      </c>
    </row>
    <row r="19103" spans="1:4" ht="12.75" customHeight="1">
      <c r="A19103" s="203" t="s">
        <v>20949</v>
      </c>
      <c r="B19103" s="193" t="s">
        <v>22464</v>
      </c>
      <c r="C19103" s="194" t="s">
        <v>14752</v>
      </c>
      <c r="D19103" s="222">
        <v>190.84</v>
      </c>
    </row>
    <row r="19104" spans="1:4" ht="12.75" customHeight="1">
      <c r="A19104" s="203" t="s">
        <v>20950</v>
      </c>
      <c r="B19104" s="193" t="s">
        <v>22465</v>
      </c>
      <c r="C19104" s="194" t="s">
        <v>14752</v>
      </c>
      <c r="D19104" s="222">
        <v>191.04</v>
      </c>
    </row>
    <row r="19105" spans="1:4" ht="12.75" customHeight="1">
      <c r="A19105" s="203" t="s">
        <v>20951</v>
      </c>
      <c r="B19105" s="193" t="s">
        <v>22466</v>
      </c>
      <c r="C19105" s="194" t="s">
        <v>14752</v>
      </c>
      <c r="D19105" s="222">
        <v>240.55</v>
      </c>
    </row>
    <row r="19106" spans="1:4" ht="12.75" customHeight="1">
      <c r="A19106" s="203" t="s">
        <v>20952</v>
      </c>
      <c r="B19106" s="193" t="s">
        <v>22467</v>
      </c>
      <c r="C19106" s="194" t="s">
        <v>14752</v>
      </c>
      <c r="D19106" s="222">
        <v>180.93</v>
      </c>
    </row>
    <row r="19107" spans="1:4" ht="12.75" customHeight="1">
      <c r="A19107" s="203" t="s">
        <v>20953</v>
      </c>
      <c r="B19107" s="193" t="s">
        <v>22468</v>
      </c>
      <c r="C19107" s="194" t="s">
        <v>14752</v>
      </c>
      <c r="D19107" s="222">
        <v>12.44</v>
      </c>
    </row>
    <row r="19108" spans="1:4" ht="12.75" customHeight="1">
      <c r="A19108" s="203" t="s">
        <v>20954</v>
      </c>
      <c r="B19108" s="193" t="s">
        <v>22469</v>
      </c>
      <c r="C19108" s="194" t="s">
        <v>14752</v>
      </c>
      <c r="D19108" s="222">
        <v>13.01</v>
      </c>
    </row>
    <row r="19109" spans="1:4" ht="12.75" customHeight="1">
      <c r="A19109" s="203" t="s">
        <v>20955</v>
      </c>
      <c r="B19109" s="193" t="s">
        <v>22470</v>
      </c>
      <c r="C19109" s="194" t="s">
        <v>14752</v>
      </c>
      <c r="D19109" s="222">
        <v>89.03</v>
      </c>
    </row>
    <row r="19110" spans="1:4" ht="12.75" customHeight="1">
      <c r="A19110" s="203" t="s">
        <v>20956</v>
      </c>
      <c r="B19110" s="193" t="s">
        <v>22471</v>
      </c>
      <c r="C19110" s="194" t="s">
        <v>14752</v>
      </c>
      <c r="D19110" s="222">
        <v>35.909999999999997</v>
      </c>
    </row>
    <row r="19111" spans="1:4" ht="12.75" customHeight="1">
      <c r="A19111" s="203" t="s">
        <v>20957</v>
      </c>
      <c r="B19111" s="193" t="s">
        <v>22472</v>
      </c>
      <c r="C19111" s="194" t="s">
        <v>14752</v>
      </c>
      <c r="D19111" s="222">
        <v>133.32</v>
      </c>
    </row>
    <row r="19112" spans="1:4" ht="12.75" customHeight="1">
      <c r="A19112" s="203" t="s">
        <v>20958</v>
      </c>
      <c r="B19112" s="193" t="s">
        <v>22473</v>
      </c>
      <c r="C19112" s="194" t="s">
        <v>14752</v>
      </c>
      <c r="D19112" s="222">
        <v>133.52000000000001</v>
      </c>
    </row>
    <row r="19113" spans="1:4" ht="12.75" customHeight="1">
      <c r="A19113" s="203" t="s">
        <v>20959</v>
      </c>
      <c r="B19113" s="193" t="s">
        <v>22474</v>
      </c>
      <c r="C19113" s="194" t="s">
        <v>14752</v>
      </c>
      <c r="D19113" s="222">
        <v>80.86</v>
      </c>
    </row>
    <row r="19114" spans="1:4" ht="12.75" customHeight="1">
      <c r="A19114" s="203" t="s">
        <v>20960</v>
      </c>
      <c r="B19114" s="193" t="s">
        <v>22475</v>
      </c>
      <c r="C19114" s="194" t="s">
        <v>14752</v>
      </c>
      <c r="D19114" s="222">
        <v>81.06</v>
      </c>
    </row>
    <row r="19115" spans="1:4" ht="12.75" customHeight="1">
      <c r="A19115" s="203" t="s">
        <v>20961</v>
      </c>
      <c r="B19115" s="193" t="s">
        <v>22476</v>
      </c>
      <c r="C19115" s="194" t="s">
        <v>14752</v>
      </c>
      <c r="D19115" s="222">
        <v>74.510000000000005</v>
      </c>
    </row>
    <row r="19116" spans="1:4" ht="12.75" customHeight="1">
      <c r="A19116" s="203" t="s">
        <v>20962</v>
      </c>
      <c r="B19116" s="193" t="s">
        <v>22477</v>
      </c>
      <c r="C19116" s="194" t="s">
        <v>14752</v>
      </c>
      <c r="D19116" s="222">
        <v>21.4</v>
      </c>
    </row>
    <row r="19117" spans="1:4" ht="12.75" customHeight="1">
      <c r="A19117" s="203" t="s">
        <v>20963</v>
      </c>
      <c r="B19117" s="193" t="s">
        <v>22478</v>
      </c>
      <c r="C19117" s="194" t="s">
        <v>14752</v>
      </c>
      <c r="D19117" s="222">
        <v>118.69</v>
      </c>
    </row>
    <row r="19118" spans="1:4" ht="12.75" customHeight="1">
      <c r="A19118" s="203" t="s">
        <v>20964</v>
      </c>
      <c r="B19118" s="193" t="s">
        <v>22479</v>
      </c>
      <c r="C19118" s="194" t="s">
        <v>14752</v>
      </c>
      <c r="D19118" s="222">
        <v>118.91</v>
      </c>
    </row>
    <row r="19119" spans="1:4" ht="12.75" customHeight="1">
      <c r="A19119" s="203" t="s">
        <v>20965</v>
      </c>
      <c r="B19119" s="193" t="s">
        <v>22480</v>
      </c>
      <c r="C19119" s="194" t="s">
        <v>14752</v>
      </c>
      <c r="D19119" s="222">
        <v>66.23</v>
      </c>
    </row>
    <row r="19120" spans="1:4" ht="12.75" customHeight="1">
      <c r="A19120" s="203" t="s">
        <v>20966</v>
      </c>
      <c r="B19120" s="193" t="s">
        <v>22481</v>
      </c>
      <c r="C19120" s="194" t="s">
        <v>14752</v>
      </c>
      <c r="D19120" s="222">
        <v>66.44</v>
      </c>
    </row>
    <row r="19121" spans="1:4" ht="12.75" customHeight="1">
      <c r="A19121" s="203" t="s">
        <v>20967</v>
      </c>
      <c r="B19121" s="193" t="s">
        <v>22482</v>
      </c>
      <c r="C19121" s="194" t="s">
        <v>14752</v>
      </c>
      <c r="D19121" s="222">
        <v>13.72</v>
      </c>
    </row>
    <row r="19122" spans="1:4" ht="12.75" customHeight="1">
      <c r="A19122" s="203" t="s">
        <v>20968</v>
      </c>
      <c r="B19122" s="193" t="s">
        <v>22483</v>
      </c>
      <c r="C19122" s="194" t="s">
        <v>14752</v>
      </c>
      <c r="D19122" s="222">
        <v>13.93</v>
      </c>
    </row>
    <row r="19123" spans="1:4" ht="12.75" customHeight="1">
      <c r="A19123" s="203" t="s">
        <v>20969</v>
      </c>
      <c r="B19123" s="193" t="s">
        <v>22484</v>
      </c>
      <c r="C19123" s="194" t="s">
        <v>14752</v>
      </c>
      <c r="D19123" s="222">
        <v>29.2</v>
      </c>
    </row>
    <row r="19124" spans="1:4" ht="12.75" customHeight="1">
      <c r="A19124" s="203" t="s">
        <v>20970</v>
      </c>
      <c r="B19124" s="193" t="s">
        <v>22485</v>
      </c>
      <c r="C19124" s="194" t="s">
        <v>14752</v>
      </c>
      <c r="D19124" s="222">
        <v>92.65</v>
      </c>
    </row>
    <row r="19125" spans="1:4" ht="12.75" customHeight="1">
      <c r="A19125" s="203" t="s">
        <v>20971</v>
      </c>
      <c r="B19125" s="193" t="s">
        <v>22486</v>
      </c>
      <c r="C19125" s="194" t="s">
        <v>14752</v>
      </c>
      <c r="D19125" s="222">
        <v>137.1</v>
      </c>
    </row>
    <row r="19126" spans="1:4" ht="12.75" customHeight="1">
      <c r="A19126" s="203" t="s">
        <v>20972</v>
      </c>
      <c r="B19126" s="193" t="s">
        <v>22487</v>
      </c>
      <c r="C19126" s="194" t="s">
        <v>14752</v>
      </c>
      <c r="D19126" s="222">
        <v>60.55</v>
      </c>
    </row>
    <row r="19127" spans="1:4" ht="12.75" customHeight="1">
      <c r="A19127" s="203" t="s">
        <v>20973</v>
      </c>
      <c r="B19127" s="193" t="s">
        <v>22488</v>
      </c>
      <c r="C19127" s="194" t="s">
        <v>14752</v>
      </c>
      <c r="D19127" s="222">
        <v>54.98</v>
      </c>
    </row>
    <row r="19128" spans="1:4" ht="12.75" customHeight="1">
      <c r="A19128" s="203" t="s">
        <v>20974</v>
      </c>
      <c r="B19128" s="193" t="s">
        <v>22489</v>
      </c>
      <c r="C19128" s="194" t="s">
        <v>19258</v>
      </c>
      <c r="D19128" s="222">
        <v>0.81</v>
      </c>
    </row>
    <row r="19129" spans="1:4" ht="12.75" customHeight="1">
      <c r="A19129" s="203" t="s">
        <v>20975</v>
      </c>
      <c r="B19129" s="193" t="s">
        <v>22490</v>
      </c>
      <c r="C19129" s="194" t="s">
        <v>19258</v>
      </c>
      <c r="D19129" s="222">
        <v>1.01</v>
      </c>
    </row>
    <row r="19130" spans="1:4" ht="12.75" customHeight="1">
      <c r="A19130" s="203" t="s">
        <v>20976</v>
      </c>
      <c r="B19130" s="193" t="s">
        <v>22491</v>
      </c>
      <c r="C19130" s="194" t="s">
        <v>19258</v>
      </c>
      <c r="D19130" s="222">
        <v>0.66</v>
      </c>
    </row>
    <row r="19131" spans="1:4" ht="12.75" customHeight="1">
      <c r="A19131" s="203" t="s">
        <v>20977</v>
      </c>
      <c r="B19131" s="193" t="s">
        <v>22492</v>
      </c>
      <c r="C19131" s="194" t="s">
        <v>19258</v>
      </c>
      <c r="D19131" s="222">
        <v>0.81</v>
      </c>
    </row>
    <row r="19132" spans="1:4" ht="12.75" customHeight="1">
      <c r="A19132" s="203" t="s">
        <v>20978</v>
      </c>
      <c r="B19132" s="193" t="s">
        <v>22493</v>
      </c>
      <c r="C19132" s="194" t="s">
        <v>19258</v>
      </c>
      <c r="D19132" s="222">
        <v>1.01</v>
      </c>
    </row>
    <row r="19133" spans="1:4" ht="12.75" customHeight="1">
      <c r="A19133" s="203" t="s">
        <v>20979</v>
      </c>
      <c r="B19133" s="193" t="s">
        <v>22494</v>
      </c>
      <c r="C19133" s="194" t="s">
        <v>19258</v>
      </c>
      <c r="D19133" s="222">
        <v>0.66</v>
      </c>
    </row>
    <row r="19134" spans="1:4" ht="12.75" customHeight="1">
      <c r="A19134" s="203" t="s">
        <v>20980</v>
      </c>
      <c r="B19134" s="193" t="s">
        <v>22495</v>
      </c>
      <c r="C19134" s="194" t="s">
        <v>19258</v>
      </c>
      <c r="D19134" s="222">
        <v>0.81</v>
      </c>
    </row>
    <row r="19135" spans="1:4" ht="12.75" customHeight="1">
      <c r="A19135" s="203" t="s">
        <v>20981</v>
      </c>
      <c r="B19135" s="193" t="s">
        <v>22496</v>
      </c>
      <c r="C19135" s="194" t="s">
        <v>19258</v>
      </c>
      <c r="D19135" s="222">
        <v>1.01</v>
      </c>
    </row>
    <row r="19136" spans="1:4" ht="12.75" customHeight="1">
      <c r="A19136" s="203" t="s">
        <v>20982</v>
      </c>
      <c r="B19136" s="193" t="s">
        <v>22497</v>
      </c>
      <c r="C19136" s="194" t="s">
        <v>19258</v>
      </c>
      <c r="D19136" s="222">
        <v>0.66</v>
      </c>
    </row>
    <row r="19137" spans="1:4" ht="12.75" customHeight="1">
      <c r="A19137" s="203" t="s">
        <v>20983</v>
      </c>
      <c r="B19137" s="193" t="s">
        <v>22498</v>
      </c>
      <c r="C19137" s="194" t="s">
        <v>19258</v>
      </c>
      <c r="D19137" s="222">
        <v>0.81</v>
      </c>
    </row>
    <row r="19138" spans="1:4" ht="12.75" customHeight="1">
      <c r="A19138" s="203" t="s">
        <v>20984</v>
      </c>
      <c r="B19138" s="193" t="s">
        <v>22499</v>
      </c>
      <c r="C19138" s="194" t="s">
        <v>19258</v>
      </c>
      <c r="D19138" s="222">
        <v>1.01</v>
      </c>
    </row>
    <row r="19139" spans="1:4" ht="12.75" customHeight="1">
      <c r="A19139" s="203" t="s">
        <v>20985</v>
      </c>
      <c r="B19139" s="193" t="s">
        <v>22500</v>
      </c>
      <c r="C19139" s="194" t="s">
        <v>19258</v>
      </c>
      <c r="D19139" s="222">
        <v>0.66</v>
      </c>
    </row>
    <row r="19140" spans="1:4" ht="12.75" customHeight="1">
      <c r="A19140" s="203" t="s">
        <v>20986</v>
      </c>
      <c r="B19140" s="193" t="s">
        <v>22501</v>
      </c>
      <c r="C19140" s="194" t="s">
        <v>19258</v>
      </c>
      <c r="D19140" s="222">
        <v>0.81</v>
      </c>
    </row>
    <row r="19141" spans="1:4" ht="12.75" customHeight="1">
      <c r="A19141" s="203" t="s">
        <v>20987</v>
      </c>
      <c r="B19141" s="193" t="s">
        <v>22502</v>
      </c>
      <c r="C19141" s="194" t="s">
        <v>19258</v>
      </c>
      <c r="D19141" s="222">
        <v>1.01</v>
      </c>
    </row>
    <row r="19142" spans="1:4" ht="12.75" customHeight="1">
      <c r="A19142" s="203" t="s">
        <v>20988</v>
      </c>
      <c r="B19142" s="193" t="s">
        <v>22503</v>
      </c>
      <c r="C19142" s="194" t="s">
        <v>19258</v>
      </c>
      <c r="D19142" s="222">
        <v>0.66</v>
      </c>
    </row>
    <row r="19143" spans="1:4" ht="12.75" customHeight="1">
      <c r="A19143" s="203" t="s">
        <v>20989</v>
      </c>
      <c r="B19143" s="193" t="s">
        <v>22504</v>
      </c>
      <c r="C19143" s="194" t="s">
        <v>19258</v>
      </c>
      <c r="D19143" s="222">
        <v>0.81</v>
      </c>
    </row>
    <row r="19144" spans="1:4" ht="12.75" customHeight="1">
      <c r="A19144" s="203" t="s">
        <v>20990</v>
      </c>
      <c r="B19144" s="193" t="s">
        <v>22505</v>
      </c>
      <c r="C19144" s="194" t="s">
        <v>19258</v>
      </c>
      <c r="D19144" s="222">
        <v>1.01</v>
      </c>
    </row>
    <row r="19145" spans="1:4" ht="12.75" customHeight="1">
      <c r="A19145" s="203" t="s">
        <v>20991</v>
      </c>
      <c r="B19145" s="193" t="s">
        <v>22506</v>
      </c>
      <c r="C19145" s="194" t="s">
        <v>19258</v>
      </c>
      <c r="D19145" s="222">
        <v>0.66</v>
      </c>
    </row>
    <row r="19146" spans="1:4" ht="12.75" customHeight="1">
      <c r="A19146" s="203" t="s">
        <v>20992</v>
      </c>
      <c r="B19146" s="193" t="s">
        <v>22507</v>
      </c>
      <c r="C19146" s="194" t="s">
        <v>19258</v>
      </c>
      <c r="D19146" s="222">
        <v>0.81</v>
      </c>
    </row>
    <row r="19147" spans="1:4" ht="12.75" customHeight="1">
      <c r="A19147" s="203" t="s">
        <v>20993</v>
      </c>
      <c r="B19147" s="193" t="s">
        <v>22508</v>
      </c>
      <c r="C19147" s="194" t="s">
        <v>19258</v>
      </c>
      <c r="D19147" s="222">
        <v>1.01</v>
      </c>
    </row>
    <row r="19148" spans="1:4" ht="12.75" customHeight="1">
      <c r="A19148" s="203" t="s">
        <v>20994</v>
      </c>
      <c r="B19148" s="193" t="s">
        <v>22509</v>
      </c>
      <c r="C19148" s="194" t="s">
        <v>19258</v>
      </c>
      <c r="D19148" s="222">
        <v>0.66</v>
      </c>
    </row>
    <row r="19149" spans="1:4" ht="12.75" customHeight="1">
      <c r="A19149" s="203" t="s">
        <v>20995</v>
      </c>
      <c r="B19149" s="193" t="s">
        <v>22510</v>
      </c>
      <c r="C19149" s="194" t="s">
        <v>19258</v>
      </c>
      <c r="D19149" s="222">
        <v>0.81</v>
      </c>
    </row>
    <row r="19150" spans="1:4" ht="12.75" customHeight="1">
      <c r="A19150" s="203" t="s">
        <v>20996</v>
      </c>
      <c r="B19150" s="193" t="s">
        <v>22511</v>
      </c>
      <c r="C19150" s="194" t="s">
        <v>19258</v>
      </c>
      <c r="D19150" s="222">
        <v>1.01</v>
      </c>
    </row>
    <row r="19151" spans="1:4" ht="12.75" customHeight="1">
      <c r="A19151" s="203" t="s">
        <v>20997</v>
      </c>
      <c r="B19151" s="193" t="s">
        <v>22512</v>
      </c>
      <c r="C19151" s="194" t="s">
        <v>19258</v>
      </c>
      <c r="D19151" s="222">
        <v>0.66</v>
      </c>
    </row>
    <row r="19152" spans="1:4" ht="12.75" customHeight="1">
      <c r="A19152" s="203" t="s">
        <v>20998</v>
      </c>
      <c r="B19152" s="193" t="s">
        <v>22513</v>
      </c>
      <c r="C19152" s="194" t="s">
        <v>19258</v>
      </c>
      <c r="D19152" s="222">
        <v>0.81</v>
      </c>
    </row>
    <row r="19153" spans="1:4" ht="12.75" customHeight="1">
      <c r="A19153" s="203" t="s">
        <v>20999</v>
      </c>
      <c r="B19153" s="193" t="s">
        <v>22514</v>
      </c>
      <c r="C19153" s="194" t="s">
        <v>19258</v>
      </c>
      <c r="D19153" s="222">
        <v>1.01</v>
      </c>
    </row>
    <row r="19154" spans="1:4" ht="12.75" customHeight="1">
      <c r="A19154" s="203" t="s">
        <v>21000</v>
      </c>
      <c r="B19154" s="193" t="s">
        <v>22515</v>
      </c>
      <c r="C19154" s="194" t="s">
        <v>19258</v>
      </c>
      <c r="D19154" s="222">
        <v>0.66</v>
      </c>
    </row>
    <row r="19155" spans="1:4" ht="12.75" customHeight="1">
      <c r="A19155" s="203" t="s">
        <v>21001</v>
      </c>
      <c r="B19155" s="193" t="s">
        <v>22516</v>
      </c>
      <c r="C19155" s="194" t="s">
        <v>19258</v>
      </c>
      <c r="D19155" s="222">
        <v>0.81</v>
      </c>
    </row>
    <row r="19156" spans="1:4" ht="12.75" customHeight="1">
      <c r="A19156" s="203" t="s">
        <v>21002</v>
      </c>
      <c r="B19156" s="193" t="s">
        <v>22517</v>
      </c>
      <c r="C19156" s="194" t="s">
        <v>19258</v>
      </c>
      <c r="D19156" s="222">
        <v>1.01</v>
      </c>
    </row>
    <row r="19157" spans="1:4" ht="12.75" customHeight="1">
      <c r="A19157" s="203" t="s">
        <v>21003</v>
      </c>
      <c r="B19157" s="193" t="s">
        <v>22518</v>
      </c>
      <c r="C19157" s="194" t="s">
        <v>19258</v>
      </c>
      <c r="D19157" s="222">
        <v>0.66</v>
      </c>
    </row>
    <row r="19158" spans="1:4" ht="12.75" customHeight="1">
      <c r="A19158" s="203" t="s">
        <v>21004</v>
      </c>
      <c r="B19158" s="193" t="s">
        <v>22519</v>
      </c>
      <c r="C19158" s="194" t="s">
        <v>19258</v>
      </c>
      <c r="D19158" s="222">
        <v>0.81</v>
      </c>
    </row>
    <row r="19159" spans="1:4" ht="12.75" customHeight="1">
      <c r="A19159" s="203" t="s">
        <v>21005</v>
      </c>
      <c r="B19159" s="193" t="s">
        <v>22520</v>
      </c>
      <c r="C19159" s="194" t="s">
        <v>19258</v>
      </c>
      <c r="D19159" s="222">
        <v>1.01</v>
      </c>
    </row>
    <row r="19160" spans="1:4" ht="12.75" customHeight="1">
      <c r="A19160" s="203" t="s">
        <v>21006</v>
      </c>
      <c r="B19160" s="193" t="s">
        <v>22521</v>
      </c>
      <c r="C19160" s="194" t="s">
        <v>19258</v>
      </c>
      <c r="D19160" s="222">
        <v>0.66</v>
      </c>
    </row>
    <row r="19161" spans="1:4" ht="12.75" customHeight="1">
      <c r="A19161" s="203" t="s">
        <v>21007</v>
      </c>
      <c r="B19161" s="193" t="s">
        <v>22522</v>
      </c>
      <c r="C19161" s="194" t="s">
        <v>19258</v>
      </c>
      <c r="D19161" s="222">
        <v>0.81</v>
      </c>
    </row>
    <row r="19162" spans="1:4" ht="12.75" customHeight="1">
      <c r="A19162" s="203" t="s">
        <v>21008</v>
      </c>
      <c r="B19162" s="193" t="s">
        <v>22523</v>
      </c>
      <c r="C19162" s="194" t="s">
        <v>19258</v>
      </c>
      <c r="D19162" s="222">
        <v>1.01</v>
      </c>
    </row>
    <row r="19163" spans="1:4" ht="12.75" customHeight="1">
      <c r="A19163" s="203" t="s">
        <v>21009</v>
      </c>
      <c r="B19163" s="193" t="s">
        <v>22524</v>
      </c>
      <c r="C19163" s="194" t="s">
        <v>19258</v>
      </c>
      <c r="D19163" s="222">
        <v>0.66</v>
      </c>
    </row>
    <row r="19164" spans="1:4" ht="12.75" customHeight="1">
      <c r="A19164" s="203" t="s">
        <v>21010</v>
      </c>
      <c r="B19164" s="193" t="s">
        <v>22525</v>
      </c>
      <c r="C19164" s="194" t="s">
        <v>19258</v>
      </c>
      <c r="D19164" s="222">
        <v>0.81</v>
      </c>
    </row>
    <row r="19165" spans="1:4" ht="12.75" customHeight="1">
      <c r="A19165" s="203" t="s">
        <v>21011</v>
      </c>
      <c r="B19165" s="193" t="s">
        <v>22526</v>
      </c>
      <c r="C19165" s="194" t="s">
        <v>19258</v>
      </c>
      <c r="D19165" s="222">
        <v>1.01</v>
      </c>
    </row>
    <row r="19166" spans="1:4" ht="12.75" customHeight="1">
      <c r="A19166" s="203" t="s">
        <v>21012</v>
      </c>
      <c r="B19166" s="193" t="s">
        <v>22527</v>
      </c>
      <c r="C19166" s="194" t="s">
        <v>19258</v>
      </c>
      <c r="D19166" s="222">
        <v>0.66</v>
      </c>
    </row>
    <row r="19167" spans="1:4" ht="12.75" customHeight="1">
      <c r="A19167" s="203" t="s">
        <v>21013</v>
      </c>
      <c r="B19167" s="193" t="s">
        <v>22528</v>
      </c>
      <c r="C19167" s="194" t="s">
        <v>19258</v>
      </c>
      <c r="D19167" s="222">
        <v>0.81</v>
      </c>
    </row>
    <row r="19168" spans="1:4" ht="12.75" customHeight="1">
      <c r="A19168" s="203" t="s">
        <v>21014</v>
      </c>
      <c r="B19168" s="193" t="s">
        <v>22529</v>
      </c>
      <c r="C19168" s="194" t="s">
        <v>19258</v>
      </c>
      <c r="D19168" s="222">
        <v>1.01</v>
      </c>
    </row>
    <row r="19169" spans="1:4" ht="12.75" customHeight="1">
      <c r="A19169" s="203" t="s">
        <v>21015</v>
      </c>
      <c r="B19169" s="193" t="s">
        <v>22530</v>
      </c>
      <c r="C19169" s="194" t="s">
        <v>19258</v>
      </c>
      <c r="D19169" s="222">
        <v>0.66</v>
      </c>
    </row>
    <row r="19170" spans="1:4" ht="12.75" customHeight="1">
      <c r="A19170" s="203" t="s">
        <v>21016</v>
      </c>
      <c r="B19170" s="193" t="s">
        <v>22531</v>
      </c>
      <c r="C19170" s="194" t="s">
        <v>19258</v>
      </c>
      <c r="D19170" s="222">
        <v>0.81</v>
      </c>
    </row>
    <row r="19171" spans="1:4" ht="12.75" customHeight="1">
      <c r="A19171" s="203" t="s">
        <v>21017</v>
      </c>
      <c r="B19171" s="193" t="s">
        <v>22532</v>
      </c>
      <c r="C19171" s="194" t="s">
        <v>19258</v>
      </c>
      <c r="D19171" s="222">
        <v>1.01</v>
      </c>
    </row>
    <row r="19172" spans="1:4" ht="12.75" customHeight="1">
      <c r="A19172" s="203" t="s">
        <v>21018</v>
      </c>
      <c r="B19172" s="193" t="s">
        <v>22533</v>
      </c>
      <c r="C19172" s="194" t="s">
        <v>19258</v>
      </c>
      <c r="D19172" s="222">
        <v>0.66</v>
      </c>
    </row>
    <row r="19173" spans="1:4" ht="12.75" customHeight="1">
      <c r="A19173" s="203" t="s">
        <v>21019</v>
      </c>
      <c r="B19173" s="193" t="s">
        <v>22534</v>
      </c>
      <c r="C19173" s="194" t="s">
        <v>19258</v>
      </c>
      <c r="D19173" s="222">
        <v>0.81</v>
      </c>
    </row>
    <row r="19174" spans="1:4" ht="12.75" customHeight="1">
      <c r="A19174" s="203" t="s">
        <v>21020</v>
      </c>
      <c r="B19174" s="193" t="s">
        <v>22535</v>
      </c>
      <c r="C19174" s="194" t="s">
        <v>19258</v>
      </c>
      <c r="D19174" s="222">
        <v>1.01</v>
      </c>
    </row>
    <row r="19175" spans="1:4" ht="12.75" customHeight="1">
      <c r="A19175" s="203" t="s">
        <v>21021</v>
      </c>
      <c r="B19175" s="193" t="s">
        <v>22536</v>
      </c>
      <c r="C19175" s="194" t="s">
        <v>19258</v>
      </c>
      <c r="D19175" s="222">
        <v>0.66</v>
      </c>
    </row>
    <row r="19176" spans="1:4" ht="12.75" customHeight="1">
      <c r="A19176" s="203" t="s">
        <v>21022</v>
      </c>
      <c r="B19176" s="193" t="s">
        <v>22537</v>
      </c>
      <c r="C19176" s="194" t="s">
        <v>19258</v>
      </c>
      <c r="D19176" s="222">
        <v>0.81</v>
      </c>
    </row>
    <row r="19177" spans="1:4" ht="12.75" customHeight="1">
      <c r="A19177" s="203" t="s">
        <v>21023</v>
      </c>
      <c r="B19177" s="193" t="s">
        <v>22538</v>
      </c>
      <c r="C19177" s="194" t="s">
        <v>19258</v>
      </c>
      <c r="D19177" s="222">
        <v>1.01</v>
      </c>
    </row>
    <row r="19178" spans="1:4" ht="12.75" customHeight="1">
      <c r="A19178" s="203" t="s">
        <v>21024</v>
      </c>
      <c r="B19178" s="193" t="s">
        <v>22539</v>
      </c>
      <c r="C19178" s="194" t="s">
        <v>19258</v>
      </c>
      <c r="D19178" s="222">
        <v>0.66</v>
      </c>
    </row>
    <row r="19179" spans="1:4" ht="12.75" customHeight="1">
      <c r="A19179" s="203" t="s">
        <v>21025</v>
      </c>
      <c r="B19179" s="193" t="s">
        <v>22540</v>
      </c>
      <c r="C19179" s="194" t="s">
        <v>19258</v>
      </c>
      <c r="D19179" s="222">
        <v>0.85</v>
      </c>
    </row>
    <row r="19180" spans="1:4" ht="12.75" customHeight="1">
      <c r="A19180" s="203" t="s">
        <v>21026</v>
      </c>
      <c r="B19180" s="193" t="s">
        <v>22541</v>
      </c>
      <c r="C19180" s="194" t="s">
        <v>19258</v>
      </c>
      <c r="D19180" s="222">
        <v>1.06</v>
      </c>
    </row>
    <row r="19181" spans="1:4" ht="14.25">
      <c r="A19181" s="203" t="s">
        <v>21027</v>
      </c>
      <c r="B19181" s="193" t="s">
        <v>22542</v>
      </c>
      <c r="C19181" s="194" t="s">
        <v>19258</v>
      </c>
      <c r="D19181" s="222">
        <v>0.7</v>
      </c>
    </row>
    <row r="19182" spans="1:4" ht="12.75" customHeight="1">
      <c r="A19182" s="203" t="s">
        <v>21028</v>
      </c>
      <c r="B19182" s="193" t="s">
        <v>22543</v>
      </c>
      <c r="C19182" s="194" t="s">
        <v>19258</v>
      </c>
      <c r="D19182" s="222">
        <v>0.62</v>
      </c>
    </row>
    <row r="19183" spans="1:4" ht="14.25">
      <c r="A19183" s="203" t="s">
        <v>21029</v>
      </c>
      <c r="B19183" s="193" t="s">
        <v>22544</v>
      </c>
      <c r="C19183" s="194" t="s">
        <v>19258</v>
      </c>
      <c r="D19183" s="222">
        <v>0.77</v>
      </c>
    </row>
    <row r="19184" spans="1:4" ht="12.75" customHeight="1">
      <c r="A19184" s="203" t="s">
        <v>21030</v>
      </c>
      <c r="B19184" s="193" t="s">
        <v>22545</v>
      </c>
      <c r="C19184" s="194" t="s">
        <v>19258</v>
      </c>
      <c r="D19184" s="222">
        <v>0.5</v>
      </c>
    </row>
    <row r="19185" spans="1:4" ht="12.75" customHeight="1">
      <c r="A19185" s="203" t="s">
        <v>21031</v>
      </c>
      <c r="B19185" s="193" t="s">
        <v>22546</v>
      </c>
      <c r="C19185" s="194" t="s">
        <v>19258</v>
      </c>
      <c r="D19185" s="222">
        <v>0.81</v>
      </c>
    </row>
    <row r="19186" spans="1:4" ht="12.75" customHeight="1">
      <c r="A19186" s="203" t="s">
        <v>21032</v>
      </c>
      <c r="B19186" s="193" t="s">
        <v>22547</v>
      </c>
      <c r="C19186" s="194" t="s">
        <v>19258</v>
      </c>
      <c r="D19186" s="222">
        <v>1.01</v>
      </c>
    </row>
    <row r="19187" spans="1:4" ht="12.75" customHeight="1">
      <c r="A19187" s="203" t="s">
        <v>21033</v>
      </c>
      <c r="B19187" s="193" t="s">
        <v>22548</v>
      </c>
      <c r="C19187" s="194" t="s">
        <v>19258</v>
      </c>
      <c r="D19187" s="222">
        <v>0.66</v>
      </c>
    </row>
    <row r="19188" spans="1:4" ht="12.75" customHeight="1">
      <c r="A19188" s="203" t="s">
        <v>21034</v>
      </c>
      <c r="B19188" s="193" t="s">
        <v>22549</v>
      </c>
      <c r="C19188" s="194" t="s">
        <v>19258</v>
      </c>
      <c r="D19188" s="222">
        <v>0.84</v>
      </c>
    </row>
    <row r="19189" spans="1:4" ht="12.75" customHeight="1">
      <c r="A19189" s="203" t="s">
        <v>21035</v>
      </c>
      <c r="B19189" s="193" t="s">
        <v>22550</v>
      </c>
      <c r="C19189" s="194" t="s">
        <v>19258</v>
      </c>
      <c r="D19189" s="222">
        <v>1.05</v>
      </c>
    </row>
    <row r="19190" spans="1:4" ht="12.75" customHeight="1">
      <c r="A19190" s="203" t="s">
        <v>21036</v>
      </c>
      <c r="B19190" s="193" t="s">
        <v>22551</v>
      </c>
      <c r="C19190" s="194" t="s">
        <v>19258</v>
      </c>
      <c r="D19190" s="222">
        <v>0.7</v>
      </c>
    </row>
    <row r="19191" spans="1:4" ht="12.75" customHeight="1">
      <c r="A19191" s="203" t="s">
        <v>21037</v>
      </c>
      <c r="B19191" s="193" t="s">
        <v>22552</v>
      </c>
      <c r="C19191" s="194" t="s">
        <v>19258</v>
      </c>
      <c r="D19191" s="222">
        <v>0.85</v>
      </c>
    </row>
    <row r="19192" spans="1:4" ht="12.75" customHeight="1">
      <c r="A19192" s="203" t="s">
        <v>21038</v>
      </c>
      <c r="B19192" s="193" t="s">
        <v>22553</v>
      </c>
      <c r="C19192" s="194" t="s">
        <v>19258</v>
      </c>
      <c r="D19192" s="222">
        <v>1.07</v>
      </c>
    </row>
    <row r="19193" spans="1:4" ht="12.75" customHeight="1">
      <c r="A19193" s="203" t="s">
        <v>21039</v>
      </c>
      <c r="B19193" s="193" t="s">
        <v>22554</v>
      </c>
      <c r="C19193" s="194" t="s">
        <v>19258</v>
      </c>
      <c r="D19193" s="222">
        <v>0.7</v>
      </c>
    </row>
    <row r="19194" spans="1:4" ht="12.75" customHeight="1">
      <c r="A19194" s="203" t="s">
        <v>21040</v>
      </c>
      <c r="B19194" s="193" t="s">
        <v>22555</v>
      </c>
      <c r="C19194" s="194" t="s">
        <v>19258</v>
      </c>
      <c r="D19194" s="222">
        <v>0.81</v>
      </c>
    </row>
    <row r="19195" spans="1:4" ht="12.75" customHeight="1">
      <c r="A19195" s="203" t="s">
        <v>21041</v>
      </c>
      <c r="B19195" s="193" t="s">
        <v>22556</v>
      </c>
      <c r="C19195" s="194" t="s">
        <v>19258</v>
      </c>
      <c r="D19195" s="222">
        <v>1.01</v>
      </c>
    </row>
    <row r="19196" spans="1:4" ht="12.75" customHeight="1">
      <c r="A19196" s="203" t="s">
        <v>21042</v>
      </c>
      <c r="B19196" s="193" t="s">
        <v>22557</v>
      </c>
      <c r="C19196" s="194" t="s">
        <v>19258</v>
      </c>
      <c r="D19196" s="222">
        <v>0.66</v>
      </c>
    </row>
    <row r="19197" spans="1:4" ht="12.75" customHeight="1">
      <c r="A19197" s="203" t="s">
        <v>21043</v>
      </c>
      <c r="B19197" s="193" t="s">
        <v>22558</v>
      </c>
      <c r="C19197" s="194" t="s">
        <v>19258</v>
      </c>
      <c r="D19197" s="222">
        <v>0.81</v>
      </c>
    </row>
    <row r="19198" spans="1:4" ht="12.75" customHeight="1">
      <c r="A19198" s="203" t="s">
        <v>21044</v>
      </c>
      <c r="B19198" s="193" t="s">
        <v>22559</v>
      </c>
      <c r="C19198" s="194" t="s">
        <v>19258</v>
      </c>
      <c r="D19198" s="222">
        <v>1.01</v>
      </c>
    </row>
    <row r="19199" spans="1:4" ht="12.75" customHeight="1">
      <c r="A19199" s="203" t="s">
        <v>21045</v>
      </c>
      <c r="B19199" s="193" t="s">
        <v>22560</v>
      </c>
      <c r="C19199" s="194" t="s">
        <v>19258</v>
      </c>
      <c r="D19199" s="222">
        <v>0.66</v>
      </c>
    </row>
    <row r="19200" spans="1:4" ht="12.75" customHeight="1">
      <c r="A19200" s="203" t="s">
        <v>21046</v>
      </c>
      <c r="B19200" s="193" t="s">
        <v>22561</v>
      </c>
      <c r="C19200" s="194" t="s">
        <v>19258</v>
      </c>
      <c r="D19200" s="222">
        <v>0.91</v>
      </c>
    </row>
    <row r="19201" spans="1:4" ht="12.75" customHeight="1">
      <c r="A19201" s="203" t="s">
        <v>21047</v>
      </c>
      <c r="B19201" s="193" t="s">
        <v>22562</v>
      </c>
      <c r="C19201" s="194" t="s">
        <v>19258</v>
      </c>
      <c r="D19201" s="222">
        <v>1.1299999999999999</v>
      </c>
    </row>
    <row r="19202" spans="1:4" ht="12.75" customHeight="1">
      <c r="A19202" s="203" t="s">
        <v>21048</v>
      </c>
      <c r="B19202" s="193" t="s">
        <v>22563</v>
      </c>
      <c r="C19202" s="194" t="s">
        <v>19258</v>
      </c>
      <c r="D19202" s="222">
        <v>0.74</v>
      </c>
    </row>
    <row r="19203" spans="1:4" ht="12.75" customHeight="1">
      <c r="A19203" s="203" t="s">
        <v>21049</v>
      </c>
      <c r="B19203" s="193" t="s">
        <v>22564</v>
      </c>
      <c r="C19203" s="194" t="s">
        <v>19258</v>
      </c>
      <c r="D19203" s="222">
        <v>0.81</v>
      </c>
    </row>
    <row r="19204" spans="1:4" ht="12.75" customHeight="1">
      <c r="A19204" s="203" t="s">
        <v>21050</v>
      </c>
      <c r="B19204" s="193" t="s">
        <v>22565</v>
      </c>
      <c r="C19204" s="194" t="s">
        <v>19258</v>
      </c>
      <c r="D19204" s="222">
        <v>1.01</v>
      </c>
    </row>
    <row r="19205" spans="1:4" ht="12.75" customHeight="1">
      <c r="A19205" s="203" t="s">
        <v>21051</v>
      </c>
      <c r="B19205" s="193" t="s">
        <v>22566</v>
      </c>
      <c r="C19205" s="194" t="s">
        <v>19258</v>
      </c>
      <c r="D19205" s="222">
        <v>0.66</v>
      </c>
    </row>
    <row r="19206" spans="1:4" ht="12.75" customHeight="1">
      <c r="A19206" s="203" t="s">
        <v>21052</v>
      </c>
      <c r="B19206" s="193" t="s">
        <v>22567</v>
      </c>
      <c r="C19206" s="194" t="s">
        <v>19258</v>
      </c>
      <c r="D19206" s="222">
        <v>0.81</v>
      </c>
    </row>
    <row r="19207" spans="1:4" ht="12.75" customHeight="1">
      <c r="A19207" s="203" t="s">
        <v>21053</v>
      </c>
      <c r="B19207" s="193" t="s">
        <v>22568</v>
      </c>
      <c r="C19207" s="194" t="s">
        <v>19258</v>
      </c>
      <c r="D19207" s="222">
        <v>1.01</v>
      </c>
    </row>
    <row r="19208" spans="1:4" ht="12.75" customHeight="1">
      <c r="A19208" s="203" t="s">
        <v>21054</v>
      </c>
      <c r="B19208" s="193" t="s">
        <v>22569</v>
      </c>
      <c r="C19208" s="194" t="s">
        <v>19258</v>
      </c>
      <c r="D19208" s="222">
        <v>0.66</v>
      </c>
    </row>
    <row r="19209" spans="1:4" ht="12.75" customHeight="1">
      <c r="A19209" s="203" t="s">
        <v>21055</v>
      </c>
      <c r="B19209" s="193" t="s">
        <v>22570</v>
      </c>
      <c r="C19209" s="194" t="s">
        <v>19258</v>
      </c>
      <c r="D19209" s="222">
        <v>0.81</v>
      </c>
    </row>
    <row r="19210" spans="1:4" ht="12.75" customHeight="1">
      <c r="A19210" s="203" t="s">
        <v>21056</v>
      </c>
      <c r="B19210" s="193" t="s">
        <v>22571</v>
      </c>
      <c r="C19210" s="194" t="s">
        <v>19258</v>
      </c>
      <c r="D19210" s="222">
        <v>1.01</v>
      </c>
    </row>
    <row r="19211" spans="1:4" ht="12.75" customHeight="1">
      <c r="A19211" s="203" t="s">
        <v>21057</v>
      </c>
      <c r="B19211" s="193" t="s">
        <v>22572</v>
      </c>
      <c r="C19211" s="194" t="s">
        <v>19258</v>
      </c>
      <c r="D19211" s="222">
        <v>0.66</v>
      </c>
    </row>
    <row r="19212" spans="1:4" ht="12.75" customHeight="1">
      <c r="A19212" s="203" t="s">
        <v>21058</v>
      </c>
      <c r="B19212" s="193" t="s">
        <v>22573</v>
      </c>
      <c r="C19212" s="194" t="s">
        <v>19258</v>
      </c>
      <c r="D19212" s="222">
        <v>0.81</v>
      </c>
    </row>
    <row r="19213" spans="1:4" ht="12.75" customHeight="1">
      <c r="A19213" s="203" t="s">
        <v>21059</v>
      </c>
      <c r="B19213" s="193" t="s">
        <v>22574</v>
      </c>
      <c r="C19213" s="194" t="s">
        <v>19258</v>
      </c>
      <c r="D19213" s="222">
        <v>1.01</v>
      </c>
    </row>
    <row r="19214" spans="1:4" ht="12.75" customHeight="1">
      <c r="A19214" s="203" t="s">
        <v>21060</v>
      </c>
      <c r="B19214" s="193" t="s">
        <v>22575</v>
      </c>
      <c r="C19214" s="194" t="s">
        <v>19258</v>
      </c>
      <c r="D19214" s="222">
        <v>0.66</v>
      </c>
    </row>
    <row r="19215" spans="1:4" ht="12.75" customHeight="1">
      <c r="A19215" s="203" t="s">
        <v>21061</v>
      </c>
      <c r="B19215" s="193" t="s">
        <v>22576</v>
      </c>
      <c r="C19215" s="194" t="s">
        <v>19258</v>
      </c>
      <c r="D19215" s="222">
        <v>0.81</v>
      </c>
    </row>
    <row r="19216" spans="1:4" ht="12.75" customHeight="1">
      <c r="A19216" s="203" t="s">
        <v>21062</v>
      </c>
      <c r="B19216" s="193" t="s">
        <v>22577</v>
      </c>
      <c r="C19216" s="194" t="s">
        <v>19258</v>
      </c>
      <c r="D19216" s="222">
        <v>1.01</v>
      </c>
    </row>
    <row r="19217" spans="1:4" ht="12.75" customHeight="1">
      <c r="A19217" s="203" t="s">
        <v>21063</v>
      </c>
      <c r="B19217" s="193" t="s">
        <v>22578</v>
      </c>
      <c r="C19217" s="194" t="s">
        <v>19258</v>
      </c>
      <c r="D19217" s="222">
        <v>0.66</v>
      </c>
    </row>
    <row r="19218" spans="1:4" ht="12.75" customHeight="1">
      <c r="A19218" s="203" t="s">
        <v>21064</v>
      </c>
      <c r="B19218" s="193" t="s">
        <v>22579</v>
      </c>
      <c r="C19218" s="194" t="s">
        <v>19258</v>
      </c>
      <c r="D19218" s="222">
        <v>0.81</v>
      </c>
    </row>
    <row r="19219" spans="1:4" ht="12.75" customHeight="1">
      <c r="A19219" s="203" t="s">
        <v>21065</v>
      </c>
      <c r="B19219" s="193" t="s">
        <v>22580</v>
      </c>
      <c r="C19219" s="194" t="s">
        <v>19258</v>
      </c>
      <c r="D19219" s="222">
        <v>1.01</v>
      </c>
    </row>
    <row r="19220" spans="1:4" ht="12.75" customHeight="1">
      <c r="A19220" s="203" t="s">
        <v>21066</v>
      </c>
      <c r="B19220" s="193" t="s">
        <v>22581</v>
      </c>
      <c r="C19220" s="194" t="s">
        <v>19258</v>
      </c>
      <c r="D19220" s="222">
        <v>0.66</v>
      </c>
    </row>
    <row r="19221" spans="1:4" ht="12.75" customHeight="1">
      <c r="A19221" s="203" t="s">
        <v>21067</v>
      </c>
      <c r="B19221" s="193" t="s">
        <v>22582</v>
      </c>
      <c r="C19221" s="194" t="s">
        <v>19258</v>
      </c>
      <c r="D19221" s="222">
        <v>0.81</v>
      </c>
    </row>
    <row r="19222" spans="1:4" ht="12.75" customHeight="1">
      <c r="A19222" s="203" t="s">
        <v>21068</v>
      </c>
      <c r="B19222" s="193" t="s">
        <v>22583</v>
      </c>
      <c r="C19222" s="194" t="s">
        <v>19258</v>
      </c>
      <c r="D19222" s="222">
        <v>1.01</v>
      </c>
    </row>
    <row r="19223" spans="1:4" ht="12.75" customHeight="1">
      <c r="A19223" s="203" t="s">
        <v>21069</v>
      </c>
      <c r="B19223" s="193" t="s">
        <v>22584</v>
      </c>
      <c r="C19223" s="194" t="s">
        <v>19258</v>
      </c>
      <c r="D19223" s="222">
        <v>0.66</v>
      </c>
    </row>
    <row r="19224" spans="1:4" ht="12.75" customHeight="1">
      <c r="A19224" s="203" t="s">
        <v>21070</v>
      </c>
      <c r="B19224" s="193" t="s">
        <v>22585</v>
      </c>
      <c r="C19224" s="194" t="s">
        <v>14674</v>
      </c>
      <c r="D19224" s="222">
        <v>1.64</v>
      </c>
    </row>
    <row r="19225" spans="1:4" ht="12.75" customHeight="1">
      <c r="A19225" s="203" t="s">
        <v>21071</v>
      </c>
      <c r="B19225" s="193" t="s">
        <v>22586</v>
      </c>
      <c r="C19225" s="194" t="s">
        <v>14674</v>
      </c>
      <c r="D19225" s="222">
        <v>1.33</v>
      </c>
    </row>
    <row r="19226" spans="1:4" ht="12.75" customHeight="1">
      <c r="A19226" s="203" t="s">
        <v>21072</v>
      </c>
      <c r="B19226" s="193" t="s">
        <v>22587</v>
      </c>
      <c r="C19226" s="194" t="s">
        <v>14674</v>
      </c>
      <c r="D19226" s="222">
        <v>5.18</v>
      </c>
    </row>
    <row r="19227" spans="1:4" ht="12.75" customHeight="1">
      <c r="A19227" s="203" t="s">
        <v>21073</v>
      </c>
      <c r="B19227" s="193" t="s">
        <v>22588</v>
      </c>
      <c r="C19227" s="194" t="s">
        <v>14674</v>
      </c>
      <c r="D19227" s="222">
        <v>3.93</v>
      </c>
    </row>
    <row r="19228" spans="1:4" ht="12.75" customHeight="1">
      <c r="A19228" s="203" t="s">
        <v>21074</v>
      </c>
      <c r="B19228" s="193" t="s">
        <v>22589</v>
      </c>
      <c r="C19228" s="194" t="s">
        <v>14674</v>
      </c>
      <c r="D19228" s="222">
        <v>5.18</v>
      </c>
    </row>
    <row r="19229" spans="1:4" ht="12.75" customHeight="1">
      <c r="A19229" s="203" t="s">
        <v>21075</v>
      </c>
      <c r="B19229" s="193" t="s">
        <v>22590</v>
      </c>
      <c r="C19229" s="194" t="s">
        <v>14674</v>
      </c>
      <c r="D19229" s="222">
        <v>3.93</v>
      </c>
    </row>
    <row r="19230" spans="1:4" ht="12.75" customHeight="1">
      <c r="A19230" s="203" t="s">
        <v>21076</v>
      </c>
      <c r="B19230" s="193" t="s">
        <v>22591</v>
      </c>
      <c r="C19230" s="194" t="s">
        <v>14674</v>
      </c>
      <c r="D19230" s="222">
        <v>4.66</v>
      </c>
    </row>
    <row r="19231" spans="1:4" ht="12.75" customHeight="1">
      <c r="A19231" s="203" t="s">
        <v>21077</v>
      </c>
      <c r="B19231" s="193" t="s">
        <v>22592</v>
      </c>
      <c r="C19231" s="194" t="s">
        <v>14674</v>
      </c>
      <c r="D19231" s="222">
        <v>3.41</v>
      </c>
    </row>
    <row r="19232" spans="1:4" ht="12.75" customHeight="1">
      <c r="A19232" s="203" t="s">
        <v>21078</v>
      </c>
      <c r="B19232" s="193" t="s">
        <v>22593</v>
      </c>
      <c r="C19232" s="194" t="s">
        <v>14674</v>
      </c>
      <c r="D19232" s="222">
        <v>4.66</v>
      </c>
    </row>
    <row r="19233" spans="1:4" ht="12.75" customHeight="1">
      <c r="A19233" s="203" t="s">
        <v>21079</v>
      </c>
      <c r="B19233" s="193" t="s">
        <v>22594</v>
      </c>
      <c r="C19233" s="194" t="s">
        <v>14674</v>
      </c>
      <c r="D19233" s="222">
        <v>3.41</v>
      </c>
    </row>
    <row r="19234" spans="1:4" ht="12.75" customHeight="1">
      <c r="A19234" s="203" t="s">
        <v>21080</v>
      </c>
      <c r="B19234" s="193" t="s">
        <v>22595</v>
      </c>
      <c r="C19234" s="194" t="s">
        <v>14674</v>
      </c>
      <c r="D19234" s="222">
        <v>1.85</v>
      </c>
    </row>
    <row r="19235" spans="1:4" ht="12.75" customHeight="1">
      <c r="A19235" s="203" t="s">
        <v>21081</v>
      </c>
      <c r="B19235" s="193" t="s">
        <v>22596</v>
      </c>
      <c r="C19235" s="194" t="s">
        <v>14674</v>
      </c>
      <c r="D19235" s="222">
        <v>1.46</v>
      </c>
    </row>
    <row r="19236" spans="1:4" ht="12.75" customHeight="1">
      <c r="A19236" s="203" t="s">
        <v>21082</v>
      </c>
      <c r="B19236" s="193" t="s">
        <v>22597</v>
      </c>
      <c r="C19236" s="194" t="s">
        <v>14674</v>
      </c>
      <c r="D19236" s="222">
        <v>1.85</v>
      </c>
    </row>
    <row r="19237" spans="1:4" ht="12.75" customHeight="1">
      <c r="A19237" s="203" t="s">
        <v>21083</v>
      </c>
      <c r="B19237" s="193" t="s">
        <v>22598</v>
      </c>
      <c r="C19237" s="194" t="s">
        <v>14674</v>
      </c>
      <c r="D19237" s="222">
        <v>1.46</v>
      </c>
    </row>
    <row r="19238" spans="1:4" ht="12.75" customHeight="1">
      <c r="A19238" s="203" t="s">
        <v>21084</v>
      </c>
      <c r="B19238" s="193" t="s">
        <v>22599</v>
      </c>
      <c r="C19238" s="194" t="s">
        <v>14674</v>
      </c>
      <c r="D19238" s="222">
        <v>1.63</v>
      </c>
    </row>
    <row r="19239" spans="1:4" ht="12.75" customHeight="1">
      <c r="A19239" s="203" t="s">
        <v>21085</v>
      </c>
      <c r="B19239" s="193" t="s">
        <v>22600</v>
      </c>
      <c r="C19239" s="194" t="s">
        <v>14674</v>
      </c>
      <c r="D19239" s="222">
        <v>1.24</v>
      </c>
    </row>
    <row r="19240" spans="1:4" ht="12.75" customHeight="1">
      <c r="A19240" s="203" t="s">
        <v>21086</v>
      </c>
      <c r="B19240" s="193" t="s">
        <v>22601</v>
      </c>
      <c r="C19240" s="194" t="s">
        <v>14674</v>
      </c>
      <c r="D19240" s="222">
        <v>1.63</v>
      </c>
    </row>
    <row r="19241" spans="1:4" ht="12.75" customHeight="1">
      <c r="A19241" s="203" t="s">
        <v>21087</v>
      </c>
      <c r="B19241" s="193" t="s">
        <v>22602</v>
      </c>
      <c r="C19241" s="194" t="s">
        <v>14674</v>
      </c>
      <c r="D19241" s="222">
        <v>1.24</v>
      </c>
    </row>
    <row r="19242" spans="1:4" ht="12.75" customHeight="1">
      <c r="A19242" s="203" t="s">
        <v>21088</v>
      </c>
      <c r="B19242" s="193" t="s">
        <v>22603</v>
      </c>
      <c r="C19242" s="194" t="s">
        <v>14674</v>
      </c>
      <c r="D19242" s="222">
        <v>5.7</v>
      </c>
    </row>
    <row r="19243" spans="1:4" ht="12.75" customHeight="1">
      <c r="A19243" s="203" t="s">
        <v>21089</v>
      </c>
      <c r="B19243" s="193" t="s">
        <v>22604</v>
      </c>
      <c r="C19243" s="194" t="s">
        <v>14674</v>
      </c>
      <c r="D19243" s="222">
        <v>4.3499999999999996</v>
      </c>
    </row>
    <row r="19244" spans="1:4" ht="12.75" customHeight="1">
      <c r="A19244" s="203" t="s">
        <v>21090</v>
      </c>
      <c r="B19244" s="193" t="s">
        <v>22605</v>
      </c>
      <c r="C19244" s="194" t="s">
        <v>14674</v>
      </c>
      <c r="D19244" s="222">
        <v>5.64</v>
      </c>
    </row>
    <row r="19245" spans="1:4" ht="12.75" customHeight="1">
      <c r="A19245" s="203" t="s">
        <v>21091</v>
      </c>
      <c r="B19245" s="193" t="s">
        <v>22606</v>
      </c>
      <c r="C19245" s="194" t="s">
        <v>14674</v>
      </c>
      <c r="D19245" s="222">
        <v>4.3499999999999996</v>
      </c>
    </row>
    <row r="19246" spans="1:4" ht="12.75" customHeight="1">
      <c r="A19246" s="203" t="s">
        <v>21092</v>
      </c>
      <c r="B19246" s="193" t="s">
        <v>22607</v>
      </c>
      <c r="C19246" s="194" t="s">
        <v>14674</v>
      </c>
      <c r="D19246" s="222">
        <v>5.13</v>
      </c>
    </row>
    <row r="19247" spans="1:4" ht="12.75" customHeight="1">
      <c r="A19247" s="203" t="s">
        <v>21093</v>
      </c>
      <c r="B19247" s="193" t="s">
        <v>22608</v>
      </c>
      <c r="C19247" s="194" t="s">
        <v>14674</v>
      </c>
      <c r="D19247" s="222">
        <v>3.73</v>
      </c>
    </row>
    <row r="19248" spans="1:4" ht="12.75" customHeight="1">
      <c r="A19248" s="203" t="s">
        <v>21094</v>
      </c>
      <c r="B19248" s="193" t="s">
        <v>22609</v>
      </c>
      <c r="C19248" s="194" t="s">
        <v>14674</v>
      </c>
      <c r="D19248" s="222">
        <v>5.13</v>
      </c>
    </row>
    <row r="19249" spans="1:4" ht="12.75" customHeight="1">
      <c r="A19249" s="203" t="s">
        <v>21095</v>
      </c>
      <c r="B19249" s="193" t="s">
        <v>22610</v>
      </c>
      <c r="C19249" s="194" t="s">
        <v>14674</v>
      </c>
      <c r="D19249" s="222">
        <v>3.84</v>
      </c>
    </row>
    <row r="19250" spans="1:4" ht="12.75" customHeight="1">
      <c r="A19250" s="203" t="s">
        <v>21096</v>
      </c>
      <c r="B19250" s="193" t="s">
        <v>22611</v>
      </c>
      <c r="C19250" s="194" t="s">
        <v>14674</v>
      </c>
      <c r="D19250" s="222">
        <v>7.0000000000000007E-2</v>
      </c>
    </row>
    <row r="19251" spans="1:4" ht="12.75" customHeight="1">
      <c r="A19251" s="206">
        <v>253</v>
      </c>
      <c r="B19251" s="191" t="s">
        <v>22612</v>
      </c>
      <c r="C19251" s="192"/>
      <c r="D19251" s="221"/>
    </row>
    <row r="19252" spans="1:4" ht="12.75" customHeight="1">
      <c r="A19252" s="203" t="s">
        <v>21097</v>
      </c>
      <c r="B19252" s="193" t="s">
        <v>22613</v>
      </c>
      <c r="C19252" s="194" t="s">
        <v>14674</v>
      </c>
      <c r="D19252" s="222">
        <v>0.21</v>
      </c>
    </row>
    <row r="19253" spans="1:4" ht="12.75" customHeight="1">
      <c r="A19253" s="203" t="s">
        <v>21098</v>
      </c>
      <c r="B19253" s="193" t="s">
        <v>22614</v>
      </c>
      <c r="C19253" s="194" t="s">
        <v>14674</v>
      </c>
      <c r="D19253" s="222">
        <v>0.32</v>
      </c>
    </row>
    <row r="19254" spans="1:4" ht="12.75" customHeight="1">
      <c r="A19254" s="203" t="s">
        <v>21099</v>
      </c>
      <c r="B19254" s="193" t="s">
        <v>22615</v>
      </c>
      <c r="C19254" s="194" t="s">
        <v>14752</v>
      </c>
      <c r="D19254" s="222">
        <v>531.02</v>
      </c>
    </row>
    <row r="19255" spans="1:4" ht="12.75" customHeight="1">
      <c r="A19255" s="203" t="s">
        <v>21100</v>
      </c>
      <c r="B19255" s="193" t="s">
        <v>22616</v>
      </c>
      <c r="C19255" s="194" t="s">
        <v>14752</v>
      </c>
      <c r="D19255" s="222">
        <v>446.54</v>
      </c>
    </row>
    <row r="19256" spans="1:4" ht="12.75" customHeight="1">
      <c r="A19256" s="203" t="s">
        <v>21101</v>
      </c>
      <c r="B19256" s="193" t="s">
        <v>22617</v>
      </c>
      <c r="C19256" s="194" t="s">
        <v>14752</v>
      </c>
      <c r="D19256" s="222">
        <v>421.82</v>
      </c>
    </row>
    <row r="19257" spans="1:4" ht="12.75" customHeight="1">
      <c r="A19257" s="203" t="s">
        <v>21102</v>
      </c>
      <c r="B19257" s="193" t="s">
        <v>22618</v>
      </c>
      <c r="C19257" s="194" t="s">
        <v>14752</v>
      </c>
      <c r="D19257" s="222">
        <v>343.71</v>
      </c>
    </row>
    <row r="19258" spans="1:4" ht="12.75" customHeight="1">
      <c r="A19258" s="203" t="s">
        <v>21103</v>
      </c>
      <c r="B19258" s="193" t="s">
        <v>22619</v>
      </c>
      <c r="C19258" s="194" t="s">
        <v>14752</v>
      </c>
      <c r="D19258" s="222">
        <v>432.47</v>
      </c>
    </row>
    <row r="19259" spans="1:4" ht="12.75" customHeight="1">
      <c r="A19259" s="203" t="s">
        <v>21104</v>
      </c>
      <c r="B19259" s="193" t="s">
        <v>22620</v>
      </c>
      <c r="C19259" s="194" t="s">
        <v>14752</v>
      </c>
      <c r="D19259" s="222">
        <v>354.36</v>
      </c>
    </row>
    <row r="19260" spans="1:4" ht="12.75" customHeight="1">
      <c r="A19260" s="203" t="s">
        <v>21105</v>
      </c>
      <c r="B19260" s="193" t="s">
        <v>22621</v>
      </c>
      <c r="C19260" s="194" t="s">
        <v>14752</v>
      </c>
      <c r="D19260" s="222">
        <v>304.16000000000003</v>
      </c>
    </row>
    <row r="19261" spans="1:4" ht="12.75" customHeight="1">
      <c r="A19261" s="203" t="s">
        <v>21106</v>
      </c>
      <c r="B19261" s="193" t="s">
        <v>22622</v>
      </c>
      <c r="C19261" s="194" t="s">
        <v>14752</v>
      </c>
      <c r="D19261" s="222">
        <v>247.31</v>
      </c>
    </row>
    <row r="19262" spans="1:4" ht="12.75" customHeight="1">
      <c r="A19262" s="203" t="s">
        <v>21107</v>
      </c>
      <c r="B19262" s="193" t="s">
        <v>22623</v>
      </c>
      <c r="C19262" s="194" t="s">
        <v>14883</v>
      </c>
      <c r="D19262" s="222">
        <v>19.690000000000001</v>
      </c>
    </row>
    <row r="19263" spans="1:4" ht="12.75" customHeight="1">
      <c r="A19263" s="206">
        <v>255</v>
      </c>
      <c r="B19263" s="191" t="s">
        <v>22624</v>
      </c>
      <c r="C19263" s="192"/>
      <c r="D19263" s="221"/>
    </row>
    <row r="19264" spans="1:4" ht="12.75" customHeight="1">
      <c r="A19264" s="203" t="s">
        <v>21108</v>
      </c>
      <c r="B19264" s="193" t="s">
        <v>22625</v>
      </c>
      <c r="C19264" s="194" t="s">
        <v>14657</v>
      </c>
      <c r="D19264" s="222">
        <v>9.6</v>
      </c>
    </row>
    <row r="19265" spans="1:4" ht="12.75" customHeight="1">
      <c r="A19265" s="203" t="s">
        <v>21109</v>
      </c>
      <c r="B19265" s="193" t="s">
        <v>22626</v>
      </c>
      <c r="C19265" s="194" t="s">
        <v>14657</v>
      </c>
      <c r="D19265" s="222">
        <v>9.92</v>
      </c>
    </row>
    <row r="19266" spans="1:4" ht="12.75" customHeight="1">
      <c r="A19266" s="203" t="s">
        <v>21110</v>
      </c>
      <c r="B19266" s="193" t="s">
        <v>22627</v>
      </c>
      <c r="C19266" s="194" t="s">
        <v>14657</v>
      </c>
      <c r="D19266" s="222">
        <v>11.05</v>
      </c>
    </row>
    <row r="19267" spans="1:4" ht="12.75" customHeight="1">
      <c r="A19267" s="206">
        <v>256</v>
      </c>
      <c r="B19267" s="191" t="s">
        <v>22628</v>
      </c>
      <c r="C19267" s="192"/>
      <c r="D19267" s="221"/>
    </row>
    <row r="19268" spans="1:4" ht="12.75" customHeight="1">
      <c r="A19268" s="203" t="s">
        <v>21111</v>
      </c>
      <c r="B19268" s="193" t="s">
        <v>22629</v>
      </c>
      <c r="C19268" s="194" t="s">
        <v>14752</v>
      </c>
      <c r="D19268" s="222">
        <v>3.14</v>
      </c>
    </row>
    <row r="19269" spans="1:4" ht="12.75" customHeight="1">
      <c r="A19269" s="203" t="s">
        <v>21112</v>
      </c>
      <c r="B19269" s="193" t="s">
        <v>22630</v>
      </c>
      <c r="C19269" s="194" t="s">
        <v>14657</v>
      </c>
      <c r="D19269" s="222">
        <v>10.029999999999999</v>
      </c>
    </row>
    <row r="19270" spans="1:4" ht="12.75" customHeight="1">
      <c r="A19270" s="203" t="s">
        <v>21113</v>
      </c>
      <c r="B19270" s="193" t="s">
        <v>22631</v>
      </c>
      <c r="C19270" s="194" t="s">
        <v>14657</v>
      </c>
      <c r="D19270" s="222">
        <v>35.770000000000003</v>
      </c>
    </row>
    <row r="19271" spans="1:4" ht="12.75" customHeight="1">
      <c r="A19271" s="203" t="s">
        <v>21114</v>
      </c>
      <c r="B19271" s="193" t="s">
        <v>22632</v>
      </c>
      <c r="C19271" s="194" t="s">
        <v>14752</v>
      </c>
      <c r="D19271" s="222">
        <v>3.37</v>
      </c>
    </row>
    <row r="19272" spans="1:4" ht="12.75" customHeight="1">
      <c r="A19272" s="203" t="s">
        <v>21115</v>
      </c>
      <c r="B19272" s="193" t="s">
        <v>22633</v>
      </c>
      <c r="C19272" s="194" t="s">
        <v>14752</v>
      </c>
      <c r="D19272" s="222">
        <v>2.5299999999999998</v>
      </c>
    </row>
    <row r="19273" spans="1:4" ht="12.75" customHeight="1">
      <c r="A19273" s="203" t="s">
        <v>21116</v>
      </c>
      <c r="B19273" s="193" t="s">
        <v>22634</v>
      </c>
      <c r="C19273" s="194" t="s">
        <v>14752</v>
      </c>
      <c r="D19273" s="222">
        <v>10.220000000000001</v>
      </c>
    </row>
    <row r="19274" spans="1:4" ht="12.75" customHeight="1">
      <c r="A19274" s="203" t="s">
        <v>21117</v>
      </c>
      <c r="B19274" s="193" t="s">
        <v>22635</v>
      </c>
      <c r="C19274" s="194" t="s">
        <v>14752</v>
      </c>
      <c r="D19274" s="222">
        <v>9.59</v>
      </c>
    </row>
    <row r="19275" spans="1:4" ht="12.75" customHeight="1">
      <c r="A19275" s="203" t="s">
        <v>21118</v>
      </c>
      <c r="B19275" s="193" t="s">
        <v>22636</v>
      </c>
      <c r="C19275" s="194" t="s">
        <v>14752</v>
      </c>
      <c r="D19275" s="222">
        <v>20.14</v>
      </c>
    </row>
    <row r="19276" spans="1:4" ht="12.75" customHeight="1">
      <c r="A19276" s="203" t="s">
        <v>21119</v>
      </c>
      <c r="B19276" s="193" t="s">
        <v>22637</v>
      </c>
      <c r="C19276" s="194" t="s">
        <v>14752</v>
      </c>
      <c r="D19276" s="222">
        <v>13.96</v>
      </c>
    </row>
    <row r="19277" spans="1:4" ht="12.75" customHeight="1">
      <c r="A19277" s="203" t="s">
        <v>21120</v>
      </c>
      <c r="B19277" s="193" t="s">
        <v>22638</v>
      </c>
      <c r="C19277" s="194" t="s">
        <v>14752</v>
      </c>
      <c r="D19277" s="222">
        <v>10.74</v>
      </c>
    </row>
    <row r="19278" spans="1:4" ht="12.75" customHeight="1">
      <c r="A19278" s="203" t="s">
        <v>21121</v>
      </c>
      <c r="B19278" s="193" t="s">
        <v>22639</v>
      </c>
      <c r="C19278" s="194" t="s">
        <v>14752</v>
      </c>
      <c r="D19278" s="222">
        <v>16.93</v>
      </c>
    </row>
    <row r="19279" spans="1:4" ht="12.75" customHeight="1">
      <c r="A19279" s="203" t="s">
        <v>21122</v>
      </c>
      <c r="B19279" s="193" t="s">
        <v>22640</v>
      </c>
      <c r="C19279" s="194" t="s">
        <v>14657</v>
      </c>
      <c r="D19279" s="222">
        <v>10.55</v>
      </c>
    </row>
    <row r="19280" spans="1:4" ht="12.75" customHeight="1">
      <c r="A19280" s="203" t="s">
        <v>21123</v>
      </c>
      <c r="B19280" s="193" t="s">
        <v>22641</v>
      </c>
      <c r="C19280" s="194" t="s">
        <v>14657</v>
      </c>
      <c r="D19280" s="222">
        <v>11.08</v>
      </c>
    </row>
    <row r="19281" spans="1:4" ht="12.75" customHeight="1">
      <c r="A19281" s="206">
        <v>258</v>
      </c>
      <c r="B19281" s="191" t="s">
        <v>22642</v>
      </c>
      <c r="C19281" s="192"/>
      <c r="D19281" s="221"/>
    </row>
    <row r="19282" spans="1:4" ht="12.75" customHeight="1">
      <c r="A19282" s="203" t="s">
        <v>21124</v>
      </c>
      <c r="B19282" s="193" t="s">
        <v>22643</v>
      </c>
      <c r="C19282" s="194" t="s">
        <v>14752</v>
      </c>
      <c r="D19282" s="222">
        <v>5013.34</v>
      </c>
    </row>
    <row r="19283" spans="1:4" ht="12.75" customHeight="1">
      <c r="A19283" s="203" t="s">
        <v>21125</v>
      </c>
      <c r="B19283" s="193" t="s">
        <v>22644</v>
      </c>
      <c r="C19283" s="194" t="s">
        <v>14752</v>
      </c>
      <c r="D19283" s="222">
        <v>442.86</v>
      </c>
    </row>
    <row r="19284" spans="1:4" ht="12.75" customHeight="1">
      <c r="A19284" s="203" t="s">
        <v>21126</v>
      </c>
      <c r="B19284" s="193" t="s">
        <v>22645</v>
      </c>
      <c r="C19284" s="194" t="s">
        <v>14752</v>
      </c>
      <c r="D19284" s="222">
        <v>378.25</v>
      </c>
    </row>
    <row r="19285" spans="1:4" ht="12.75" customHeight="1">
      <c r="A19285" s="203" t="s">
        <v>21127</v>
      </c>
      <c r="B19285" s="193" t="s">
        <v>22646</v>
      </c>
      <c r="C19285" s="194" t="s">
        <v>14752</v>
      </c>
      <c r="D19285" s="222">
        <v>485.27</v>
      </c>
    </row>
    <row r="19286" spans="1:4" ht="12.75" customHeight="1">
      <c r="A19286" s="203" t="s">
        <v>21128</v>
      </c>
      <c r="B19286" s="193" t="s">
        <v>22647</v>
      </c>
      <c r="C19286" s="194" t="s">
        <v>14752</v>
      </c>
      <c r="D19286" s="222">
        <v>406.21</v>
      </c>
    </row>
    <row r="19287" spans="1:4" ht="12.75" customHeight="1">
      <c r="A19287" s="203" t="s">
        <v>21129</v>
      </c>
      <c r="B19287" s="193" t="s">
        <v>22648</v>
      </c>
      <c r="C19287" s="194" t="s">
        <v>14752</v>
      </c>
      <c r="D19287" s="222">
        <v>499.06</v>
      </c>
    </row>
    <row r="19288" spans="1:4" ht="12.75" customHeight="1">
      <c r="A19288" s="203" t="s">
        <v>21130</v>
      </c>
      <c r="B19288" s="193" t="s">
        <v>22649</v>
      </c>
      <c r="C19288" s="194" t="s">
        <v>14752</v>
      </c>
      <c r="D19288" s="222">
        <v>420</v>
      </c>
    </row>
    <row r="19289" spans="1:4" ht="12.75" customHeight="1">
      <c r="A19289" s="203" t="s">
        <v>21131</v>
      </c>
      <c r="B19289" s="193" t="s">
        <v>22650</v>
      </c>
      <c r="C19289" s="194" t="s">
        <v>14752</v>
      </c>
      <c r="D19289" s="222">
        <v>579.84</v>
      </c>
    </row>
    <row r="19290" spans="1:4" ht="12.75" customHeight="1">
      <c r="A19290" s="203" t="s">
        <v>21132</v>
      </c>
      <c r="B19290" s="193" t="s">
        <v>22651</v>
      </c>
      <c r="C19290" s="194" t="s">
        <v>14752</v>
      </c>
      <c r="D19290" s="222">
        <v>494.46</v>
      </c>
    </row>
    <row r="19291" spans="1:4" ht="12.75" customHeight="1">
      <c r="A19291" s="203" t="s">
        <v>21133</v>
      </c>
      <c r="B19291" s="193" t="s">
        <v>22652</v>
      </c>
      <c r="C19291" s="194" t="s">
        <v>14752</v>
      </c>
      <c r="D19291" s="222">
        <v>3668.21</v>
      </c>
    </row>
    <row r="19292" spans="1:4" ht="12.75" customHeight="1">
      <c r="A19292" s="203" t="s">
        <v>21134</v>
      </c>
      <c r="B19292" s="193" t="s">
        <v>22653</v>
      </c>
      <c r="C19292" s="194" t="s">
        <v>19268</v>
      </c>
      <c r="D19292" s="222">
        <v>20.61</v>
      </c>
    </row>
    <row r="19293" spans="1:4" ht="12.75" customHeight="1">
      <c r="A19293" s="203" t="s">
        <v>21135</v>
      </c>
      <c r="B19293" s="193" t="s">
        <v>22654</v>
      </c>
      <c r="C19293" s="194" t="s">
        <v>19268</v>
      </c>
      <c r="D19293" s="222">
        <v>3.32</v>
      </c>
    </row>
    <row r="19294" spans="1:4" ht="12.75" customHeight="1">
      <c r="A19294" s="203" t="s">
        <v>21136</v>
      </c>
      <c r="B19294" s="193" t="s">
        <v>22655</v>
      </c>
      <c r="C19294" s="194" t="s">
        <v>19268</v>
      </c>
      <c r="D19294" s="222">
        <v>8.4600000000000009</v>
      </c>
    </row>
    <row r="19295" spans="1:4" ht="12.75" customHeight="1">
      <c r="A19295" s="203" t="s">
        <v>21137</v>
      </c>
      <c r="B19295" s="193" t="s">
        <v>22656</v>
      </c>
      <c r="C19295" s="194" t="s">
        <v>19268</v>
      </c>
      <c r="D19295" s="222">
        <v>2.67</v>
      </c>
    </row>
    <row r="19296" spans="1:4" ht="12.75" customHeight="1">
      <c r="A19296" s="203" t="s">
        <v>21138</v>
      </c>
      <c r="B19296" s="193" t="s">
        <v>22657</v>
      </c>
      <c r="C19296" s="194" t="s">
        <v>19268</v>
      </c>
      <c r="D19296" s="222">
        <v>2.33</v>
      </c>
    </row>
    <row r="19297" spans="1:4" ht="12.75" customHeight="1">
      <c r="A19297" s="203" t="s">
        <v>21139</v>
      </c>
      <c r="B19297" s="193" t="s">
        <v>22658</v>
      </c>
      <c r="C19297" s="194" t="s">
        <v>19268</v>
      </c>
      <c r="D19297" s="222">
        <v>7.47</v>
      </c>
    </row>
    <row r="19298" spans="1:4" ht="12.75" customHeight="1">
      <c r="A19298" s="203" t="s">
        <v>21140</v>
      </c>
      <c r="B19298" s="193" t="s">
        <v>22659</v>
      </c>
      <c r="C19298" s="194" t="s">
        <v>19268</v>
      </c>
      <c r="D19298" s="222">
        <v>1.68</v>
      </c>
    </row>
    <row r="19299" spans="1:4" ht="12.75" customHeight="1">
      <c r="A19299" s="203" t="s">
        <v>21141</v>
      </c>
      <c r="B19299" s="193" t="s">
        <v>22660</v>
      </c>
      <c r="C19299" s="194" t="s">
        <v>19268</v>
      </c>
      <c r="D19299" s="222">
        <v>1.97</v>
      </c>
    </row>
    <row r="19300" spans="1:4" ht="12.75" customHeight="1">
      <c r="A19300" s="203" t="s">
        <v>21142</v>
      </c>
      <c r="B19300" s="193" t="s">
        <v>22661</v>
      </c>
      <c r="C19300" s="194" t="s">
        <v>19268</v>
      </c>
      <c r="D19300" s="222">
        <v>3.15</v>
      </c>
    </row>
    <row r="19301" spans="1:4" ht="12.75" customHeight="1">
      <c r="A19301" s="203" t="s">
        <v>21143</v>
      </c>
      <c r="B19301" s="193" t="s">
        <v>22662</v>
      </c>
      <c r="C19301" s="194" t="s">
        <v>19268</v>
      </c>
      <c r="D19301" s="222">
        <v>5.09</v>
      </c>
    </row>
    <row r="19302" spans="1:4" ht="12.75" customHeight="1">
      <c r="A19302" s="203" t="s">
        <v>21144</v>
      </c>
      <c r="B19302" s="193" t="s">
        <v>22663</v>
      </c>
      <c r="C19302" s="194" t="s">
        <v>19268</v>
      </c>
      <c r="D19302" s="222">
        <v>2.7</v>
      </c>
    </row>
    <row r="19303" spans="1:4" ht="12.75" customHeight="1">
      <c r="A19303" s="203" t="s">
        <v>21145</v>
      </c>
      <c r="B19303" s="193" t="s">
        <v>22664</v>
      </c>
      <c r="C19303" s="194" t="s">
        <v>19268</v>
      </c>
      <c r="D19303" s="222">
        <v>9.18</v>
      </c>
    </row>
    <row r="19304" spans="1:4" ht="12.75" customHeight="1">
      <c r="A19304" s="203" t="s">
        <v>21146</v>
      </c>
      <c r="B19304" s="193" t="s">
        <v>22665</v>
      </c>
      <c r="C19304" s="194" t="s">
        <v>19268</v>
      </c>
      <c r="D19304" s="222">
        <v>3.73</v>
      </c>
    </row>
    <row r="19305" spans="1:4" ht="12.75" customHeight="1">
      <c r="A19305" s="203" t="s">
        <v>21147</v>
      </c>
      <c r="B19305" s="193" t="s">
        <v>22666</v>
      </c>
      <c r="C19305" s="194" t="s">
        <v>19268</v>
      </c>
      <c r="D19305" s="222">
        <v>6.42</v>
      </c>
    </row>
    <row r="19306" spans="1:4" ht="12.75" customHeight="1">
      <c r="A19306" s="203" t="s">
        <v>21148</v>
      </c>
      <c r="B19306" s="193" t="s">
        <v>22667</v>
      </c>
      <c r="C19306" s="194" t="s">
        <v>19268</v>
      </c>
      <c r="D19306" s="222">
        <v>2.85</v>
      </c>
    </row>
    <row r="19307" spans="1:4" ht="12.75" customHeight="1">
      <c r="A19307" s="203" t="s">
        <v>21149</v>
      </c>
      <c r="B19307" s="193" t="s">
        <v>22668</v>
      </c>
      <c r="C19307" s="194" t="s">
        <v>19268</v>
      </c>
      <c r="D19307" s="222">
        <v>2.84</v>
      </c>
    </row>
    <row r="19308" spans="1:4" ht="12.75" customHeight="1">
      <c r="A19308" s="203" t="s">
        <v>21150</v>
      </c>
      <c r="B19308" s="193" t="s">
        <v>22669</v>
      </c>
      <c r="C19308" s="194" t="s">
        <v>19268</v>
      </c>
      <c r="D19308" s="222">
        <v>5.53</v>
      </c>
    </row>
    <row r="19309" spans="1:4" ht="12.75" customHeight="1">
      <c r="A19309" s="203" t="s">
        <v>21151</v>
      </c>
      <c r="B19309" s="193" t="s">
        <v>22670</v>
      </c>
      <c r="C19309" s="194" t="s">
        <v>19268</v>
      </c>
      <c r="D19309" s="222">
        <v>1.96</v>
      </c>
    </row>
    <row r="19310" spans="1:4" ht="12.75" customHeight="1">
      <c r="A19310" s="203" t="s">
        <v>21152</v>
      </c>
      <c r="B19310" s="193" t="s">
        <v>22671</v>
      </c>
      <c r="C19310" s="194" t="s">
        <v>19268</v>
      </c>
      <c r="D19310" s="222">
        <v>2.15</v>
      </c>
    </row>
    <row r="19311" spans="1:4" ht="12.75" customHeight="1">
      <c r="A19311" s="203" t="s">
        <v>21153</v>
      </c>
      <c r="B19311" s="193" t="s">
        <v>22672</v>
      </c>
      <c r="C19311" s="194" t="s">
        <v>19268</v>
      </c>
      <c r="D19311" s="222">
        <v>1.8</v>
      </c>
    </row>
    <row r="19312" spans="1:4" ht="12.75" customHeight="1">
      <c r="A19312" s="203" t="s">
        <v>21154</v>
      </c>
      <c r="B19312" s="193" t="s">
        <v>22673</v>
      </c>
      <c r="C19312" s="194" t="s">
        <v>19268</v>
      </c>
      <c r="D19312" s="222">
        <v>3.74</v>
      </c>
    </row>
    <row r="19313" spans="1:4" ht="12.75" customHeight="1">
      <c r="A19313" s="203" t="s">
        <v>21155</v>
      </c>
      <c r="B19313" s="193" t="s">
        <v>22674</v>
      </c>
      <c r="C19313" s="194" t="s">
        <v>19268</v>
      </c>
      <c r="D19313" s="222">
        <v>2.82</v>
      </c>
    </row>
    <row r="19314" spans="1:4" ht="12.75" customHeight="1">
      <c r="A19314" s="203" t="s">
        <v>21156</v>
      </c>
      <c r="B19314" s="193" t="s">
        <v>22675</v>
      </c>
      <c r="C19314" s="194" t="s">
        <v>19268</v>
      </c>
      <c r="D19314" s="222">
        <v>17.350000000000001</v>
      </c>
    </row>
    <row r="19315" spans="1:4" ht="12.75" customHeight="1">
      <c r="A19315" s="203" t="s">
        <v>21157</v>
      </c>
      <c r="B19315" s="193" t="s">
        <v>22676</v>
      </c>
      <c r="C19315" s="194" t="s">
        <v>19268</v>
      </c>
      <c r="D19315" s="222">
        <v>15.11</v>
      </c>
    </row>
    <row r="19316" spans="1:4" ht="12.75" customHeight="1">
      <c r="A19316" s="203" t="s">
        <v>21158</v>
      </c>
      <c r="B19316" s="193" t="s">
        <v>22677</v>
      </c>
      <c r="C19316" s="194" t="s">
        <v>19268</v>
      </c>
      <c r="D19316" s="222">
        <v>8.39</v>
      </c>
    </row>
    <row r="19317" spans="1:4" ht="12.75" customHeight="1">
      <c r="A19317" s="203" t="s">
        <v>21159</v>
      </c>
      <c r="B19317" s="193" t="s">
        <v>22678</v>
      </c>
      <c r="C19317" s="194" t="s">
        <v>19268</v>
      </c>
      <c r="D19317" s="222">
        <v>18.600000000000001</v>
      </c>
    </row>
    <row r="19318" spans="1:4" ht="12.75" customHeight="1">
      <c r="A19318" s="203" t="s">
        <v>23991</v>
      </c>
      <c r="B19318" s="193" t="s">
        <v>22678</v>
      </c>
      <c r="C19318" s="194" t="s">
        <v>19268</v>
      </c>
      <c r="D19318" s="222">
        <v>19.579999999999998</v>
      </c>
    </row>
    <row r="19319" spans="1:4" ht="12.75" customHeight="1">
      <c r="A19319" s="203" t="s">
        <v>21160</v>
      </c>
      <c r="B19319" s="193" t="s">
        <v>22679</v>
      </c>
      <c r="C19319" s="194" t="s">
        <v>19268</v>
      </c>
      <c r="D19319" s="222">
        <v>17.04</v>
      </c>
    </row>
    <row r="19320" spans="1:4" ht="12.75" customHeight="1">
      <c r="A19320" s="203" t="s">
        <v>21161</v>
      </c>
      <c r="B19320" s="193" t="s">
        <v>22680</v>
      </c>
      <c r="C19320" s="194" t="s">
        <v>19268</v>
      </c>
      <c r="D19320" s="222">
        <v>3.26</v>
      </c>
    </row>
    <row r="19321" spans="1:4" ht="12.75" customHeight="1">
      <c r="A19321" s="203" t="s">
        <v>21162</v>
      </c>
      <c r="B19321" s="193" t="s">
        <v>22681</v>
      </c>
      <c r="C19321" s="194" t="s">
        <v>19268</v>
      </c>
      <c r="D19321" s="222">
        <v>3.88</v>
      </c>
    </row>
    <row r="19322" spans="1:4" ht="12.75" customHeight="1">
      <c r="A19322" s="203" t="s">
        <v>21163</v>
      </c>
      <c r="B19322" s="193" t="s">
        <v>22682</v>
      </c>
      <c r="C19322" s="194" t="s">
        <v>19268</v>
      </c>
      <c r="D19322" s="222">
        <v>4.2</v>
      </c>
    </row>
    <row r="19323" spans="1:4" ht="12.75" customHeight="1">
      <c r="A19323" s="203" t="s">
        <v>21164</v>
      </c>
      <c r="B19323" s="193" t="s">
        <v>22683</v>
      </c>
      <c r="C19323" s="194" t="s">
        <v>19268</v>
      </c>
      <c r="D19323" s="222">
        <v>2.54</v>
      </c>
    </row>
    <row r="19324" spans="1:4" ht="12.75" customHeight="1">
      <c r="A19324" s="203" t="s">
        <v>21165</v>
      </c>
      <c r="B19324" s="193" t="s">
        <v>22684</v>
      </c>
      <c r="C19324" s="194" t="s">
        <v>19268</v>
      </c>
      <c r="D19324" s="222">
        <v>2.67</v>
      </c>
    </row>
    <row r="19325" spans="1:4" ht="12.75" customHeight="1">
      <c r="A19325" s="203" t="s">
        <v>21166</v>
      </c>
      <c r="B19325" s="193" t="s">
        <v>22685</v>
      </c>
      <c r="C19325" s="194" t="s">
        <v>19268</v>
      </c>
      <c r="D19325" s="222">
        <v>7.14</v>
      </c>
    </row>
    <row r="19326" spans="1:4" ht="12.75" customHeight="1">
      <c r="A19326" s="203" t="s">
        <v>21167</v>
      </c>
      <c r="B19326" s="193" t="s">
        <v>22686</v>
      </c>
      <c r="C19326" s="194" t="s">
        <v>19268</v>
      </c>
      <c r="D19326" s="222">
        <v>5.36</v>
      </c>
    </row>
    <row r="19327" spans="1:4" ht="12.75" customHeight="1">
      <c r="A19327" s="203" t="s">
        <v>21168</v>
      </c>
      <c r="B19327" s="193" t="s">
        <v>22687</v>
      </c>
      <c r="C19327" s="194" t="s">
        <v>19268</v>
      </c>
      <c r="D19327" s="222">
        <v>4.49</v>
      </c>
    </row>
    <row r="19328" spans="1:4" ht="12.75" customHeight="1">
      <c r="A19328" s="203" t="s">
        <v>21169</v>
      </c>
      <c r="B19328" s="193" t="s">
        <v>22688</v>
      </c>
      <c r="C19328" s="194" t="s">
        <v>19268</v>
      </c>
      <c r="D19328" s="222">
        <v>3.96</v>
      </c>
    </row>
    <row r="19329" spans="1:4" ht="12.75" customHeight="1">
      <c r="A19329" s="203" t="s">
        <v>21170</v>
      </c>
      <c r="B19329" s="193" t="s">
        <v>22689</v>
      </c>
      <c r="C19329" s="194" t="s">
        <v>19268</v>
      </c>
      <c r="D19329" s="222">
        <v>24.39</v>
      </c>
    </row>
    <row r="19330" spans="1:4" ht="12.75" customHeight="1">
      <c r="A19330" s="203" t="s">
        <v>21171</v>
      </c>
      <c r="B19330" s="193" t="s">
        <v>22690</v>
      </c>
      <c r="C19330" s="194" t="s">
        <v>19268</v>
      </c>
      <c r="D19330" s="222">
        <v>21.81</v>
      </c>
    </row>
    <row r="19331" spans="1:4" ht="12.75" customHeight="1">
      <c r="A19331" s="203" t="s">
        <v>21172</v>
      </c>
      <c r="B19331" s="193" t="s">
        <v>22691</v>
      </c>
      <c r="C19331" s="194" t="s">
        <v>19268</v>
      </c>
      <c r="D19331" s="222">
        <v>32.19</v>
      </c>
    </row>
    <row r="19332" spans="1:4" ht="12.75" customHeight="1">
      <c r="A19332" s="203" t="s">
        <v>21173</v>
      </c>
      <c r="B19332" s="193" t="s">
        <v>22692</v>
      </c>
      <c r="C19332" s="194" t="s">
        <v>19268</v>
      </c>
      <c r="D19332" s="222">
        <v>31.96</v>
      </c>
    </row>
    <row r="19333" spans="1:4" ht="12.75" customHeight="1">
      <c r="A19333" s="203" t="s">
        <v>21174</v>
      </c>
      <c r="B19333" s="193" t="s">
        <v>22693</v>
      </c>
      <c r="C19333" s="194" t="s">
        <v>19268</v>
      </c>
      <c r="D19333" s="222">
        <v>29.08</v>
      </c>
    </row>
    <row r="19334" spans="1:4" ht="12.75" customHeight="1">
      <c r="A19334" s="203" t="s">
        <v>21175</v>
      </c>
      <c r="B19334" s="193" t="s">
        <v>22694</v>
      </c>
      <c r="C19334" s="194" t="s">
        <v>19268</v>
      </c>
      <c r="D19334" s="222">
        <v>26.28</v>
      </c>
    </row>
    <row r="19335" spans="1:4" ht="12.75" customHeight="1">
      <c r="A19335" s="203" t="s">
        <v>21176</v>
      </c>
      <c r="B19335" s="193" t="s">
        <v>22695</v>
      </c>
      <c r="C19335" s="194" t="s">
        <v>19268</v>
      </c>
      <c r="D19335" s="222">
        <v>3.03</v>
      </c>
    </row>
    <row r="19336" spans="1:4" ht="12.75" customHeight="1">
      <c r="A19336" s="203" t="s">
        <v>21177</v>
      </c>
      <c r="B19336" s="193" t="s">
        <v>22696</v>
      </c>
      <c r="C19336" s="194" t="s">
        <v>19268</v>
      </c>
      <c r="D19336" s="222">
        <v>10.84</v>
      </c>
    </row>
    <row r="19337" spans="1:4" ht="12.75" customHeight="1">
      <c r="A19337" s="203" t="s">
        <v>21178</v>
      </c>
      <c r="B19337" s="193" t="s">
        <v>22697</v>
      </c>
      <c r="C19337" s="194" t="s">
        <v>19268</v>
      </c>
      <c r="D19337" s="222">
        <v>8.77</v>
      </c>
    </row>
    <row r="19338" spans="1:4" ht="12.75" customHeight="1">
      <c r="A19338" s="203" t="s">
        <v>21179</v>
      </c>
      <c r="B19338" s="193" t="s">
        <v>22698</v>
      </c>
      <c r="C19338" s="194" t="s">
        <v>19268</v>
      </c>
      <c r="D19338" s="222">
        <v>25.17</v>
      </c>
    </row>
    <row r="19339" spans="1:4" ht="12.75" customHeight="1">
      <c r="A19339" s="203" t="s">
        <v>21180</v>
      </c>
      <c r="B19339" s="193" t="s">
        <v>22699</v>
      </c>
      <c r="C19339" s="194" t="s">
        <v>19268</v>
      </c>
      <c r="D19339" s="222">
        <v>7.51</v>
      </c>
    </row>
    <row r="19340" spans="1:4" ht="12.75" customHeight="1">
      <c r="A19340" s="203" t="s">
        <v>21181</v>
      </c>
      <c r="B19340" s="193" t="s">
        <v>22700</v>
      </c>
      <c r="C19340" s="194" t="s">
        <v>19268</v>
      </c>
      <c r="D19340" s="222">
        <v>5.33</v>
      </c>
    </row>
    <row r="19341" spans="1:4" ht="12.75" customHeight="1">
      <c r="A19341" s="203" t="s">
        <v>21182</v>
      </c>
      <c r="B19341" s="193" t="s">
        <v>22701</v>
      </c>
      <c r="C19341" s="194" t="s">
        <v>19268</v>
      </c>
      <c r="D19341" s="222">
        <v>21.99</v>
      </c>
    </row>
    <row r="19342" spans="1:4" ht="12.75" customHeight="1">
      <c r="A19342" s="203" t="s">
        <v>21183</v>
      </c>
      <c r="B19342" s="193" t="s">
        <v>22702</v>
      </c>
      <c r="C19342" s="194" t="s">
        <v>19268</v>
      </c>
      <c r="D19342" s="222">
        <v>31.77</v>
      </c>
    </row>
    <row r="19343" spans="1:4" ht="14.25">
      <c r="A19343" s="203" t="s">
        <v>21184</v>
      </c>
      <c r="B19343" s="193" t="s">
        <v>22703</v>
      </c>
      <c r="C19343" s="194" t="s">
        <v>19268</v>
      </c>
      <c r="D19343" s="222">
        <v>98.54</v>
      </c>
    </row>
    <row r="19344" spans="1:4" ht="14.25">
      <c r="A19344" s="203" t="s">
        <v>21185</v>
      </c>
      <c r="B19344" s="193" t="s">
        <v>22704</v>
      </c>
      <c r="C19344" s="194" t="s">
        <v>14997</v>
      </c>
      <c r="D19344" s="222">
        <v>3892.12</v>
      </c>
    </row>
    <row r="19345" spans="1:4" ht="12.75" customHeight="1">
      <c r="A19345" s="203" t="s">
        <v>21186</v>
      </c>
      <c r="B19345" s="193" t="s">
        <v>22705</v>
      </c>
      <c r="C19345" s="194" t="s">
        <v>14997</v>
      </c>
      <c r="D19345" s="222">
        <v>8006.15</v>
      </c>
    </row>
    <row r="19346" spans="1:4" ht="12.75" customHeight="1">
      <c r="A19346" s="203" t="s">
        <v>21187</v>
      </c>
      <c r="B19346" s="193" t="s">
        <v>22706</v>
      </c>
      <c r="C19346" s="194" t="s">
        <v>14997</v>
      </c>
      <c r="D19346" s="222">
        <v>3956.54</v>
      </c>
    </row>
    <row r="19347" spans="1:4" ht="12.75" customHeight="1">
      <c r="A19347" s="203" t="s">
        <v>21188</v>
      </c>
      <c r="B19347" s="193" t="s">
        <v>22707</v>
      </c>
      <c r="C19347" s="194" t="s">
        <v>14997</v>
      </c>
      <c r="D19347" s="222">
        <v>7812.43</v>
      </c>
    </row>
    <row r="19348" spans="1:4" ht="12.75" customHeight="1">
      <c r="A19348" s="203" t="s">
        <v>21189</v>
      </c>
      <c r="B19348" s="193" t="s">
        <v>22708</v>
      </c>
      <c r="C19348" s="194" t="s">
        <v>14752</v>
      </c>
      <c r="D19348" s="222">
        <v>511.41</v>
      </c>
    </row>
    <row r="19349" spans="1:4" ht="12.75" customHeight="1">
      <c r="A19349" s="203" t="s">
        <v>21190</v>
      </c>
      <c r="B19349" s="193" t="s">
        <v>22709</v>
      </c>
      <c r="C19349" s="194" t="s">
        <v>14752</v>
      </c>
      <c r="D19349" s="222">
        <v>425.54</v>
      </c>
    </row>
    <row r="19350" spans="1:4" ht="12.75" customHeight="1">
      <c r="A19350" s="203" t="s">
        <v>21191</v>
      </c>
      <c r="B19350" s="193" t="s">
        <v>22710</v>
      </c>
      <c r="C19350" s="194" t="s">
        <v>14752</v>
      </c>
      <c r="D19350" s="222">
        <v>340.91</v>
      </c>
    </row>
    <row r="19351" spans="1:4" ht="12.75" customHeight="1">
      <c r="A19351" s="203" t="s">
        <v>21192</v>
      </c>
      <c r="B19351" s="193" t="s">
        <v>22711</v>
      </c>
      <c r="C19351" s="194" t="s">
        <v>14752</v>
      </c>
      <c r="D19351" s="222">
        <v>247.53</v>
      </c>
    </row>
    <row r="19352" spans="1:4" ht="12.75" customHeight="1">
      <c r="A19352" s="203" t="s">
        <v>21193</v>
      </c>
      <c r="B19352" s="193" t="s">
        <v>22712</v>
      </c>
      <c r="C19352" s="194" t="s">
        <v>14752</v>
      </c>
      <c r="D19352" s="222">
        <v>356.02</v>
      </c>
    </row>
    <row r="19353" spans="1:4" ht="12.75" customHeight="1">
      <c r="A19353" s="203" t="s">
        <v>21194</v>
      </c>
      <c r="B19353" s="193" t="s">
        <v>22713</v>
      </c>
      <c r="C19353" s="194" t="s">
        <v>14752</v>
      </c>
      <c r="D19353" s="222">
        <v>263.57</v>
      </c>
    </row>
    <row r="19354" spans="1:4" ht="12.75" customHeight="1">
      <c r="A19354" s="203" t="s">
        <v>21195</v>
      </c>
      <c r="B19354" s="193" t="s">
        <v>22714</v>
      </c>
      <c r="C19354" s="194" t="s">
        <v>14752</v>
      </c>
      <c r="D19354" s="222">
        <v>539.87</v>
      </c>
    </row>
    <row r="19355" spans="1:4" ht="12.75" customHeight="1">
      <c r="A19355" s="203" t="s">
        <v>21196</v>
      </c>
      <c r="B19355" s="193" t="s">
        <v>22715</v>
      </c>
      <c r="C19355" s="194" t="s">
        <v>14752</v>
      </c>
      <c r="D19355" s="222">
        <v>453.16</v>
      </c>
    </row>
    <row r="19356" spans="1:4" ht="12.75" customHeight="1">
      <c r="A19356" s="203" t="s">
        <v>21197</v>
      </c>
      <c r="B19356" s="193" t="s">
        <v>22716</v>
      </c>
      <c r="C19356" s="194" t="s">
        <v>14752</v>
      </c>
      <c r="D19356" s="222">
        <v>494.03</v>
      </c>
    </row>
    <row r="19357" spans="1:4" ht="12.75" customHeight="1">
      <c r="A19357" s="203" t="s">
        <v>21198</v>
      </c>
      <c r="B19357" s="193" t="s">
        <v>22717</v>
      </c>
      <c r="C19357" s="194" t="s">
        <v>14752</v>
      </c>
      <c r="D19357" s="222">
        <v>405.14</v>
      </c>
    </row>
    <row r="19358" spans="1:4" ht="12.75" customHeight="1">
      <c r="A19358" s="203" t="s">
        <v>21199</v>
      </c>
      <c r="B19358" s="193" t="s">
        <v>22718</v>
      </c>
      <c r="C19358" s="194" t="s">
        <v>14752</v>
      </c>
      <c r="D19358" s="222">
        <v>396.12</v>
      </c>
    </row>
    <row r="19359" spans="1:4" ht="12.75" customHeight="1">
      <c r="A19359" s="203" t="s">
        <v>21200</v>
      </c>
      <c r="B19359" s="193" t="s">
        <v>22719</v>
      </c>
      <c r="C19359" s="194" t="s">
        <v>14752</v>
      </c>
      <c r="D19359" s="222">
        <v>305.19</v>
      </c>
    </row>
    <row r="19360" spans="1:4" ht="12.75" customHeight="1">
      <c r="A19360" s="203" t="s">
        <v>21201</v>
      </c>
      <c r="B19360" s="193" t="s">
        <v>22720</v>
      </c>
      <c r="C19360" s="194" t="s">
        <v>14752</v>
      </c>
      <c r="D19360" s="222">
        <v>417.6</v>
      </c>
    </row>
    <row r="19361" spans="1:4" ht="12.75" customHeight="1">
      <c r="A19361" s="203" t="s">
        <v>21202</v>
      </c>
      <c r="B19361" s="193" t="s">
        <v>22721</v>
      </c>
      <c r="C19361" s="194" t="s">
        <v>14752</v>
      </c>
      <c r="D19361" s="222">
        <v>327.99</v>
      </c>
    </row>
    <row r="19362" spans="1:4" ht="12.75" customHeight="1">
      <c r="A19362" s="203" t="s">
        <v>21203</v>
      </c>
      <c r="B19362" s="193" t="s">
        <v>22722</v>
      </c>
      <c r="C19362" s="194" t="s">
        <v>14752</v>
      </c>
      <c r="D19362" s="222">
        <v>441.66</v>
      </c>
    </row>
    <row r="19363" spans="1:4" ht="12.75" customHeight="1">
      <c r="A19363" s="203" t="s">
        <v>21204</v>
      </c>
      <c r="B19363" s="193" t="s">
        <v>22723</v>
      </c>
      <c r="C19363" s="194" t="s">
        <v>14752</v>
      </c>
      <c r="D19363" s="222">
        <v>353.53</v>
      </c>
    </row>
    <row r="19364" spans="1:4" ht="12.75" customHeight="1">
      <c r="A19364" s="203" t="s">
        <v>21205</v>
      </c>
      <c r="B19364" s="193" t="s">
        <v>22724</v>
      </c>
      <c r="C19364" s="194" t="s">
        <v>14752</v>
      </c>
      <c r="D19364" s="222">
        <v>468.49</v>
      </c>
    </row>
    <row r="19365" spans="1:4" ht="12.75" customHeight="1">
      <c r="A19365" s="203" t="s">
        <v>21206</v>
      </c>
      <c r="B19365" s="193" t="s">
        <v>22725</v>
      </c>
      <c r="C19365" s="194" t="s">
        <v>14752</v>
      </c>
      <c r="D19365" s="222">
        <v>382.01</v>
      </c>
    </row>
    <row r="19366" spans="1:4" ht="12.75" customHeight="1">
      <c r="A19366" s="203" t="s">
        <v>21207</v>
      </c>
      <c r="B19366" s="193" t="s">
        <v>22726</v>
      </c>
      <c r="C19366" s="194" t="s">
        <v>14752</v>
      </c>
      <c r="D19366" s="222">
        <v>467.49</v>
      </c>
    </row>
    <row r="19367" spans="1:4" ht="12.75" customHeight="1">
      <c r="A19367" s="203" t="s">
        <v>21208</v>
      </c>
      <c r="B19367" s="193" t="s">
        <v>22727</v>
      </c>
      <c r="C19367" s="194" t="s">
        <v>14752</v>
      </c>
      <c r="D19367" s="222">
        <v>383.23</v>
      </c>
    </row>
    <row r="19368" spans="1:4" ht="12.75" customHeight="1">
      <c r="A19368" s="203" t="s">
        <v>21209</v>
      </c>
      <c r="B19368" s="193" t="s">
        <v>22728</v>
      </c>
      <c r="C19368" s="194" t="s">
        <v>14752</v>
      </c>
      <c r="D19368" s="222">
        <v>363.88</v>
      </c>
    </row>
    <row r="19369" spans="1:4" ht="12.75" customHeight="1">
      <c r="A19369" s="203" t="s">
        <v>21210</v>
      </c>
      <c r="B19369" s="193" t="s">
        <v>22729</v>
      </c>
      <c r="C19369" s="194" t="s">
        <v>14752</v>
      </c>
      <c r="D19369" s="222">
        <v>273.94</v>
      </c>
    </row>
    <row r="19370" spans="1:4" ht="12.75" customHeight="1">
      <c r="A19370" s="203" t="s">
        <v>21211</v>
      </c>
      <c r="B19370" s="193" t="s">
        <v>22730</v>
      </c>
      <c r="C19370" s="194" t="s">
        <v>14752</v>
      </c>
      <c r="D19370" s="222">
        <v>380.07</v>
      </c>
    </row>
    <row r="19371" spans="1:4" ht="12.75" customHeight="1">
      <c r="A19371" s="203" t="s">
        <v>21212</v>
      </c>
      <c r="B19371" s="193" t="s">
        <v>22731</v>
      </c>
      <c r="C19371" s="194" t="s">
        <v>14752</v>
      </c>
      <c r="D19371" s="222">
        <v>291.14999999999998</v>
      </c>
    </row>
    <row r="19372" spans="1:4" ht="12.75" customHeight="1">
      <c r="A19372" s="203" t="s">
        <v>21213</v>
      </c>
      <c r="B19372" s="193" t="s">
        <v>22732</v>
      </c>
      <c r="C19372" s="194" t="s">
        <v>14752</v>
      </c>
      <c r="D19372" s="222">
        <v>401.2</v>
      </c>
    </row>
    <row r="19373" spans="1:4" ht="12.75" customHeight="1">
      <c r="A19373" s="203" t="s">
        <v>21214</v>
      </c>
      <c r="B19373" s="193" t="s">
        <v>22733</v>
      </c>
      <c r="C19373" s="194" t="s">
        <v>14752</v>
      </c>
      <c r="D19373" s="222">
        <v>313.60000000000002</v>
      </c>
    </row>
    <row r="19374" spans="1:4" ht="12.75" customHeight="1">
      <c r="A19374" s="203" t="s">
        <v>21215</v>
      </c>
      <c r="B19374" s="193" t="s">
        <v>22734</v>
      </c>
      <c r="C19374" s="194" t="s">
        <v>14752</v>
      </c>
      <c r="D19374" s="222">
        <v>439.68</v>
      </c>
    </row>
    <row r="19375" spans="1:4" ht="12.75" customHeight="1">
      <c r="A19375" s="203" t="s">
        <v>21216</v>
      </c>
      <c r="B19375" s="193" t="s">
        <v>22735</v>
      </c>
      <c r="C19375" s="194" t="s">
        <v>14752</v>
      </c>
      <c r="D19375" s="222">
        <v>353.28</v>
      </c>
    </row>
    <row r="19376" spans="1:4" ht="12.75" customHeight="1">
      <c r="A19376" s="203" t="s">
        <v>21217</v>
      </c>
      <c r="B19376" s="193" t="s">
        <v>22736</v>
      </c>
      <c r="C19376" s="194" t="s">
        <v>14752</v>
      </c>
      <c r="D19376" s="222">
        <v>359.5</v>
      </c>
    </row>
    <row r="19377" spans="1:4" ht="12.75" customHeight="1">
      <c r="A19377" s="203" t="s">
        <v>21218</v>
      </c>
      <c r="B19377" s="193" t="s">
        <v>22737</v>
      </c>
      <c r="C19377" s="194" t="s">
        <v>14752</v>
      </c>
      <c r="D19377" s="222">
        <v>269.56</v>
      </c>
    </row>
    <row r="19378" spans="1:4" ht="12.75" customHeight="1">
      <c r="A19378" s="203" t="s">
        <v>21219</v>
      </c>
      <c r="B19378" s="193" t="s">
        <v>22738</v>
      </c>
      <c r="C19378" s="194" t="s">
        <v>14752</v>
      </c>
      <c r="D19378" s="222">
        <v>375.66</v>
      </c>
    </row>
    <row r="19379" spans="1:4" ht="12.75" customHeight="1">
      <c r="A19379" s="203" t="s">
        <v>21220</v>
      </c>
      <c r="B19379" s="193" t="s">
        <v>22739</v>
      </c>
      <c r="C19379" s="194" t="s">
        <v>14752</v>
      </c>
      <c r="D19379" s="222">
        <v>286.74</v>
      </c>
    </row>
    <row r="19380" spans="1:4" ht="12.75" customHeight="1">
      <c r="A19380" s="203" t="s">
        <v>21221</v>
      </c>
      <c r="B19380" s="193" t="s">
        <v>22740</v>
      </c>
      <c r="C19380" s="194" t="s">
        <v>14752</v>
      </c>
      <c r="D19380" s="222">
        <v>396.83</v>
      </c>
    </row>
    <row r="19381" spans="1:4" ht="12.75" customHeight="1">
      <c r="A19381" s="203" t="s">
        <v>21222</v>
      </c>
      <c r="B19381" s="193" t="s">
        <v>22741</v>
      </c>
      <c r="C19381" s="194" t="s">
        <v>14752</v>
      </c>
      <c r="D19381" s="222">
        <v>309.24</v>
      </c>
    </row>
    <row r="19382" spans="1:4" ht="12.75" customHeight="1">
      <c r="A19382" s="203" t="s">
        <v>21223</v>
      </c>
      <c r="B19382" s="193" t="s">
        <v>22742</v>
      </c>
      <c r="C19382" s="194" t="s">
        <v>14752</v>
      </c>
      <c r="D19382" s="222">
        <v>385.27</v>
      </c>
    </row>
    <row r="19383" spans="1:4" ht="12.75" customHeight="1">
      <c r="A19383" s="203" t="s">
        <v>21224</v>
      </c>
      <c r="B19383" s="193" t="s">
        <v>22743</v>
      </c>
      <c r="C19383" s="194" t="s">
        <v>14752</v>
      </c>
      <c r="D19383" s="222">
        <v>298.41000000000003</v>
      </c>
    </row>
    <row r="19384" spans="1:4" ht="12.75" customHeight="1">
      <c r="A19384" s="203" t="s">
        <v>21225</v>
      </c>
      <c r="B19384" s="193" t="s">
        <v>22744</v>
      </c>
      <c r="C19384" s="194" t="s">
        <v>14752</v>
      </c>
      <c r="D19384" s="222">
        <v>412.4</v>
      </c>
    </row>
    <row r="19385" spans="1:4" ht="12.75" customHeight="1">
      <c r="A19385" s="203" t="s">
        <v>21226</v>
      </c>
      <c r="B19385" s="193" t="s">
        <v>22745</v>
      </c>
      <c r="C19385" s="194" t="s">
        <v>14752</v>
      </c>
      <c r="D19385" s="222">
        <v>338.91</v>
      </c>
    </row>
    <row r="19386" spans="1:4" ht="12.75" customHeight="1">
      <c r="A19386" s="203" t="s">
        <v>21227</v>
      </c>
      <c r="B19386" s="193" t="s">
        <v>22746</v>
      </c>
      <c r="C19386" s="194" t="s">
        <v>14752</v>
      </c>
      <c r="D19386" s="222">
        <v>437.22</v>
      </c>
    </row>
    <row r="19387" spans="1:4" ht="12.75" customHeight="1">
      <c r="A19387" s="203" t="s">
        <v>21228</v>
      </c>
      <c r="B19387" s="193" t="s">
        <v>22747</v>
      </c>
      <c r="C19387" s="194" t="s">
        <v>14752</v>
      </c>
      <c r="D19387" s="222">
        <v>353.58</v>
      </c>
    </row>
    <row r="19388" spans="1:4" ht="12.75" customHeight="1">
      <c r="A19388" s="203" t="s">
        <v>21229</v>
      </c>
      <c r="B19388" s="193" t="s">
        <v>22748</v>
      </c>
      <c r="C19388" s="194" t="s">
        <v>14752</v>
      </c>
      <c r="D19388" s="222">
        <v>469.18</v>
      </c>
    </row>
    <row r="19389" spans="1:4" ht="12.75" customHeight="1">
      <c r="A19389" s="203" t="s">
        <v>21230</v>
      </c>
      <c r="B19389" s="193" t="s">
        <v>22749</v>
      </c>
      <c r="C19389" s="194" t="s">
        <v>14752</v>
      </c>
      <c r="D19389" s="222">
        <v>387.54</v>
      </c>
    </row>
    <row r="19390" spans="1:4" ht="12.75" customHeight="1">
      <c r="A19390" s="203" t="s">
        <v>21231</v>
      </c>
      <c r="B19390" s="193" t="s">
        <v>22750</v>
      </c>
      <c r="C19390" s="194" t="s">
        <v>14752</v>
      </c>
      <c r="D19390" s="222">
        <v>504.87</v>
      </c>
    </row>
    <row r="19391" spans="1:4" ht="12.75" customHeight="1">
      <c r="A19391" s="203" t="s">
        <v>21232</v>
      </c>
      <c r="B19391" s="193" t="s">
        <v>22751</v>
      </c>
      <c r="C19391" s="194" t="s">
        <v>14752</v>
      </c>
      <c r="D19391" s="222">
        <v>425.45</v>
      </c>
    </row>
    <row r="19392" spans="1:4" ht="12.75" customHeight="1">
      <c r="A19392" s="203" t="s">
        <v>21233</v>
      </c>
      <c r="B19392" s="193" t="s">
        <v>22752</v>
      </c>
      <c r="C19392" s="194" t="s">
        <v>14752</v>
      </c>
      <c r="D19392" s="222">
        <v>390.21</v>
      </c>
    </row>
    <row r="19393" spans="1:4" ht="12.75" customHeight="1">
      <c r="A19393" s="203" t="s">
        <v>21234</v>
      </c>
      <c r="B19393" s="193" t="s">
        <v>22753</v>
      </c>
      <c r="C19393" s="194" t="s">
        <v>14752</v>
      </c>
      <c r="D19393" s="222">
        <v>316.73</v>
      </c>
    </row>
    <row r="19394" spans="1:4" ht="12.75" customHeight="1">
      <c r="A19394" s="203" t="s">
        <v>21235</v>
      </c>
      <c r="B19394" s="193" t="s">
        <v>22754</v>
      </c>
      <c r="C19394" s="194" t="s">
        <v>14752</v>
      </c>
      <c r="D19394" s="222">
        <v>413.29</v>
      </c>
    </row>
    <row r="19395" spans="1:4" ht="12.75" customHeight="1">
      <c r="A19395" s="203" t="s">
        <v>21236</v>
      </c>
      <c r="B19395" s="193" t="s">
        <v>22755</v>
      </c>
      <c r="C19395" s="194" t="s">
        <v>14752</v>
      </c>
      <c r="D19395" s="222">
        <v>329.65</v>
      </c>
    </row>
    <row r="19396" spans="1:4" ht="12.75" customHeight="1">
      <c r="A19396" s="203" t="s">
        <v>21237</v>
      </c>
      <c r="B19396" s="193" t="s">
        <v>22756</v>
      </c>
      <c r="C19396" s="194" t="s">
        <v>14752</v>
      </c>
      <c r="D19396" s="222">
        <v>442.93</v>
      </c>
    </row>
    <row r="19397" spans="1:4" ht="12.75" customHeight="1">
      <c r="A19397" s="203" t="s">
        <v>21238</v>
      </c>
      <c r="B19397" s="193" t="s">
        <v>22757</v>
      </c>
      <c r="C19397" s="194" t="s">
        <v>14752</v>
      </c>
      <c r="D19397" s="222">
        <v>361.28</v>
      </c>
    </row>
    <row r="19398" spans="1:4" ht="12.75" customHeight="1">
      <c r="A19398" s="203" t="s">
        <v>21239</v>
      </c>
      <c r="B19398" s="193" t="s">
        <v>22758</v>
      </c>
      <c r="C19398" s="194" t="s">
        <v>14752</v>
      </c>
      <c r="D19398" s="222">
        <v>476.05</v>
      </c>
    </row>
    <row r="19399" spans="1:4" ht="12.75" customHeight="1">
      <c r="A19399" s="203" t="s">
        <v>21240</v>
      </c>
      <c r="B19399" s="193" t="s">
        <v>22759</v>
      </c>
      <c r="C19399" s="194" t="s">
        <v>14752</v>
      </c>
      <c r="D19399" s="222">
        <v>396.64</v>
      </c>
    </row>
    <row r="19400" spans="1:4" ht="12.75" customHeight="1">
      <c r="A19400" s="203" t="s">
        <v>21241</v>
      </c>
      <c r="B19400" s="193" t="s">
        <v>22760</v>
      </c>
      <c r="C19400" s="194" t="s">
        <v>14752</v>
      </c>
      <c r="D19400" s="222">
        <v>423.11</v>
      </c>
    </row>
    <row r="19401" spans="1:4" ht="12.75" customHeight="1">
      <c r="A19401" s="203" t="s">
        <v>21242</v>
      </c>
      <c r="B19401" s="193" t="s">
        <v>22761</v>
      </c>
      <c r="C19401" s="194" t="s">
        <v>14752</v>
      </c>
      <c r="D19401" s="222">
        <v>367.4</v>
      </c>
    </row>
    <row r="19402" spans="1:4" ht="12.75" customHeight="1">
      <c r="A19402" s="203" t="s">
        <v>21243</v>
      </c>
      <c r="B19402" s="193" t="s">
        <v>22762</v>
      </c>
      <c r="C19402" s="194" t="s">
        <v>14752</v>
      </c>
      <c r="D19402" s="222">
        <v>457.39</v>
      </c>
    </row>
    <row r="19403" spans="1:4" ht="12.75" customHeight="1">
      <c r="A19403" s="203" t="s">
        <v>21244</v>
      </c>
      <c r="B19403" s="193" t="s">
        <v>22763</v>
      </c>
      <c r="C19403" s="194" t="s">
        <v>14752</v>
      </c>
      <c r="D19403" s="222">
        <v>381.09</v>
      </c>
    </row>
    <row r="19404" spans="1:4" ht="12.75" customHeight="1">
      <c r="A19404" s="203" t="s">
        <v>21245</v>
      </c>
      <c r="B19404" s="193" t="s">
        <v>22764</v>
      </c>
      <c r="C19404" s="194" t="s">
        <v>14883</v>
      </c>
      <c r="D19404" s="222">
        <v>8.4499999999999993</v>
      </c>
    </row>
    <row r="19405" spans="1:4" ht="12.75" customHeight="1">
      <c r="A19405" s="203" t="s">
        <v>21246</v>
      </c>
      <c r="B19405" s="193" t="s">
        <v>22765</v>
      </c>
      <c r="C19405" s="194" t="s">
        <v>14883</v>
      </c>
      <c r="D19405" s="222">
        <v>7.43</v>
      </c>
    </row>
    <row r="19406" spans="1:4" ht="12.75" customHeight="1">
      <c r="A19406" s="203" t="s">
        <v>21247</v>
      </c>
      <c r="B19406" s="193" t="s">
        <v>22766</v>
      </c>
      <c r="C19406" s="194" t="s">
        <v>14883</v>
      </c>
      <c r="D19406" s="222">
        <v>11.17</v>
      </c>
    </row>
    <row r="19407" spans="1:4" ht="12.75" customHeight="1">
      <c r="A19407" s="203" t="s">
        <v>21248</v>
      </c>
      <c r="B19407" s="193" t="s">
        <v>22767</v>
      </c>
      <c r="C19407" s="194" t="s">
        <v>14883</v>
      </c>
      <c r="D19407" s="222">
        <v>9.6999999999999993</v>
      </c>
    </row>
    <row r="19408" spans="1:4" ht="14.25">
      <c r="A19408" s="203" t="s">
        <v>21249</v>
      </c>
      <c r="B19408" s="193" t="s">
        <v>22768</v>
      </c>
      <c r="C19408" s="194" t="s">
        <v>14883</v>
      </c>
      <c r="D19408" s="222">
        <v>17.5</v>
      </c>
    </row>
    <row r="19409" spans="1:4" ht="12.75" customHeight="1">
      <c r="A19409" s="203" t="s">
        <v>21250</v>
      </c>
      <c r="B19409" s="193" t="s">
        <v>22769</v>
      </c>
      <c r="C19409" s="194" t="s">
        <v>14883</v>
      </c>
      <c r="D19409" s="222">
        <v>14.88</v>
      </c>
    </row>
    <row r="19410" spans="1:4" ht="12.75" customHeight="1">
      <c r="A19410" s="203" t="s">
        <v>21251</v>
      </c>
      <c r="B19410" s="193" t="s">
        <v>22770</v>
      </c>
      <c r="C19410" s="194" t="s">
        <v>14883</v>
      </c>
      <c r="D19410" s="222">
        <v>25.66</v>
      </c>
    </row>
    <row r="19411" spans="1:4" ht="12.75" customHeight="1">
      <c r="A19411" s="203" t="s">
        <v>21252</v>
      </c>
      <c r="B19411" s="193" t="s">
        <v>22771</v>
      </c>
      <c r="C19411" s="194" t="s">
        <v>14883</v>
      </c>
      <c r="D19411" s="222">
        <v>21.54</v>
      </c>
    </row>
    <row r="19412" spans="1:4" ht="12.75" customHeight="1">
      <c r="A19412" s="203" t="s">
        <v>21253</v>
      </c>
      <c r="B19412" s="193" t="s">
        <v>22772</v>
      </c>
      <c r="C19412" s="194" t="s">
        <v>14883</v>
      </c>
      <c r="D19412" s="222">
        <v>32.97</v>
      </c>
    </row>
    <row r="19413" spans="1:4" ht="12.75" customHeight="1">
      <c r="A19413" s="203" t="s">
        <v>21254</v>
      </c>
      <c r="B19413" s="193" t="s">
        <v>22773</v>
      </c>
      <c r="C19413" s="194" t="s">
        <v>14883</v>
      </c>
      <c r="D19413" s="222">
        <v>27.54</v>
      </c>
    </row>
    <row r="19414" spans="1:4" ht="12.75" customHeight="1">
      <c r="A19414" s="203" t="s">
        <v>21255</v>
      </c>
      <c r="B19414" s="193" t="s">
        <v>22774</v>
      </c>
      <c r="C19414" s="194" t="s">
        <v>14883</v>
      </c>
      <c r="D19414" s="222">
        <v>115.31</v>
      </c>
    </row>
    <row r="19415" spans="1:4" ht="12.75" customHeight="1">
      <c r="A19415" s="203" t="s">
        <v>21256</v>
      </c>
      <c r="B19415" s="193" t="s">
        <v>22775</v>
      </c>
      <c r="C19415" s="194" t="s">
        <v>14883</v>
      </c>
      <c r="D19415" s="222">
        <v>103.42</v>
      </c>
    </row>
    <row r="19416" spans="1:4" ht="12.75" customHeight="1">
      <c r="A19416" s="203" t="s">
        <v>21257</v>
      </c>
      <c r="B19416" s="193" t="s">
        <v>22776</v>
      </c>
      <c r="C19416" s="194" t="s">
        <v>14883</v>
      </c>
      <c r="D19416" s="222">
        <v>126.3</v>
      </c>
    </row>
    <row r="19417" spans="1:4" ht="12.75" customHeight="1">
      <c r="A19417" s="203" t="s">
        <v>21258</v>
      </c>
      <c r="B19417" s="193" t="s">
        <v>22777</v>
      </c>
      <c r="C19417" s="194" t="s">
        <v>14883</v>
      </c>
      <c r="D19417" s="222">
        <v>114.42</v>
      </c>
    </row>
    <row r="19418" spans="1:4" ht="12.75" customHeight="1">
      <c r="A19418" s="203" t="s">
        <v>21259</v>
      </c>
      <c r="B19418" s="193" t="s">
        <v>22778</v>
      </c>
      <c r="C19418" s="194" t="s">
        <v>14883</v>
      </c>
      <c r="D19418" s="222">
        <v>181.55</v>
      </c>
    </row>
    <row r="19419" spans="1:4" ht="12.75" customHeight="1">
      <c r="A19419" s="203" t="s">
        <v>21260</v>
      </c>
      <c r="B19419" s="193" t="s">
        <v>22779</v>
      </c>
      <c r="C19419" s="194" t="s">
        <v>14883</v>
      </c>
      <c r="D19419" s="222">
        <v>169.67</v>
      </c>
    </row>
    <row r="19420" spans="1:4" ht="12.75" customHeight="1">
      <c r="A19420" s="203" t="s">
        <v>21261</v>
      </c>
      <c r="B19420" s="193" t="s">
        <v>22780</v>
      </c>
      <c r="C19420" s="194" t="s">
        <v>14883</v>
      </c>
      <c r="D19420" s="222">
        <v>175.98</v>
      </c>
    </row>
    <row r="19421" spans="1:4" ht="12.75" customHeight="1">
      <c r="A19421" s="203" t="s">
        <v>21262</v>
      </c>
      <c r="B19421" s="193" t="s">
        <v>22781</v>
      </c>
      <c r="C19421" s="194" t="s">
        <v>14883</v>
      </c>
      <c r="D19421" s="222">
        <v>157.05000000000001</v>
      </c>
    </row>
    <row r="19422" spans="1:4" ht="12.75" customHeight="1">
      <c r="A19422" s="203" t="s">
        <v>21263</v>
      </c>
      <c r="B19422" s="193" t="s">
        <v>22782</v>
      </c>
      <c r="C19422" s="194" t="s">
        <v>14883</v>
      </c>
      <c r="D19422" s="222">
        <v>219.96</v>
      </c>
    </row>
    <row r="19423" spans="1:4" ht="12.75" customHeight="1">
      <c r="A19423" s="203" t="s">
        <v>21264</v>
      </c>
      <c r="B19423" s="193" t="s">
        <v>22783</v>
      </c>
      <c r="C19423" s="194" t="s">
        <v>14883</v>
      </c>
      <c r="D19423" s="222">
        <v>201.07</v>
      </c>
    </row>
    <row r="19424" spans="1:4" ht="12.75" customHeight="1">
      <c r="A19424" s="203" t="s">
        <v>21265</v>
      </c>
      <c r="B19424" s="193" t="s">
        <v>22784</v>
      </c>
      <c r="C19424" s="194" t="s">
        <v>14883</v>
      </c>
      <c r="D19424" s="222">
        <v>308.60000000000002</v>
      </c>
    </row>
    <row r="19425" spans="1:4" ht="12.75" customHeight="1">
      <c r="A19425" s="203" t="s">
        <v>21266</v>
      </c>
      <c r="B19425" s="193" t="s">
        <v>22785</v>
      </c>
      <c r="C19425" s="194" t="s">
        <v>14883</v>
      </c>
      <c r="D19425" s="222">
        <v>287.45</v>
      </c>
    </row>
    <row r="19426" spans="1:4" ht="12.75" customHeight="1">
      <c r="A19426" s="203" t="s">
        <v>21267</v>
      </c>
      <c r="B19426" s="193" t="s">
        <v>22786</v>
      </c>
      <c r="C19426" s="194" t="s">
        <v>14883</v>
      </c>
      <c r="D19426" s="222">
        <v>304.2</v>
      </c>
    </row>
    <row r="19427" spans="1:4" ht="12.75" customHeight="1">
      <c r="A19427" s="203" t="s">
        <v>21268</v>
      </c>
      <c r="B19427" s="193" t="s">
        <v>22787</v>
      </c>
      <c r="C19427" s="194" t="s">
        <v>14883</v>
      </c>
      <c r="D19427" s="222">
        <v>278.23</v>
      </c>
    </row>
    <row r="19428" spans="1:4" ht="12.75" customHeight="1">
      <c r="A19428" s="203" t="s">
        <v>21269</v>
      </c>
      <c r="B19428" s="193" t="s">
        <v>22788</v>
      </c>
      <c r="C19428" s="194" t="s">
        <v>14883</v>
      </c>
      <c r="D19428" s="222">
        <v>348.17</v>
      </c>
    </row>
    <row r="19429" spans="1:4" ht="12.75" customHeight="1">
      <c r="A19429" s="203" t="s">
        <v>21270</v>
      </c>
      <c r="B19429" s="193" t="s">
        <v>22789</v>
      </c>
      <c r="C19429" s="194" t="s">
        <v>14883</v>
      </c>
      <c r="D19429" s="222">
        <v>322.25</v>
      </c>
    </row>
    <row r="19430" spans="1:4" ht="12.75" customHeight="1">
      <c r="A19430" s="203" t="s">
        <v>21271</v>
      </c>
      <c r="B19430" s="193" t="s">
        <v>22790</v>
      </c>
      <c r="C19430" s="194" t="s">
        <v>14883</v>
      </c>
      <c r="D19430" s="222">
        <v>439.31</v>
      </c>
    </row>
    <row r="19431" spans="1:4" ht="12.75" customHeight="1">
      <c r="A19431" s="203" t="s">
        <v>21272</v>
      </c>
      <c r="B19431" s="193" t="s">
        <v>22791</v>
      </c>
      <c r="C19431" s="194" t="s">
        <v>14883</v>
      </c>
      <c r="D19431" s="222">
        <v>406.23</v>
      </c>
    </row>
    <row r="19432" spans="1:4" ht="12.75" customHeight="1">
      <c r="A19432" s="203" t="s">
        <v>21273</v>
      </c>
      <c r="B19432" s="193" t="s">
        <v>22792</v>
      </c>
      <c r="C19432" s="194" t="s">
        <v>14883</v>
      </c>
      <c r="D19432" s="222">
        <v>414.64</v>
      </c>
    </row>
    <row r="19433" spans="1:4" ht="12.75" customHeight="1">
      <c r="A19433" s="203" t="s">
        <v>21274</v>
      </c>
      <c r="B19433" s="193" t="s">
        <v>22793</v>
      </c>
      <c r="C19433" s="194" t="s">
        <v>14883</v>
      </c>
      <c r="D19433" s="222">
        <v>376.83</v>
      </c>
    </row>
    <row r="19434" spans="1:4" ht="12.75" customHeight="1">
      <c r="A19434" s="203" t="s">
        <v>21275</v>
      </c>
      <c r="B19434" s="193" t="s">
        <v>22794</v>
      </c>
      <c r="C19434" s="194" t="s">
        <v>14883</v>
      </c>
      <c r="D19434" s="222">
        <v>513.58000000000004</v>
      </c>
    </row>
    <row r="19435" spans="1:4" ht="12.75" customHeight="1">
      <c r="A19435" s="203" t="s">
        <v>21276</v>
      </c>
      <c r="B19435" s="193" t="s">
        <v>22795</v>
      </c>
      <c r="C19435" s="194" t="s">
        <v>14883</v>
      </c>
      <c r="D19435" s="222">
        <v>475.88</v>
      </c>
    </row>
    <row r="19436" spans="1:4" ht="12.75" customHeight="1">
      <c r="A19436" s="203" t="s">
        <v>21277</v>
      </c>
      <c r="B19436" s="193" t="s">
        <v>22796</v>
      </c>
      <c r="C19436" s="194" t="s">
        <v>14883</v>
      </c>
      <c r="D19436" s="222">
        <v>676.45</v>
      </c>
    </row>
    <row r="19437" spans="1:4" ht="12.75" customHeight="1">
      <c r="A19437" s="203" t="s">
        <v>21278</v>
      </c>
      <c r="B19437" s="193" t="s">
        <v>22797</v>
      </c>
      <c r="C19437" s="194" t="s">
        <v>14883</v>
      </c>
      <c r="D19437" s="222">
        <v>626.09</v>
      </c>
    </row>
    <row r="19438" spans="1:4" ht="12.75" customHeight="1">
      <c r="A19438" s="203" t="s">
        <v>21279</v>
      </c>
      <c r="B19438" s="193" t="s">
        <v>22798</v>
      </c>
      <c r="C19438" s="194" t="s">
        <v>14883</v>
      </c>
      <c r="D19438" s="222">
        <v>669.04</v>
      </c>
    </row>
    <row r="19439" spans="1:4" ht="12.75" customHeight="1">
      <c r="A19439" s="203" t="s">
        <v>21280</v>
      </c>
      <c r="B19439" s="193" t="s">
        <v>22799</v>
      </c>
      <c r="C19439" s="194" t="s">
        <v>14883</v>
      </c>
      <c r="D19439" s="222">
        <v>609.99</v>
      </c>
    </row>
    <row r="19440" spans="1:4" ht="12.75" customHeight="1">
      <c r="A19440" s="203" t="s">
        <v>21281</v>
      </c>
      <c r="B19440" s="193" t="s">
        <v>22800</v>
      </c>
      <c r="C19440" s="194" t="s">
        <v>14883</v>
      </c>
      <c r="D19440" s="222">
        <v>822.95</v>
      </c>
    </row>
    <row r="19441" spans="1:4" ht="12.75" customHeight="1">
      <c r="A19441" s="203" t="s">
        <v>21282</v>
      </c>
      <c r="B19441" s="193" t="s">
        <v>22801</v>
      </c>
      <c r="C19441" s="194" t="s">
        <v>14883</v>
      </c>
      <c r="D19441" s="222">
        <v>764.06</v>
      </c>
    </row>
    <row r="19442" spans="1:4" ht="12.75" customHeight="1">
      <c r="A19442" s="203" t="s">
        <v>21283</v>
      </c>
      <c r="B19442" s="193" t="s">
        <v>22802</v>
      </c>
      <c r="C19442" s="194" t="s">
        <v>14883</v>
      </c>
      <c r="D19442" s="222">
        <v>1084.22</v>
      </c>
    </row>
    <row r="19443" spans="1:4" ht="12.75" customHeight="1">
      <c r="A19443" s="203" t="s">
        <v>21284</v>
      </c>
      <c r="B19443" s="193" t="s">
        <v>22803</v>
      </c>
      <c r="C19443" s="194" t="s">
        <v>14883</v>
      </c>
      <c r="D19443" s="222">
        <v>1006.27</v>
      </c>
    </row>
    <row r="19444" spans="1:4" ht="12.75" customHeight="1">
      <c r="A19444" s="203" t="s">
        <v>21285</v>
      </c>
      <c r="B19444" s="193" t="s">
        <v>22804</v>
      </c>
      <c r="C19444" s="194" t="s">
        <v>14883</v>
      </c>
      <c r="D19444" s="222">
        <v>16.3</v>
      </c>
    </row>
    <row r="19445" spans="1:4" ht="12.75" customHeight="1">
      <c r="A19445" s="203" t="s">
        <v>21286</v>
      </c>
      <c r="B19445" s="193" t="s">
        <v>22805</v>
      </c>
      <c r="C19445" s="194" t="s">
        <v>14883</v>
      </c>
      <c r="D19445" s="222">
        <v>15.02</v>
      </c>
    </row>
    <row r="19446" spans="1:4" ht="12.75" customHeight="1">
      <c r="A19446" s="203" t="s">
        <v>21287</v>
      </c>
      <c r="B19446" s="193" t="s">
        <v>22806</v>
      </c>
      <c r="C19446" s="194" t="s">
        <v>14883</v>
      </c>
      <c r="D19446" s="222">
        <v>16.73</v>
      </c>
    </row>
    <row r="19447" spans="1:4" ht="12.75" customHeight="1">
      <c r="A19447" s="203" t="s">
        <v>21288</v>
      </c>
      <c r="B19447" s="193" t="s">
        <v>22807</v>
      </c>
      <c r="C19447" s="194" t="s">
        <v>14883</v>
      </c>
      <c r="D19447" s="222">
        <v>14.7</v>
      </c>
    </row>
    <row r="19448" spans="1:4" ht="12.75" customHeight="1">
      <c r="A19448" s="203" t="s">
        <v>21289</v>
      </c>
      <c r="B19448" s="193" t="s">
        <v>22808</v>
      </c>
      <c r="C19448" s="194" t="s">
        <v>14883</v>
      </c>
      <c r="D19448" s="222">
        <v>22.16</v>
      </c>
    </row>
    <row r="19449" spans="1:4" ht="12.75" customHeight="1">
      <c r="A19449" s="203" t="s">
        <v>21290</v>
      </c>
      <c r="B19449" s="193" t="s">
        <v>22809</v>
      </c>
      <c r="C19449" s="194" t="s">
        <v>14883</v>
      </c>
      <c r="D19449" s="222">
        <v>19.22</v>
      </c>
    </row>
    <row r="19450" spans="1:4" ht="12.75" customHeight="1">
      <c r="A19450" s="203" t="s">
        <v>21291</v>
      </c>
      <c r="B19450" s="193" t="s">
        <v>22810</v>
      </c>
      <c r="C19450" s="194" t="s">
        <v>14883</v>
      </c>
      <c r="D19450" s="222">
        <v>34.81</v>
      </c>
    </row>
    <row r="19451" spans="1:4" ht="12.75" customHeight="1">
      <c r="A19451" s="203" t="s">
        <v>21292</v>
      </c>
      <c r="B19451" s="193" t="s">
        <v>22811</v>
      </c>
      <c r="C19451" s="194" t="s">
        <v>14883</v>
      </c>
      <c r="D19451" s="222">
        <v>29.57</v>
      </c>
    </row>
    <row r="19452" spans="1:4" ht="12.75" customHeight="1">
      <c r="A19452" s="203" t="s">
        <v>21293</v>
      </c>
      <c r="B19452" s="193" t="s">
        <v>22812</v>
      </c>
      <c r="C19452" s="194" t="s">
        <v>14883</v>
      </c>
      <c r="D19452" s="222">
        <v>51.11</v>
      </c>
    </row>
    <row r="19453" spans="1:4" ht="12.75" customHeight="1">
      <c r="A19453" s="203" t="s">
        <v>21294</v>
      </c>
      <c r="B19453" s="193" t="s">
        <v>22813</v>
      </c>
      <c r="C19453" s="194" t="s">
        <v>14883</v>
      </c>
      <c r="D19453" s="222">
        <v>42.87</v>
      </c>
    </row>
    <row r="19454" spans="1:4" ht="12.75" customHeight="1">
      <c r="A19454" s="203" t="s">
        <v>21295</v>
      </c>
      <c r="B19454" s="193" t="s">
        <v>22814</v>
      </c>
      <c r="C19454" s="194" t="s">
        <v>14883</v>
      </c>
      <c r="D19454" s="222">
        <v>65.88</v>
      </c>
    </row>
    <row r="19455" spans="1:4" ht="12.75" customHeight="1">
      <c r="A19455" s="203" t="s">
        <v>21296</v>
      </c>
      <c r="B19455" s="193" t="s">
        <v>22815</v>
      </c>
      <c r="C19455" s="194" t="s">
        <v>14883</v>
      </c>
      <c r="D19455" s="222">
        <v>55.04</v>
      </c>
    </row>
    <row r="19456" spans="1:4" ht="12.75" customHeight="1">
      <c r="A19456" s="203" t="s">
        <v>21297</v>
      </c>
      <c r="B19456" s="193" t="s">
        <v>22816</v>
      </c>
      <c r="C19456" s="194" t="s">
        <v>14883</v>
      </c>
      <c r="D19456" s="222">
        <v>1.07</v>
      </c>
    </row>
    <row r="19457" spans="1:4" ht="12.75" customHeight="1">
      <c r="A19457" s="203" t="s">
        <v>21298</v>
      </c>
      <c r="B19457" s="193" t="s">
        <v>22817</v>
      </c>
      <c r="C19457" s="194" t="s">
        <v>14752</v>
      </c>
      <c r="D19457" s="222">
        <v>79.319999999999993</v>
      </c>
    </row>
    <row r="19458" spans="1:4" ht="12.75" customHeight="1">
      <c r="A19458" s="203" t="s">
        <v>21299</v>
      </c>
      <c r="B19458" s="193" t="s">
        <v>22818</v>
      </c>
      <c r="C19458" s="194" t="s">
        <v>14997</v>
      </c>
      <c r="D19458" s="222">
        <v>18.760000000000002</v>
      </c>
    </row>
    <row r="19459" spans="1:4" ht="12.75" customHeight="1">
      <c r="A19459" s="203" t="s">
        <v>21300</v>
      </c>
      <c r="B19459" s="193" t="s">
        <v>22819</v>
      </c>
      <c r="C19459" s="194" t="s">
        <v>14997</v>
      </c>
      <c r="D19459" s="222">
        <v>30.36</v>
      </c>
    </row>
    <row r="19460" spans="1:4" ht="12.75" customHeight="1">
      <c r="A19460" s="203" t="s">
        <v>21301</v>
      </c>
      <c r="B19460" s="193" t="s">
        <v>22820</v>
      </c>
      <c r="C19460" s="194" t="s">
        <v>14997</v>
      </c>
      <c r="D19460" s="222">
        <v>38.92</v>
      </c>
    </row>
    <row r="19461" spans="1:4" ht="12.75" customHeight="1">
      <c r="A19461" s="203" t="s">
        <v>21302</v>
      </c>
      <c r="B19461" s="193" t="s">
        <v>22821</v>
      </c>
      <c r="C19461" s="194" t="s">
        <v>14997</v>
      </c>
      <c r="D19461" s="222">
        <v>52.72</v>
      </c>
    </row>
    <row r="19462" spans="1:4" ht="12.75" customHeight="1">
      <c r="A19462" s="203" t="s">
        <v>21303</v>
      </c>
      <c r="B19462" s="193" t="s">
        <v>22822</v>
      </c>
      <c r="C19462" s="194" t="s">
        <v>14997</v>
      </c>
      <c r="D19462" s="222">
        <v>75.540000000000006</v>
      </c>
    </row>
    <row r="19463" spans="1:4" ht="12.75" customHeight="1">
      <c r="A19463" s="203" t="s">
        <v>21304</v>
      </c>
      <c r="B19463" s="193" t="s">
        <v>22823</v>
      </c>
      <c r="C19463" s="194" t="s">
        <v>14997</v>
      </c>
      <c r="D19463" s="222">
        <v>20.64</v>
      </c>
    </row>
    <row r="19464" spans="1:4" ht="12.75" customHeight="1">
      <c r="A19464" s="203" t="s">
        <v>21305</v>
      </c>
      <c r="B19464" s="193" t="s">
        <v>22824</v>
      </c>
      <c r="C19464" s="194" t="s">
        <v>14997</v>
      </c>
      <c r="D19464" s="222">
        <v>28.32</v>
      </c>
    </row>
    <row r="19465" spans="1:4" ht="12.75" customHeight="1">
      <c r="A19465" s="203" t="s">
        <v>21306</v>
      </c>
      <c r="B19465" s="193" t="s">
        <v>22825</v>
      </c>
      <c r="C19465" s="194" t="s">
        <v>14997</v>
      </c>
      <c r="D19465" s="222">
        <v>38.74</v>
      </c>
    </row>
    <row r="19466" spans="1:4" ht="12.75" customHeight="1">
      <c r="A19466" s="203" t="s">
        <v>21307</v>
      </c>
      <c r="B19466" s="193" t="s">
        <v>22826</v>
      </c>
      <c r="C19466" s="194" t="s">
        <v>14997</v>
      </c>
      <c r="D19466" s="222">
        <v>66.41</v>
      </c>
    </row>
    <row r="19467" spans="1:4" ht="12.75" customHeight="1">
      <c r="A19467" s="203" t="s">
        <v>21308</v>
      </c>
      <c r="B19467" s="193" t="s">
        <v>22827</v>
      </c>
      <c r="C19467" s="194" t="s">
        <v>14997</v>
      </c>
      <c r="D19467" s="222">
        <v>145.41</v>
      </c>
    </row>
    <row r="19468" spans="1:4" ht="12.75" customHeight="1">
      <c r="A19468" s="203" t="s">
        <v>21309</v>
      </c>
      <c r="B19468" s="193" t="s">
        <v>22828</v>
      </c>
      <c r="C19468" s="194" t="s">
        <v>14752</v>
      </c>
      <c r="D19468" s="222">
        <v>3303.02</v>
      </c>
    </row>
    <row r="19469" spans="1:4" ht="12.75" customHeight="1">
      <c r="A19469" s="203" t="s">
        <v>21310</v>
      </c>
      <c r="B19469" s="193" t="s">
        <v>22829</v>
      </c>
      <c r="C19469" s="194" t="s">
        <v>14674</v>
      </c>
      <c r="D19469" s="222">
        <v>0.1</v>
      </c>
    </row>
    <row r="19470" spans="1:4" ht="12.75" customHeight="1">
      <c r="A19470" s="203" t="s">
        <v>21311</v>
      </c>
      <c r="B19470" s="193" t="s">
        <v>22830</v>
      </c>
      <c r="C19470" s="194" t="s">
        <v>14674</v>
      </c>
      <c r="D19470" s="222">
        <v>146.88</v>
      </c>
    </row>
    <row r="19471" spans="1:4" ht="12.75" customHeight="1">
      <c r="A19471" s="203" t="s">
        <v>21312</v>
      </c>
      <c r="B19471" s="193" t="s">
        <v>22831</v>
      </c>
      <c r="C19471" s="194" t="s">
        <v>14674</v>
      </c>
      <c r="D19471" s="222">
        <v>171.29</v>
      </c>
    </row>
    <row r="19472" spans="1:4" ht="12.75" customHeight="1">
      <c r="A19472" s="203" t="s">
        <v>21313</v>
      </c>
      <c r="B19472" s="193" t="s">
        <v>22832</v>
      </c>
      <c r="C19472" s="194" t="s">
        <v>14674</v>
      </c>
      <c r="D19472" s="222">
        <v>215.24</v>
      </c>
    </row>
    <row r="19473" spans="1:4" ht="12.75" customHeight="1">
      <c r="A19473" s="203" t="s">
        <v>21314</v>
      </c>
      <c r="B19473" s="193" t="s">
        <v>22833</v>
      </c>
      <c r="C19473" s="194" t="s">
        <v>19258</v>
      </c>
      <c r="D19473" s="222">
        <v>1.01</v>
      </c>
    </row>
    <row r="19474" spans="1:4" ht="12.75" customHeight="1">
      <c r="A19474" s="203" t="s">
        <v>21315</v>
      </c>
      <c r="B19474" s="193" t="s">
        <v>22834</v>
      </c>
      <c r="C19474" s="194" t="s">
        <v>19258</v>
      </c>
      <c r="D19474" s="222">
        <v>0.81</v>
      </c>
    </row>
    <row r="19475" spans="1:4" ht="12.75" customHeight="1">
      <c r="A19475" s="203" t="s">
        <v>21316</v>
      </c>
      <c r="B19475" s="193" t="s">
        <v>22835</v>
      </c>
      <c r="C19475" s="194" t="s">
        <v>19258</v>
      </c>
      <c r="D19475" s="222">
        <v>0.66</v>
      </c>
    </row>
    <row r="19476" spans="1:4" ht="12.75" customHeight="1">
      <c r="A19476" s="203" t="s">
        <v>21317</v>
      </c>
      <c r="B19476" s="193" t="s">
        <v>22836</v>
      </c>
      <c r="C19476" s="194" t="s">
        <v>19258</v>
      </c>
      <c r="D19476" s="222">
        <v>1.26</v>
      </c>
    </row>
    <row r="19477" spans="1:4" ht="12.75" customHeight="1">
      <c r="A19477" s="203" t="s">
        <v>21318</v>
      </c>
      <c r="B19477" s="193" t="s">
        <v>22837</v>
      </c>
      <c r="C19477" s="194" t="s">
        <v>19258</v>
      </c>
      <c r="D19477" s="222">
        <v>1</v>
      </c>
    </row>
    <row r="19478" spans="1:4" ht="12.75" customHeight="1">
      <c r="A19478" s="203" t="s">
        <v>21319</v>
      </c>
      <c r="B19478" s="193" t="s">
        <v>22838</v>
      </c>
      <c r="C19478" s="194" t="s">
        <v>19258</v>
      </c>
      <c r="D19478" s="222">
        <v>0.82</v>
      </c>
    </row>
    <row r="19479" spans="1:4" ht="12.75" customHeight="1">
      <c r="A19479" s="203" t="s">
        <v>21320</v>
      </c>
      <c r="B19479" s="193" t="s">
        <v>22839</v>
      </c>
      <c r="C19479" s="194" t="s">
        <v>19258</v>
      </c>
      <c r="D19479" s="222">
        <v>1.07</v>
      </c>
    </row>
    <row r="19480" spans="1:4" ht="12.75" customHeight="1">
      <c r="A19480" s="203" t="s">
        <v>21321</v>
      </c>
      <c r="B19480" s="193" t="s">
        <v>22840</v>
      </c>
      <c r="C19480" s="194" t="s">
        <v>19258</v>
      </c>
      <c r="D19480" s="222">
        <v>0.85</v>
      </c>
    </row>
    <row r="19481" spans="1:4" ht="12.75" customHeight="1">
      <c r="A19481" s="203" t="s">
        <v>21322</v>
      </c>
      <c r="B19481" s="193" t="s">
        <v>22841</v>
      </c>
      <c r="C19481" s="194" t="s">
        <v>19258</v>
      </c>
      <c r="D19481" s="222">
        <v>0.7</v>
      </c>
    </row>
    <row r="19482" spans="1:4" ht="12.75" customHeight="1">
      <c r="A19482" s="203" t="s">
        <v>21323</v>
      </c>
      <c r="B19482" s="193" t="s">
        <v>22842</v>
      </c>
      <c r="C19482" s="194" t="s">
        <v>19258</v>
      </c>
      <c r="D19482" s="222">
        <v>2.08</v>
      </c>
    </row>
    <row r="19483" spans="1:4" ht="12.75" customHeight="1">
      <c r="A19483" s="203" t="s">
        <v>21324</v>
      </c>
      <c r="B19483" s="193" t="s">
        <v>22843</v>
      </c>
      <c r="C19483" s="194" t="s">
        <v>19258</v>
      </c>
      <c r="D19483" s="222">
        <v>1.67</v>
      </c>
    </row>
    <row r="19484" spans="1:4" ht="12.75" customHeight="1">
      <c r="A19484" s="203" t="s">
        <v>21325</v>
      </c>
      <c r="B19484" s="193" t="s">
        <v>22844</v>
      </c>
      <c r="C19484" s="194" t="s">
        <v>19258</v>
      </c>
      <c r="D19484" s="222">
        <v>1.36</v>
      </c>
    </row>
    <row r="19485" spans="1:4" ht="12.75" customHeight="1">
      <c r="A19485" s="203" t="s">
        <v>21326</v>
      </c>
      <c r="B19485" s="193" t="s">
        <v>22845</v>
      </c>
      <c r="C19485" s="194" t="s">
        <v>19258</v>
      </c>
      <c r="D19485" s="222">
        <v>2.68</v>
      </c>
    </row>
    <row r="19486" spans="1:4" ht="12.75" customHeight="1">
      <c r="A19486" s="203" t="s">
        <v>21327</v>
      </c>
      <c r="B19486" s="193" t="s">
        <v>22846</v>
      </c>
      <c r="C19486" s="194" t="s">
        <v>19258</v>
      </c>
      <c r="D19486" s="222">
        <v>2.14</v>
      </c>
    </row>
    <row r="19487" spans="1:4" ht="12.75" customHeight="1">
      <c r="A19487" s="203" t="s">
        <v>21328</v>
      </c>
      <c r="B19487" s="193" t="s">
        <v>22847</v>
      </c>
      <c r="C19487" s="194" t="s">
        <v>19258</v>
      </c>
      <c r="D19487" s="222">
        <v>1.75</v>
      </c>
    </row>
    <row r="19488" spans="1:4" ht="12.75" customHeight="1">
      <c r="A19488" s="203" t="s">
        <v>21329</v>
      </c>
      <c r="B19488" s="193" t="s">
        <v>22848</v>
      </c>
      <c r="C19488" s="194" t="s">
        <v>19258</v>
      </c>
      <c r="D19488" s="222">
        <v>1.06</v>
      </c>
    </row>
    <row r="19489" spans="1:4" ht="12.75" customHeight="1">
      <c r="A19489" s="203" t="s">
        <v>21330</v>
      </c>
      <c r="B19489" s="193" t="s">
        <v>22849</v>
      </c>
      <c r="C19489" s="194" t="s">
        <v>19258</v>
      </c>
      <c r="D19489" s="222">
        <v>0.85</v>
      </c>
    </row>
    <row r="19490" spans="1:4" ht="12.75" customHeight="1">
      <c r="A19490" s="203" t="s">
        <v>21331</v>
      </c>
      <c r="B19490" s="193" t="s">
        <v>22850</v>
      </c>
      <c r="C19490" s="194" t="s">
        <v>19258</v>
      </c>
      <c r="D19490" s="222">
        <v>0.7</v>
      </c>
    </row>
    <row r="19491" spans="1:4" ht="12.75" customHeight="1">
      <c r="A19491" s="203" t="s">
        <v>21332</v>
      </c>
      <c r="B19491" s="193" t="s">
        <v>22851</v>
      </c>
      <c r="C19491" s="194" t="s">
        <v>19258</v>
      </c>
      <c r="D19491" s="222">
        <v>1.79</v>
      </c>
    </row>
    <row r="19492" spans="1:4" ht="12.75" customHeight="1">
      <c r="A19492" s="203" t="s">
        <v>21333</v>
      </c>
      <c r="B19492" s="193" t="s">
        <v>22852</v>
      </c>
      <c r="C19492" s="194" t="s">
        <v>19258</v>
      </c>
      <c r="D19492" s="222">
        <v>1.43</v>
      </c>
    </row>
    <row r="19493" spans="1:4" ht="12.75" customHeight="1">
      <c r="A19493" s="203" t="s">
        <v>21334</v>
      </c>
      <c r="B19493" s="193" t="s">
        <v>22853</v>
      </c>
      <c r="C19493" s="194" t="s">
        <v>19258</v>
      </c>
      <c r="D19493" s="222">
        <v>1.17</v>
      </c>
    </row>
    <row r="19494" spans="1:4" ht="12.75" customHeight="1">
      <c r="A19494" s="203" t="s">
        <v>21335</v>
      </c>
      <c r="B19494" s="193" t="s">
        <v>22854</v>
      </c>
      <c r="C19494" s="194" t="s">
        <v>19258</v>
      </c>
      <c r="D19494" s="222">
        <v>1.1299999999999999</v>
      </c>
    </row>
    <row r="19495" spans="1:4" ht="12.75" customHeight="1">
      <c r="A19495" s="203" t="s">
        <v>21336</v>
      </c>
      <c r="B19495" s="193" t="s">
        <v>22855</v>
      </c>
      <c r="C19495" s="194" t="s">
        <v>19258</v>
      </c>
      <c r="D19495" s="222">
        <v>0.91</v>
      </c>
    </row>
    <row r="19496" spans="1:4" ht="12.75" customHeight="1">
      <c r="A19496" s="203" t="s">
        <v>21337</v>
      </c>
      <c r="B19496" s="193" t="s">
        <v>22856</v>
      </c>
      <c r="C19496" s="194" t="s">
        <v>19258</v>
      </c>
      <c r="D19496" s="222">
        <v>0.74</v>
      </c>
    </row>
    <row r="19497" spans="1:4" ht="12.75" customHeight="1">
      <c r="A19497" s="203" t="s">
        <v>21338</v>
      </c>
      <c r="B19497" s="193" t="s">
        <v>22857</v>
      </c>
      <c r="C19497" s="194" t="s">
        <v>19258</v>
      </c>
      <c r="D19497" s="222">
        <v>0.71</v>
      </c>
    </row>
    <row r="19498" spans="1:4" ht="12.75" customHeight="1">
      <c r="A19498" s="203" t="s">
        <v>21339</v>
      </c>
      <c r="B19498" s="193" t="s">
        <v>22858</v>
      </c>
      <c r="C19498" s="194" t="s">
        <v>19258</v>
      </c>
      <c r="D19498" s="222">
        <v>0.56999999999999995</v>
      </c>
    </row>
    <row r="19499" spans="1:4" ht="12.75" customHeight="1">
      <c r="A19499" s="203" t="s">
        <v>21340</v>
      </c>
      <c r="B19499" s="193" t="s">
        <v>22859</v>
      </c>
      <c r="C19499" s="194" t="s">
        <v>19258</v>
      </c>
      <c r="D19499" s="222">
        <v>0.47</v>
      </c>
    </row>
    <row r="19500" spans="1:4" ht="12.75" customHeight="1">
      <c r="A19500" s="203" t="s">
        <v>21341</v>
      </c>
      <c r="B19500" s="193" t="s">
        <v>22860</v>
      </c>
      <c r="C19500" s="194" t="s">
        <v>19258</v>
      </c>
      <c r="D19500" s="222">
        <v>2.02</v>
      </c>
    </row>
    <row r="19501" spans="1:4" ht="12.75" customHeight="1">
      <c r="A19501" s="203" t="s">
        <v>21342</v>
      </c>
      <c r="B19501" s="193" t="s">
        <v>22861</v>
      </c>
      <c r="C19501" s="194" t="s">
        <v>19258</v>
      </c>
      <c r="D19501" s="222">
        <v>1.61</v>
      </c>
    </row>
    <row r="19502" spans="1:4" ht="12.75" customHeight="1">
      <c r="A19502" s="203" t="s">
        <v>21343</v>
      </c>
      <c r="B19502" s="193" t="s">
        <v>22862</v>
      </c>
      <c r="C19502" s="194" t="s">
        <v>19258</v>
      </c>
      <c r="D19502" s="222">
        <v>1.32</v>
      </c>
    </row>
    <row r="19503" spans="1:4" ht="12.75" customHeight="1">
      <c r="A19503" s="203" t="s">
        <v>21344</v>
      </c>
      <c r="B19503" s="193" t="s">
        <v>22863</v>
      </c>
      <c r="C19503" s="194" t="s">
        <v>19258</v>
      </c>
      <c r="D19503" s="222">
        <v>1.98</v>
      </c>
    </row>
    <row r="19504" spans="1:4" ht="12.75" customHeight="1">
      <c r="A19504" s="203" t="s">
        <v>21345</v>
      </c>
      <c r="B19504" s="193" t="s">
        <v>22864</v>
      </c>
      <c r="C19504" s="194" t="s">
        <v>19258</v>
      </c>
      <c r="D19504" s="222">
        <v>1.58</v>
      </c>
    </row>
    <row r="19505" spans="1:4" ht="12.75" customHeight="1">
      <c r="A19505" s="203" t="s">
        <v>21346</v>
      </c>
      <c r="B19505" s="193" t="s">
        <v>22865</v>
      </c>
      <c r="C19505" s="194" t="s">
        <v>19258</v>
      </c>
      <c r="D19505" s="222">
        <v>1.29</v>
      </c>
    </row>
    <row r="19506" spans="1:4" ht="12.75" customHeight="1">
      <c r="A19506" s="203" t="s">
        <v>21347</v>
      </c>
      <c r="B19506" s="193" t="s">
        <v>22866</v>
      </c>
      <c r="C19506" s="194" t="s">
        <v>19258</v>
      </c>
      <c r="D19506" s="222">
        <v>0.77</v>
      </c>
    </row>
    <row r="19507" spans="1:4" ht="12.75" customHeight="1">
      <c r="A19507" s="203" t="s">
        <v>21348</v>
      </c>
      <c r="B19507" s="193" t="s">
        <v>22867</v>
      </c>
      <c r="C19507" s="194" t="s">
        <v>19258</v>
      </c>
      <c r="D19507" s="222">
        <v>0.62</v>
      </c>
    </row>
    <row r="19508" spans="1:4" ht="12.75" customHeight="1">
      <c r="A19508" s="203" t="s">
        <v>21349</v>
      </c>
      <c r="B19508" s="193" t="s">
        <v>22868</v>
      </c>
      <c r="C19508" s="194" t="s">
        <v>19258</v>
      </c>
      <c r="D19508" s="222">
        <v>0.5</v>
      </c>
    </row>
    <row r="19509" spans="1:4" ht="12.75" customHeight="1">
      <c r="A19509" s="203" t="s">
        <v>21350</v>
      </c>
      <c r="B19509" s="193" t="s">
        <v>22869</v>
      </c>
      <c r="C19509" s="194" t="s">
        <v>19268</v>
      </c>
      <c r="D19509" s="222">
        <v>1.05</v>
      </c>
    </row>
    <row r="19510" spans="1:4" ht="12.75" customHeight="1">
      <c r="A19510" s="203" t="s">
        <v>21351</v>
      </c>
      <c r="B19510" s="193" t="s">
        <v>22870</v>
      </c>
      <c r="C19510" s="194" t="s">
        <v>19268</v>
      </c>
      <c r="D19510" s="222">
        <v>0.84</v>
      </c>
    </row>
    <row r="19511" spans="1:4" ht="12.75" customHeight="1">
      <c r="A19511" s="203" t="s">
        <v>21352</v>
      </c>
      <c r="B19511" s="193" t="s">
        <v>22871</v>
      </c>
      <c r="C19511" s="194" t="s">
        <v>19268</v>
      </c>
      <c r="D19511" s="222">
        <v>0.7</v>
      </c>
    </row>
    <row r="19512" spans="1:4" ht="12.75" customHeight="1">
      <c r="A19512" s="203" t="s">
        <v>21353</v>
      </c>
      <c r="B19512" s="193" t="s">
        <v>22872</v>
      </c>
      <c r="C19512" s="194" t="s">
        <v>19258</v>
      </c>
      <c r="D19512" s="222">
        <v>1.71</v>
      </c>
    </row>
    <row r="19513" spans="1:4" ht="12.75" customHeight="1">
      <c r="A19513" s="203" t="s">
        <v>21354</v>
      </c>
      <c r="B19513" s="193" t="s">
        <v>22873</v>
      </c>
      <c r="C19513" s="194" t="s">
        <v>19258</v>
      </c>
      <c r="D19513" s="222">
        <v>1.37</v>
      </c>
    </row>
    <row r="19514" spans="1:4" ht="12.75" customHeight="1">
      <c r="A19514" s="203" t="s">
        <v>21355</v>
      </c>
      <c r="B19514" s="193" t="s">
        <v>22874</v>
      </c>
      <c r="C19514" s="194" t="s">
        <v>19258</v>
      </c>
      <c r="D19514" s="222">
        <v>1.1200000000000001</v>
      </c>
    </row>
    <row r="19515" spans="1:4" ht="12.75" customHeight="1">
      <c r="A19515" s="203" t="s">
        <v>21356</v>
      </c>
      <c r="B19515" s="193" t="s">
        <v>22875</v>
      </c>
      <c r="C19515" s="194" t="s">
        <v>19258</v>
      </c>
      <c r="D19515" s="222">
        <v>0.06</v>
      </c>
    </row>
    <row r="19516" spans="1:4" ht="12.75" customHeight="1">
      <c r="A19516" s="203" t="s">
        <v>21357</v>
      </c>
      <c r="B19516" s="193" t="s">
        <v>22876</v>
      </c>
      <c r="C19516" s="194" t="s">
        <v>19258</v>
      </c>
      <c r="D19516" s="222">
        <v>0.05</v>
      </c>
    </row>
    <row r="19517" spans="1:4" ht="12.75" customHeight="1">
      <c r="A19517" s="203" t="s">
        <v>21358</v>
      </c>
      <c r="B19517" s="193" t="s">
        <v>22877</v>
      </c>
      <c r="C19517" s="194" t="s">
        <v>19258</v>
      </c>
      <c r="D19517" s="222">
        <v>0.04</v>
      </c>
    </row>
    <row r="19518" spans="1:4" ht="12.75" customHeight="1">
      <c r="A19518" s="203" t="s">
        <v>21359</v>
      </c>
      <c r="B19518" s="193" t="s">
        <v>22878</v>
      </c>
      <c r="C19518" s="194" t="s">
        <v>19258</v>
      </c>
      <c r="D19518" s="222">
        <v>1.83</v>
      </c>
    </row>
    <row r="19519" spans="1:4" ht="12.75" customHeight="1">
      <c r="A19519" s="203" t="s">
        <v>21360</v>
      </c>
      <c r="B19519" s="193" t="s">
        <v>22879</v>
      </c>
      <c r="C19519" s="194" t="s">
        <v>19258</v>
      </c>
      <c r="D19519" s="222">
        <v>1.47</v>
      </c>
    </row>
    <row r="19520" spans="1:4" ht="12.75" customHeight="1">
      <c r="A19520" s="203" t="s">
        <v>21361</v>
      </c>
      <c r="B19520" s="193" t="s">
        <v>22880</v>
      </c>
      <c r="C19520" s="194" t="s">
        <v>19258</v>
      </c>
      <c r="D19520" s="222">
        <v>1.2</v>
      </c>
    </row>
    <row r="19521" spans="1:4" ht="12.75" customHeight="1">
      <c r="A19521" s="203" t="s">
        <v>21362</v>
      </c>
      <c r="B19521" s="193" t="s">
        <v>22881</v>
      </c>
      <c r="C19521" s="194" t="s">
        <v>20126</v>
      </c>
      <c r="D19521" s="222">
        <v>68.040000000000006</v>
      </c>
    </row>
    <row r="19522" spans="1:4" ht="12.75" customHeight="1">
      <c r="A19522" s="203" t="s">
        <v>21363</v>
      </c>
      <c r="B19522" s="193" t="s">
        <v>22882</v>
      </c>
      <c r="C19522" s="194" t="s">
        <v>20126</v>
      </c>
      <c r="D19522" s="222">
        <v>54.4</v>
      </c>
    </row>
    <row r="19523" spans="1:4" ht="12.75" customHeight="1">
      <c r="A19523" s="203" t="s">
        <v>21364</v>
      </c>
      <c r="B19523" s="193" t="s">
        <v>22883</v>
      </c>
      <c r="C19523" s="194" t="s">
        <v>20126</v>
      </c>
      <c r="D19523" s="222">
        <v>44.45</v>
      </c>
    </row>
    <row r="19524" spans="1:4" ht="12.75" customHeight="1">
      <c r="A19524" s="203" t="s">
        <v>21365</v>
      </c>
      <c r="B19524" s="193" t="s">
        <v>22884</v>
      </c>
      <c r="C19524" s="194" t="s">
        <v>20126</v>
      </c>
      <c r="D19524" s="222">
        <v>81.180000000000007</v>
      </c>
    </row>
    <row r="19525" spans="1:4" ht="12.75" customHeight="1">
      <c r="A19525" s="203" t="s">
        <v>21366</v>
      </c>
      <c r="B19525" s="193" t="s">
        <v>22885</v>
      </c>
      <c r="C19525" s="194" t="s">
        <v>20126</v>
      </c>
      <c r="D19525" s="222">
        <v>64.92</v>
      </c>
    </row>
    <row r="19526" spans="1:4" ht="12.75" customHeight="1">
      <c r="A19526" s="203" t="s">
        <v>21367</v>
      </c>
      <c r="B19526" s="193" t="s">
        <v>22886</v>
      </c>
      <c r="C19526" s="194" t="s">
        <v>20126</v>
      </c>
      <c r="D19526" s="222">
        <v>53.04</v>
      </c>
    </row>
    <row r="19527" spans="1:4" ht="12.75" customHeight="1">
      <c r="A19527" s="203" t="s">
        <v>21368</v>
      </c>
      <c r="B19527" s="193" t="s">
        <v>22887</v>
      </c>
      <c r="C19527" s="194" t="s">
        <v>20126</v>
      </c>
      <c r="D19527" s="222">
        <v>158.16999999999999</v>
      </c>
    </row>
    <row r="19528" spans="1:4" ht="12.75" customHeight="1">
      <c r="A19528" s="203" t="s">
        <v>21369</v>
      </c>
      <c r="B19528" s="193" t="s">
        <v>22888</v>
      </c>
      <c r="C19528" s="194" t="s">
        <v>20126</v>
      </c>
      <c r="D19528" s="222">
        <v>126.48</v>
      </c>
    </row>
    <row r="19529" spans="1:4" ht="12.75" customHeight="1">
      <c r="A19529" s="203" t="s">
        <v>21370</v>
      </c>
      <c r="B19529" s="193" t="s">
        <v>22889</v>
      </c>
      <c r="C19529" s="194" t="s">
        <v>20126</v>
      </c>
      <c r="D19529" s="222">
        <v>103.34</v>
      </c>
    </row>
    <row r="19530" spans="1:4" ht="12.75" customHeight="1">
      <c r="A19530" s="203" t="s">
        <v>21371</v>
      </c>
      <c r="B19530" s="193" t="s">
        <v>22890</v>
      </c>
      <c r="C19530" s="194" t="s">
        <v>20126</v>
      </c>
      <c r="D19530" s="222">
        <v>191.12</v>
      </c>
    </row>
    <row r="19531" spans="1:4" ht="12.75" customHeight="1">
      <c r="A19531" s="203" t="s">
        <v>21372</v>
      </c>
      <c r="B19531" s="193" t="s">
        <v>22891</v>
      </c>
      <c r="C19531" s="194" t="s">
        <v>20126</v>
      </c>
      <c r="D19531" s="222">
        <v>152.82</v>
      </c>
    </row>
    <row r="19532" spans="1:4" ht="12.75" customHeight="1">
      <c r="A19532" s="203" t="s">
        <v>21373</v>
      </c>
      <c r="B19532" s="193" t="s">
        <v>22892</v>
      </c>
      <c r="C19532" s="194" t="s">
        <v>20126</v>
      </c>
      <c r="D19532" s="222">
        <v>124.86</v>
      </c>
    </row>
    <row r="19533" spans="1:4" ht="21.75" customHeight="1">
      <c r="A19533" s="429" t="s">
        <v>24506</v>
      </c>
      <c r="B19533" s="430"/>
      <c r="C19533" s="430"/>
      <c r="D19533" s="431"/>
    </row>
    <row r="19534" spans="1:4" ht="15">
      <c r="A19534" s="205">
        <v>10</v>
      </c>
      <c r="B19534" s="191" t="s">
        <v>21374</v>
      </c>
      <c r="C19534" s="192"/>
      <c r="D19534" s="221"/>
    </row>
    <row r="19535" spans="1:4" ht="15">
      <c r="A19535" s="205">
        <v>15</v>
      </c>
      <c r="B19535" s="191" t="s">
        <v>21375</v>
      </c>
      <c r="C19535" s="192"/>
      <c r="D19535" s="221"/>
    </row>
    <row r="19536" spans="1:4" ht="14.25">
      <c r="A19536" s="203" t="s">
        <v>21376</v>
      </c>
      <c r="B19536" s="193" t="s">
        <v>21377</v>
      </c>
      <c r="C19536" s="194" t="s">
        <v>19820</v>
      </c>
      <c r="D19536" s="222">
        <v>54.45</v>
      </c>
    </row>
    <row r="19537" spans="1:4" ht="14.25">
      <c r="A19537" s="203" t="s">
        <v>21378</v>
      </c>
      <c r="B19537" s="193" t="s">
        <v>21379</v>
      </c>
      <c r="C19537" s="194" t="s">
        <v>19820</v>
      </c>
      <c r="D19537" s="222">
        <v>71.02</v>
      </c>
    </row>
    <row r="19538" spans="1:4" ht="14.25">
      <c r="A19538" s="203" t="s">
        <v>21380</v>
      </c>
      <c r="B19538" s="193" t="s">
        <v>21381</v>
      </c>
      <c r="C19538" s="194" t="s">
        <v>19820</v>
      </c>
      <c r="D19538" s="222">
        <v>127.47</v>
      </c>
    </row>
    <row r="19539" spans="1:4" ht="14.25">
      <c r="A19539" s="203" t="s">
        <v>21382</v>
      </c>
      <c r="B19539" s="193" t="s">
        <v>21383</v>
      </c>
      <c r="C19539" s="194" t="s">
        <v>19820</v>
      </c>
      <c r="D19539" s="222">
        <v>20.69</v>
      </c>
    </row>
    <row r="19540" spans="1:4" ht="14.25">
      <c r="A19540" s="203" t="s">
        <v>21384</v>
      </c>
      <c r="B19540" s="193" t="s">
        <v>21385</v>
      </c>
      <c r="C19540" s="194" t="s">
        <v>19820</v>
      </c>
      <c r="D19540" s="222">
        <v>32.51</v>
      </c>
    </row>
    <row r="19541" spans="1:4" ht="14.25">
      <c r="A19541" s="203" t="s">
        <v>21386</v>
      </c>
      <c r="B19541" s="193" t="s">
        <v>21387</v>
      </c>
      <c r="C19541" s="194" t="s">
        <v>19820</v>
      </c>
      <c r="D19541" s="222">
        <v>38.42</v>
      </c>
    </row>
    <row r="19542" spans="1:4" ht="14.25">
      <c r="A19542" s="203" t="s">
        <v>21388</v>
      </c>
      <c r="B19542" s="193" t="s">
        <v>21389</v>
      </c>
      <c r="C19542" s="194" t="s">
        <v>19820</v>
      </c>
      <c r="D19542" s="222">
        <v>49.46</v>
      </c>
    </row>
    <row r="19543" spans="1:4" ht="14.25">
      <c r="A19543" s="203" t="s">
        <v>21390</v>
      </c>
      <c r="B19543" s="193" t="s">
        <v>21391</v>
      </c>
      <c r="C19543" s="194" t="s">
        <v>19820</v>
      </c>
      <c r="D19543" s="222">
        <v>74.09</v>
      </c>
    </row>
    <row r="19544" spans="1:4" ht="14.25">
      <c r="A19544" s="203" t="s">
        <v>21392</v>
      </c>
      <c r="B19544" s="193" t="s">
        <v>21393</v>
      </c>
      <c r="C19544" s="194" t="s">
        <v>19820</v>
      </c>
      <c r="D19544" s="222">
        <v>34.369999999999997</v>
      </c>
    </row>
    <row r="19545" spans="1:4" ht="14.25">
      <c r="A19545" s="203" t="s">
        <v>21394</v>
      </c>
      <c r="B19545" s="193" t="s">
        <v>21395</v>
      </c>
      <c r="C19545" s="194" t="s">
        <v>19820</v>
      </c>
      <c r="D19545" s="222">
        <v>43.89</v>
      </c>
    </row>
    <row r="19546" spans="1:4" ht="14.25">
      <c r="A19546" s="203" t="s">
        <v>21396</v>
      </c>
      <c r="B19546" s="193" t="s">
        <v>21397</v>
      </c>
      <c r="C19546" s="194" t="s">
        <v>19820</v>
      </c>
      <c r="D19546" s="222">
        <v>63.54</v>
      </c>
    </row>
    <row r="19547" spans="1:4" ht="14.25">
      <c r="A19547" s="203" t="s">
        <v>21398</v>
      </c>
      <c r="B19547" s="193" t="s">
        <v>21399</v>
      </c>
      <c r="C19547" s="194" t="s">
        <v>19820</v>
      </c>
      <c r="D19547" s="222">
        <v>38.85</v>
      </c>
    </row>
    <row r="19548" spans="1:4" ht="14.25">
      <c r="A19548" s="203" t="s">
        <v>21400</v>
      </c>
      <c r="B19548" s="193" t="s">
        <v>21401</v>
      </c>
      <c r="C19548" s="194" t="s">
        <v>19820</v>
      </c>
      <c r="D19548" s="222">
        <v>50.05</v>
      </c>
    </row>
    <row r="19549" spans="1:4" ht="14.25">
      <c r="A19549" s="203" t="s">
        <v>21402</v>
      </c>
      <c r="B19549" s="193" t="s">
        <v>21403</v>
      </c>
      <c r="C19549" s="194" t="s">
        <v>19820</v>
      </c>
      <c r="D19549" s="222">
        <v>81.569999999999993</v>
      </c>
    </row>
    <row r="19550" spans="1:4" ht="14.25">
      <c r="A19550" s="203" t="s">
        <v>21404</v>
      </c>
      <c r="B19550" s="193" t="s">
        <v>21405</v>
      </c>
      <c r="C19550" s="194" t="s">
        <v>19820</v>
      </c>
      <c r="D19550" s="222">
        <v>24.42</v>
      </c>
    </row>
    <row r="19551" spans="1:4" ht="14.25">
      <c r="A19551" s="203" t="s">
        <v>21406</v>
      </c>
      <c r="B19551" s="193" t="s">
        <v>21407</v>
      </c>
      <c r="C19551" s="194" t="s">
        <v>19820</v>
      </c>
      <c r="D19551" s="222">
        <v>20.28</v>
      </c>
    </row>
    <row r="19552" spans="1:4" ht="14.25">
      <c r="A19552" s="203" t="s">
        <v>21408</v>
      </c>
      <c r="B19552" s="193" t="s">
        <v>21409</v>
      </c>
      <c r="C19552" s="194" t="s">
        <v>19820</v>
      </c>
      <c r="D19552" s="222">
        <v>20.69</v>
      </c>
    </row>
    <row r="19553" spans="1:4" ht="14.25">
      <c r="A19553" s="203" t="s">
        <v>21410</v>
      </c>
      <c r="B19553" s="193" t="s">
        <v>21411</v>
      </c>
      <c r="C19553" s="194" t="s">
        <v>19820</v>
      </c>
      <c r="D19553" s="222">
        <v>21.94</v>
      </c>
    </row>
    <row r="19554" spans="1:4" ht="14.25">
      <c r="A19554" s="203" t="s">
        <v>21412</v>
      </c>
      <c r="B19554" s="193" t="s">
        <v>21413</v>
      </c>
      <c r="C19554" s="194" t="s">
        <v>19820</v>
      </c>
      <c r="D19554" s="222">
        <v>38.57</v>
      </c>
    </row>
    <row r="19555" spans="1:4" ht="14.25">
      <c r="A19555" s="203" t="s">
        <v>21414</v>
      </c>
      <c r="B19555" s="193" t="s">
        <v>21415</v>
      </c>
      <c r="C19555" s="194" t="s">
        <v>19820</v>
      </c>
      <c r="D19555" s="222">
        <v>49.75</v>
      </c>
    </row>
    <row r="19556" spans="1:4" ht="14.25">
      <c r="A19556" s="203" t="s">
        <v>21416</v>
      </c>
      <c r="B19556" s="193" t="s">
        <v>21417</v>
      </c>
      <c r="C19556" s="194" t="s">
        <v>19820</v>
      </c>
      <c r="D19556" s="222">
        <v>84.94</v>
      </c>
    </row>
    <row r="19557" spans="1:4" ht="14.25">
      <c r="A19557" s="203" t="s">
        <v>21418</v>
      </c>
      <c r="B19557" s="193" t="s">
        <v>21419</v>
      </c>
      <c r="C19557" s="194" t="s">
        <v>19820</v>
      </c>
      <c r="D19557" s="222">
        <v>194.23</v>
      </c>
    </row>
    <row r="19558" spans="1:4" ht="14.25">
      <c r="A19558" s="203" t="s">
        <v>21420</v>
      </c>
      <c r="B19558" s="193" t="s">
        <v>24504</v>
      </c>
      <c r="C19558" s="194" t="s">
        <v>19820</v>
      </c>
      <c r="D19558" s="222">
        <v>38.28</v>
      </c>
    </row>
    <row r="19559" spans="1:4" ht="14.25">
      <c r="A19559" s="203" t="s">
        <v>21421</v>
      </c>
      <c r="B19559" s="193" t="s">
        <v>21422</v>
      </c>
      <c r="C19559" s="194" t="s">
        <v>19820</v>
      </c>
      <c r="D19559" s="222">
        <v>126.46</v>
      </c>
    </row>
    <row r="19560" spans="1:4" ht="14.25">
      <c r="A19560" s="203" t="s">
        <v>21423</v>
      </c>
      <c r="B19560" s="193" t="s">
        <v>21424</v>
      </c>
      <c r="C19560" s="194" t="s">
        <v>19820</v>
      </c>
      <c r="D19560" s="222">
        <v>131.15</v>
      </c>
    </row>
    <row r="19561" spans="1:4" ht="14.25">
      <c r="A19561" s="203" t="s">
        <v>21425</v>
      </c>
      <c r="B19561" s="193" t="s">
        <v>21426</v>
      </c>
      <c r="C19561" s="194" t="s">
        <v>19820</v>
      </c>
      <c r="D19561" s="222">
        <v>151.24</v>
      </c>
    </row>
    <row r="19562" spans="1:4" ht="14.25">
      <c r="A19562" s="203" t="s">
        <v>21427</v>
      </c>
      <c r="B19562" s="193" t="s">
        <v>21428</v>
      </c>
      <c r="C19562" s="194" t="s">
        <v>19820</v>
      </c>
      <c r="D19562" s="222">
        <v>126.46</v>
      </c>
    </row>
    <row r="19563" spans="1:4" ht="14.25">
      <c r="A19563" s="203" t="s">
        <v>21429</v>
      </c>
      <c r="B19563" s="193" t="s">
        <v>21430</v>
      </c>
      <c r="C19563" s="194" t="s">
        <v>19820</v>
      </c>
      <c r="D19563" s="222">
        <v>131.74</v>
      </c>
    </row>
    <row r="19564" spans="1:4" ht="14.25">
      <c r="A19564" s="203" t="s">
        <v>21431</v>
      </c>
      <c r="B19564" s="193" t="s">
        <v>21432</v>
      </c>
      <c r="C19564" s="194" t="s">
        <v>19820</v>
      </c>
      <c r="D19564" s="222">
        <v>147.13</v>
      </c>
    </row>
    <row r="19565" spans="1:4" ht="14.25">
      <c r="A19565" s="203" t="s">
        <v>21433</v>
      </c>
      <c r="B19565" s="193" t="s">
        <v>21434</v>
      </c>
      <c r="C19565" s="194" t="s">
        <v>19820</v>
      </c>
      <c r="D19565" s="222">
        <v>126.46</v>
      </c>
    </row>
    <row r="19566" spans="1:4" ht="14.25">
      <c r="A19566" s="203" t="s">
        <v>21435</v>
      </c>
      <c r="B19566" s="193" t="s">
        <v>21436</v>
      </c>
      <c r="C19566" s="194" t="s">
        <v>19820</v>
      </c>
      <c r="D19566" s="222">
        <v>130.86000000000001</v>
      </c>
    </row>
    <row r="19567" spans="1:4" ht="14.25">
      <c r="A19567" s="203" t="s">
        <v>21437</v>
      </c>
      <c r="B19567" s="193" t="s">
        <v>21438</v>
      </c>
      <c r="C19567" s="194" t="s">
        <v>19820</v>
      </c>
      <c r="D19567" s="222">
        <v>155.63999999999999</v>
      </c>
    </row>
    <row r="19568" spans="1:4" ht="12.75" customHeight="1">
      <c r="A19568" s="203" t="s">
        <v>21439</v>
      </c>
      <c r="B19568" s="193" t="s">
        <v>21440</v>
      </c>
      <c r="C19568" s="194" t="s">
        <v>19820</v>
      </c>
      <c r="D19568" s="222">
        <v>251.09</v>
      </c>
    </row>
    <row r="19569" spans="1:4" ht="12.75" customHeight="1">
      <c r="A19569" s="203" t="s">
        <v>21441</v>
      </c>
      <c r="B19569" s="193" t="s">
        <v>21442</v>
      </c>
      <c r="C19569" s="194" t="s">
        <v>19820</v>
      </c>
      <c r="D19569" s="222">
        <v>219.86</v>
      </c>
    </row>
    <row r="19570" spans="1:4" ht="12.75" customHeight="1">
      <c r="A19570" s="203" t="s">
        <v>21443</v>
      </c>
      <c r="B19570" s="193" t="s">
        <v>21444</v>
      </c>
      <c r="C19570" s="194" t="s">
        <v>19820</v>
      </c>
      <c r="D19570" s="222">
        <v>188.77</v>
      </c>
    </row>
    <row r="19571" spans="1:4" ht="14.25">
      <c r="A19571" s="203" t="s">
        <v>21445</v>
      </c>
      <c r="B19571" s="193" t="s">
        <v>21446</v>
      </c>
      <c r="C19571" s="194" t="s">
        <v>19820</v>
      </c>
      <c r="D19571" s="222">
        <v>126.46</v>
      </c>
    </row>
    <row r="19572" spans="1:4" ht="14.25">
      <c r="A19572" s="203" t="s">
        <v>21447</v>
      </c>
      <c r="B19572" s="193" t="s">
        <v>21448</v>
      </c>
      <c r="C19572" s="194" t="s">
        <v>19820</v>
      </c>
      <c r="D19572" s="222">
        <v>136.28</v>
      </c>
    </row>
    <row r="19573" spans="1:4" ht="14.25">
      <c r="A19573" s="203" t="s">
        <v>21449</v>
      </c>
      <c r="B19573" s="193" t="s">
        <v>21450</v>
      </c>
      <c r="C19573" s="194" t="s">
        <v>19820</v>
      </c>
      <c r="D19573" s="222">
        <v>167.07</v>
      </c>
    </row>
    <row r="19574" spans="1:4" ht="14.25">
      <c r="A19574" s="203" t="s">
        <v>21451</v>
      </c>
      <c r="B19574" s="193" t="s">
        <v>21452</v>
      </c>
      <c r="C19574" s="194" t="s">
        <v>19820</v>
      </c>
      <c r="D19574" s="222">
        <v>25.12</v>
      </c>
    </row>
    <row r="19575" spans="1:4" ht="15">
      <c r="A19575" s="206">
        <v>215</v>
      </c>
      <c r="B19575" s="191" t="s">
        <v>21453</v>
      </c>
      <c r="C19575" s="192"/>
      <c r="D19575" s="221"/>
    </row>
    <row r="19576" spans="1:4" ht="14.25">
      <c r="A19576" s="203" t="s">
        <v>21454</v>
      </c>
      <c r="B19576" s="193" t="s">
        <v>21455</v>
      </c>
      <c r="C19576" s="194" t="s">
        <v>14997</v>
      </c>
      <c r="D19576" s="222">
        <v>258</v>
      </c>
    </row>
    <row r="19577" spans="1:4" ht="15">
      <c r="A19577" s="205">
        <v>23</v>
      </c>
      <c r="B19577" s="191" t="s">
        <v>21456</v>
      </c>
      <c r="C19577" s="192"/>
      <c r="D19577" s="221"/>
    </row>
    <row r="19578" spans="1:4" ht="12.75" customHeight="1">
      <c r="A19578" s="203" t="s">
        <v>21457</v>
      </c>
      <c r="B19578" s="193" t="s">
        <v>21458</v>
      </c>
      <c r="C19578" s="194" t="s">
        <v>19205</v>
      </c>
      <c r="D19578" s="222">
        <v>1869.6</v>
      </c>
    </row>
    <row r="19579" spans="1:4" ht="12.75" customHeight="1">
      <c r="A19579" s="203" t="s">
        <v>21459</v>
      </c>
      <c r="B19579" s="193" t="s">
        <v>21460</v>
      </c>
      <c r="C19579" s="194" t="s">
        <v>20126</v>
      </c>
      <c r="D19579" s="222">
        <v>1.25</v>
      </c>
    </row>
    <row r="19580" spans="1:4" ht="12.75" customHeight="1">
      <c r="A19580" s="203" t="s">
        <v>21461</v>
      </c>
      <c r="B19580" s="193" t="s">
        <v>21462</v>
      </c>
      <c r="C19580" s="194" t="s">
        <v>19205</v>
      </c>
      <c r="D19580" s="222">
        <v>2056</v>
      </c>
    </row>
    <row r="19581" spans="1:4" ht="12.75" customHeight="1">
      <c r="A19581" s="203" t="s">
        <v>21463</v>
      </c>
      <c r="B19581" s="193" t="s">
        <v>21464</v>
      </c>
      <c r="C19581" s="194" t="s">
        <v>20126</v>
      </c>
      <c r="D19581" s="222">
        <v>1.1200000000000001</v>
      </c>
    </row>
    <row r="19582" spans="1:4" ht="12.75" customHeight="1">
      <c r="A19582" s="203" t="s">
        <v>21465</v>
      </c>
      <c r="B19582" s="193" t="s">
        <v>21466</v>
      </c>
      <c r="C19582" s="194" t="s">
        <v>19205</v>
      </c>
      <c r="D19582" s="222">
        <v>9335.2800000000007</v>
      </c>
    </row>
    <row r="19583" spans="1:4" ht="12.75" customHeight="1">
      <c r="A19583" s="203" t="s">
        <v>21467</v>
      </c>
      <c r="B19583" s="193" t="s">
        <v>21468</v>
      </c>
      <c r="C19583" s="194" t="s">
        <v>20126</v>
      </c>
      <c r="D19583" s="222">
        <v>2.02</v>
      </c>
    </row>
    <row r="19584" spans="1:4" ht="15">
      <c r="A19584" s="205">
        <v>31</v>
      </c>
      <c r="B19584" s="191" t="s">
        <v>21469</v>
      </c>
      <c r="C19584" s="192"/>
      <c r="D19584" s="221"/>
    </row>
    <row r="19585" spans="1:4" ht="15">
      <c r="A19585" s="205">
        <v>33</v>
      </c>
      <c r="B19585" s="191" t="s">
        <v>21470</v>
      </c>
      <c r="C19585" s="192"/>
      <c r="D19585" s="221"/>
    </row>
    <row r="19586" spans="1:4" ht="14.25">
      <c r="A19586" s="203" t="s">
        <v>21471</v>
      </c>
      <c r="B19586" s="193" t="s">
        <v>21472</v>
      </c>
      <c r="C19586" s="194" t="s">
        <v>14674</v>
      </c>
      <c r="D19586" s="222">
        <v>0.36</v>
      </c>
    </row>
    <row r="19587" spans="1:4" ht="14.25">
      <c r="A19587" s="203" t="s">
        <v>21473</v>
      </c>
      <c r="B19587" s="193" t="s">
        <v>21474</v>
      </c>
      <c r="C19587" s="194" t="s">
        <v>14997</v>
      </c>
      <c r="D19587" s="222">
        <v>1328.84</v>
      </c>
    </row>
    <row r="19588" spans="1:4" ht="14.25">
      <c r="A19588" s="203" t="s">
        <v>21475</v>
      </c>
      <c r="B19588" s="193" t="s">
        <v>21476</v>
      </c>
      <c r="C19588" s="194" t="s">
        <v>14674</v>
      </c>
      <c r="D19588" s="222">
        <v>0.46</v>
      </c>
    </row>
    <row r="19589" spans="1:4" ht="14.25">
      <c r="A19589" s="203" t="s">
        <v>21477</v>
      </c>
      <c r="B19589" s="193" t="s">
        <v>21478</v>
      </c>
      <c r="C19589" s="194" t="s">
        <v>14997</v>
      </c>
      <c r="D19589" s="222">
        <v>3220.96</v>
      </c>
    </row>
    <row r="19590" spans="1:4" ht="15">
      <c r="A19590" s="205">
        <v>34</v>
      </c>
      <c r="B19590" s="191" t="s">
        <v>21479</v>
      </c>
      <c r="C19590" s="192"/>
      <c r="D19590" s="221"/>
    </row>
    <row r="19591" spans="1:4" ht="14.25">
      <c r="A19591" s="203" t="s">
        <v>21480</v>
      </c>
      <c r="B19591" s="193" t="s">
        <v>21481</v>
      </c>
      <c r="C19591" s="194" t="s">
        <v>14674</v>
      </c>
      <c r="D19591" s="222">
        <v>1.1599999999999999</v>
      </c>
    </row>
    <row r="19592" spans="1:4" ht="14.25">
      <c r="A19592" s="203" t="s">
        <v>21482</v>
      </c>
      <c r="B19592" s="193" t="s">
        <v>21483</v>
      </c>
      <c r="C19592" s="194" t="s">
        <v>14674</v>
      </c>
      <c r="D19592" s="222">
        <v>4.7</v>
      </c>
    </row>
    <row r="19593" spans="1:4" ht="14.25">
      <c r="A19593" s="203" t="s">
        <v>21484</v>
      </c>
      <c r="B19593" s="193" t="s">
        <v>21485</v>
      </c>
      <c r="C19593" s="194" t="s">
        <v>14674</v>
      </c>
      <c r="D19593" s="222">
        <v>4.09</v>
      </c>
    </row>
    <row r="19594" spans="1:4" ht="14.25">
      <c r="A19594" s="203" t="s">
        <v>21486</v>
      </c>
      <c r="B19594" s="193" t="s">
        <v>21487</v>
      </c>
      <c r="C19594" s="194" t="s">
        <v>14674</v>
      </c>
      <c r="D19594" s="222">
        <v>3.54</v>
      </c>
    </row>
    <row r="19595" spans="1:4" ht="14.25">
      <c r="A19595" s="203" t="s">
        <v>21488</v>
      </c>
      <c r="B19595" s="193" t="s">
        <v>21489</v>
      </c>
      <c r="C19595" s="194" t="s">
        <v>14674</v>
      </c>
      <c r="D19595" s="222">
        <v>2.93</v>
      </c>
    </row>
    <row r="19596" spans="1:4" ht="14.25">
      <c r="A19596" s="203" t="s">
        <v>21490</v>
      </c>
      <c r="B19596" s="193" t="s">
        <v>21491</v>
      </c>
      <c r="C19596" s="194" t="s">
        <v>14674</v>
      </c>
      <c r="D19596" s="222">
        <v>2.3199999999999998</v>
      </c>
    </row>
    <row r="19597" spans="1:4" ht="14.25">
      <c r="A19597" s="203" t="s">
        <v>21492</v>
      </c>
      <c r="B19597" s="193" t="s">
        <v>21493</v>
      </c>
      <c r="C19597" s="194" t="s">
        <v>14674</v>
      </c>
      <c r="D19597" s="222">
        <v>1.77</v>
      </c>
    </row>
    <row r="19598" spans="1:4" ht="14.25">
      <c r="A19598" s="203" t="s">
        <v>21494</v>
      </c>
      <c r="B19598" s="193" t="s">
        <v>21495</v>
      </c>
      <c r="C19598" s="194" t="s">
        <v>14674</v>
      </c>
      <c r="D19598" s="222">
        <v>0.14000000000000001</v>
      </c>
    </row>
    <row r="19599" spans="1:4" ht="12.75" customHeight="1">
      <c r="A19599" s="203" t="s">
        <v>21496</v>
      </c>
      <c r="B19599" s="193" t="s">
        <v>21497</v>
      </c>
      <c r="C19599" s="194" t="s">
        <v>14674</v>
      </c>
      <c r="D19599" s="222">
        <v>0.14000000000000001</v>
      </c>
    </row>
    <row r="19600" spans="1:4" ht="12.75" customHeight="1">
      <c r="A19600" s="203" t="s">
        <v>21498</v>
      </c>
      <c r="B19600" s="193" t="s">
        <v>21499</v>
      </c>
      <c r="C19600" s="194" t="s">
        <v>14674</v>
      </c>
      <c r="D19600" s="222">
        <v>0.27</v>
      </c>
    </row>
    <row r="19601" spans="1:4" ht="12.75" customHeight="1">
      <c r="A19601" s="203" t="s">
        <v>21500</v>
      </c>
      <c r="B19601" s="193" t="s">
        <v>21501</v>
      </c>
      <c r="C19601" s="194" t="s">
        <v>14674</v>
      </c>
      <c r="D19601" s="222">
        <v>0.2</v>
      </c>
    </row>
    <row r="19602" spans="1:4" ht="12.75" customHeight="1">
      <c r="A19602" s="203" t="s">
        <v>21502</v>
      </c>
      <c r="B19602" s="193" t="s">
        <v>21503</v>
      </c>
      <c r="C19602" s="194" t="s">
        <v>14674</v>
      </c>
      <c r="D19602" s="222">
        <v>0.48</v>
      </c>
    </row>
    <row r="19603" spans="1:4" ht="12.75" customHeight="1">
      <c r="A19603" s="203" t="s">
        <v>21504</v>
      </c>
      <c r="B19603" s="193" t="s">
        <v>21505</v>
      </c>
      <c r="C19603" s="194" t="s">
        <v>14674</v>
      </c>
      <c r="D19603" s="222">
        <v>0.41</v>
      </c>
    </row>
    <row r="19604" spans="1:4" ht="12.75" customHeight="1">
      <c r="A19604" s="203" t="s">
        <v>21506</v>
      </c>
      <c r="B19604" s="193" t="s">
        <v>21507</v>
      </c>
      <c r="C19604" s="194" t="s">
        <v>14674</v>
      </c>
      <c r="D19604" s="222">
        <v>0.34</v>
      </c>
    </row>
    <row r="19605" spans="1:4" ht="12.75" customHeight="1">
      <c r="A19605" s="203" t="s">
        <v>21508</v>
      </c>
      <c r="B19605" s="193" t="s">
        <v>21509</v>
      </c>
      <c r="C19605" s="194" t="s">
        <v>14674</v>
      </c>
      <c r="D19605" s="222">
        <v>0.55000000000000004</v>
      </c>
    </row>
    <row r="19606" spans="1:4" ht="12.75" customHeight="1">
      <c r="A19606" s="203" t="s">
        <v>21510</v>
      </c>
      <c r="B19606" s="193" t="s">
        <v>21511</v>
      </c>
      <c r="C19606" s="194" t="s">
        <v>14674</v>
      </c>
      <c r="D19606" s="222">
        <v>0.95</v>
      </c>
    </row>
    <row r="19607" spans="1:4" ht="12.75" customHeight="1">
      <c r="A19607" s="203" t="s">
        <v>21512</v>
      </c>
      <c r="B19607" s="193" t="s">
        <v>21513</v>
      </c>
      <c r="C19607" s="194" t="s">
        <v>14674</v>
      </c>
      <c r="D19607" s="222">
        <v>3.41</v>
      </c>
    </row>
    <row r="19608" spans="1:4" ht="12.75" customHeight="1">
      <c r="A19608" s="203" t="s">
        <v>21514</v>
      </c>
      <c r="B19608" s="193" t="s">
        <v>21515</v>
      </c>
      <c r="C19608" s="194" t="s">
        <v>14674</v>
      </c>
      <c r="D19608" s="222">
        <v>2.86</v>
      </c>
    </row>
    <row r="19609" spans="1:4" ht="12.75" customHeight="1">
      <c r="A19609" s="203" t="s">
        <v>21516</v>
      </c>
      <c r="B19609" s="193" t="s">
        <v>21517</v>
      </c>
      <c r="C19609" s="194" t="s">
        <v>14674</v>
      </c>
      <c r="D19609" s="222">
        <v>2.38</v>
      </c>
    </row>
    <row r="19610" spans="1:4" ht="12.75" customHeight="1">
      <c r="A19610" s="203" t="s">
        <v>21518</v>
      </c>
      <c r="B19610" s="193" t="s">
        <v>21519</v>
      </c>
      <c r="C19610" s="194" t="s">
        <v>14674</v>
      </c>
      <c r="D19610" s="222">
        <v>1.91</v>
      </c>
    </row>
    <row r="19611" spans="1:4" ht="12.75" customHeight="1">
      <c r="A19611" s="203" t="s">
        <v>21520</v>
      </c>
      <c r="B19611" s="193" t="s">
        <v>21521</v>
      </c>
      <c r="C19611" s="194" t="s">
        <v>14674</v>
      </c>
      <c r="D19611" s="222">
        <v>1.43</v>
      </c>
    </row>
    <row r="19612" spans="1:4" ht="12.75" customHeight="1">
      <c r="A19612" s="203" t="s">
        <v>21522</v>
      </c>
      <c r="B19612" s="193" t="s">
        <v>21523</v>
      </c>
      <c r="C19612" s="194" t="s">
        <v>14674</v>
      </c>
      <c r="D19612" s="222">
        <v>3.88</v>
      </c>
    </row>
    <row r="19613" spans="1:4" ht="12.75" customHeight="1">
      <c r="A19613" s="203" t="s">
        <v>21524</v>
      </c>
      <c r="B19613" s="193" t="s">
        <v>21525</v>
      </c>
      <c r="C19613" s="194" t="s">
        <v>14674</v>
      </c>
      <c r="D19613" s="222">
        <v>1.43</v>
      </c>
    </row>
    <row r="19614" spans="1:4" ht="12.75" customHeight="1">
      <c r="A19614" s="203" t="s">
        <v>21526</v>
      </c>
      <c r="B19614" s="193" t="s">
        <v>21527</v>
      </c>
      <c r="C19614" s="194" t="s">
        <v>14674</v>
      </c>
      <c r="D19614" s="222">
        <v>5.79</v>
      </c>
    </row>
    <row r="19615" spans="1:4" ht="12.75" customHeight="1">
      <c r="A19615" s="203" t="s">
        <v>21528</v>
      </c>
      <c r="B19615" s="193" t="s">
        <v>21529</v>
      </c>
      <c r="C19615" s="194" t="s">
        <v>14674</v>
      </c>
      <c r="D19615" s="222">
        <v>5.04</v>
      </c>
    </row>
    <row r="19616" spans="1:4" ht="12.75" customHeight="1">
      <c r="A19616" s="203" t="s">
        <v>21530</v>
      </c>
      <c r="B19616" s="193" t="s">
        <v>21531</v>
      </c>
      <c r="C19616" s="194" t="s">
        <v>14674</v>
      </c>
      <c r="D19616" s="222">
        <v>4.3600000000000003</v>
      </c>
    </row>
    <row r="19617" spans="1:4" ht="12.75" customHeight="1">
      <c r="A19617" s="203" t="s">
        <v>21532</v>
      </c>
      <c r="B19617" s="193" t="s">
        <v>21533</v>
      </c>
      <c r="C19617" s="194" t="s">
        <v>14674</v>
      </c>
      <c r="D19617" s="222">
        <v>3.61</v>
      </c>
    </row>
    <row r="19618" spans="1:4" ht="12.75" customHeight="1">
      <c r="A19618" s="203" t="s">
        <v>21534</v>
      </c>
      <c r="B19618" s="193" t="s">
        <v>21535</v>
      </c>
      <c r="C19618" s="194" t="s">
        <v>14674</v>
      </c>
      <c r="D19618" s="222">
        <v>2.86</v>
      </c>
    </row>
    <row r="19619" spans="1:4" ht="12.75" customHeight="1">
      <c r="A19619" s="203" t="s">
        <v>21536</v>
      </c>
      <c r="B19619" s="193" t="s">
        <v>21537</v>
      </c>
      <c r="C19619" s="194" t="s">
        <v>14674</v>
      </c>
      <c r="D19619" s="222">
        <v>2.1800000000000002</v>
      </c>
    </row>
    <row r="19620" spans="1:4" ht="15">
      <c r="A19620" s="205">
        <v>35</v>
      </c>
      <c r="B19620" s="191" t="s">
        <v>21538</v>
      </c>
      <c r="C19620" s="192"/>
      <c r="D19620" s="221"/>
    </row>
    <row r="19621" spans="1:4" ht="14.25">
      <c r="A19621" s="203" t="s">
        <v>21539</v>
      </c>
      <c r="B19621" s="193" t="s">
        <v>21540</v>
      </c>
      <c r="C19621" s="194" t="s">
        <v>14997</v>
      </c>
      <c r="D19621" s="222">
        <v>13115.62</v>
      </c>
    </row>
    <row r="19622" spans="1:4" ht="14.25">
      <c r="A19622" s="203" t="s">
        <v>21541</v>
      </c>
      <c r="B19622" s="193" t="s">
        <v>21542</v>
      </c>
      <c r="C19622" s="194" t="s">
        <v>14997</v>
      </c>
      <c r="D19622" s="222">
        <v>3812.91</v>
      </c>
    </row>
    <row r="19623" spans="1:4" ht="14.25">
      <c r="A19623" s="203" t="s">
        <v>21543</v>
      </c>
      <c r="B19623" s="193" t="s">
        <v>21544</v>
      </c>
      <c r="C19623" s="194" t="s">
        <v>14997</v>
      </c>
      <c r="D19623" s="222">
        <v>11436.93</v>
      </c>
    </row>
    <row r="19624" spans="1:4" ht="14.25">
      <c r="A19624" s="203" t="s">
        <v>21545</v>
      </c>
      <c r="B19624" s="193" t="s">
        <v>21546</v>
      </c>
      <c r="C19624" s="194" t="s">
        <v>14997</v>
      </c>
      <c r="D19624" s="222">
        <v>7625.82</v>
      </c>
    </row>
    <row r="19625" spans="1:4" ht="12.75" customHeight="1">
      <c r="A19625" s="203" t="s">
        <v>21547</v>
      </c>
      <c r="B19625" s="193" t="s">
        <v>21548</v>
      </c>
      <c r="C19625" s="194" t="s">
        <v>14997</v>
      </c>
      <c r="D19625" s="222">
        <v>2521.5300000000002</v>
      </c>
    </row>
    <row r="19626" spans="1:4" ht="12.75" customHeight="1">
      <c r="A19626" s="203" t="s">
        <v>21549</v>
      </c>
      <c r="B19626" s="193" t="s">
        <v>21550</v>
      </c>
      <c r="C19626" s="194" t="s">
        <v>14997</v>
      </c>
      <c r="D19626" s="222">
        <v>10437.16</v>
      </c>
    </row>
    <row r="19627" spans="1:4" ht="12.75" customHeight="1">
      <c r="A19627" s="203" t="s">
        <v>21551</v>
      </c>
      <c r="B19627" s="193" t="s">
        <v>21552</v>
      </c>
      <c r="C19627" s="194" t="s">
        <v>14997</v>
      </c>
      <c r="D19627" s="222">
        <v>7917.59</v>
      </c>
    </row>
    <row r="19628" spans="1:4" ht="12.75" customHeight="1">
      <c r="A19628" s="203" t="s">
        <v>21553</v>
      </c>
      <c r="B19628" s="193" t="s">
        <v>21554</v>
      </c>
      <c r="C19628" s="194" t="s">
        <v>14997</v>
      </c>
      <c r="D19628" s="222">
        <v>3966.03</v>
      </c>
    </row>
    <row r="19629" spans="1:4" ht="14.25">
      <c r="A19629" s="203" t="s">
        <v>21555</v>
      </c>
      <c r="B19629" s="193" t="s">
        <v>21556</v>
      </c>
      <c r="C19629" s="194" t="s">
        <v>14674</v>
      </c>
      <c r="D19629" s="222">
        <v>0.79</v>
      </c>
    </row>
    <row r="19630" spans="1:4" ht="14.25">
      <c r="A19630" s="203" t="s">
        <v>21557</v>
      </c>
      <c r="B19630" s="193" t="s">
        <v>21558</v>
      </c>
      <c r="C19630" s="194" t="s">
        <v>14674</v>
      </c>
      <c r="D19630" s="222">
        <v>2.8</v>
      </c>
    </row>
    <row r="19631" spans="1:4" ht="14.25">
      <c r="A19631" s="203" t="s">
        <v>21559</v>
      </c>
      <c r="B19631" s="193" t="s">
        <v>21560</v>
      </c>
      <c r="C19631" s="194" t="s">
        <v>14674</v>
      </c>
      <c r="D19631" s="222">
        <v>2.46</v>
      </c>
    </row>
    <row r="19632" spans="1:4" ht="14.25">
      <c r="A19632" s="203" t="s">
        <v>21561</v>
      </c>
      <c r="B19632" s="193" t="s">
        <v>21562</v>
      </c>
      <c r="C19632" s="194" t="s">
        <v>14674</v>
      </c>
      <c r="D19632" s="222">
        <v>2.12</v>
      </c>
    </row>
    <row r="19633" spans="1:4" ht="14.25">
      <c r="A19633" s="203" t="s">
        <v>21563</v>
      </c>
      <c r="B19633" s="193" t="s">
        <v>21564</v>
      </c>
      <c r="C19633" s="194" t="s">
        <v>14674</v>
      </c>
      <c r="D19633" s="222">
        <v>1.8</v>
      </c>
    </row>
    <row r="19634" spans="1:4" ht="14.25">
      <c r="A19634" s="203" t="s">
        <v>21565</v>
      </c>
      <c r="B19634" s="193" t="s">
        <v>21566</v>
      </c>
      <c r="C19634" s="194" t="s">
        <v>14674</v>
      </c>
      <c r="D19634" s="222">
        <v>1.46</v>
      </c>
    </row>
    <row r="19635" spans="1:4" ht="14.25">
      <c r="A19635" s="203" t="s">
        <v>21567</v>
      </c>
      <c r="B19635" s="193" t="s">
        <v>21568</v>
      </c>
      <c r="C19635" s="194" t="s">
        <v>14674</v>
      </c>
      <c r="D19635" s="222">
        <v>1.1299999999999999</v>
      </c>
    </row>
    <row r="19636" spans="1:4" ht="14.25">
      <c r="A19636" s="203" t="s">
        <v>21569</v>
      </c>
      <c r="B19636" s="193" t="s">
        <v>21570</v>
      </c>
      <c r="C19636" s="194" t="s">
        <v>14034</v>
      </c>
      <c r="D19636" s="222">
        <v>6</v>
      </c>
    </row>
    <row r="19637" spans="1:4" ht="14.25">
      <c r="A19637" s="203" t="s">
        <v>21571</v>
      </c>
      <c r="B19637" s="193" t="s">
        <v>21572</v>
      </c>
      <c r="C19637" s="194" t="s">
        <v>21573</v>
      </c>
      <c r="D19637" s="222">
        <v>510.19</v>
      </c>
    </row>
    <row r="19638" spans="1:4" ht="14.25">
      <c r="A19638" s="203" t="s">
        <v>21574</v>
      </c>
      <c r="B19638" s="193" t="s">
        <v>21575</v>
      </c>
      <c r="C19638" s="194" t="s">
        <v>21573</v>
      </c>
      <c r="D19638" s="222">
        <v>493.93</v>
      </c>
    </row>
    <row r="19639" spans="1:4" ht="14.25">
      <c r="A19639" s="203" t="s">
        <v>21576</v>
      </c>
      <c r="B19639" s="193" t="s">
        <v>21577</v>
      </c>
      <c r="C19639" s="194" t="s">
        <v>21573</v>
      </c>
      <c r="D19639" s="222">
        <v>571.89</v>
      </c>
    </row>
    <row r="19640" spans="1:4" ht="14.25">
      <c r="A19640" s="203" t="s">
        <v>21578</v>
      </c>
      <c r="B19640" s="193" t="s">
        <v>21579</v>
      </c>
      <c r="C19640" s="194" t="s">
        <v>21573</v>
      </c>
      <c r="D19640" s="222">
        <v>563.47</v>
      </c>
    </row>
    <row r="19641" spans="1:4" ht="14.25">
      <c r="A19641" s="203" t="s">
        <v>21580</v>
      </c>
      <c r="B19641" s="193" t="s">
        <v>21581</v>
      </c>
      <c r="C19641" s="194" t="s">
        <v>14997</v>
      </c>
      <c r="D19641" s="222">
        <v>1577.05</v>
      </c>
    </row>
    <row r="19642" spans="1:4" ht="14.25">
      <c r="A19642" s="203" t="s">
        <v>21582</v>
      </c>
      <c r="B19642" s="193" t="s">
        <v>21583</v>
      </c>
      <c r="C19642" s="194" t="s">
        <v>21573</v>
      </c>
      <c r="D19642" s="222">
        <v>1041.1099999999999</v>
      </c>
    </row>
    <row r="19643" spans="1:4" ht="14.25">
      <c r="A19643" s="203" t="s">
        <v>21584</v>
      </c>
      <c r="B19643" s="193" t="s">
        <v>21585</v>
      </c>
      <c r="C19643" s="194" t="s">
        <v>21573</v>
      </c>
      <c r="D19643" s="222">
        <v>417.03</v>
      </c>
    </row>
    <row r="19644" spans="1:4" ht="14.25">
      <c r="A19644" s="203" t="s">
        <v>21586</v>
      </c>
      <c r="B19644" s="193" t="s">
        <v>21587</v>
      </c>
      <c r="C19644" s="194" t="s">
        <v>21573</v>
      </c>
      <c r="D19644" s="222">
        <v>779.37</v>
      </c>
    </row>
    <row r="19645" spans="1:4" ht="14.25">
      <c r="A19645" s="203" t="s">
        <v>21588</v>
      </c>
      <c r="B19645" s="193" t="s">
        <v>21589</v>
      </c>
      <c r="C19645" s="194" t="s">
        <v>21573</v>
      </c>
      <c r="D19645" s="222">
        <v>951.01</v>
      </c>
    </row>
    <row r="19646" spans="1:4" ht="14.25">
      <c r="A19646" s="203" t="s">
        <v>21590</v>
      </c>
      <c r="B19646" s="193" t="s">
        <v>21591</v>
      </c>
      <c r="C19646" s="194" t="s">
        <v>21573</v>
      </c>
      <c r="D19646" s="222">
        <v>1568.12</v>
      </c>
    </row>
    <row r="19647" spans="1:4" ht="14.25">
      <c r="A19647" s="203" t="s">
        <v>21592</v>
      </c>
      <c r="B19647" s="193" t="s">
        <v>21593</v>
      </c>
      <c r="C19647" s="194" t="s">
        <v>21573</v>
      </c>
      <c r="D19647" s="222">
        <v>1325.43</v>
      </c>
    </row>
    <row r="19648" spans="1:4" ht="14.25">
      <c r="A19648" s="203" t="s">
        <v>21594</v>
      </c>
      <c r="B19648" s="193" t="s">
        <v>21595</v>
      </c>
      <c r="C19648" s="194" t="s">
        <v>21573</v>
      </c>
      <c r="D19648" s="222">
        <v>1819.06</v>
      </c>
    </row>
    <row r="19649" spans="1:4" ht="14.25">
      <c r="A19649" s="203" t="s">
        <v>21596</v>
      </c>
      <c r="B19649" s="193" t="s">
        <v>21597</v>
      </c>
      <c r="C19649" s="194" t="s">
        <v>21573</v>
      </c>
      <c r="D19649" s="222">
        <v>2018.16</v>
      </c>
    </row>
    <row r="19650" spans="1:4" ht="14.25">
      <c r="A19650" s="203" t="s">
        <v>21598</v>
      </c>
      <c r="B19650" s="193" t="s">
        <v>21599</v>
      </c>
      <c r="C19650" s="194" t="s">
        <v>21573</v>
      </c>
      <c r="D19650" s="222">
        <v>1618.31</v>
      </c>
    </row>
    <row r="19651" spans="1:4" ht="14.25">
      <c r="A19651" s="203" t="s">
        <v>21600</v>
      </c>
      <c r="B19651" s="193" t="s">
        <v>21601</v>
      </c>
      <c r="C19651" s="194" t="s">
        <v>21573</v>
      </c>
      <c r="D19651" s="222">
        <v>1890.87</v>
      </c>
    </row>
    <row r="19652" spans="1:4" ht="14.25">
      <c r="A19652" s="203" t="s">
        <v>21602</v>
      </c>
      <c r="B19652" s="193" t="s">
        <v>21603</v>
      </c>
      <c r="C19652" s="194" t="s">
        <v>21573</v>
      </c>
      <c r="D19652" s="222">
        <v>1321.43</v>
      </c>
    </row>
    <row r="19653" spans="1:4" ht="14.25">
      <c r="A19653" s="203" t="s">
        <v>21604</v>
      </c>
      <c r="B19653" s="193" t="s">
        <v>21605</v>
      </c>
      <c r="C19653" s="194" t="s">
        <v>21573</v>
      </c>
      <c r="D19653" s="222">
        <v>768.79</v>
      </c>
    </row>
    <row r="19654" spans="1:4" ht="14.25">
      <c r="A19654" s="203" t="s">
        <v>21606</v>
      </c>
      <c r="B19654" s="193" t="s">
        <v>21607</v>
      </c>
      <c r="C19654" s="194" t="s">
        <v>21573</v>
      </c>
      <c r="D19654" s="222">
        <v>1345.75</v>
      </c>
    </row>
    <row r="19655" spans="1:4" ht="14.25">
      <c r="A19655" s="203" t="s">
        <v>21608</v>
      </c>
      <c r="B19655" s="193" t="s">
        <v>21609</v>
      </c>
      <c r="C19655" s="194" t="s">
        <v>21573</v>
      </c>
      <c r="D19655" s="222">
        <v>983.46</v>
      </c>
    </row>
    <row r="19656" spans="1:4" ht="14.25">
      <c r="A19656" s="203" t="s">
        <v>21610</v>
      </c>
      <c r="B19656" s="193" t="s">
        <v>21611</v>
      </c>
      <c r="C19656" s="194" t="s">
        <v>21573</v>
      </c>
      <c r="D19656" s="222">
        <v>1538.5</v>
      </c>
    </row>
    <row r="19657" spans="1:4" ht="14.25">
      <c r="A19657" s="203" t="s">
        <v>21612</v>
      </c>
      <c r="B19657" s="193" t="s">
        <v>21613</v>
      </c>
      <c r="C19657" s="194" t="s">
        <v>21573</v>
      </c>
      <c r="D19657" s="222">
        <v>2229.7600000000002</v>
      </c>
    </row>
    <row r="19658" spans="1:4" ht="14.25">
      <c r="A19658" s="203" t="s">
        <v>21614</v>
      </c>
      <c r="B19658" s="193" t="s">
        <v>21615</v>
      </c>
      <c r="C19658" s="194" t="s">
        <v>21573</v>
      </c>
      <c r="D19658" s="222">
        <v>1455.66</v>
      </c>
    </row>
    <row r="19659" spans="1:4" ht="14.25">
      <c r="A19659" s="203" t="s">
        <v>21616</v>
      </c>
      <c r="B19659" s="193" t="s">
        <v>21617</v>
      </c>
      <c r="C19659" s="194" t="s">
        <v>21573</v>
      </c>
      <c r="D19659" s="222">
        <v>1178.68</v>
      </c>
    </row>
    <row r="19660" spans="1:4" ht="14.25">
      <c r="A19660" s="203" t="s">
        <v>21618</v>
      </c>
      <c r="B19660" s="193" t="s">
        <v>21619</v>
      </c>
      <c r="C19660" s="194" t="s">
        <v>21573</v>
      </c>
      <c r="D19660" s="222">
        <v>1302.54</v>
      </c>
    </row>
    <row r="19661" spans="1:4" ht="14.25">
      <c r="A19661" s="203" t="s">
        <v>21620</v>
      </c>
      <c r="B19661" s="193" t="s">
        <v>21621</v>
      </c>
      <c r="C19661" s="194" t="s">
        <v>21573</v>
      </c>
      <c r="D19661" s="222">
        <v>1682.78</v>
      </c>
    </row>
    <row r="19662" spans="1:4" ht="12.75" customHeight="1">
      <c r="A19662" s="203" t="s">
        <v>21622</v>
      </c>
      <c r="B19662" s="193" t="s">
        <v>21623</v>
      </c>
      <c r="C19662" s="194" t="s">
        <v>21573</v>
      </c>
      <c r="D19662" s="222">
        <v>1012.42</v>
      </c>
    </row>
    <row r="19663" spans="1:4" ht="14.25">
      <c r="A19663" s="203" t="s">
        <v>21624</v>
      </c>
      <c r="B19663" s="193" t="s">
        <v>21625</v>
      </c>
      <c r="C19663" s="194" t="s">
        <v>21573</v>
      </c>
      <c r="D19663" s="222">
        <v>587.02</v>
      </c>
    </row>
    <row r="19664" spans="1:4" ht="14.25">
      <c r="A19664" s="203" t="s">
        <v>21626</v>
      </c>
      <c r="B19664" s="193" t="s">
        <v>21627</v>
      </c>
      <c r="C19664" s="194" t="s">
        <v>21573</v>
      </c>
      <c r="D19664" s="222">
        <v>1819.06</v>
      </c>
    </row>
    <row r="19665" spans="1:4" ht="14.25">
      <c r="A19665" s="203" t="s">
        <v>21628</v>
      </c>
      <c r="B19665" s="193" t="s">
        <v>21629</v>
      </c>
      <c r="C19665" s="194" t="s">
        <v>21573</v>
      </c>
      <c r="D19665" s="222">
        <v>1455.66</v>
      </c>
    </row>
    <row r="19666" spans="1:4" ht="14.25">
      <c r="A19666" s="203" t="s">
        <v>21630</v>
      </c>
      <c r="B19666" s="193" t="s">
        <v>21631</v>
      </c>
      <c r="C19666" s="194" t="s">
        <v>21573</v>
      </c>
      <c r="D19666" s="222">
        <v>1742.5</v>
      </c>
    </row>
    <row r="19667" spans="1:4" ht="14.25">
      <c r="A19667" s="203" t="s">
        <v>21632</v>
      </c>
      <c r="B19667" s="193" t="s">
        <v>21633</v>
      </c>
      <c r="C19667" s="194" t="s">
        <v>21573</v>
      </c>
      <c r="D19667" s="222">
        <v>1665.94</v>
      </c>
    </row>
    <row r="19668" spans="1:4" ht="14.25">
      <c r="A19668" s="203" t="s">
        <v>21634</v>
      </c>
      <c r="B19668" s="193" t="s">
        <v>21635</v>
      </c>
      <c r="C19668" s="194" t="s">
        <v>21573</v>
      </c>
      <c r="D19668" s="222">
        <v>1005.14</v>
      </c>
    </row>
    <row r="19669" spans="1:4" ht="14.25">
      <c r="A19669" s="203" t="s">
        <v>21636</v>
      </c>
      <c r="B19669" s="193" t="s">
        <v>21637</v>
      </c>
      <c r="C19669" s="194" t="s">
        <v>21573</v>
      </c>
      <c r="D19669" s="222">
        <v>494.54</v>
      </c>
    </row>
    <row r="19670" spans="1:4" ht="14.25">
      <c r="A19670" s="203" t="s">
        <v>21638</v>
      </c>
      <c r="B19670" s="193" t="s">
        <v>21639</v>
      </c>
      <c r="C19670" s="194" t="s">
        <v>21573</v>
      </c>
      <c r="D19670" s="222">
        <v>1439.95</v>
      </c>
    </row>
    <row r="19671" spans="1:4" ht="14.25">
      <c r="A19671" s="203" t="s">
        <v>21640</v>
      </c>
      <c r="B19671" s="193" t="s">
        <v>21641</v>
      </c>
      <c r="C19671" s="194" t="s">
        <v>21573</v>
      </c>
      <c r="D19671" s="222">
        <v>1742.5</v>
      </c>
    </row>
    <row r="19672" spans="1:4" ht="14.25">
      <c r="A19672" s="203" t="s">
        <v>21642</v>
      </c>
      <c r="B19672" s="193" t="s">
        <v>21643</v>
      </c>
      <c r="C19672" s="194" t="s">
        <v>21573</v>
      </c>
      <c r="D19672" s="222">
        <v>1258.72</v>
      </c>
    </row>
    <row r="19673" spans="1:4" ht="12.75" customHeight="1">
      <c r="A19673" s="203" t="s">
        <v>21644</v>
      </c>
      <c r="B19673" s="193" t="s">
        <v>21645</v>
      </c>
      <c r="C19673" s="194" t="s">
        <v>21573</v>
      </c>
      <c r="D19673" s="222">
        <v>626.74</v>
      </c>
    </row>
    <row r="19674" spans="1:4" ht="14.25">
      <c r="A19674" s="203" t="s">
        <v>21646</v>
      </c>
      <c r="B19674" s="193" t="s">
        <v>21647</v>
      </c>
      <c r="C19674" s="194" t="s">
        <v>21573</v>
      </c>
      <c r="D19674" s="222">
        <v>1771.43</v>
      </c>
    </row>
    <row r="19675" spans="1:4" ht="14.25">
      <c r="A19675" s="203" t="s">
        <v>21648</v>
      </c>
      <c r="B19675" s="193" t="s">
        <v>21649</v>
      </c>
      <c r="C19675" s="194" t="s">
        <v>21573</v>
      </c>
      <c r="D19675" s="222">
        <v>1316.82</v>
      </c>
    </row>
    <row r="19676" spans="1:4" ht="14.25">
      <c r="A19676" s="203" t="s">
        <v>21650</v>
      </c>
      <c r="B19676" s="193" t="s">
        <v>21651</v>
      </c>
      <c r="C19676" s="194" t="s">
        <v>21573</v>
      </c>
      <c r="D19676" s="222">
        <v>1178.68</v>
      </c>
    </row>
    <row r="19677" spans="1:4" ht="14.25">
      <c r="A19677" s="203" t="s">
        <v>21652</v>
      </c>
      <c r="B19677" s="193" t="s">
        <v>21653</v>
      </c>
      <c r="C19677" s="194" t="s">
        <v>21573</v>
      </c>
      <c r="D19677" s="222">
        <v>615.36</v>
      </c>
    </row>
    <row r="19678" spans="1:4" ht="14.25">
      <c r="A19678" s="203" t="s">
        <v>21654</v>
      </c>
      <c r="B19678" s="193" t="s">
        <v>21655</v>
      </c>
      <c r="C19678" s="194" t="s">
        <v>21573</v>
      </c>
      <c r="D19678" s="222">
        <v>768.79</v>
      </c>
    </row>
    <row r="19679" spans="1:4" ht="14.25">
      <c r="A19679" s="203" t="s">
        <v>21656</v>
      </c>
      <c r="B19679" s="193" t="s">
        <v>21657</v>
      </c>
      <c r="C19679" s="194" t="s">
        <v>21573</v>
      </c>
      <c r="D19679" s="222">
        <v>1041.1099999999999</v>
      </c>
    </row>
    <row r="19680" spans="1:4" ht="15">
      <c r="A19680" s="205">
        <v>37</v>
      </c>
      <c r="B19680" s="191" t="s">
        <v>21658</v>
      </c>
      <c r="C19680" s="192"/>
      <c r="D19680" s="221"/>
    </row>
    <row r="19681" spans="1:4" ht="14.25">
      <c r="A19681" s="203" t="s">
        <v>21659</v>
      </c>
      <c r="B19681" s="193" t="s">
        <v>21660</v>
      </c>
      <c r="C19681" s="194" t="s">
        <v>20126</v>
      </c>
      <c r="D19681" s="222">
        <v>1.25</v>
      </c>
    </row>
    <row r="19682" spans="1:4" ht="14.25">
      <c r="A19682" s="203" t="s">
        <v>21661</v>
      </c>
      <c r="B19682" s="193" t="s">
        <v>21662</v>
      </c>
      <c r="C19682" s="194" t="s">
        <v>19820</v>
      </c>
      <c r="D19682" s="222">
        <v>38.28</v>
      </c>
    </row>
    <row r="19683" spans="1:4" ht="15">
      <c r="A19683" s="205">
        <v>38</v>
      </c>
      <c r="B19683" s="191" t="s">
        <v>21663</v>
      </c>
      <c r="C19683" s="192"/>
      <c r="D19683" s="221"/>
    </row>
    <row r="19684" spans="1:4" ht="14.25">
      <c r="A19684" s="203" t="s">
        <v>21664</v>
      </c>
      <c r="B19684" s="193" t="s">
        <v>21665</v>
      </c>
      <c r="C19684" s="194" t="s">
        <v>14674</v>
      </c>
      <c r="D19684" s="222">
        <v>0.23</v>
      </c>
    </row>
    <row r="19685" spans="1:4" ht="14.25">
      <c r="A19685" s="203" t="s">
        <v>21666</v>
      </c>
      <c r="B19685" s="193" t="s">
        <v>21667</v>
      </c>
      <c r="C19685" s="194" t="s">
        <v>14674</v>
      </c>
      <c r="D19685" s="222">
        <v>0.86</v>
      </c>
    </row>
    <row r="19686" spans="1:4" ht="14.25">
      <c r="A19686" s="203" t="s">
        <v>21668</v>
      </c>
      <c r="B19686" s="193" t="s">
        <v>21669</v>
      </c>
      <c r="C19686" s="194" t="s">
        <v>14674</v>
      </c>
      <c r="D19686" s="222">
        <v>0.75</v>
      </c>
    </row>
    <row r="19687" spans="1:4" ht="14.25">
      <c r="A19687" s="203" t="s">
        <v>21670</v>
      </c>
      <c r="B19687" s="193" t="s">
        <v>21671</v>
      </c>
      <c r="C19687" s="194" t="s">
        <v>14674</v>
      </c>
      <c r="D19687" s="222">
        <v>0.65</v>
      </c>
    </row>
    <row r="19688" spans="1:4" ht="14.25">
      <c r="A19688" s="203" t="s">
        <v>21672</v>
      </c>
      <c r="B19688" s="193" t="s">
        <v>21673</v>
      </c>
      <c r="C19688" s="194" t="s">
        <v>14674</v>
      </c>
      <c r="D19688" s="222">
        <v>0.54</v>
      </c>
    </row>
    <row r="19689" spans="1:4" ht="14.25">
      <c r="A19689" s="203" t="s">
        <v>21674</v>
      </c>
      <c r="B19689" s="193" t="s">
        <v>21675</v>
      </c>
      <c r="C19689" s="194" t="s">
        <v>14674</v>
      </c>
      <c r="D19689" s="222">
        <v>0.44</v>
      </c>
    </row>
    <row r="19690" spans="1:4" ht="14.25">
      <c r="A19690" s="203" t="s">
        <v>21676</v>
      </c>
      <c r="B19690" s="193" t="s">
        <v>21677</v>
      </c>
      <c r="C19690" s="194" t="s">
        <v>14674</v>
      </c>
      <c r="D19690" s="222">
        <v>0.34</v>
      </c>
    </row>
    <row r="19691" spans="1:4" ht="12.75" customHeight="1">
      <c r="A19691" s="203" t="s">
        <v>21678</v>
      </c>
      <c r="B19691" s="193" t="s">
        <v>21679</v>
      </c>
      <c r="C19691" s="194" t="s">
        <v>14674</v>
      </c>
      <c r="D19691" s="222">
        <v>0.09</v>
      </c>
    </row>
    <row r="19692" spans="1:4" ht="12.75" customHeight="1">
      <c r="A19692" s="203" t="s">
        <v>21680</v>
      </c>
      <c r="B19692" s="193" t="s">
        <v>21681</v>
      </c>
      <c r="C19692" s="194" t="s">
        <v>14674</v>
      </c>
      <c r="D19692" s="222">
        <v>0.61</v>
      </c>
    </row>
    <row r="19693" spans="1:4" ht="12.75" customHeight="1">
      <c r="A19693" s="203" t="s">
        <v>21682</v>
      </c>
      <c r="B19693" s="193" t="s">
        <v>21683</v>
      </c>
      <c r="C19693" s="194" t="s">
        <v>14674</v>
      </c>
      <c r="D19693" s="222">
        <v>2.4300000000000002</v>
      </c>
    </row>
    <row r="19694" spans="1:4" ht="12.75" customHeight="1">
      <c r="A19694" s="203" t="s">
        <v>21684</v>
      </c>
      <c r="B19694" s="193" t="s">
        <v>21685</v>
      </c>
      <c r="C19694" s="194" t="s">
        <v>14674</v>
      </c>
      <c r="D19694" s="222">
        <v>2.12</v>
      </c>
    </row>
    <row r="19695" spans="1:4" ht="12.75" customHeight="1">
      <c r="A19695" s="203" t="s">
        <v>21686</v>
      </c>
      <c r="B19695" s="193" t="s">
        <v>21687</v>
      </c>
      <c r="C19695" s="194" t="s">
        <v>14674</v>
      </c>
      <c r="D19695" s="222">
        <v>1.82</v>
      </c>
    </row>
    <row r="19696" spans="1:4" ht="12.75" customHeight="1">
      <c r="A19696" s="203" t="s">
        <v>21688</v>
      </c>
      <c r="B19696" s="193" t="s">
        <v>21689</v>
      </c>
      <c r="C19696" s="194" t="s">
        <v>14674</v>
      </c>
      <c r="D19696" s="222">
        <v>1.52</v>
      </c>
    </row>
    <row r="19697" spans="1:4" ht="12.75" customHeight="1">
      <c r="A19697" s="203" t="s">
        <v>21690</v>
      </c>
      <c r="B19697" s="193" t="s">
        <v>21691</v>
      </c>
      <c r="C19697" s="194" t="s">
        <v>14674</v>
      </c>
      <c r="D19697" s="222">
        <v>1.21</v>
      </c>
    </row>
    <row r="19698" spans="1:4" ht="12.75" customHeight="1">
      <c r="A19698" s="203" t="s">
        <v>21692</v>
      </c>
      <c r="B19698" s="193" t="s">
        <v>21693</v>
      </c>
      <c r="C19698" s="194" t="s">
        <v>14674</v>
      </c>
      <c r="D19698" s="222">
        <v>0.91</v>
      </c>
    </row>
    <row r="19699" spans="1:4" ht="12.75" customHeight="1">
      <c r="A19699" s="203" t="s">
        <v>21694</v>
      </c>
      <c r="B19699" s="193" t="s">
        <v>21695</v>
      </c>
      <c r="C19699" s="194" t="s">
        <v>14674</v>
      </c>
      <c r="D19699" s="222">
        <v>0.09</v>
      </c>
    </row>
    <row r="19700" spans="1:4" ht="12.75" customHeight="1">
      <c r="A19700" s="203" t="s">
        <v>21696</v>
      </c>
      <c r="B19700" s="193" t="s">
        <v>21697</v>
      </c>
      <c r="C19700" s="194" t="s">
        <v>14674</v>
      </c>
      <c r="D19700" s="222">
        <v>0.15</v>
      </c>
    </row>
    <row r="19701" spans="1:4" ht="12.75" customHeight="1">
      <c r="A19701" s="203" t="s">
        <v>21698</v>
      </c>
      <c r="B19701" s="193" t="s">
        <v>21699</v>
      </c>
      <c r="C19701" s="194" t="s">
        <v>14674</v>
      </c>
      <c r="D19701" s="222">
        <v>0.12</v>
      </c>
    </row>
    <row r="19702" spans="1:4" ht="12.75" customHeight="1">
      <c r="A19702" s="203" t="s">
        <v>21700</v>
      </c>
      <c r="B19702" s="193" t="s">
        <v>21701</v>
      </c>
      <c r="C19702" s="194" t="s">
        <v>14674</v>
      </c>
      <c r="D19702" s="222">
        <v>0.24</v>
      </c>
    </row>
    <row r="19703" spans="1:4" ht="12.75" customHeight="1">
      <c r="A19703" s="203" t="s">
        <v>21702</v>
      </c>
      <c r="B19703" s="193" t="s">
        <v>21703</v>
      </c>
      <c r="C19703" s="194" t="s">
        <v>14674</v>
      </c>
      <c r="D19703" s="222">
        <v>0.21</v>
      </c>
    </row>
    <row r="19704" spans="1:4" ht="12.75" customHeight="1">
      <c r="A19704" s="203" t="s">
        <v>21704</v>
      </c>
      <c r="B19704" s="193" t="s">
        <v>21705</v>
      </c>
      <c r="C19704" s="194" t="s">
        <v>14674</v>
      </c>
      <c r="D19704" s="222">
        <v>0.18</v>
      </c>
    </row>
    <row r="19705" spans="1:4" ht="12.75" customHeight="1">
      <c r="A19705" s="203" t="s">
        <v>21706</v>
      </c>
      <c r="B19705" s="193" t="s">
        <v>21707</v>
      </c>
      <c r="C19705" s="194" t="s">
        <v>14674</v>
      </c>
      <c r="D19705" s="222">
        <v>0.27</v>
      </c>
    </row>
    <row r="19706" spans="1:4" ht="12.75" customHeight="1">
      <c r="A19706" s="203" t="s">
        <v>21708</v>
      </c>
      <c r="B19706" s="193" t="s">
        <v>21709</v>
      </c>
      <c r="C19706" s="194" t="s">
        <v>14674</v>
      </c>
      <c r="D19706" s="222">
        <v>0.52</v>
      </c>
    </row>
    <row r="19707" spans="1:4" ht="12.75" customHeight="1">
      <c r="A19707" s="203" t="s">
        <v>21710</v>
      </c>
      <c r="B19707" s="193" t="s">
        <v>21711</v>
      </c>
      <c r="C19707" s="194" t="s">
        <v>14674</v>
      </c>
      <c r="D19707" s="222">
        <v>1.76</v>
      </c>
    </row>
    <row r="19708" spans="1:4" ht="12.75" customHeight="1">
      <c r="A19708" s="203" t="s">
        <v>21712</v>
      </c>
      <c r="B19708" s="193" t="s">
        <v>21713</v>
      </c>
      <c r="C19708" s="194" t="s">
        <v>14674</v>
      </c>
      <c r="D19708" s="222">
        <v>1.49</v>
      </c>
    </row>
    <row r="19709" spans="1:4" ht="12.75" customHeight="1">
      <c r="A19709" s="203" t="s">
        <v>21714</v>
      </c>
      <c r="B19709" s="193" t="s">
        <v>21715</v>
      </c>
      <c r="C19709" s="194" t="s">
        <v>14674</v>
      </c>
      <c r="D19709" s="222">
        <v>1.24</v>
      </c>
    </row>
    <row r="19710" spans="1:4" ht="12.75" customHeight="1">
      <c r="A19710" s="203" t="s">
        <v>21716</v>
      </c>
      <c r="B19710" s="193" t="s">
        <v>21717</v>
      </c>
      <c r="C19710" s="194" t="s">
        <v>14674</v>
      </c>
      <c r="D19710" s="222">
        <v>1</v>
      </c>
    </row>
    <row r="19711" spans="1:4" ht="12.75" customHeight="1">
      <c r="A19711" s="203" t="s">
        <v>21718</v>
      </c>
      <c r="B19711" s="193" t="s">
        <v>21719</v>
      </c>
      <c r="C19711" s="194" t="s">
        <v>14674</v>
      </c>
      <c r="D19711" s="222">
        <v>0.76</v>
      </c>
    </row>
    <row r="19712" spans="1:4" ht="12.75" customHeight="1">
      <c r="A19712" s="203" t="s">
        <v>21720</v>
      </c>
      <c r="B19712" s="193" t="s">
        <v>21721</v>
      </c>
      <c r="C19712" s="194" t="s">
        <v>14674</v>
      </c>
      <c r="D19712" s="222">
        <v>1.97</v>
      </c>
    </row>
    <row r="19713" spans="1:4" ht="12.75" customHeight="1">
      <c r="A19713" s="203" t="s">
        <v>21722</v>
      </c>
      <c r="B19713" s="193" t="s">
        <v>21723</v>
      </c>
      <c r="C19713" s="194" t="s">
        <v>14674</v>
      </c>
      <c r="D19713" s="222">
        <v>0.76</v>
      </c>
    </row>
    <row r="19714" spans="1:4" ht="12.75" customHeight="1">
      <c r="A19714" s="203" t="s">
        <v>21724</v>
      </c>
      <c r="B19714" s="193" t="s">
        <v>21725</v>
      </c>
      <c r="C19714" s="194" t="s">
        <v>14674</v>
      </c>
      <c r="D19714" s="222">
        <v>2.97</v>
      </c>
    </row>
    <row r="19715" spans="1:4" ht="12.75" customHeight="1">
      <c r="A19715" s="203" t="s">
        <v>21726</v>
      </c>
      <c r="B19715" s="193" t="s">
        <v>21727</v>
      </c>
      <c r="C19715" s="194" t="s">
        <v>14674</v>
      </c>
      <c r="D19715" s="222">
        <v>2.58</v>
      </c>
    </row>
    <row r="19716" spans="1:4" ht="12.75" customHeight="1">
      <c r="A19716" s="203" t="s">
        <v>21728</v>
      </c>
      <c r="B19716" s="193" t="s">
        <v>21729</v>
      </c>
      <c r="C19716" s="194" t="s">
        <v>14674</v>
      </c>
      <c r="D19716" s="222">
        <v>2.21</v>
      </c>
    </row>
    <row r="19717" spans="1:4" ht="12.75" customHeight="1">
      <c r="A19717" s="203" t="s">
        <v>21730</v>
      </c>
      <c r="B19717" s="193" t="s">
        <v>21731</v>
      </c>
      <c r="C19717" s="194" t="s">
        <v>14674</v>
      </c>
      <c r="D19717" s="222">
        <v>1.85</v>
      </c>
    </row>
    <row r="19718" spans="1:4" ht="12.75" customHeight="1">
      <c r="A19718" s="203" t="s">
        <v>21732</v>
      </c>
      <c r="B19718" s="193" t="s">
        <v>21733</v>
      </c>
      <c r="C19718" s="194" t="s">
        <v>14674</v>
      </c>
      <c r="D19718" s="222">
        <v>1.49</v>
      </c>
    </row>
    <row r="19719" spans="1:4" ht="12.75" customHeight="1">
      <c r="A19719" s="203" t="s">
        <v>21734</v>
      </c>
      <c r="B19719" s="193" t="s">
        <v>21735</v>
      </c>
      <c r="C19719" s="194" t="s">
        <v>14674</v>
      </c>
      <c r="D19719" s="222">
        <v>1.1200000000000001</v>
      </c>
    </row>
    <row r="19720" spans="1:4" ht="12.75" customHeight="1">
      <c r="A19720" s="203" t="s">
        <v>21736</v>
      </c>
      <c r="B19720" s="193" t="s">
        <v>21737</v>
      </c>
      <c r="C19720" s="194" t="s">
        <v>14674</v>
      </c>
      <c r="D19720" s="222">
        <v>0.18</v>
      </c>
    </row>
    <row r="19721" spans="1:4" ht="12.75" customHeight="1">
      <c r="A19721" s="203" t="s">
        <v>21738</v>
      </c>
      <c r="B19721" s="193" t="s">
        <v>21739</v>
      </c>
      <c r="C19721" s="194" t="s">
        <v>14674</v>
      </c>
      <c r="D19721" s="222">
        <v>0.68</v>
      </c>
    </row>
    <row r="19722" spans="1:4" ht="12.75" customHeight="1">
      <c r="A19722" s="203" t="s">
        <v>21740</v>
      </c>
      <c r="B19722" s="193" t="s">
        <v>21741</v>
      </c>
      <c r="C19722" s="194" t="s">
        <v>14674</v>
      </c>
      <c r="D19722" s="222">
        <v>0.61</v>
      </c>
    </row>
    <row r="19723" spans="1:4" ht="12.75" customHeight="1">
      <c r="A19723" s="203" t="s">
        <v>21742</v>
      </c>
      <c r="B19723" s="193" t="s">
        <v>21743</v>
      </c>
      <c r="C19723" s="194" t="s">
        <v>14674</v>
      </c>
      <c r="D19723" s="222">
        <v>0.55000000000000004</v>
      </c>
    </row>
    <row r="19724" spans="1:4" ht="12.75" customHeight="1">
      <c r="A19724" s="203" t="s">
        <v>21744</v>
      </c>
      <c r="B19724" s="193" t="s">
        <v>21745</v>
      </c>
      <c r="C19724" s="194" t="s">
        <v>14674</v>
      </c>
      <c r="D19724" s="222">
        <v>0.41</v>
      </c>
    </row>
    <row r="19725" spans="1:4" ht="12.75" customHeight="1">
      <c r="A19725" s="203" t="s">
        <v>21746</v>
      </c>
      <c r="B19725" s="193" t="s">
        <v>21747</v>
      </c>
      <c r="C19725" s="194" t="s">
        <v>14674</v>
      </c>
      <c r="D19725" s="222">
        <v>0.34</v>
      </c>
    </row>
    <row r="19726" spans="1:4" ht="12.75" customHeight="1">
      <c r="A19726" s="203" t="s">
        <v>21748</v>
      </c>
      <c r="B19726" s="193" t="s">
        <v>21749</v>
      </c>
      <c r="C19726" s="194" t="s">
        <v>14674</v>
      </c>
      <c r="D19726" s="222">
        <v>0.27</v>
      </c>
    </row>
    <row r="19727" spans="1:4" ht="12.75" customHeight="1">
      <c r="A19727" s="203" t="s">
        <v>21750</v>
      </c>
      <c r="B19727" s="193" t="s">
        <v>21751</v>
      </c>
      <c r="C19727" s="194" t="s">
        <v>14674</v>
      </c>
      <c r="D19727" s="222">
        <v>0.15</v>
      </c>
    </row>
    <row r="19728" spans="1:4" ht="12.75" customHeight="1">
      <c r="A19728" s="203" t="s">
        <v>21752</v>
      </c>
      <c r="B19728" s="193" t="s">
        <v>21753</v>
      </c>
      <c r="C19728" s="194" t="s">
        <v>14674</v>
      </c>
      <c r="D19728" s="222">
        <v>0.5</v>
      </c>
    </row>
    <row r="19729" spans="1:4" ht="12.75" customHeight="1">
      <c r="A19729" s="203" t="s">
        <v>21754</v>
      </c>
      <c r="B19729" s="193" t="s">
        <v>21755</v>
      </c>
      <c r="C19729" s="194" t="s">
        <v>14674</v>
      </c>
      <c r="D19729" s="222">
        <v>0.44</v>
      </c>
    </row>
    <row r="19730" spans="1:4" ht="12.75" customHeight="1">
      <c r="A19730" s="203" t="s">
        <v>21756</v>
      </c>
      <c r="B19730" s="193" t="s">
        <v>21757</v>
      </c>
      <c r="C19730" s="194" t="s">
        <v>14674</v>
      </c>
      <c r="D19730" s="222">
        <v>0.34</v>
      </c>
    </row>
    <row r="19731" spans="1:4" ht="12.75" customHeight="1">
      <c r="A19731" s="203" t="s">
        <v>21758</v>
      </c>
      <c r="B19731" s="193" t="s">
        <v>21759</v>
      </c>
      <c r="C19731" s="194" t="s">
        <v>14674</v>
      </c>
      <c r="D19731" s="222">
        <v>0.27</v>
      </c>
    </row>
    <row r="19732" spans="1:4" ht="12.75" customHeight="1">
      <c r="A19732" s="203" t="s">
        <v>21760</v>
      </c>
      <c r="B19732" s="193" t="s">
        <v>21761</v>
      </c>
      <c r="C19732" s="194" t="s">
        <v>14674</v>
      </c>
      <c r="D19732" s="222">
        <v>0.23</v>
      </c>
    </row>
    <row r="19733" spans="1:4" ht="12.75" customHeight="1">
      <c r="A19733" s="203" t="s">
        <v>21762</v>
      </c>
      <c r="B19733" s="193" t="s">
        <v>21763</v>
      </c>
      <c r="C19733" s="194" t="s">
        <v>14674</v>
      </c>
      <c r="D19733" s="222">
        <v>0.59</v>
      </c>
    </row>
    <row r="19734" spans="1:4" ht="12.75" customHeight="1">
      <c r="A19734" s="203" t="s">
        <v>21764</v>
      </c>
      <c r="B19734" s="193" t="s">
        <v>21765</v>
      </c>
      <c r="C19734" s="194" t="s">
        <v>14674</v>
      </c>
      <c r="D19734" s="222">
        <v>0.22</v>
      </c>
    </row>
    <row r="19735" spans="1:4" ht="12.75" customHeight="1">
      <c r="A19735" s="203" t="s">
        <v>21766</v>
      </c>
      <c r="B19735" s="193" t="s">
        <v>21767</v>
      </c>
      <c r="C19735" s="194" t="s">
        <v>14674</v>
      </c>
      <c r="D19735" s="222">
        <v>0.75</v>
      </c>
    </row>
    <row r="19736" spans="1:4" ht="12.75" customHeight="1">
      <c r="A19736" s="203" t="s">
        <v>21768</v>
      </c>
      <c r="B19736" s="193" t="s">
        <v>21769</v>
      </c>
      <c r="C19736" s="194" t="s">
        <v>14674</v>
      </c>
      <c r="D19736" s="222">
        <v>0.55000000000000004</v>
      </c>
    </row>
    <row r="19737" spans="1:4" ht="12.75" customHeight="1">
      <c r="A19737" s="203" t="s">
        <v>21770</v>
      </c>
      <c r="B19737" s="193" t="s">
        <v>21771</v>
      </c>
      <c r="C19737" s="194" t="s">
        <v>14674</v>
      </c>
      <c r="D19737" s="222">
        <v>0.45</v>
      </c>
    </row>
    <row r="19738" spans="1:4" ht="12.75" customHeight="1">
      <c r="A19738" s="203" t="s">
        <v>21772</v>
      </c>
      <c r="B19738" s="193" t="s">
        <v>21773</v>
      </c>
      <c r="C19738" s="194" t="s">
        <v>14674</v>
      </c>
      <c r="D19738" s="222">
        <v>0.33</v>
      </c>
    </row>
    <row r="19739" spans="1:4" ht="12.75" customHeight="1">
      <c r="A19739" s="203" t="s">
        <v>21774</v>
      </c>
      <c r="B19739" s="193" t="s">
        <v>21775</v>
      </c>
      <c r="C19739" s="194" t="s">
        <v>14674</v>
      </c>
      <c r="D19739" s="222">
        <v>0.89</v>
      </c>
    </row>
    <row r="19740" spans="1:4" ht="12.75" customHeight="1">
      <c r="A19740" s="203" t="s">
        <v>21776</v>
      </c>
      <c r="B19740" s="193" t="s">
        <v>21777</v>
      </c>
      <c r="C19740" s="194" t="s">
        <v>14674</v>
      </c>
      <c r="D19740" s="222">
        <v>0.64</v>
      </c>
    </row>
    <row r="19741" spans="1:4" ht="15">
      <c r="A19741" s="205">
        <v>39</v>
      </c>
      <c r="B19741" s="191" t="s">
        <v>21778</v>
      </c>
      <c r="C19741" s="192"/>
      <c r="D19741" s="221"/>
    </row>
    <row r="19742" spans="1:4" ht="14.25">
      <c r="A19742" s="203" t="s">
        <v>21779</v>
      </c>
      <c r="B19742" s="193" t="s">
        <v>21780</v>
      </c>
      <c r="C19742" s="194" t="s">
        <v>21781</v>
      </c>
      <c r="D19742" s="222">
        <v>170</v>
      </c>
    </row>
    <row r="19743" spans="1:4" ht="14.25">
      <c r="A19743" s="203" t="s">
        <v>21782</v>
      </c>
      <c r="B19743" s="193" t="s">
        <v>21783</v>
      </c>
      <c r="C19743" s="194" t="s">
        <v>21781</v>
      </c>
      <c r="D19743" s="222">
        <v>130</v>
      </c>
    </row>
    <row r="19744" spans="1:4" ht="14.25">
      <c r="A19744" s="203" t="s">
        <v>21784</v>
      </c>
      <c r="B19744" s="193" t="s">
        <v>21785</v>
      </c>
      <c r="C19744" s="194" t="s">
        <v>21781</v>
      </c>
      <c r="D19744" s="222">
        <v>50</v>
      </c>
    </row>
    <row r="19745" spans="1:11" ht="14.25">
      <c r="A19745" s="203" t="s">
        <v>21786</v>
      </c>
      <c r="B19745" s="193" t="s">
        <v>21787</v>
      </c>
      <c r="C19745" s="194" t="s">
        <v>21781</v>
      </c>
      <c r="D19745" s="222">
        <v>25</v>
      </c>
    </row>
    <row r="19746" spans="1:11" ht="15">
      <c r="A19746" s="206">
        <v>245</v>
      </c>
      <c r="B19746" s="191" t="s">
        <v>21788</v>
      </c>
      <c r="C19746" s="192"/>
      <c r="D19746" s="221"/>
    </row>
    <row r="19747" spans="1:11" ht="12.75" customHeight="1">
      <c r="A19747" s="203" t="s">
        <v>21789</v>
      </c>
      <c r="B19747" s="193" t="s">
        <v>21790</v>
      </c>
      <c r="C19747" s="194" t="s">
        <v>14997</v>
      </c>
      <c r="D19747" s="222">
        <v>915.18</v>
      </c>
    </row>
    <row r="19748" spans="1:11" ht="12.75" customHeight="1">
      <c r="A19748" s="203" t="s">
        <v>21791</v>
      </c>
      <c r="B19748" s="193" t="s">
        <v>21792</v>
      </c>
      <c r="C19748" s="194" t="s">
        <v>20126</v>
      </c>
      <c r="D19748" s="222">
        <v>2.2400000000000002</v>
      </c>
    </row>
    <row r="19749" spans="1:11" ht="12.75" customHeight="1">
      <c r="A19749" s="203" t="s">
        <v>21793</v>
      </c>
      <c r="B19749" s="193" t="s">
        <v>21794</v>
      </c>
      <c r="C19749" s="194" t="s">
        <v>14883</v>
      </c>
      <c r="D19749" s="222">
        <v>79.09</v>
      </c>
    </row>
    <row r="19750" spans="1:11" ht="21.75" customHeight="1">
      <c r="A19750" s="432" t="s">
        <v>24507</v>
      </c>
      <c r="B19750" s="433"/>
      <c r="C19750" s="433"/>
      <c r="D19750" s="434"/>
    </row>
    <row r="19751" spans="1:11">
      <c r="A19751" s="446" t="s">
        <v>24508</v>
      </c>
      <c r="B19751" s="447"/>
      <c r="C19751" s="447"/>
      <c r="D19751" s="448"/>
      <c r="E19751" s="207"/>
      <c r="F19751" s="207"/>
      <c r="G19751" s="207"/>
      <c r="H19751" s="207"/>
      <c r="I19751" s="207"/>
      <c r="J19751" s="207"/>
      <c r="K19751" s="207"/>
    </row>
    <row r="19752" spans="1:11" ht="12.75" customHeight="1">
      <c r="A19752" s="446" t="s">
        <v>24509</v>
      </c>
      <c r="B19752" s="447"/>
      <c r="C19752" s="447"/>
      <c r="D19752" s="448"/>
      <c r="E19752" s="207"/>
      <c r="F19752" s="207"/>
      <c r="G19752" s="207"/>
      <c r="H19752" s="207"/>
      <c r="I19752" s="207"/>
      <c r="J19752" s="207"/>
      <c r="K19752" s="207"/>
    </row>
    <row r="19753" spans="1:11">
      <c r="A19753" s="213" t="s">
        <v>24510</v>
      </c>
      <c r="B19753" s="209" t="s">
        <v>24511</v>
      </c>
      <c r="C19753" s="209" t="s">
        <v>14997</v>
      </c>
      <c r="D19753" s="223">
        <v>16.41</v>
      </c>
    </row>
    <row r="19754" spans="1:11">
      <c r="A19754" s="213" t="s">
        <v>24512</v>
      </c>
      <c r="B19754" s="209" t="s">
        <v>24513</v>
      </c>
      <c r="C19754" s="209" t="s">
        <v>14997</v>
      </c>
      <c r="D19754" s="223">
        <v>21.9</v>
      </c>
    </row>
    <row r="19755" spans="1:11">
      <c r="A19755" s="213" t="s">
        <v>24514</v>
      </c>
      <c r="B19755" s="209" t="s">
        <v>24515</v>
      </c>
      <c r="C19755" s="209" t="s">
        <v>14997</v>
      </c>
      <c r="D19755" s="223">
        <v>19.690000000000001</v>
      </c>
    </row>
    <row r="19756" spans="1:11">
      <c r="A19756" s="213" t="s">
        <v>24516</v>
      </c>
      <c r="B19756" s="209" t="s">
        <v>24517</v>
      </c>
      <c r="C19756" s="209" t="s">
        <v>14997</v>
      </c>
      <c r="D19756" s="223">
        <v>34.659999999999997</v>
      </c>
    </row>
    <row r="19757" spans="1:11">
      <c r="A19757" s="213" t="s">
        <v>24518</v>
      </c>
      <c r="B19757" s="209" t="s">
        <v>24519</v>
      </c>
      <c r="C19757" s="209" t="s">
        <v>14997</v>
      </c>
      <c r="D19757" s="223">
        <v>20.34</v>
      </c>
    </row>
    <row r="19758" spans="1:11">
      <c r="A19758" s="213" t="s">
        <v>24520</v>
      </c>
      <c r="B19758" s="209" t="s">
        <v>24521</v>
      </c>
      <c r="C19758" s="209" t="s">
        <v>14883</v>
      </c>
      <c r="D19758" s="223">
        <v>2.0499999999999998</v>
      </c>
    </row>
    <row r="19759" spans="1:11" ht="16.5" customHeight="1">
      <c r="A19759" s="416" t="s">
        <v>24522</v>
      </c>
      <c r="B19759" s="417"/>
      <c r="C19759" s="417"/>
      <c r="D19759" s="418"/>
    </row>
    <row r="19760" spans="1:11">
      <c r="A19760" s="213" t="s">
        <v>24523</v>
      </c>
      <c r="B19760" s="209" t="s">
        <v>24524</v>
      </c>
      <c r="C19760" s="209" t="s">
        <v>14997</v>
      </c>
      <c r="D19760" s="223">
        <v>0.15</v>
      </c>
    </row>
    <row r="19761" spans="1:4">
      <c r="A19761" s="416" t="s">
        <v>24525</v>
      </c>
      <c r="B19761" s="417"/>
      <c r="C19761" s="417"/>
      <c r="D19761" s="418"/>
    </row>
    <row r="19762" spans="1:4">
      <c r="A19762" s="446" t="s">
        <v>24526</v>
      </c>
      <c r="B19762" s="447"/>
      <c r="C19762" s="447"/>
      <c r="D19762" s="448"/>
    </row>
    <row r="19763" spans="1:4">
      <c r="A19763" s="213" t="s">
        <v>24527</v>
      </c>
      <c r="B19763" s="209" t="s">
        <v>24528</v>
      </c>
      <c r="C19763" s="209" t="s">
        <v>14997</v>
      </c>
      <c r="D19763" s="223">
        <v>349.9</v>
      </c>
    </row>
    <row r="19764" spans="1:4" ht="25.5">
      <c r="A19764" s="213" t="s">
        <v>24529</v>
      </c>
      <c r="B19764" s="209" t="s">
        <v>24530</v>
      </c>
      <c r="C19764" s="209" t="s">
        <v>14997</v>
      </c>
      <c r="D19764" s="223">
        <v>13.79</v>
      </c>
    </row>
    <row r="19765" spans="1:4" ht="25.5">
      <c r="A19765" s="213" t="s">
        <v>24531</v>
      </c>
      <c r="B19765" s="209" t="s">
        <v>24532</v>
      </c>
      <c r="C19765" s="209" t="s">
        <v>14997</v>
      </c>
      <c r="D19765" s="223">
        <v>294.56</v>
      </c>
    </row>
    <row r="19766" spans="1:4" ht="25.5">
      <c r="A19766" s="213" t="s">
        <v>24533</v>
      </c>
      <c r="B19766" s="209" t="s">
        <v>24534</v>
      </c>
      <c r="C19766" s="209" t="s">
        <v>14997</v>
      </c>
      <c r="D19766" s="223">
        <v>51.22</v>
      </c>
    </row>
    <row r="19767" spans="1:4" ht="25.5">
      <c r="A19767" s="213" t="s">
        <v>24535</v>
      </c>
      <c r="B19767" s="209" t="s">
        <v>24536</v>
      </c>
      <c r="C19767" s="209" t="s">
        <v>14997</v>
      </c>
      <c r="D19767" s="223">
        <v>152.88</v>
      </c>
    </row>
    <row r="19768" spans="1:4" ht="25.5">
      <c r="A19768" s="213" t="s">
        <v>24537</v>
      </c>
      <c r="B19768" s="209" t="s">
        <v>24538</v>
      </c>
      <c r="C19768" s="209" t="s">
        <v>14997</v>
      </c>
      <c r="D19768" s="223">
        <v>121.38</v>
      </c>
    </row>
    <row r="19769" spans="1:4" ht="19.5" customHeight="1">
      <c r="A19769" s="416" t="s">
        <v>24539</v>
      </c>
      <c r="B19769" s="417"/>
      <c r="C19769" s="417"/>
      <c r="D19769" s="418"/>
    </row>
    <row r="19770" spans="1:4">
      <c r="A19770" s="213" t="s">
        <v>24540</v>
      </c>
      <c r="B19770" s="209" t="s">
        <v>24541</v>
      </c>
      <c r="C19770" s="209" t="s">
        <v>14997</v>
      </c>
      <c r="D19770" s="223">
        <v>6.04</v>
      </c>
    </row>
    <row r="19771" spans="1:4">
      <c r="A19771" s="213" t="s">
        <v>24542</v>
      </c>
      <c r="B19771" s="209" t="s">
        <v>24543</v>
      </c>
      <c r="C19771" s="209" t="s">
        <v>14997</v>
      </c>
      <c r="D19771" s="223">
        <v>7.5</v>
      </c>
    </row>
    <row r="19772" spans="1:4">
      <c r="A19772" s="213" t="s">
        <v>24544</v>
      </c>
      <c r="B19772" s="209" t="s">
        <v>24545</v>
      </c>
      <c r="C19772" s="209" t="s">
        <v>14997</v>
      </c>
      <c r="D19772" s="223">
        <v>4.47</v>
      </c>
    </row>
    <row r="19773" spans="1:4">
      <c r="A19773" s="213" t="s">
        <v>24546</v>
      </c>
      <c r="B19773" s="209" t="s">
        <v>24547</v>
      </c>
      <c r="C19773" s="209" t="s">
        <v>14997</v>
      </c>
      <c r="D19773" s="223">
        <v>149.99</v>
      </c>
    </row>
    <row r="19774" spans="1:4">
      <c r="A19774" s="213" t="s">
        <v>24548</v>
      </c>
      <c r="B19774" s="209" t="s">
        <v>24549</v>
      </c>
      <c r="C19774" s="209" t="s">
        <v>14997</v>
      </c>
      <c r="D19774" s="223">
        <v>149.99</v>
      </c>
    </row>
    <row r="19775" spans="1:4">
      <c r="A19775" s="213" t="s">
        <v>24550</v>
      </c>
      <c r="B19775" s="209" t="s">
        <v>24551</v>
      </c>
      <c r="C19775" s="209" t="s">
        <v>14997</v>
      </c>
      <c r="D19775" s="223">
        <v>9.1</v>
      </c>
    </row>
    <row r="19776" spans="1:4">
      <c r="A19776" s="213" t="s">
        <v>24552</v>
      </c>
      <c r="B19776" s="209" t="s">
        <v>24553</v>
      </c>
      <c r="C19776" s="209" t="s">
        <v>14997</v>
      </c>
      <c r="D19776" s="223">
        <v>2.85</v>
      </c>
    </row>
    <row r="19777" spans="1:4">
      <c r="A19777" s="213" t="s">
        <v>24554</v>
      </c>
      <c r="B19777" s="209" t="s">
        <v>24555</v>
      </c>
      <c r="C19777" s="209" t="s">
        <v>14997</v>
      </c>
      <c r="D19777" s="223">
        <v>0.92</v>
      </c>
    </row>
    <row r="19778" spans="1:4">
      <c r="A19778" s="213" t="s">
        <v>24556</v>
      </c>
      <c r="B19778" s="209" t="s">
        <v>24557</v>
      </c>
      <c r="C19778" s="209" t="s">
        <v>14997</v>
      </c>
      <c r="D19778" s="223">
        <v>3.35</v>
      </c>
    </row>
    <row r="19779" spans="1:4" ht="23.25" customHeight="1">
      <c r="A19779" s="416" t="s">
        <v>24558</v>
      </c>
      <c r="B19779" s="417"/>
      <c r="C19779" s="417"/>
      <c r="D19779" s="418"/>
    </row>
    <row r="19780" spans="1:4">
      <c r="A19780" s="446" t="s">
        <v>24559</v>
      </c>
      <c r="B19780" s="447"/>
      <c r="C19780" s="447"/>
      <c r="D19780" s="448"/>
    </row>
    <row r="19781" spans="1:4" ht="25.5">
      <c r="A19781" s="213" t="s">
        <v>24560</v>
      </c>
      <c r="B19781" s="209" t="s">
        <v>24561</v>
      </c>
      <c r="C19781" s="209" t="s">
        <v>14997</v>
      </c>
      <c r="D19781" s="223">
        <v>2.61</v>
      </c>
    </row>
    <row r="19782" spans="1:4">
      <c r="A19782" s="416" t="s">
        <v>24562</v>
      </c>
      <c r="B19782" s="417"/>
      <c r="C19782" s="417"/>
      <c r="D19782" s="418"/>
    </row>
    <row r="19783" spans="1:4" ht="25.5">
      <c r="A19783" s="213" t="s">
        <v>24563</v>
      </c>
      <c r="B19783" s="209" t="s">
        <v>24564</v>
      </c>
      <c r="C19783" s="209" t="s">
        <v>14997</v>
      </c>
      <c r="D19783" s="223">
        <v>67.95</v>
      </c>
    </row>
    <row r="19784" spans="1:4" ht="25.5">
      <c r="A19784" s="213" t="s">
        <v>24565</v>
      </c>
      <c r="B19784" s="209" t="s">
        <v>24566</v>
      </c>
      <c r="C19784" s="209" t="s">
        <v>14997</v>
      </c>
      <c r="D19784" s="223">
        <v>47.65</v>
      </c>
    </row>
    <row r="19785" spans="1:4" ht="15.75" customHeight="1">
      <c r="A19785" s="416" t="s">
        <v>24567</v>
      </c>
      <c r="B19785" s="417"/>
      <c r="C19785" s="417"/>
      <c r="D19785" s="418"/>
    </row>
    <row r="19786" spans="1:4">
      <c r="A19786" s="213" t="s">
        <v>24568</v>
      </c>
      <c r="B19786" s="209" t="s">
        <v>24569</v>
      </c>
      <c r="C19786" s="209" t="s">
        <v>14997</v>
      </c>
      <c r="D19786" s="223">
        <v>15</v>
      </c>
    </row>
    <row r="19787" spans="1:4" ht="15.75" customHeight="1">
      <c r="A19787" s="416" t="s">
        <v>24570</v>
      </c>
      <c r="B19787" s="417"/>
      <c r="C19787" s="417"/>
      <c r="D19787" s="418"/>
    </row>
    <row r="19788" spans="1:4" ht="15" customHeight="1">
      <c r="A19788" s="416" t="s">
        <v>24571</v>
      </c>
      <c r="B19788" s="417"/>
      <c r="C19788" s="417"/>
      <c r="D19788" s="418"/>
    </row>
    <row r="19789" spans="1:4">
      <c r="A19789" s="213" t="s">
        <v>24572</v>
      </c>
      <c r="B19789" s="209" t="s">
        <v>24573</v>
      </c>
      <c r="C19789" s="209" t="s">
        <v>14997</v>
      </c>
      <c r="D19789" s="223">
        <v>113.67</v>
      </c>
    </row>
    <row r="19790" spans="1:4">
      <c r="A19790" s="213" t="s">
        <v>24574</v>
      </c>
      <c r="B19790" s="209" t="s">
        <v>24575</v>
      </c>
      <c r="C19790" s="209" t="s">
        <v>14997</v>
      </c>
      <c r="D19790" s="223">
        <v>107.17</v>
      </c>
    </row>
    <row r="19791" spans="1:4" ht="25.5">
      <c r="A19791" s="213" t="s">
        <v>24576</v>
      </c>
      <c r="B19791" s="209" t="s">
        <v>24577</v>
      </c>
      <c r="C19791" s="209" t="s">
        <v>14997</v>
      </c>
      <c r="D19791" s="223">
        <v>110.36</v>
      </c>
    </row>
    <row r="19792" spans="1:4">
      <c r="A19792" s="213" t="s">
        <v>24578</v>
      </c>
      <c r="B19792" s="209" t="s">
        <v>24579</v>
      </c>
      <c r="C19792" s="209" t="s">
        <v>14997</v>
      </c>
      <c r="D19792" s="223">
        <v>110.36</v>
      </c>
    </row>
    <row r="19793" spans="1:4">
      <c r="A19793" s="213" t="s">
        <v>24580</v>
      </c>
      <c r="B19793" s="209" t="s">
        <v>24581</v>
      </c>
      <c r="C19793" s="209" t="s">
        <v>14997</v>
      </c>
      <c r="D19793" s="223">
        <v>92.04</v>
      </c>
    </row>
    <row r="19794" spans="1:4">
      <c r="A19794" s="213" t="s">
        <v>24582</v>
      </c>
      <c r="B19794" s="209" t="s">
        <v>24583</v>
      </c>
      <c r="C19794" s="209" t="s">
        <v>14997</v>
      </c>
      <c r="D19794" s="223">
        <v>83.51</v>
      </c>
    </row>
    <row r="19795" spans="1:4">
      <c r="A19795" s="213" t="s">
        <v>24584</v>
      </c>
      <c r="B19795" s="209" t="s">
        <v>24585</v>
      </c>
      <c r="C19795" s="209" t="s">
        <v>14997</v>
      </c>
      <c r="D19795" s="223">
        <v>97.57</v>
      </c>
    </row>
    <row r="19796" spans="1:4">
      <c r="A19796" s="213" t="s">
        <v>24586</v>
      </c>
      <c r="B19796" s="209" t="s">
        <v>24587</v>
      </c>
      <c r="C19796" s="209" t="s">
        <v>14997</v>
      </c>
      <c r="D19796" s="223">
        <v>115.63</v>
      </c>
    </row>
    <row r="19797" spans="1:4">
      <c r="A19797" s="213" t="s">
        <v>24588</v>
      </c>
      <c r="B19797" s="209" t="s">
        <v>24589</v>
      </c>
      <c r="C19797" s="209" t="s">
        <v>14997</v>
      </c>
      <c r="D19797" s="223">
        <v>135.47999999999999</v>
      </c>
    </row>
    <row r="19798" spans="1:4">
      <c r="A19798" s="213" t="s">
        <v>24590</v>
      </c>
      <c r="B19798" s="209" t="s">
        <v>24591</v>
      </c>
      <c r="C19798" s="209" t="s">
        <v>14997</v>
      </c>
      <c r="D19798" s="223">
        <v>103.22</v>
      </c>
    </row>
    <row r="19799" spans="1:4">
      <c r="A19799" s="213" t="s">
        <v>24592</v>
      </c>
      <c r="B19799" s="209" t="s">
        <v>24593</v>
      </c>
      <c r="C19799" s="209" t="s">
        <v>14997</v>
      </c>
      <c r="D19799" s="223">
        <v>150</v>
      </c>
    </row>
    <row r="19800" spans="1:4">
      <c r="A19800" s="213" t="s">
        <v>24594</v>
      </c>
      <c r="B19800" s="209" t="s">
        <v>24595</v>
      </c>
      <c r="C19800" s="209" t="s">
        <v>14997</v>
      </c>
      <c r="D19800" s="223">
        <v>107.62</v>
      </c>
    </row>
    <row r="19801" spans="1:4">
      <c r="A19801" s="213" t="s">
        <v>24596</v>
      </c>
      <c r="B19801" s="209" t="s">
        <v>24597</v>
      </c>
      <c r="C19801" s="209" t="s">
        <v>14997</v>
      </c>
      <c r="D19801" s="223">
        <v>120</v>
      </c>
    </row>
    <row r="19802" spans="1:4">
      <c r="A19802" s="213" t="s">
        <v>24598</v>
      </c>
      <c r="B19802" s="209" t="s">
        <v>24599</v>
      </c>
      <c r="C19802" s="209" t="s">
        <v>14997</v>
      </c>
      <c r="D19802" s="223">
        <v>133</v>
      </c>
    </row>
    <row r="19803" spans="1:4">
      <c r="A19803" s="213" t="s">
        <v>24600</v>
      </c>
      <c r="B19803" s="209" t="s">
        <v>24601</v>
      </c>
      <c r="C19803" s="209" t="s">
        <v>14997</v>
      </c>
      <c r="D19803" s="223">
        <v>48</v>
      </c>
    </row>
    <row r="19804" spans="1:4">
      <c r="A19804" s="213" t="s">
        <v>24602</v>
      </c>
      <c r="B19804" s="209" t="s">
        <v>24603</v>
      </c>
      <c r="C19804" s="209" t="s">
        <v>14997</v>
      </c>
      <c r="D19804" s="223">
        <v>159.9</v>
      </c>
    </row>
    <row r="19805" spans="1:4" ht="18.75" customHeight="1">
      <c r="A19805" s="416" t="s">
        <v>24604</v>
      </c>
      <c r="B19805" s="417"/>
      <c r="C19805" s="417"/>
      <c r="D19805" s="418"/>
    </row>
    <row r="19806" spans="1:4">
      <c r="A19806" s="213" t="s">
        <v>24605</v>
      </c>
      <c r="B19806" s="209" t="s">
        <v>24606</v>
      </c>
      <c r="C19806" s="209" t="s">
        <v>14752</v>
      </c>
      <c r="D19806" s="223">
        <v>1020.3704</v>
      </c>
    </row>
    <row r="19807" spans="1:4">
      <c r="A19807" s="213" t="s">
        <v>24607</v>
      </c>
      <c r="B19807" s="209" t="s">
        <v>24608</v>
      </c>
      <c r="C19807" s="209" t="s">
        <v>14657</v>
      </c>
      <c r="D19807" s="223">
        <v>1.5</v>
      </c>
    </row>
    <row r="19808" spans="1:4">
      <c r="A19808" s="213" t="s">
        <v>24609</v>
      </c>
      <c r="B19808" s="209" t="s">
        <v>24610</v>
      </c>
      <c r="C19808" s="209" t="s">
        <v>14752</v>
      </c>
      <c r="D19808" s="223">
        <v>84.44</v>
      </c>
    </row>
    <row r="19809" spans="1:4" ht="16.5" customHeight="1">
      <c r="A19809" s="416" t="s">
        <v>24611</v>
      </c>
      <c r="B19809" s="417"/>
      <c r="C19809" s="417"/>
      <c r="D19809" s="418"/>
    </row>
    <row r="19810" spans="1:4">
      <c r="A19810" s="213" t="s">
        <v>24612</v>
      </c>
      <c r="B19810" s="209" t="s">
        <v>24613</v>
      </c>
      <c r="C19810" s="209" t="s">
        <v>14997</v>
      </c>
      <c r="D19810" s="223">
        <v>9</v>
      </c>
    </row>
    <row r="19811" spans="1:4">
      <c r="A19811" s="213" t="s">
        <v>24614</v>
      </c>
      <c r="B19811" s="209" t="s">
        <v>24615</v>
      </c>
      <c r="C19811" s="209" t="s">
        <v>14997</v>
      </c>
      <c r="D19811" s="223">
        <v>9</v>
      </c>
    </row>
    <row r="19812" spans="1:4">
      <c r="A19812" s="213" t="s">
        <v>24616</v>
      </c>
      <c r="B19812" s="209" t="s">
        <v>24617</v>
      </c>
      <c r="C19812" s="209" t="s">
        <v>14997</v>
      </c>
      <c r="D19812" s="223">
        <v>3.62</v>
      </c>
    </row>
    <row r="19813" spans="1:4">
      <c r="A19813" s="213" t="s">
        <v>24618</v>
      </c>
      <c r="B19813" s="209" t="s">
        <v>24619</v>
      </c>
      <c r="C19813" s="209" t="s">
        <v>14997</v>
      </c>
      <c r="D19813" s="223">
        <v>4</v>
      </c>
    </row>
    <row r="19814" spans="1:4">
      <c r="A19814" s="213" t="s">
        <v>24620</v>
      </c>
      <c r="B19814" s="209" t="s">
        <v>24621</v>
      </c>
      <c r="C19814" s="209" t="s">
        <v>14997</v>
      </c>
      <c r="D19814" s="223">
        <v>3.5</v>
      </c>
    </row>
    <row r="19815" spans="1:4">
      <c r="A19815" s="213" t="s">
        <v>24622</v>
      </c>
      <c r="B19815" s="209" t="s">
        <v>24623</v>
      </c>
      <c r="C19815" s="209" t="s">
        <v>14997</v>
      </c>
      <c r="D19815" s="223">
        <v>0.86</v>
      </c>
    </row>
    <row r="19816" spans="1:4">
      <c r="A19816" s="213" t="s">
        <v>24624</v>
      </c>
      <c r="B19816" s="209" t="s">
        <v>24625</v>
      </c>
      <c r="C19816" s="209" t="s">
        <v>14674</v>
      </c>
      <c r="D19816" s="223">
        <v>18.68</v>
      </c>
    </row>
    <row r="19817" spans="1:4">
      <c r="A19817" s="213" t="s">
        <v>24626</v>
      </c>
      <c r="B19817" s="209" t="s">
        <v>24627</v>
      </c>
      <c r="C19817" s="209" t="s">
        <v>14674</v>
      </c>
      <c r="D19817" s="223">
        <v>4</v>
      </c>
    </row>
    <row r="19818" spans="1:4">
      <c r="A19818" s="213" t="s">
        <v>24628</v>
      </c>
      <c r="B19818" s="209" t="s">
        <v>24629</v>
      </c>
      <c r="C19818" s="209" t="s">
        <v>14674</v>
      </c>
      <c r="D19818" s="223">
        <v>15.5</v>
      </c>
    </row>
    <row r="19819" spans="1:4" ht="21.75" customHeight="1">
      <c r="A19819" s="416" t="s">
        <v>24630</v>
      </c>
      <c r="B19819" s="417"/>
      <c r="C19819" s="417"/>
      <c r="D19819" s="418"/>
    </row>
    <row r="19820" spans="1:4" ht="18.75" customHeight="1">
      <c r="A19820" s="416" t="s">
        <v>24631</v>
      </c>
      <c r="B19820" s="417"/>
      <c r="C19820" s="417"/>
      <c r="D19820" s="418"/>
    </row>
    <row r="19821" spans="1:4" ht="25.5">
      <c r="A19821" s="213" t="s">
        <v>24632</v>
      </c>
      <c r="B19821" s="209" t="s">
        <v>24633</v>
      </c>
      <c r="C19821" s="209" t="s">
        <v>14997</v>
      </c>
      <c r="D19821" s="223">
        <v>363.2</v>
      </c>
    </row>
    <row r="19822" spans="1:4" ht="25.5">
      <c r="A19822" s="213" t="s">
        <v>24634</v>
      </c>
      <c r="B19822" s="209" t="s">
        <v>24635</v>
      </c>
      <c r="C19822" s="209" t="s">
        <v>14997</v>
      </c>
      <c r="D19822" s="223">
        <v>164.37</v>
      </c>
    </row>
    <row r="19823" spans="1:4">
      <c r="A19823" s="416" t="s">
        <v>24636</v>
      </c>
      <c r="B19823" s="417"/>
      <c r="C19823" s="417"/>
      <c r="D19823" s="418"/>
    </row>
    <row r="19824" spans="1:4">
      <c r="A19824" s="213" t="s">
        <v>24637</v>
      </c>
      <c r="B19824" s="209" t="s">
        <v>24638</v>
      </c>
      <c r="C19824" s="209" t="s">
        <v>14997</v>
      </c>
      <c r="D19824" s="223">
        <v>61.75</v>
      </c>
    </row>
    <row r="19825" spans="1:4" ht="24" customHeight="1">
      <c r="A19825" s="416" t="s">
        <v>24639</v>
      </c>
      <c r="B19825" s="417"/>
      <c r="C19825" s="417"/>
      <c r="D19825" s="418"/>
    </row>
    <row r="19826" spans="1:4" ht="25.5">
      <c r="A19826" s="213" t="s">
        <v>24640</v>
      </c>
      <c r="B19826" s="209" t="s">
        <v>24641</v>
      </c>
      <c r="C19826" s="209" t="s">
        <v>14883</v>
      </c>
      <c r="D19826" s="223">
        <v>10.91</v>
      </c>
    </row>
    <row r="19827" spans="1:4">
      <c r="A19827" s="213" t="s">
        <v>24642</v>
      </c>
      <c r="B19827" s="209" t="s">
        <v>24643</v>
      </c>
      <c r="C19827" s="209" t="s">
        <v>14997</v>
      </c>
      <c r="D19827" s="223">
        <v>10.27</v>
      </c>
    </row>
    <row r="19828" spans="1:4">
      <c r="A19828" s="213" t="s">
        <v>24644</v>
      </c>
      <c r="B19828" s="209" t="s">
        <v>24645</v>
      </c>
      <c r="C19828" s="209" t="s">
        <v>14997</v>
      </c>
      <c r="D19828" s="223">
        <v>8.1999999999999993</v>
      </c>
    </row>
    <row r="19829" spans="1:4">
      <c r="A19829" s="213" t="s">
        <v>24646</v>
      </c>
      <c r="B19829" s="209" t="s">
        <v>24647</v>
      </c>
      <c r="C19829" s="209" t="s">
        <v>14997</v>
      </c>
      <c r="D19829" s="223">
        <v>55.39</v>
      </c>
    </row>
    <row r="19830" spans="1:4" ht="25.5">
      <c r="A19830" s="213" t="s">
        <v>24648</v>
      </c>
      <c r="B19830" s="209" t="s">
        <v>24649</v>
      </c>
      <c r="C19830" s="209" t="s">
        <v>14997</v>
      </c>
      <c r="D19830" s="223">
        <v>188</v>
      </c>
    </row>
    <row r="19831" spans="1:4" ht="25.5">
      <c r="A19831" s="213" t="s">
        <v>24650</v>
      </c>
      <c r="B19831" s="209" t="s">
        <v>24651</v>
      </c>
      <c r="C19831" s="209" t="s">
        <v>14997</v>
      </c>
      <c r="D19831" s="223">
        <v>243.91</v>
      </c>
    </row>
    <row r="19832" spans="1:4" ht="25.5">
      <c r="A19832" s="213" t="s">
        <v>24652</v>
      </c>
      <c r="B19832" s="209" t="s">
        <v>24653</v>
      </c>
      <c r="C19832" s="209" t="s">
        <v>14997</v>
      </c>
      <c r="D19832" s="223">
        <v>53.3</v>
      </c>
    </row>
    <row r="19833" spans="1:4" ht="25.5">
      <c r="A19833" s="213" t="s">
        <v>24654</v>
      </c>
      <c r="B19833" s="209" t="s">
        <v>24655</v>
      </c>
      <c r="C19833" s="209" t="s">
        <v>14997</v>
      </c>
      <c r="D19833" s="223">
        <v>64.7</v>
      </c>
    </row>
    <row r="19834" spans="1:4" ht="18.75" customHeight="1">
      <c r="A19834" s="416" t="s">
        <v>24656</v>
      </c>
      <c r="B19834" s="417"/>
      <c r="C19834" s="417"/>
      <c r="D19834" s="418"/>
    </row>
    <row r="19835" spans="1:4">
      <c r="A19835" s="213" t="s">
        <v>24657</v>
      </c>
      <c r="B19835" s="209" t="s">
        <v>24658</v>
      </c>
      <c r="C19835" s="209" t="s">
        <v>14997</v>
      </c>
      <c r="D19835" s="223">
        <v>90.01</v>
      </c>
    </row>
    <row r="19836" spans="1:4" ht="25.5">
      <c r="A19836" s="213" t="s">
        <v>24659</v>
      </c>
      <c r="B19836" s="209" t="s">
        <v>24660</v>
      </c>
      <c r="C19836" s="209" t="s">
        <v>14997</v>
      </c>
      <c r="D19836" s="223">
        <v>242.6</v>
      </c>
    </row>
    <row r="19837" spans="1:4">
      <c r="A19837" s="213" t="s">
        <v>24661</v>
      </c>
      <c r="B19837" s="209" t="s">
        <v>24662</v>
      </c>
      <c r="C19837" s="209" t="s">
        <v>14997</v>
      </c>
      <c r="D19837" s="223">
        <v>239.81</v>
      </c>
    </row>
    <row r="19838" spans="1:4" ht="19.5" customHeight="1">
      <c r="A19838" s="416" t="s">
        <v>24663</v>
      </c>
      <c r="B19838" s="417"/>
      <c r="C19838" s="417"/>
      <c r="D19838" s="418"/>
    </row>
    <row r="19839" spans="1:4">
      <c r="A19839" s="213" t="s">
        <v>24664</v>
      </c>
      <c r="B19839" s="209" t="s">
        <v>24665</v>
      </c>
      <c r="C19839" s="209" t="s">
        <v>14997</v>
      </c>
      <c r="D19839" s="223">
        <v>134.97</v>
      </c>
    </row>
    <row r="19840" spans="1:4">
      <c r="A19840" s="213" t="s">
        <v>24666</v>
      </c>
      <c r="B19840" s="209" t="s">
        <v>24667</v>
      </c>
      <c r="C19840" s="209" t="s">
        <v>14997</v>
      </c>
      <c r="D19840" s="223">
        <v>21.83</v>
      </c>
    </row>
    <row r="19841" spans="1:4">
      <c r="A19841" s="213" t="s">
        <v>24668</v>
      </c>
      <c r="B19841" s="209" t="s">
        <v>24669</v>
      </c>
      <c r="C19841" s="209" t="s">
        <v>14997</v>
      </c>
      <c r="D19841" s="223">
        <v>28.18</v>
      </c>
    </row>
    <row r="19842" spans="1:4">
      <c r="A19842" s="213" t="s">
        <v>24670</v>
      </c>
      <c r="B19842" s="209" t="s">
        <v>24671</v>
      </c>
      <c r="C19842" s="209" t="s">
        <v>14997</v>
      </c>
      <c r="D19842" s="223">
        <v>17.16</v>
      </c>
    </row>
    <row r="19843" spans="1:4" ht="25.5">
      <c r="A19843" s="213" t="s">
        <v>24672</v>
      </c>
      <c r="B19843" s="209" t="s">
        <v>24673</v>
      </c>
      <c r="C19843" s="209" t="s">
        <v>14997</v>
      </c>
      <c r="D19843" s="223">
        <v>292.97000000000003</v>
      </c>
    </row>
    <row r="19844" spans="1:4" ht="25.5">
      <c r="A19844" s="213" t="s">
        <v>24674</v>
      </c>
      <c r="B19844" s="209" t="s">
        <v>24675</v>
      </c>
      <c r="C19844" s="209" t="s">
        <v>14997</v>
      </c>
      <c r="D19844" s="223">
        <v>299.86</v>
      </c>
    </row>
    <row r="19845" spans="1:4" ht="25.5">
      <c r="A19845" s="213" t="s">
        <v>24676</v>
      </c>
      <c r="B19845" s="209" t="s">
        <v>24677</v>
      </c>
      <c r="C19845" s="209" t="s">
        <v>14997</v>
      </c>
      <c r="D19845" s="223">
        <v>215.87</v>
      </c>
    </row>
    <row r="19846" spans="1:4">
      <c r="A19846" s="213" t="s">
        <v>24678</v>
      </c>
      <c r="B19846" s="209" t="s">
        <v>24679</v>
      </c>
      <c r="C19846" s="209" t="s">
        <v>14997</v>
      </c>
      <c r="D19846" s="223">
        <v>154.99</v>
      </c>
    </row>
    <row r="19847" spans="1:4">
      <c r="A19847" s="213" t="s">
        <v>24680</v>
      </c>
      <c r="B19847" s="209" t="s">
        <v>24681</v>
      </c>
      <c r="C19847" s="209" t="s">
        <v>14997</v>
      </c>
      <c r="D19847" s="223">
        <v>284.87</v>
      </c>
    </row>
    <row r="19848" spans="1:4" ht="25.5">
      <c r="A19848" s="213" t="s">
        <v>24682</v>
      </c>
      <c r="B19848" s="209" t="s">
        <v>24683</v>
      </c>
      <c r="C19848" s="209" t="s">
        <v>14657</v>
      </c>
      <c r="D19848" s="223">
        <v>233.26</v>
      </c>
    </row>
    <row r="19849" spans="1:4" ht="15" customHeight="1">
      <c r="A19849" s="435" t="s">
        <v>24684</v>
      </c>
      <c r="B19849" s="436"/>
      <c r="C19849" s="436"/>
      <c r="D19849" s="437"/>
    </row>
    <row r="19850" spans="1:4">
      <c r="A19850" s="213" t="s">
        <v>24685</v>
      </c>
      <c r="B19850" s="209" t="s">
        <v>24686</v>
      </c>
      <c r="C19850" s="209" t="s">
        <v>14997</v>
      </c>
      <c r="D19850" s="223">
        <v>13.9</v>
      </c>
    </row>
    <row r="19851" spans="1:4" ht="25.5">
      <c r="A19851" s="213" t="s">
        <v>24687</v>
      </c>
      <c r="B19851" s="209" t="s">
        <v>24688</v>
      </c>
      <c r="C19851" s="209" t="s">
        <v>14997</v>
      </c>
      <c r="D19851" s="223">
        <v>14.98</v>
      </c>
    </row>
    <row r="19852" spans="1:4" ht="23.25" customHeight="1">
      <c r="A19852" s="416" t="s">
        <v>24689</v>
      </c>
      <c r="B19852" s="417"/>
      <c r="C19852" s="417"/>
      <c r="D19852" s="418"/>
    </row>
    <row r="19853" spans="1:4" ht="19.5" customHeight="1">
      <c r="A19853" s="416" t="s">
        <v>24690</v>
      </c>
      <c r="B19853" s="417"/>
      <c r="C19853" s="417"/>
      <c r="D19853" s="418"/>
    </row>
    <row r="19854" spans="1:4">
      <c r="A19854" s="213" t="s">
        <v>24691</v>
      </c>
      <c r="B19854" s="209" t="s">
        <v>24692</v>
      </c>
      <c r="C19854" s="209" t="s">
        <v>14657</v>
      </c>
      <c r="D19854" s="223">
        <v>97.21</v>
      </c>
    </row>
    <row r="19855" spans="1:4">
      <c r="A19855" s="213" t="s">
        <v>24693</v>
      </c>
      <c r="B19855" s="209" t="s">
        <v>24694</v>
      </c>
      <c r="C19855" s="209" t="s">
        <v>14657</v>
      </c>
      <c r="D19855" s="223">
        <v>65.88</v>
      </c>
    </row>
    <row r="19856" spans="1:4">
      <c r="A19856" s="213" t="s">
        <v>24695</v>
      </c>
      <c r="B19856" s="209" t="s">
        <v>24696</v>
      </c>
      <c r="C19856" s="209" t="s">
        <v>14657</v>
      </c>
      <c r="D19856" s="223">
        <v>30.09</v>
      </c>
    </row>
    <row r="19857" spans="1:4">
      <c r="A19857" s="213" t="s">
        <v>24697</v>
      </c>
      <c r="B19857" s="209" t="s">
        <v>24698</v>
      </c>
      <c r="C19857" s="209" t="s">
        <v>14657</v>
      </c>
      <c r="D19857" s="223">
        <v>81.241799999999998</v>
      </c>
    </row>
    <row r="19858" spans="1:4">
      <c r="A19858" s="213" t="s">
        <v>24699</v>
      </c>
      <c r="B19858" s="209" t="s">
        <v>24700</v>
      </c>
      <c r="C19858" s="209" t="s">
        <v>14657</v>
      </c>
      <c r="D19858" s="223">
        <v>28.53</v>
      </c>
    </row>
    <row r="19859" spans="1:4">
      <c r="A19859" s="213" t="s">
        <v>24701</v>
      </c>
      <c r="B19859" s="209" t="s">
        <v>24702</v>
      </c>
      <c r="C19859" s="209" t="s">
        <v>14657</v>
      </c>
      <c r="D19859" s="223">
        <v>29.9</v>
      </c>
    </row>
    <row r="19860" spans="1:4" ht="25.5">
      <c r="A19860" s="213" t="s">
        <v>24703</v>
      </c>
      <c r="B19860" s="209" t="s">
        <v>24704</v>
      </c>
      <c r="C19860" s="209" t="s">
        <v>14657</v>
      </c>
      <c r="D19860" s="223">
        <v>59.949100000000001</v>
      </c>
    </row>
    <row r="19861" spans="1:4">
      <c r="A19861" s="213" t="s">
        <v>24705</v>
      </c>
      <c r="B19861" s="209" t="s">
        <v>24706</v>
      </c>
      <c r="C19861" s="209" t="s">
        <v>14674</v>
      </c>
      <c r="D19861" s="223">
        <v>100</v>
      </c>
    </row>
    <row r="19862" spans="1:4">
      <c r="A19862" s="213" t="s">
        <v>24707</v>
      </c>
      <c r="B19862" s="209" t="s">
        <v>24708</v>
      </c>
      <c r="C19862" s="209" t="s">
        <v>24709</v>
      </c>
      <c r="D19862" s="223">
        <v>57.58</v>
      </c>
    </row>
    <row r="19863" spans="1:4" ht="24" customHeight="1">
      <c r="A19863" s="416" t="s">
        <v>24710</v>
      </c>
      <c r="B19863" s="417"/>
      <c r="C19863" s="417"/>
      <c r="D19863" s="418"/>
    </row>
    <row r="19864" spans="1:4">
      <c r="A19864" s="213" t="s">
        <v>24711</v>
      </c>
      <c r="B19864" s="209" t="s">
        <v>24712</v>
      </c>
      <c r="C19864" s="209" t="s">
        <v>14883</v>
      </c>
      <c r="D19864" s="223">
        <v>0.15</v>
      </c>
    </row>
    <row r="19865" spans="1:4" ht="25.5">
      <c r="A19865" s="213" t="s">
        <v>24713</v>
      </c>
      <c r="B19865" s="209" t="s">
        <v>24714</v>
      </c>
      <c r="C19865" s="209" t="s">
        <v>14883</v>
      </c>
      <c r="D19865" s="223">
        <v>2.4500000000000002</v>
      </c>
    </row>
    <row r="19866" spans="1:4">
      <c r="A19866" s="213" t="s">
        <v>24715</v>
      </c>
      <c r="B19866" s="209" t="s">
        <v>24716</v>
      </c>
      <c r="C19866" s="209" t="s">
        <v>14883</v>
      </c>
      <c r="D19866" s="223">
        <v>0.56999999999999995</v>
      </c>
    </row>
    <row r="19867" spans="1:4" ht="24" customHeight="1">
      <c r="A19867" s="416" t="s">
        <v>24717</v>
      </c>
      <c r="B19867" s="417"/>
      <c r="C19867" s="417"/>
      <c r="D19867" s="418"/>
    </row>
    <row r="19868" spans="1:4" ht="25.5">
      <c r="A19868" s="213" t="s">
        <v>24718</v>
      </c>
      <c r="B19868" s="209" t="s">
        <v>24719</v>
      </c>
      <c r="C19868" s="209" t="s">
        <v>14883</v>
      </c>
      <c r="D19868" s="223">
        <v>2.59</v>
      </c>
    </row>
    <row r="19869" spans="1:4" ht="24" customHeight="1">
      <c r="A19869" s="416" t="s">
        <v>24720</v>
      </c>
      <c r="B19869" s="417"/>
      <c r="C19869" s="417"/>
      <c r="D19869" s="418"/>
    </row>
    <row r="19870" spans="1:4" ht="25.5">
      <c r="A19870" s="213" t="s">
        <v>24721</v>
      </c>
      <c r="B19870" s="209" t="s">
        <v>24722</v>
      </c>
      <c r="C19870" s="209" t="s">
        <v>14883</v>
      </c>
      <c r="D19870" s="223">
        <v>8.52</v>
      </c>
    </row>
    <row r="19871" spans="1:4" ht="24" customHeight="1">
      <c r="A19871" s="416" t="s">
        <v>24723</v>
      </c>
      <c r="B19871" s="417"/>
      <c r="C19871" s="417"/>
      <c r="D19871" s="418"/>
    </row>
    <row r="19872" spans="1:4">
      <c r="A19872" s="213" t="s">
        <v>24724</v>
      </c>
      <c r="B19872" s="209" t="s">
        <v>24725</v>
      </c>
      <c r="C19872" s="209" t="s">
        <v>14657</v>
      </c>
      <c r="D19872" s="223">
        <v>40</v>
      </c>
    </row>
    <row r="19873" spans="1:4">
      <c r="A19873" s="214"/>
      <c r="B19873" s="210"/>
      <c r="C19873" s="210"/>
      <c r="D19873" s="225"/>
    </row>
    <row r="19874" spans="1:4">
      <c r="A19874" s="435" t="s">
        <v>24726</v>
      </c>
      <c r="B19874" s="436"/>
      <c r="C19874" s="436"/>
      <c r="D19874" s="437"/>
    </row>
    <row r="19875" spans="1:4">
      <c r="A19875" s="213" t="s">
        <v>24727</v>
      </c>
      <c r="B19875" s="209" t="s">
        <v>24728</v>
      </c>
      <c r="C19875" s="209" t="s">
        <v>14657</v>
      </c>
      <c r="D19875" s="223">
        <v>87.57</v>
      </c>
    </row>
    <row r="19876" spans="1:4" ht="24" customHeight="1">
      <c r="A19876" s="416" t="s">
        <v>24729</v>
      </c>
      <c r="B19876" s="417"/>
      <c r="C19876" s="417"/>
      <c r="D19876" s="418"/>
    </row>
    <row r="19877" spans="1:4">
      <c r="A19877" s="213" t="s">
        <v>24730</v>
      </c>
      <c r="B19877" s="209" t="s">
        <v>24731</v>
      </c>
      <c r="C19877" s="209" t="s">
        <v>14674</v>
      </c>
      <c r="D19877" s="223">
        <v>9.4700000000000006</v>
      </c>
    </row>
    <row r="19878" spans="1:4" ht="24" customHeight="1">
      <c r="A19878" s="416" t="s">
        <v>24732</v>
      </c>
      <c r="B19878" s="417"/>
      <c r="C19878" s="417"/>
      <c r="D19878" s="418"/>
    </row>
    <row r="19879" spans="1:4">
      <c r="A19879" s="213" t="s">
        <v>24733</v>
      </c>
      <c r="B19879" s="209" t="s">
        <v>24734</v>
      </c>
      <c r="C19879" s="209" t="s">
        <v>14883</v>
      </c>
      <c r="D19879" s="223">
        <v>1.75</v>
      </c>
    </row>
    <row r="19880" spans="1:4">
      <c r="A19880" s="213" t="s">
        <v>24735</v>
      </c>
      <c r="B19880" s="209" t="s">
        <v>24736</v>
      </c>
      <c r="C19880" s="209" t="s">
        <v>14674</v>
      </c>
      <c r="D19880" s="223">
        <v>3.2</v>
      </c>
    </row>
    <row r="19881" spans="1:4" ht="24.75" customHeight="1">
      <c r="A19881" s="416" t="s">
        <v>24737</v>
      </c>
      <c r="B19881" s="417"/>
      <c r="C19881" s="417"/>
      <c r="D19881" s="418"/>
    </row>
    <row r="19882" spans="1:4" ht="17.25" customHeight="1">
      <c r="A19882" s="416" t="s">
        <v>24738</v>
      </c>
      <c r="B19882" s="417"/>
      <c r="C19882" s="417"/>
      <c r="D19882" s="418"/>
    </row>
    <row r="19883" spans="1:4">
      <c r="A19883" s="213" t="s">
        <v>24739</v>
      </c>
      <c r="B19883" s="209" t="s">
        <v>24740</v>
      </c>
      <c r="C19883" s="209" t="s">
        <v>14657</v>
      </c>
      <c r="D19883" s="223">
        <v>15.56</v>
      </c>
    </row>
    <row r="19884" spans="1:4">
      <c r="A19884" s="213" t="s">
        <v>24741</v>
      </c>
      <c r="B19884" s="209" t="s">
        <v>24742</v>
      </c>
      <c r="C19884" s="209" t="s">
        <v>14657</v>
      </c>
      <c r="D19884" s="223">
        <v>26.85</v>
      </c>
    </row>
    <row r="19885" spans="1:4" ht="22.5" customHeight="1">
      <c r="A19885" s="416" t="s">
        <v>24743</v>
      </c>
      <c r="B19885" s="417"/>
      <c r="C19885" s="417"/>
      <c r="D19885" s="418"/>
    </row>
    <row r="19886" spans="1:4">
      <c r="A19886" s="213" t="s">
        <v>24744</v>
      </c>
      <c r="B19886" s="209" t="s">
        <v>24745</v>
      </c>
      <c r="C19886" s="209" t="s">
        <v>14657</v>
      </c>
      <c r="D19886" s="223">
        <v>3.44</v>
      </c>
    </row>
    <row r="19887" spans="1:4" ht="24" customHeight="1">
      <c r="A19887" s="416" t="s">
        <v>24746</v>
      </c>
      <c r="B19887" s="417"/>
      <c r="C19887" s="417"/>
      <c r="D19887" s="418"/>
    </row>
    <row r="19888" spans="1:4">
      <c r="A19888" s="213" t="s">
        <v>24747</v>
      </c>
      <c r="B19888" s="209" t="s">
        <v>24748</v>
      </c>
      <c r="C19888" s="209" t="s">
        <v>24709</v>
      </c>
      <c r="D19888" s="223">
        <v>7.9108000000000001</v>
      </c>
    </row>
    <row r="19889" spans="1:4" ht="21.75" customHeight="1">
      <c r="A19889" s="416" t="s">
        <v>24749</v>
      </c>
      <c r="B19889" s="417"/>
      <c r="C19889" s="417"/>
      <c r="D19889" s="418"/>
    </row>
    <row r="19890" spans="1:4" ht="25.5">
      <c r="A19890" s="213" t="s">
        <v>24750</v>
      </c>
      <c r="B19890" s="209" t="s">
        <v>24751</v>
      </c>
      <c r="C19890" s="209" t="s">
        <v>14997</v>
      </c>
      <c r="D19890" s="223">
        <v>41.72</v>
      </c>
    </row>
    <row r="19891" spans="1:4" ht="25.5" customHeight="1">
      <c r="A19891" s="416" t="s">
        <v>24752</v>
      </c>
      <c r="B19891" s="417"/>
      <c r="C19891" s="417"/>
      <c r="D19891" s="418"/>
    </row>
    <row r="19892" spans="1:4" ht="27.75" customHeight="1">
      <c r="A19892" s="416" t="s">
        <v>24753</v>
      </c>
      <c r="B19892" s="417"/>
      <c r="C19892" s="417"/>
      <c r="D19892" s="418"/>
    </row>
    <row r="19893" spans="1:4">
      <c r="A19893" s="213" t="s">
        <v>24754</v>
      </c>
      <c r="B19893" s="209" t="s">
        <v>24755</v>
      </c>
      <c r="C19893" s="209" t="s">
        <v>14997</v>
      </c>
      <c r="D19893" s="223">
        <v>47.6</v>
      </c>
    </row>
    <row r="19894" spans="1:4">
      <c r="A19894" s="213" t="s">
        <v>24756</v>
      </c>
      <c r="B19894" s="209" t="s">
        <v>24757</v>
      </c>
      <c r="C19894" s="209" t="s">
        <v>14997</v>
      </c>
      <c r="D19894" s="223">
        <v>826.9</v>
      </c>
    </row>
    <row r="19895" spans="1:4">
      <c r="A19895" s="213" t="s">
        <v>24758</v>
      </c>
      <c r="B19895" s="209" t="s">
        <v>24759</v>
      </c>
      <c r="C19895" s="209" t="s">
        <v>14997</v>
      </c>
      <c r="D19895" s="223">
        <v>134.06</v>
      </c>
    </row>
    <row r="19896" spans="1:4">
      <c r="A19896" s="213" t="s">
        <v>24760</v>
      </c>
      <c r="B19896" s="209" t="s">
        <v>24761</v>
      </c>
      <c r="C19896" s="209" t="s">
        <v>14997</v>
      </c>
      <c r="D19896" s="223">
        <v>111.4</v>
      </c>
    </row>
    <row r="19897" spans="1:4" ht="21.75" customHeight="1">
      <c r="A19897" s="416" t="s">
        <v>24762</v>
      </c>
      <c r="B19897" s="417"/>
      <c r="C19897" s="417"/>
      <c r="D19897" s="418"/>
    </row>
    <row r="19898" spans="1:4" ht="20.25" customHeight="1">
      <c r="A19898" s="416" t="s">
        <v>24763</v>
      </c>
      <c r="B19898" s="417"/>
      <c r="C19898" s="417"/>
      <c r="D19898" s="418"/>
    </row>
    <row r="19899" spans="1:4" ht="25.5">
      <c r="A19899" s="213" t="s">
        <v>24764</v>
      </c>
      <c r="B19899" s="209" t="s">
        <v>24765</v>
      </c>
      <c r="C19899" s="209" t="s">
        <v>17476</v>
      </c>
      <c r="D19899" s="223">
        <v>59.012500000000003</v>
      </c>
    </row>
    <row r="19900" spans="1:4" ht="25.5">
      <c r="A19900" s="213" t="s">
        <v>24766</v>
      </c>
      <c r="B19900" s="209" t="s">
        <v>24767</v>
      </c>
      <c r="C19900" s="209" t="s">
        <v>17476</v>
      </c>
      <c r="D19900" s="223">
        <v>71.265000000000001</v>
      </c>
    </row>
    <row r="19901" spans="1:4" ht="24" customHeight="1">
      <c r="A19901" s="416" t="s">
        <v>24768</v>
      </c>
      <c r="B19901" s="417"/>
      <c r="C19901" s="417"/>
      <c r="D19901" s="418"/>
    </row>
    <row r="19902" spans="1:4">
      <c r="A19902" s="213" t="s">
        <v>24769</v>
      </c>
      <c r="B19902" s="209" t="s">
        <v>24770</v>
      </c>
      <c r="C19902" s="209" t="s">
        <v>14883</v>
      </c>
      <c r="D19902" s="223">
        <v>12.45</v>
      </c>
    </row>
    <row r="19903" spans="1:4" ht="24" customHeight="1">
      <c r="A19903" s="416" t="s">
        <v>24771</v>
      </c>
      <c r="B19903" s="417"/>
      <c r="C19903" s="417"/>
      <c r="D19903" s="418"/>
    </row>
    <row r="19904" spans="1:4" ht="25.5">
      <c r="A19904" s="213" t="s">
        <v>24772</v>
      </c>
      <c r="B19904" s="209" t="s">
        <v>24773</v>
      </c>
      <c r="C19904" s="209" t="s">
        <v>14883</v>
      </c>
      <c r="D19904" s="223">
        <v>4.47</v>
      </c>
    </row>
    <row r="19905" spans="1:4" ht="25.5">
      <c r="A19905" s="213" t="s">
        <v>24774</v>
      </c>
      <c r="B19905" s="209" t="s">
        <v>24775</v>
      </c>
      <c r="C19905" s="209" t="s">
        <v>14883</v>
      </c>
      <c r="D19905" s="223">
        <v>8.41</v>
      </c>
    </row>
    <row r="19906" spans="1:4" ht="24" customHeight="1">
      <c r="A19906" s="416" t="s">
        <v>24776</v>
      </c>
      <c r="B19906" s="417"/>
      <c r="C19906" s="417"/>
      <c r="D19906" s="418"/>
    </row>
    <row r="19907" spans="1:4" ht="25.5">
      <c r="A19907" s="213" t="s">
        <v>24777</v>
      </c>
      <c r="B19907" s="209" t="s">
        <v>24778</v>
      </c>
      <c r="C19907" s="209" t="s">
        <v>14883</v>
      </c>
      <c r="D19907" s="223">
        <v>30.03</v>
      </c>
    </row>
    <row r="19908" spans="1:4" ht="25.5">
      <c r="A19908" s="213" t="s">
        <v>24779</v>
      </c>
      <c r="B19908" s="209" t="s">
        <v>24780</v>
      </c>
      <c r="C19908" s="209" t="s">
        <v>14883</v>
      </c>
      <c r="D19908" s="223">
        <v>20.0075</v>
      </c>
    </row>
    <row r="19909" spans="1:4" ht="24" customHeight="1">
      <c r="A19909" s="416" t="s">
        <v>24781</v>
      </c>
      <c r="B19909" s="417"/>
      <c r="C19909" s="417"/>
      <c r="D19909" s="418"/>
    </row>
    <row r="19910" spans="1:4" ht="25.5">
      <c r="A19910" s="213" t="s">
        <v>24782</v>
      </c>
      <c r="B19910" s="209" t="s">
        <v>24783</v>
      </c>
      <c r="C19910" s="209" t="s">
        <v>14883</v>
      </c>
      <c r="D19910" s="223">
        <v>13.450799999999999</v>
      </c>
    </row>
    <row r="19911" spans="1:4" ht="24" customHeight="1">
      <c r="A19911" s="416" t="s">
        <v>24784</v>
      </c>
      <c r="B19911" s="417"/>
      <c r="C19911" s="417"/>
      <c r="D19911" s="418"/>
    </row>
    <row r="19912" spans="1:4" ht="24" customHeight="1">
      <c r="A19912" s="416" t="s">
        <v>24785</v>
      </c>
      <c r="B19912" s="417"/>
      <c r="C19912" s="417"/>
      <c r="D19912" s="418"/>
    </row>
    <row r="19913" spans="1:4">
      <c r="A19913" s="213" t="s">
        <v>24786</v>
      </c>
      <c r="B19913" s="209" t="s">
        <v>24787</v>
      </c>
      <c r="C19913" s="209" t="s">
        <v>14674</v>
      </c>
      <c r="D19913" s="223">
        <v>1438</v>
      </c>
    </row>
    <row r="19914" spans="1:4" ht="24" customHeight="1">
      <c r="A19914" s="416" t="s">
        <v>24788</v>
      </c>
      <c r="B19914" s="417"/>
      <c r="C19914" s="417"/>
      <c r="D19914" s="418"/>
    </row>
    <row r="19915" spans="1:4" ht="25.5">
      <c r="A19915" s="213" t="s">
        <v>24789</v>
      </c>
      <c r="B19915" s="209" t="s">
        <v>24790</v>
      </c>
      <c r="C19915" s="209" t="s">
        <v>14997</v>
      </c>
      <c r="D19915" s="223">
        <v>1047.8045</v>
      </c>
    </row>
    <row r="19916" spans="1:4" ht="25.5">
      <c r="A19916" s="213" t="s">
        <v>24791</v>
      </c>
      <c r="B19916" s="209" t="s">
        <v>24792</v>
      </c>
      <c r="C19916" s="209" t="s">
        <v>14997</v>
      </c>
      <c r="D19916" s="223">
        <v>104.9</v>
      </c>
    </row>
    <row r="19917" spans="1:4" ht="25.5">
      <c r="A19917" s="213" t="s">
        <v>24793</v>
      </c>
      <c r="B19917" s="209" t="s">
        <v>24794</v>
      </c>
      <c r="C19917" s="209" t="s">
        <v>14997</v>
      </c>
      <c r="D19917" s="223">
        <v>156.24</v>
      </c>
    </row>
    <row r="19918" spans="1:4" ht="38.25">
      <c r="A19918" s="213" t="s">
        <v>24795</v>
      </c>
      <c r="B19918" s="209" t="s">
        <v>24796</v>
      </c>
      <c r="C19918" s="209" t="s">
        <v>14997</v>
      </c>
      <c r="D19918" s="223">
        <v>392.5</v>
      </c>
    </row>
    <row r="19919" spans="1:4" ht="24" customHeight="1">
      <c r="A19919" s="416" t="s">
        <v>24797</v>
      </c>
      <c r="B19919" s="417"/>
      <c r="C19919" s="417"/>
      <c r="D19919" s="418"/>
    </row>
    <row r="19920" spans="1:4" ht="25.5">
      <c r="A19920" s="213" t="s">
        <v>24798</v>
      </c>
      <c r="B19920" s="209" t="s">
        <v>24799</v>
      </c>
      <c r="C19920" s="209" t="s">
        <v>14883</v>
      </c>
      <c r="D19920" s="223">
        <v>938.04380000000003</v>
      </c>
    </row>
    <row r="19921" spans="1:4" ht="18" customHeight="1">
      <c r="A19921" s="416" t="s">
        <v>24800</v>
      </c>
      <c r="B19921" s="417"/>
      <c r="C19921" s="417"/>
      <c r="D19921" s="418"/>
    </row>
    <row r="19922" spans="1:4" ht="19.5" customHeight="1">
      <c r="A19922" s="416" t="s">
        <v>24801</v>
      </c>
      <c r="B19922" s="417"/>
      <c r="C19922" s="417"/>
      <c r="D19922" s="418"/>
    </row>
    <row r="19923" spans="1:4" ht="25.5">
      <c r="A19923" s="213" t="s">
        <v>24802</v>
      </c>
      <c r="B19923" s="209" t="s">
        <v>24803</v>
      </c>
      <c r="C19923" s="209" t="s">
        <v>14883</v>
      </c>
      <c r="D19923" s="223">
        <v>0.78</v>
      </c>
    </row>
    <row r="19924" spans="1:4" ht="25.5">
      <c r="A19924" s="213" t="s">
        <v>24804</v>
      </c>
      <c r="B19924" s="209" t="s">
        <v>24805</v>
      </c>
      <c r="C19924" s="209" t="s">
        <v>14883</v>
      </c>
      <c r="D19924" s="223">
        <v>0.67</v>
      </c>
    </row>
    <row r="19925" spans="1:4" ht="19.5" customHeight="1">
      <c r="A19925" s="416" t="s">
        <v>24806</v>
      </c>
      <c r="B19925" s="417"/>
      <c r="C19925" s="417"/>
      <c r="D19925" s="418"/>
    </row>
    <row r="19926" spans="1:4">
      <c r="A19926" s="213" t="s">
        <v>24807</v>
      </c>
      <c r="B19926" s="209" t="s">
        <v>24808</v>
      </c>
      <c r="C19926" s="209" t="s">
        <v>14657</v>
      </c>
      <c r="D19926" s="223">
        <v>22.055</v>
      </c>
    </row>
    <row r="19927" spans="1:4">
      <c r="A19927" s="213" t="s">
        <v>24809</v>
      </c>
      <c r="B19927" s="209" t="s">
        <v>24810</v>
      </c>
      <c r="C19927" s="209" t="s">
        <v>14657</v>
      </c>
      <c r="D19927" s="223">
        <v>18.39</v>
      </c>
    </row>
    <row r="19928" spans="1:4">
      <c r="A19928" s="213" t="s">
        <v>24811</v>
      </c>
      <c r="B19928" s="209" t="s">
        <v>24812</v>
      </c>
      <c r="C19928" s="209" t="s">
        <v>14657</v>
      </c>
      <c r="D19928" s="223">
        <v>19</v>
      </c>
    </row>
    <row r="19929" spans="1:4">
      <c r="A19929" s="213" t="s">
        <v>24813</v>
      </c>
      <c r="B19929" s="209" t="s">
        <v>24814</v>
      </c>
      <c r="C19929" s="209" t="s">
        <v>14657</v>
      </c>
      <c r="D19929" s="223">
        <v>21.38</v>
      </c>
    </row>
    <row r="19930" spans="1:4">
      <c r="A19930" s="213" t="s">
        <v>24815</v>
      </c>
      <c r="B19930" s="209" t="s">
        <v>24816</v>
      </c>
      <c r="C19930" s="209" t="s">
        <v>14657</v>
      </c>
      <c r="D19930" s="223">
        <v>31.09</v>
      </c>
    </row>
    <row r="19931" spans="1:4" ht="24" customHeight="1">
      <c r="A19931" s="416" t="s">
        <v>24817</v>
      </c>
      <c r="B19931" s="417"/>
      <c r="C19931" s="417"/>
      <c r="D19931" s="418"/>
    </row>
    <row r="19932" spans="1:4">
      <c r="A19932" s="213" t="s">
        <v>24818</v>
      </c>
      <c r="B19932" s="209" t="s">
        <v>24819</v>
      </c>
      <c r="C19932" s="209" t="s">
        <v>14657</v>
      </c>
      <c r="D19932" s="223">
        <v>19</v>
      </c>
    </row>
    <row r="19933" spans="1:4">
      <c r="A19933" s="214"/>
      <c r="B19933" s="210"/>
      <c r="C19933" s="210"/>
      <c r="D19933" s="225"/>
    </row>
    <row r="19934" spans="1:4" ht="24" customHeight="1">
      <c r="A19934" s="416" t="s">
        <v>24820</v>
      </c>
      <c r="B19934" s="417"/>
      <c r="C19934" s="417"/>
      <c r="D19934" s="418"/>
    </row>
    <row r="19935" spans="1:4">
      <c r="A19935" s="416" t="s">
        <v>24821</v>
      </c>
      <c r="B19935" s="417"/>
      <c r="C19935" s="417"/>
      <c r="D19935" s="418"/>
    </row>
    <row r="19936" spans="1:4">
      <c r="A19936" s="213" t="s">
        <v>24822</v>
      </c>
      <c r="B19936" s="209" t="s">
        <v>24823</v>
      </c>
      <c r="C19936" s="209" t="s">
        <v>14752</v>
      </c>
      <c r="D19936" s="223">
        <v>140.01140000000001</v>
      </c>
    </row>
    <row r="19937" spans="1:4">
      <c r="A19937" s="213" t="s">
        <v>24824</v>
      </c>
      <c r="B19937" s="209" t="s">
        <v>24825</v>
      </c>
      <c r="C19937" s="209" t="s">
        <v>14752</v>
      </c>
      <c r="D19937" s="223">
        <v>141.83150000000001</v>
      </c>
    </row>
    <row r="19938" spans="1:4">
      <c r="A19938" s="213" t="s">
        <v>24826</v>
      </c>
      <c r="B19938" s="209" t="s">
        <v>24827</v>
      </c>
      <c r="C19938" s="209" t="s">
        <v>14752</v>
      </c>
      <c r="D19938" s="223">
        <v>140.01140000000001</v>
      </c>
    </row>
    <row r="19939" spans="1:4" ht="24" customHeight="1">
      <c r="A19939" s="416" t="s">
        <v>24828</v>
      </c>
      <c r="B19939" s="417"/>
      <c r="C19939" s="417"/>
      <c r="D19939" s="418"/>
    </row>
    <row r="19940" spans="1:4" ht="22.5" customHeight="1">
      <c r="A19940" s="416" t="s">
        <v>24829</v>
      </c>
      <c r="B19940" s="417"/>
      <c r="C19940" s="417"/>
      <c r="D19940" s="418"/>
    </row>
    <row r="19941" spans="1:4" ht="25.5">
      <c r="A19941" s="213" t="s">
        <v>24830</v>
      </c>
      <c r="B19941" s="209" t="s">
        <v>24831</v>
      </c>
      <c r="C19941" s="209" t="s">
        <v>14657</v>
      </c>
      <c r="D19941" s="223">
        <v>5.64</v>
      </c>
    </row>
    <row r="19942" spans="1:4" ht="26.25" customHeight="1">
      <c r="A19942" s="440" t="s">
        <v>24832</v>
      </c>
      <c r="B19942" s="441"/>
      <c r="C19942" s="441"/>
      <c r="D19942" s="442"/>
    </row>
    <row r="19943" spans="1:4">
      <c r="A19943" s="213" t="s">
        <v>24833</v>
      </c>
      <c r="B19943" s="209" t="s">
        <v>24834</v>
      </c>
      <c r="C19943" s="209" t="s">
        <v>14657</v>
      </c>
      <c r="D19943" s="223">
        <v>1.5</v>
      </c>
    </row>
    <row r="19944" spans="1:4">
      <c r="A19944" s="213" t="s">
        <v>24835</v>
      </c>
      <c r="B19944" s="209" t="s">
        <v>24836</v>
      </c>
      <c r="C19944" s="209" t="s">
        <v>14657</v>
      </c>
      <c r="D19944" s="223">
        <v>1.02</v>
      </c>
    </row>
    <row r="19945" spans="1:4">
      <c r="A19945" s="213" t="s">
        <v>24837</v>
      </c>
      <c r="B19945" s="209" t="s">
        <v>24838</v>
      </c>
      <c r="C19945" s="209" t="s">
        <v>14657</v>
      </c>
      <c r="D19945" s="223">
        <v>0.64</v>
      </c>
    </row>
    <row r="19946" spans="1:4" ht="22.5" customHeight="1">
      <c r="A19946" s="440" t="s">
        <v>24839</v>
      </c>
      <c r="B19946" s="441"/>
      <c r="C19946" s="441"/>
      <c r="D19946" s="442"/>
    </row>
    <row r="19947" spans="1:4">
      <c r="A19947" s="213" t="s">
        <v>24840</v>
      </c>
      <c r="B19947" s="209" t="s">
        <v>24841</v>
      </c>
      <c r="C19947" s="209" t="s">
        <v>14657</v>
      </c>
      <c r="D19947" s="223">
        <v>1.1499999999999999</v>
      </c>
    </row>
    <row r="19948" spans="1:4">
      <c r="A19948" s="213" t="s">
        <v>24842</v>
      </c>
      <c r="B19948" s="209" t="s">
        <v>24843</v>
      </c>
      <c r="C19948" s="209" t="s">
        <v>14657</v>
      </c>
      <c r="D19948" s="223">
        <v>2.04</v>
      </c>
    </row>
    <row r="19949" spans="1:4">
      <c r="A19949" s="213" t="s">
        <v>24844</v>
      </c>
      <c r="B19949" s="209" t="s">
        <v>24845</v>
      </c>
      <c r="C19949" s="209" t="s">
        <v>14657</v>
      </c>
      <c r="D19949" s="223">
        <v>2.06</v>
      </c>
    </row>
    <row r="19950" spans="1:4" ht="25.5">
      <c r="A19950" s="213" t="s">
        <v>24846</v>
      </c>
      <c r="B19950" s="209" t="s">
        <v>24847</v>
      </c>
      <c r="C19950" s="209" t="s">
        <v>14657</v>
      </c>
      <c r="D19950" s="223">
        <v>0.65</v>
      </c>
    </row>
    <row r="19951" spans="1:4" ht="24" customHeight="1">
      <c r="A19951" s="443" t="s">
        <v>24848</v>
      </c>
      <c r="B19951" s="444"/>
      <c r="C19951" s="444"/>
      <c r="D19951" s="445"/>
    </row>
    <row r="19952" spans="1:4">
      <c r="A19952" s="213" t="s">
        <v>24849</v>
      </c>
      <c r="B19952" s="209" t="s">
        <v>24850</v>
      </c>
      <c r="C19952" s="209" t="s">
        <v>14657</v>
      </c>
      <c r="D19952" s="223">
        <v>5.4359999999999999</v>
      </c>
    </row>
    <row r="19953" spans="1:4" ht="24" customHeight="1">
      <c r="A19953" s="440" t="s">
        <v>24851</v>
      </c>
      <c r="B19953" s="441"/>
      <c r="C19953" s="441"/>
      <c r="D19953" s="442"/>
    </row>
    <row r="19954" spans="1:4" ht="25.5">
      <c r="A19954" s="213" t="s">
        <v>24852</v>
      </c>
      <c r="B19954" s="209" t="s">
        <v>24853</v>
      </c>
      <c r="C19954" s="209" t="s">
        <v>14657</v>
      </c>
      <c r="D19954" s="223">
        <v>63.783799999999999</v>
      </c>
    </row>
    <row r="19955" spans="1:4" ht="27.75" customHeight="1">
      <c r="A19955" s="416" t="s">
        <v>24854</v>
      </c>
      <c r="B19955" s="417"/>
      <c r="C19955" s="417"/>
      <c r="D19955" s="418"/>
    </row>
    <row r="19956" spans="1:4" ht="26.25" customHeight="1">
      <c r="A19956" s="416" t="s">
        <v>24855</v>
      </c>
      <c r="B19956" s="417"/>
      <c r="C19956" s="417"/>
      <c r="D19956" s="418"/>
    </row>
    <row r="19957" spans="1:4" ht="25.5">
      <c r="A19957" s="213" t="s">
        <v>24856</v>
      </c>
      <c r="B19957" s="209" t="s">
        <v>24857</v>
      </c>
      <c r="C19957" s="209" t="s">
        <v>24858</v>
      </c>
      <c r="D19957" s="223">
        <v>705</v>
      </c>
    </row>
    <row r="19958" spans="1:4" ht="24" customHeight="1">
      <c r="A19958" s="416" t="s">
        <v>24859</v>
      </c>
      <c r="B19958" s="417"/>
      <c r="C19958" s="417"/>
      <c r="D19958" s="418"/>
    </row>
    <row r="19959" spans="1:4">
      <c r="A19959" s="213" t="s">
        <v>24860</v>
      </c>
      <c r="B19959" s="209" t="s">
        <v>24861</v>
      </c>
      <c r="C19959" s="209" t="s">
        <v>24858</v>
      </c>
      <c r="D19959" s="223">
        <v>3511.74</v>
      </c>
    </row>
    <row r="19960" spans="1:4" ht="24" customHeight="1">
      <c r="A19960" s="416" t="s">
        <v>24862</v>
      </c>
      <c r="B19960" s="417"/>
      <c r="C19960" s="417"/>
      <c r="D19960" s="418"/>
    </row>
    <row r="19961" spans="1:4" ht="24" customHeight="1">
      <c r="A19961" s="416" t="s">
        <v>24863</v>
      </c>
      <c r="B19961" s="417"/>
      <c r="C19961" s="417"/>
      <c r="D19961" s="418"/>
    </row>
    <row r="19962" spans="1:4" ht="25.5">
      <c r="A19962" s="213" t="s">
        <v>24864</v>
      </c>
      <c r="B19962" s="209" t="s">
        <v>24865</v>
      </c>
      <c r="C19962" s="209" t="s">
        <v>14883</v>
      </c>
      <c r="D19962" s="223">
        <v>9.9700000000000006</v>
      </c>
    </row>
    <row r="19963" spans="1:4" ht="22.5" customHeight="1">
      <c r="A19963" s="416" t="s">
        <v>24866</v>
      </c>
      <c r="B19963" s="417"/>
      <c r="C19963" s="417"/>
      <c r="D19963" s="418"/>
    </row>
    <row r="19964" spans="1:4">
      <c r="A19964" s="213" t="s">
        <v>24867</v>
      </c>
      <c r="B19964" s="209" t="s">
        <v>24868</v>
      </c>
      <c r="C19964" s="209" t="s">
        <v>14674</v>
      </c>
      <c r="D19964" s="223">
        <v>49.04</v>
      </c>
    </row>
    <row r="19965" spans="1:4">
      <c r="A19965" s="213" t="s">
        <v>24869</v>
      </c>
      <c r="B19965" s="209" t="s">
        <v>24870</v>
      </c>
      <c r="C19965" s="209" t="s">
        <v>14674</v>
      </c>
      <c r="D19965" s="223">
        <v>59.9</v>
      </c>
    </row>
    <row r="19966" spans="1:4" ht="24" customHeight="1">
      <c r="A19966" s="416" t="s">
        <v>24871</v>
      </c>
      <c r="B19966" s="417"/>
      <c r="C19966" s="417"/>
      <c r="D19966" s="418"/>
    </row>
    <row r="19967" spans="1:4" ht="24" customHeight="1">
      <c r="A19967" s="416" t="s">
        <v>24872</v>
      </c>
      <c r="B19967" s="417"/>
      <c r="C19967" s="417"/>
      <c r="D19967" s="418"/>
    </row>
    <row r="19968" spans="1:4">
      <c r="A19968" s="213" t="s">
        <v>24873</v>
      </c>
      <c r="B19968" s="209" t="s">
        <v>24874</v>
      </c>
      <c r="C19968" s="209" t="s">
        <v>14674</v>
      </c>
      <c r="D19968" s="223">
        <v>174.83</v>
      </c>
    </row>
    <row r="19969" spans="1:4">
      <c r="A19969" s="213" t="s">
        <v>24875</v>
      </c>
      <c r="B19969" s="209" t="s">
        <v>24876</v>
      </c>
      <c r="C19969" s="209" t="s">
        <v>14674</v>
      </c>
      <c r="D19969" s="223">
        <v>121.18980000000001</v>
      </c>
    </row>
    <row r="19970" spans="1:4">
      <c r="A19970" s="213" t="s">
        <v>24877</v>
      </c>
      <c r="B19970" s="209" t="s">
        <v>24878</v>
      </c>
      <c r="C19970" s="209" t="s">
        <v>14674</v>
      </c>
      <c r="D19970" s="223">
        <v>124.2135</v>
      </c>
    </row>
    <row r="19971" spans="1:4">
      <c r="A19971" s="213" t="s">
        <v>24879</v>
      </c>
      <c r="B19971" s="209" t="s">
        <v>24880</v>
      </c>
      <c r="C19971" s="209" t="s">
        <v>14883</v>
      </c>
      <c r="D19971" s="223">
        <v>3.1949999999999998</v>
      </c>
    </row>
    <row r="19972" spans="1:4" ht="24" customHeight="1">
      <c r="A19972" s="416" t="s">
        <v>24881</v>
      </c>
      <c r="B19972" s="417"/>
      <c r="C19972" s="417"/>
      <c r="D19972" s="418"/>
    </row>
    <row r="19973" spans="1:4">
      <c r="A19973" s="213" t="s">
        <v>24882</v>
      </c>
      <c r="B19973" s="209" t="s">
        <v>24883</v>
      </c>
      <c r="C19973" s="209" t="s">
        <v>14674</v>
      </c>
      <c r="D19973" s="223">
        <v>233.34899999999999</v>
      </c>
    </row>
    <row r="19974" spans="1:4">
      <c r="A19974" s="213" t="s">
        <v>24884</v>
      </c>
      <c r="B19974" s="209" t="s">
        <v>24885</v>
      </c>
      <c r="C19974" s="209" t="s">
        <v>14674</v>
      </c>
      <c r="D19974" s="223">
        <v>249.5</v>
      </c>
    </row>
    <row r="19975" spans="1:4">
      <c r="A19975" s="213" t="s">
        <v>24886</v>
      </c>
      <c r="B19975" s="209" t="s">
        <v>24887</v>
      </c>
      <c r="C19975" s="209" t="s">
        <v>14674</v>
      </c>
      <c r="D19975" s="223">
        <v>250</v>
      </c>
    </row>
    <row r="19976" spans="1:4">
      <c r="A19976" s="213" t="s">
        <v>24888</v>
      </c>
      <c r="B19976" s="209" t="s">
        <v>24889</v>
      </c>
      <c r="C19976" s="209" t="s">
        <v>14883</v>
      </c>
      <c r="D19976" s="223">
        <v>3.2454000000000001</v>
      </c>
    </row>
    <row r="19977" spans="1:4" ht="24" customHeight="1">
      <c r="A19977" s="416" t="s">
        <v>24890</v>
      </c>
      <c r="B19977" s="417"/>
      <c r="C19977" s="417"/>
      <c r="D19977" s="418"/>
    </row>
    <row r="19978" spans="1:4">
      <c r="A19978" s="213" t="s">
        <v>24891</v>
      </c>
      <c r="B19978" s="209" t="s">
        <v>24892</v>
      </c>
      <c r="C19978" s="209" t="s">
        <v>14674</v>
      </c>
      <c r="D19978" s="223">
        <v>379.29090000000002</v>
      </c>
    </row>
    <row r="19979" spans="1:4">
      <c r="A19979" s="213" t="s">
        <v>24893</v>
      </c>
      <c r="B19979" s="209" t="s">
        <v>24894</v>
      </c>
      <c r="C19979" s="209" t="s">
        <v>14674</v>
      </c>
      <c r="D19979" s="223">
        <v>225.09440000000001</v>
      </c>
    </row>
    <row r="19980" spans="1:4">
      <c r="A19980" s="213" t="s">
        <v>24895</v>
      </c>
      <c r="B19980" s="209" t="s">
        <v>24896</v>
      </c>
      <c r="C19980" s="209" t="s">
        <v>14883</v>
      </c>
      <c r="D19980" s="223">
        <v>27.687000000000001</v>
      </c>
    </row>
    <row r="19981" spans="1:4">
      <c r="A19981" s="213" t="s">
        <v>24897</v>
      </c>
      <c r="B19981" s="209" t="s">
        <v>24898</v>
      </c>
      <c r="C19981" s="209" t="s">
        <v>14883</v>
      </c>
      <c r="D19981" s="223">
        <v>19.2408</v>
      </c>
    </row>
    <row r="19982" spans="1:4">
      <c r="A19982" s="213" t="s">
        <v>24899</v>
      </c>
      <c r="B19982" s="209" t="s">
        <v>24900</v>
      </c>
      <c r="C19982" s="209" t="s">
        <v>14883</v>
      </c>
      <c r="D19982" s="223">
        <v>3.1949999999999998</v>
      </c>
    </row>
    <row r="19983" spans="1:4" ht="21" customHeight="1">
      <c r="A19983" s="416" t="s">
        <v>24901</v>
      </c>
      <c r="B19983" s="417"/>
      <c r="C19983" s="417"/>
      <c r="D19983" s="418"/>
    </row>
    <row r="19984" spans="1:4" ht="20.25" customHeight="1">
      <c r="A19984" s="416" t="s">
        <v>24902</v>
      </c>
      <c r="B19984" s="417"/>
      <c r="C19984" s="417"/>
      <c r="D19984" s="418"/>
    </row>
    <row r="19985" spans="1:4" ht="25.5">
      <c r="A19985" s="213" t="s">
        <v>24903</v>
      </c>
      <c r="B19985" s="209" t="s">
        <v>24904</v>
      </c>
      <c r="C19985" s="209" t="s">
        <v>14883</v>
      </c>
      <c r="D19985" s="223">
        <v>138.74</v>
      </c>
    </row>
    <row r="19986" spans="1:4" ht="36">
      <c r="A19986" s="212" t="s">
        <v>24905</v>
      </c>
      <c r="B19986" s="208"/>
      <c r="C19986" s="208"/>
      <c r="D19986" s="224"/>
    </row>
    <row r="19987" spans="1:4" ht="25.5">
      <c r="A19987" s="213" t="s">
        <v>24906</v>
      </c>
      <c r="B19987" s="209" t="s">
        <v>24907</v>
      </c>
      <c r="C19987" s="209" t="s">
        <v>14997</v>
      </c>
      <c r="D19987" s="223">
        <v>213.69640000000001</v>
      </c>
    </row>
    <row r="19988" spans="1:4">
      <c r="A19988" s="212" t="s">
        <v>24908</v>
      </c>
      <c r="B19988" s="208"/>
      <c r="C19988" s="208"/>
      <c r="D19988" s="224"/>
    </row>
    <row r="19989" spans="1:4">
      <c r="A19989" s="212" t="s">
        <v>24909</v>
      </c>
      <c r="B19989" s="208"/>
      <c r="C19989" s="208"/>
      <c r="D19989" s="224"/>
    </row>
    <row r="19990" spans="1:4" ht="25.5">
      <c r="A19990" s="213" t="s">
        <v>24910</v>
      </c>
      <c r="B19990" s="209" t="s">
        <v>24911</v>
      </c>
      <c r="C19990" s="209" t="s">
        <v>14997</v>
      </c>
      <c r="D19990" s="223">
        <v>1295.75</v>
      </c>
    </row>
    <row r="19991" spans="1:4" ht="25.5">
      <c r="A19991" s="213" t="s">
        <v>24912</v>
      </c>
      <c r="B19991" s="209" t="s">
        <v>24913</v>
      </c>
      <c r="C19991" s="209" t="s">
        <v>14997</v>
      </c>
      <c r="D19991" s="223">
        <v>1533.66</v>
      </c>
    </row>
    <row r="19992" spans="1:4" ht="25.5">
      <c r="A19992" s="213" t="s">
        <v>24914</v>
      </c>
      <c r="B19992" s="209" t="s">
        <v>24915</v>
      </c>
      <c r="C19992" s="209" t="s">
        <v>14997</v>
      </c>
      <c r="D19992" s="223">
        <v>1363.98</v>
      </c>
    </row>
    <row r="19993" spans="1:4" ht="25.5">
      <c r="A19993" s="213" t="s">
        <v>24916</v>
      </c>
      <c r="B19993" s="209" t="s">
        <v>24917</v>
      </c>
      <c r="C19993" s="209" t="s">
        <v>14997</v>
      </c>
      <c r="D19993" s="223">
        <v>924.9</v>
      </c>
    </row>
    <row r="19994" spans="1:4" ht="25.5">
      <c r="A19994" s="213" t="s">
        <v>24918</v>
      </c>
      <c r="B19994" s="209" t="s">
        <v>24919</v>
      </c>
      <c r="C19994" s="209" t="s">
        <v>14997</v>
      </c>
      <c r="D19994" s="223">
        <v>879</v>
      </c>
    </row>
    <row r="19995" spans="1:4">
      <c r="A19995" s="213" t="s">
        <v>24920</v>
      </c>
      <c r="B19995" s="209" t="s">
        <v>24921</v>
      </c>
      <c r="C19995" s="209" t="s">
        <v>14997</v>
      </c>
      <c r="D19995" s="223">
        <v>164.8</v>
      </c>
    </row>
    <row r="19996" spans="1:4" ht="36">
      <c r="A19996" s="212" t="s">
        <v>24922</v>
      </c>
      <c r="B19996" s="208"/>
      <c r="C19996" s="208"/>
      <c r="D19996" s="224"/>
    </row>
    <row r="19997" spans="1:4" ht="24">
      <c r="A19997" s="212" t="s">
        <v>24923</v>
      </c>
      <c r="B19997" s="208"/>
      <c r="C19997" s="208"/>
      <c r="D19997" s="224"/>
    </row>
    <row r="19998" spans="1:4">
      <c r="A19998" s="213" t="s">
        <v>24924</v>
      </c>
      <c r="B19998" s="209" t="s">
        <v>24925</v>
      </c>
      <c r="C19998" s="209" t="s">
        <v>14997</v>
      </c>
      <c r="D19998" s="223">
        <v>16.940000000000001</v>
      </c>
    </row>
    <row r="19999" spans="1:4" ht="36">
      <c r="A19999" s="212" t="s">
        <v>24926</v>
      </c>
      <c r="B19999" s="208"/>
      <c r="C19999" s="208"/>
      <c r="D19999" s="224"/>
    </row>
    <row r="20000" spans="1:4" ht="25.5">
      <c r="A20000" s="213" t="s">
        <v>24927</v>
      </c>
      <c r="B20000" s="209" t="s">
        <v>24928</v>
      </c>
      <c r="C20000" s="209" t="s">
        <v>14997</v>
      </c>
      <c r="D20000" s="223">
        <v>3.44</v>
      </c>
    </row>
    <row r="20001" spans="1:4" ht="27" customHeight="1">
      <c r="A20001" s="416" t="s">
        <v>24929</v>
      </c>
      <c r="B20001" s="417"/>
      <c r="C20001" s="417"/>
      <c r="D20001" s="418"/>
    </row>
    <row r="20002" spans="1:4">
      <c r="A20002" s="213" t="s">
        <v>24930</v>
      </c>
      <c r="B20002" s="209" t="s">
        <v>24931</v>
      </c>
      <c r="C20002" s="209" t="s">
        <v>14997</v>
      </c>
      <c r="D20002" s="223">
        <v>12.4497</v>
      </c>
    </row>
    <row r="20003" spans="1:4" ht="20.25" customHeight="1">
      <c r="A20003" s="416" t="s">
        <v>24932</v>
      </c>
      <c r="B20003" s="417"/>
      <c r="C20003" s="417"/>
      <c r="D20003" s="418"/>
    </row>
    <row r="20004" spans="1:4" ht="25.5">
      <c r="A20004" s="213" t="s">
        <v>24933</v>
      </c>
      <c r="B20004" s="209" t="s">
        <v>24934</v>
      </c>
      <c r="C20004" s="209" t="s">
        <v>14997</v>
      </c>
      <c r="D20004" s="223">
        <v>32.020000000000003</v>
      </c>
    </row>
    <row r="20005" spans="1:4" ht="25.5">
      <c r="A20005" s="213" t="s">
        <v>24935</v>
      </c>
      <c r="B20005" s="209" t="s">
        <v>24936</v>
      </c>
      <c r="C20005" s="209" t="s">
        <v>14997</v>
      </c>
      <c r="D20005" s="223">
        <v>37.9</v>
      </c>
    </row>
    <row r="20006" spans="1:4" ht="19.5" customHeight="1">
      <c r="A20006" s="416" t="s">
        <v>24937</v>
      </c>
      <c r="B20006" s="417"/>
      <c r="C20006" s="417"/>
      <c r="D20006" s="418"/>
    </row>
    <row r="20007" spans="1:4">
      <c r="A20007" s="213" t="s">
        <v>24938</v>
      </c>
      <c r="B20007" s="209" t="s">
        <v>24939</v>
      </c>
      <c r="C20007" s="209" t="s">
        <v>14997</v>
      </c>
      <c r="D20007" s="223">
        <v>1.0900000000000001</v>
      </c>
    </row>
    <row r="20008" spans="1:4" ht="22.5" customHeight="1">
      <c r="A20008" s="416" t="s">
        <v>24940</v>
      </c>
      <c r="B20008" s="417"/>
      <c r="C20008" s="417"/>
      <c r="D20008" s="418"/>
    </row>
    <row r="20009" spans="1:4" ht="25.5" customHeight="1">
      <c r="A20009" s="416" t="s">
        <v>24941</v>
      </c>
      <c r="B20009" s="417"/>
      <c r="C20009" s="417"/>
      <c r="D20009" s="418"/>
    </row>
    <row r="20010" spans="1:4" ht="25.5">
      <c r="A20010" s="213" t="s">
        <v>24942</v>
      </c>
      <c r="B20010" s="209" t="s">
        <v>24943</v>
      </c>
      <c r="C20010" s="209" t="s">
        <v>14997</v>
      </c>
      <c r="D20010" s="223">
        <v>1.5</v>
      </c>
    </row>
    <row r="20011" spans="1:4">
      <c r="A20011" s="213" t="s">
        <v>24944</v>
      </c>
      <c r="B20011" s="209" t="s">
        <v>24945</v>
      </c>
      <c r="C20011" s="209" t="s">
        <v>14997</v>
      </c>
      <c r="D20011" s="223">
        <v>1.74</v>
      </c>
    </row>
    <row r="20012" spans="1:4">
      <c r="A20012" s="213" t="s">
        <v>24946</v>
      </c>
      <c r="B20012" s="209" t="s">
        <v>24947</v>
      </c>
      <c r="C20012" s="209" t="s">
        <v>14997</v>
      </c>
      <c r="D20012" s="223">
        <v>1.48</v>
      </c>
    </row>
    <row r="20013" spans="1:4">
      <c r="A20013" s="213" t="s">
        <v>24948</v>
      </c>
      <c r="B20013" s="209" t="s">
        <v>24949</v>
      </c>
      <c r="C20013" s="209" t="s">
        <v>14997</v>
      </c>
      <c r="D20013" s="223">
        <v>2.2400000000000002</v>
      </c>
    </row>
    <row r="20014" spans="1:4">
      <c r="A20014" s="213" t="s">
        <v>24950</v>
      </c>
      <c r="B20014" s="209" t="s">
        <v>24951</v>
      </c>
      <c r="C20014" s="209" t="s">
        <v>14997</v>
      </c>
      <c r="D20014" s="223">
        <v>1.48</v>
      </c>
    </row>
    <row r="20015" spans="1:4">
      <c r="A20015" s="213" t="s">
        <v>24952</v>
      </c>
      <c r="B20015" s="209" t="s">
        <v>24953</v>
      </c>
      <c r="C20015" s="209" t="s">
        <v>14997</v>
      </c>
      <c r="D20015" s="223">
        <v>1.72</v>
      </c>
    </row>
    <row r="20016" spans="1:4" ht="22.5" customHeight="1">
      <c r="A20016" s="416" t="s">
        <v>24954</v>
      </c>
      <c r="B20016" s="417"/>
      <c r="C20016" s="417"/>
      <c r="D20016" s="418"/>
    </row>
    <row r="20017" spans="1:4" ht="25.5">
      <c r="A20017" s="213" t="s">
        <v>24955</v>
      </c>
      <c r="B20017" s="209" t="s">
        <v>24956</v>
      </c>
      <c r="C20017" s="209" t="s">
        <v>14997</v>
      </c>
      <c r="D20017" s="223">
        <v>2.41</v>
      </c>
    </row>
    <row r="20018" spans="1:4" ht="25.5">
      <c r="A20018" s="213" t="s">
        <v>24957</v>
      </c>
      <c r="B20018" s="209" t="s">
        <v>24958</v>
      </c>
      <c r="C20018" s="209" t="s">
        <v>14997</v>
      </c>
      <c r="D20018" s="223">
        <v>2.2799999999999998</v>
      </c>
    </row>
    <row r="20019" spans="1:4" ht="25.5">
      <c r="A20019" s="213" t="s">
        <v>24959</v>
      </c>
      <c r="B20019" s="209" t="s">
        <v>24960</v>
      </c>
      <c r="C20019" s="209" t="s">
        <v>14997</v>
      </c>
      <c r="D20019" s="223">
        <v>2.92</v>
      </c>
    </row>
    <row r="20020" spans="1:4" ht="25.5">
      <c r="A20020" s="213" t="s">
        <v>24961</v>
      </c>
      <c r="B20020" s="209" t="s">
        <v>24962</v>
      </c>
      <c r="C20020" s="209" t="s">
        <v>14997</v>
      </c>
      <c r="D20020" s="223">
        <v>2.76</v>
      </c>
    </row>
    <row r="20021" spans="1:4" ht="25.5">
      <c r="A20021" s="213" t="s">
        <v>24963</v>
      </c>
      <c r="B20021" s="209" t="s">
        <v>24964</v>
      </c>
      <c r="C20021" s="209" t="s">
        <v>14997</v>
      </c>
      <c r="D20021" s="223">
        <v>2.0499999999999998</v>
      </c>
    </row>
    <row r="20022" spans="1:4" ht="25.5">
      <c r="A20022" s="213" t="s">
        <v>24965</v>
      </c>
      <c r="B20022" s="209" t="s">
        <v>24966</v>
      </c>
      <c r="C20022" s="209" t="s">
        <v>14997</v>
      </c>
      <c r="D20022" s="223">
        <v>1.7</v>
      </c>
    </row>
    <row r="20023" spans="1:4" ht="22.5" customHeight="1">
      <c r="A20023" s="416" t="s">
        <v>24967</v>
      </c>
      <c r="B20023" s="417"/>
      <c r="C20023" s="417"/>
      <c r="D20023" s="418"/>
    </row>
    <row r="20024" spans="1:4">
      <c r="A20024" s="213" t="s">
        <v>24968</v>
      </c>
      <c r="B20024" s="209" t="s">
        <v>24969</v>
      </c>
      <c r="C20024" s="209" t="s">
        <v>14997</v>
      </c>
      <c r="D20024" s="223">
        <v>32.82</v>
      </c>
    </row>
    <row r="20025" spans="1:4" ht="21" customHeight="1">
      <c r="A20025" s="416" t="s">
        <v>24970</v>
      </c>
      <c r="B20025" s="417"/>
      <c r="C20025" s="417"/>
      <c r="D20025" s="418"/>
    </row>
    <row r="20026" spans="1:4" ht="25.5">
      <c r="A20026" s="213" t="s">
        <v>24971</v>
      </c>
      <c r="B20026" s="209" t="s">
        <v>24972</v>
      </c>
      <c r="C20026" s="209" t="s">
        <v>14997</v>
      </c>
      <c r="D20026" s="223">
        <v>2.81</v>
      </c>
    </row>
    <row r="20027" spans="1:4">
      <c r="A20027" s="213" t="s">
        <v>24973</v>
      </c>
      <c r="B20027" s="209" t="s">
        <v>24974</v>
      </c>
      <c r="C20027" s="209" t="s">
        <v>14997</v>
      </c>
      <c r="D20027" s="223">
        <v>3.24</v>
      </c>
    </row>
    <row r="20028" spans="1:4">
      <c r="A20028" s="213" t="s">
        <v>24975</v>
      </c>
      <c r="B20028" s="209" t="s">
        <v>24976</v>
      </c>
      <c r="C20028" s="209" t="s">
        <v>14997</v>
      </c>
      <c r="D20028" s="223">
        <v>3.25</v>
      </c>
    </row>
    <row r="20029" spans="1:4">
      <c r="A20029" s="213" t="s">
        <v>24977</v>
      </c>
      <c r="B20029" s="209" t="s">
        <v>24978</v>
      </c>
      <c r="C20029" s="209" t="s">
        <v>14997</v>
      </c>
      <c r="D20029" s="223">
        <v>2.98</v>
      </c>
    </row>
    <row r="20030" spans="1:4" ht="25.5" customHeight="1">
      <c r="A20030" s="416" t="s">
        <v>24979</v>
      </c>
      <c r="B20030" s="417"/>
      <c r="C20030" s="417"/>
      <c r="D20030" s="418"/>
    </row>
    <row r="20031" spans="1:4">
      <c r="A20031" s="213" t="s">
        <v>24980</v>
      </c>
      <c r="B20031" s="209" t="s">
        <v>24981</v>
      </c>
      <c r="C20031" s="209" t="s">
        <v>14997</v>
      </c>
      <c r="D20031" s="223">
        <v>3.82</v>
      </c>
    </row>
    <row r="20032" spans="1:4">
      <c r="A20032" s="213" t="s">
        <v>24982</v>
      </c>
      <c r="B20032" s="209" t="s">
        <v>24983</v>
      </c>
      <c r="C20032" s="209" t="s">
        <v>14997</v>
      </c>
      <c r="D20032" s="223">
        <v>4.22</v>
      </c>
    </row>
    <row r="20033" spans="1:4">
      <c r="A20033" s="213" t="s">
        <v>24984</v>
      </c>
      <c r="B20033" s="209" t="s">
        <v>24985</v>
      </c>
      <c r="C20033" s="209" t="s">
        <v>14997</v>
      </c>
      <c r="D20033" s="223">
        <v>5.16</v>
      </c>
    </row>
    <row r="20034" spans="1:4">
      <c r="A20034" s="213" t="s">
        <v>24986</v>
      </c>
      <c r="B20034" s="209" t="s">
        <v>24987</v>
      </c>
      <c r="C20034" s="209" t="s">
        <v>14997</v>
      </c>
      <c r="D20034" s="223">
        <v>2.89</v>
      </c>
    </row>
    <row r="20035" spans="1:4" ht="22.5" customHeight="1">
      <c r="A20035" s="416" t="s">
        <v>24988</v>
      </c>
      <c r="B20035" s="417"/>
      <c r="C20035" s="417"/>
      <c r="D20035" s="418"/>
    </row>
    <row r="20036" spans="1:4" ht="25.5">
      <c r="A20036" s="213" t="s">
        <v>24989</v>
      </c>
      <c r="B20036" s="209" t="s">
        <v>24990</v>
      </c>
      <c r="C20036" s="209" t="s">
        <v>14997</v>
      </c>
      <c r="D20036" s="223">
        <v>2.8</v>
      </c>
    </row>
    <row r="20037" spans="1:4" ht="25.5">
      <c r="A20037" s="213" t="s">
        <v>24991</v>
      </c>
      <c r="B20037" s="209" t="s">
        <v>24992</v>
      </c>
      <c r="C20037" s="209" t="s">
        <v>14997</v>
      </c>
      <c r="D20037" s="223">
        <v>3.02</v>
      </c>
    </row>
    <row r="20038" spans="1:4" ht="25.5">
      <c r="A20038" s="213" t="s">
        <v>24993</v>
      </c>
      <c r="B20038" s="209" t="s">
        <v>24994</v>
      </c>
      <c r="C20038" s="209" t="s">
        <v>14997</v>
      </c>
      <c r="D20038" s="223">
        <v>4.67</v>
      </c>
    </row>
    <row r="20039" spans="1:4" ht="25.5">
      <c r="A20039" s="213" t="s">
        <v>24995</v>
      </c>
      <c r="B20039" s="209" t="s">
        <v>24996</v>
      </c>
      <c r="C20039" s="209" t="s">
        <v>14997</v>
      </c>
      <c r="D20039" s="223">
        <v>4.67</v>
      </c>
    </row>
    <row r="20040" spans="1:4" ht="25.5">
      <c r="A20040" s="213" t="s">
        <v>24997</v>
      </c>
      <c r="B20040" s="209" t="s">
        <v>24998</v>
      </c>
      <c r="C20040" s="209" t="s">
        <v>14997</v>
      </c>
      <c r="D20040" s="223">
        <v>6.41</v>
      </c>
    </row>
    <row r="20041" spans="1:4" ht="25.5">
      <c r="A20041" s="213" t="s">
        <v>24999</v>
      </c>
      <c r="B20041" s="209" t="s">
        <v>25000</v>
      </c>
      <c r="C20041" s="209" t="s">
        <v>14997</v>
      </c>
      <c r="D20041" s="223">
        <v>6.41</v>
      </c>
    </row>
    <row r="20042" spans="1:4" ht="25.5">
      <c r="A20042" s="213" t="s">
        <v>25001</v>
      </c>
      <c r="B20042" s="209" t="s">
        <v>25002</v>
      </c>
      <c r="C20042" s="209" t="s">
        <v>14997</v>
      </c>
      <c r="D20042" s="223">
        <v>3.75</v>
      </c>
    </row>
    <row r="20043" spans="1:4" ht="25.5">
      <c r="A20043" s="213" t="s">
        <v>25003</v>
      </c>
      <c r="B20043" s="209" t="s">
        <v>25004</v>
      </c>
      <c r="C20043" s="209" t="s">
        <v>14997</v>
      </c>
      <c r="D20043" s="223">
        <v>4.05</v>
      </c>
    </row>
    <row r="20044" spans="1:4" ht="23.25" customHeight="1">
      <c r="A20044" s="416" t="s">
        <v>25005</v>
      </c>
      <c r="B20044" s="417"/>
      <c r="C20044" s="417"/>
      <c r="D20044" s="418"/>
    </row>
    <row r="20045" spans="1:4" ht="19.5" customHeight="1">
      <c r="A20045" s="416" t="s">
        <v>25006</v>
      </c>
      <c r="B20045" s="417"/>
      <c r="C20045" s="417"/>
      <c r="D20045" s="418"/>
    </row>
    <row r="20046" spans="1:4">
      <c r="A20046" s="213" t="s">
        <v>25007</v>
      </c>
      <c r="B20046" s="209" t="s">
        <v>25008</v>
      </c>
      <c r="C20046" s="209" t="s">
        <v>14997</v>
      </c>
      <c r="D20046" s="223">
        <v>1.66</v>
      </c>
    </row>
    <row r="20047" spans="1:4">
      <c r="A20047" s="213" t="s">
        <v>25009</v>
      </c>
      <c r="B20047" s="209" t="s">
        <v>25010</v>
      </c>
      <c r="C20047" s="209" t="s">
        <v>14997</v>
      </c>
      <c r="D20047" s="223">
        <v>1.4</v>
      </c>
    </row>
    <row r="20048" spans="1:4" ht="24" customHeight="1">
      <c r="A20048" s="416" t="s">
        <v>25011</v>
      </c>
      <c r="B20048" s="417"/>
      <c r="C20048" s="417"/>
      <c r="D20048" s="418"/>
    </row>
    <row r="20049" spans="1:4" ht="25.5">
      <c r="A20049" s="213" t="s">
        <v>25012</v>
      </c>
      <c r="B20049" s="209" t="s">
        <v>25013</v>
      </c>
      <c r="C20049" s="209" t="s">
        <v>14997</v>
      </c>
      <c r="D20049" s="223">
        <v>1.6206</v>
      </c>
    </row>
    <row r="20050" spans="1:4">
      <c r="A20050" s="214"/>
      <c r="B20050" s="210"/>
      <c r="C20050" s="210"/>
      <c r="D20050" s="225"/>
    </row>
    <row r="20051" spans="1:4" ht="20.25" customHeight="1">
      <c r="A20051" s="416" t="s">
        <v>25014</v>
      </c>
      <c r="B20051" s="417"/>
      <c r="C20051" s="417"/>
      <c r="D20051" s="418"/>
    </row>
    <row r="20052" spans="1:4" ht="25.5">
      <c r="A20052" s="213" t="s">
        <v>25015</v>
      </c>
      <c r="B20052" s="209" t="s">
        <v>25016</v>
      </c>
      <c r="C20052" s="209" t="s">
        <v>14997</v>
      </c>
      <c r="D20052" s="223">
        <v>1</v>
      </c>
    </row>
    <row r="20053" spans="1:4" ht="25.5" customHeight="1">
      <c r="A20053" s="416" t="s">
        <v>25017</v>
      </c>
      <c r="B20053" s="417"/>
      <c r="C20053" s="417"/>
      <c r="D20053" s="418"/>
    </row>
    <row r="20054" spans="1:4" ht="18" customHeight="1">
      <c r="A20054" s="416" t="s">
        <v>25018</v>
      </c>
      <c r="B20054" s="417"/>
      <c r="C20054" s="417"/>
      <c r="D20054" s="418"/>
    </row>
    <row r="20055" spans="1:4" ht="25.5">
      <c r="A20055" s="213" t="s">
        <v>25019</v>
      </c>
      <c r="B20055" s="209" t="s">
        <v>25020</v>
      </c>
      <c r="C20055" s="209" t="s">
        <v>14997</v>
      </c>
      <c r="D20055" s="223">
        <v>1112.25</v>
      </c>
    </row>
    <row r="20056" spans="1:4" ht="25.5">
      <c r="A20056" s="213" t="s">
        <v>25021</v>
      </c>
      <c r="B20056" s="209" t="s">
        <v>25022</v>
      </c>
      <c r="C20056" s="209" t="s">
        <v>14997</v>
      </c>
      <c r="D20056" s="223">
        <v>663.74</v>
      </c>
    </row>
    <row r="20057" spans="1:4" ht="25.5">
      <c r="A20057" s="213" t="s">
        <v>25023</v>
      </c>
      <c r="B20057" s="209" t="s">
        <v>25024</v>
      </c>
      <c r="C20057" s="209" t="s">
        <v>14997</v>
      </c>
      <c r="D20057" s="223">
        <v>727.48</v>
      </c>
    </row>
    <row r="20058" spans="1:4" ht="25.5">
      <c r="A20058" s="213" t="s">
        <v>25025</v>
      </c>
      <c r="B20058" s="209" t="s">
        <v>25026</v>
      </c>
      <c r="C20058" s="209" t="s">
        <v>14997</v>
      </c>
      <c r="D20058" s="223">
        <v>1102.3900000000001</v>
      </c>
    </row>
    <row r="20059" spans="1:4" ht="25.5">
      <c r="A20059" s="213" t="s">
        <v>25027</v>
      </c>
      <c r="B20059" s="209" t="s">
        <v>25028</v>
      </c>
      <c r="C20059" s="209" t="s">
        <v>14997</v>
      </c>
      <c r="D20059" s="223">
        <v>7383.53</v>
      </c>
    </row>
    <row r="20060" spans="1:4" ht="25.5">
      <c r="A20060" s="213" t="s">
        <v>25029</v>
      </c>
      <c r="B20060" s="209" t="s">
        <v>25030</v>
      </c>
      <c r="C20060" s="209" t="s">
        <v>14997</v>
      </c>
      <c r="D20060" s="223">
        <v>1579.41</v>
      </c>
    </row>
    <row r="20061" spans="1:4" ht="25.5">
      <c r="A20061" s="213" t="s">
        <v>25031</v>
      </c>
      <c r="B20061" s="209" t="s">
        <v>25032</v>
      </c>
      <c r="C20061" s="209" t="s">
        <v>14997</v>
      </c>
      <c r="D20061" s="223">
        <v>1586.7</v>
      </c>
    </row>
    <row r="20062" spans="1:4" ht="25.5">
      <c r="A20062" s="213" t="s">
        <v>25033</v>
      </c>
      <c r="B20062" s="209" t="s">
        <v>25034</v>
      </c>
      <c r="C20062" s="209" t="s">
        <v>14997</v>
      </c>
      <c r="D20062" s="223">
        <v>1833.55</v>
      </c>
    </row>
    <row r="20063" spans="1:4" ht="25.5">
      <c r="A20063" s="213" t="s">
        <v>25035</v>
      </c>
      <c r="B20063" s="209" t="s">
        <v>25036</v>
      </c>
      <c r="C20063" s="209" t="s">
        <v>14997</v>
      </c>
      <c r="D20063" s="223">
        <v>3922.55</v>
      </c>
    </row>
    <row r="20064" spans="1:4" ht="25.5">
      <c r="A20064" s="213" t="s">
        <v>25037</v>
      </c>
      <c r="B20064" s="209" t="s">
        <v>25038</v>
      </c>
      <c r="C20064" s="209" t="s">
        <v>14997</v>
      </c>
      <c r="D20064" s="223">
        <v>5802.3</v>
      </c>
    </row>
    <row r="20065" spans="1:4" ht="25.5" customHeight="1">
      <c r="A20065" s="416" t="s">
        <v>25039</v>
      </c>
      <c r="B20065" s="417"/>
      <c r="C20065" s="417"/>
      <c r="D20065" s="418"/>
    </row>
    <row r="20066" spans="1:4" ht="24" customHeight="1">
      <c r="A20066" s="416" t="s">
        <v>25040</v>
      </c>
      <c r="B20066" s="417"/>
      <c r="C20066" s="417"/>
      <c r="D20066" s="418"/>
    </row>
    <row r="20067" spans="1:4">
      <c r="A20067" s="213" t="s">
        <v>25041</v>
      </c>
      <c r="B20067" s="209" t="s">
        <v>25042</v>
      </c>
      <c r="C20067" s="209" t="s">
        <v>14997</v>
      </c>
      <c r="D20067" s="223">
        <v>16.1264</v>
      </c>
    </row>
    <row r="20068" spans="1:4">
      <c r="A20068" s="213" t="s">
        <v>25043</v>
      </c>
      <c r="B20068" s="209" t="s">
        <v>25044</v>
      </c>
      <c r="C20068" s="209" t="s">
        <v>14657</v>
      </c>
      <c r="D20068" s="223">
        <v>101.5</v>
      </c>
    </row>
    <row r="20069" spans="1:4" ht="24" customHeight="1">
      <c r="A20069" s="416" t="s">
        <v>25045</v>
      </c>
      <c r="B20069" s="417"/>
      <c r="C20069" s="417"/>
      <c r="D20069" s="418"/>
    </row>
    <row r="20070" spans="1:4">
      <c r="A20070" s="213" t="s">
        <v>25046</v>
      </c>
      <c r="B20070" s="209" t="s">
        <v>25047</v>
      </c>
      <c r="C20070" s="209" t="s">
        <v>14883</v>
      </c>
      <c r="D20070" s="223">
        <v>4.8600000000000003</v>
      </c>
    </row>
    <row r="20071" spans="1:4" ht="24" customHeight="1">
      <c r="A20071" s="416" t="s">
        <v>25048</v>
      </c>
      <c r="B20071" s="417"/>
      <c r="C20071" s="417"/>
      <c r="D20071" s="418"/>
    </row>
    <row r="20072" spans="1:4">
      <c r="A20072" s="213" t="s">
        <v>25049</v>
      </c>
      <c r="B20072" s="209" t="s">
        <v>25050</v>
      </c>
      <c r="C20072" s="209" t="s">
        <v>14883</v>
      </c>
      <c r="D20072" s="223">
        <v>8.9</v>
      </c>
    </row>
    <row r="20073" spans="1:4">
      <c r="A20073" s="213" t="s">
        <v>25051</v>
      </c>
      <c r="B20073" s="209" t="s">
        <v>25052</v>
      </c>
      <c r="C20073" s="209" t="s">
        <v>14883</v>
      </c>
      <c r="D20073" s="223">
        <v>13.44</v>
      </c>
    </row>
    <row r="20074" spans="1:4">
      <c r="A20074" s="213" t="s">
        <v>25053</v>
      </c>
      <c r="B20074" s="209" t="s">
        <v>25054</v>
      </c>
      <c r="C20074" s="209" t="s">
        <v>14883</v>
      </c>
      <c r="D20074" s="223">
        <v>20.22</v>
      </c>
    </row>
    <row r="20075" spans="1:4">
      <c r="A20075" s="213" t="s">
        <v>25055</v>
      </c>
      <c r="B20075" s="209" t="s">
        <v>25056</v>
      </c>
      <c r="C20075" s="209" t="s">
        <v>14883</v>
      </c>
      <c r="D20075" s="223">
        <v>33.43</v>
      </c>
    </row>
    <row r="20076" spans="1:4">
      <c r="A20076" s="213" t="s">
        <v>25057</v>
      </c>
      <c r="B20076" s="209" t="s">
        <v>25058</v>
      </c>
      <c r="C20076" s="209" t="s">
        <v>14883</v>
      </c>
      <c r="D20076" s="223">
        <v>48.3</v>
      </c>
    </row>
    <row r="20077" spans="1:4">
      <c r="A20077" s="213" t="s">
        <v>25059</v>
      </c>
      <c r="B20077" s="209" t="s">
        <v>25060</v>
      </c>
      <c r="C20077" s="209" t="s">
        <v>14883</v>
      </c>
      <c r="D20077" s="223">
        <v>69.2</v>
      </c>
    </row>
    <row r="20078" spans="1:4">
      <c r="A20078" s="213" t="s">
        <v>25061</v>
      </c>
      <c r="B20078" s="209" t="s">
        <v>25062</v>
      </c>
      <c r="C20078" s="209" t="s">
        <v>14883</v>
      </c>
      <c r="D20078" s="223">
        <v>96.75</v>
      </c>
    </row>
    <row r="20079" spans="1:4" ht="23.25" customHeight="1">
      <c r="A20079" s="416" t="s">
        <v>25063</v>
      </c>
      <c r="B20079" s="417"/>
      <c r="C20079" s="417"/>
      <c r="D20079" s="418"/>
    </row>
    <row r="20080" spans="1:4" ht="25.5">
      <c r="A20080" s="213" t="s">
        <v>25064</v>
      </c>
      <c r="B20080" s="209" t="s">
        <v>25065</v>
      </c>
      <c r="C20080" s="209" t="s">
        <v>14997</v>
      </c>
      <c r="D20080" s="223">
        <v>36.950000000000003</v>
      </c>
    </row>
    <row r="20081" spans="1:4" ht="25.5">
      <c r="A20081" s="213" t="s">
        <v>25066</v>
      </c>
      <c r="B20081" s="209" t="s">
        <v>25067</v>
      </c>
      <c r="C20081" s="209" t="s">
        <v>14997</v>
      </c>
      <c r="D20081" s="223">
        <v>40.65</v>
      </c>
    </row>
    <row r="20082" spans="1:4" ht="27" customHeight="1">
      <c r="A20082" s="416" t="s">
        <v>25068</v>
      </c>
      <c r="B20082" s="417"/>
      <c r="C20082" s="417"/>
      <c r="D20082" s="418"/>
    </row>
    <row r="20083" spans="1:4" ht="20.25" customHeight="1">
      <c r="A20083" s="416" t="s">
        <v>25069</v>
      </c>
      <c r="B20083" s="417"/>
      <c r="C20083" s="417"/>
      <c r="D20083" s="418"/>
    </row>
    <row r="20084" spans="1:4" ht="25.5">
      <c r="A20084" s="213" t="s">
        <v>25070</v>
      </c>
      <c r="B20084" s="209" t="s">
        <v>25071</v>
      </c>
      <c r="C20084" s="209" t="s">
        <v>14883</v>
      </c>
      <c r="D20084" s="223">
        <v>3.06</v>
      </c>
    </row>
    <row r="20085" spans="1:4" ht="25.5">
      <c r="A20085" s="213" t="s">
        <v>25072</v>
      </c>
      <c r="B20085" s="209" t="s">
        <v>25073</v>
      </c>
      <c r="C20085" s="209" t="s">
        <v>14883</v>
      </c>
      <c r="D20085" s="223">
        <v>4.68</v>
      </c>
    </row>
    <row r="20086" spans="1:4" ht="25.5">
      <c r="A20086" s="213" t="s">
        <v>25074</v>
      </c>
      <c r="B20086" s="209" t="s">
        <v>25075</v>
      </c>
      <c r="C20086" s="209" t="s">
        <v>14883</v>
      </c>
      <c r="D20086" s="223">
        <v>5.35</v>
      </c>
    </row>
    <row r="20087" spans="1:4" ht="25.5">
      <c r="A20087" s="213" t="s">
        <v>25076</v>
      </c>
      <c r="B20087" s="209" t="s">
        <v>25077</v>
      </c>
      <c r="C20087" s="209" t="s">
        <v>14883</v>
      </c>
      <c r="D20087" s="223">
        <v>5.73</v>
      </c>
    </row>
    <row r="20088" spans="1:4" ht="25.5">
      <c r="A20088" s="213" t="s">
        <v>25078</v>
      </c>
      <c r="B20088" s="209" t="s">
        <v>25079</v>
      </c>
      <c r="C20088" s="209" t="s">
        <v>14883</v>
      </c>
      <c r="D20088" s="223">
        <v>6.1</v>
      </c>
    </row>
    <row r="20089" spans="1:4">
      <c r="A20089" s="212" t="s">
        <v>25080</v>
      </c>
      <c r="B20089" s="208"/>
      <c r="C20089" s="208"/>
      <c r="D20089" s="224"/>
    </row>
    <row r="20090" spans="1:4" ht="25.5">
      <c r="A20090" s="213" t="s">
        <v>25081</v>
      </c>
      <c r="B20090" s="209" t="s">
        <v>25082</v>
      </c>
      <c r="C20090" s="209" t="s">
        <v>14883</v>
      </c>
      <c r="D20090" s="223">
        <v>7.32</v>
      </c>
    </row>
    <row r="20091" spans="1:4" ht="25.5">
      <c r="A20091" s="213" t="s">
        <v>25083</v>
      </c>
      <c r="B20091" s="209" t="s">
        <v>25084</v>
      </c>
      <c r="C20091" s="209" t="s">
        <v>14883</v>
      </c>
      <c r="D20091" s="223">
        <v>12.29</v>
      </c>
    </row>
    <row r="20092" spans="1:4" ht="25.5">
      <c r="A20092" s="213" t="s">
        <v>25085</v>
      </c>
      <c r="B20092" s="209" t="s">
        <v>25086</v>
      </c>
      <c r="C20092" s="209" t="s">
        <v>14883</v>
      </c>
      <c r="D20092" s="223">
        <v>23.36</v>
      </c>
    </row>
    <row r="20093" spans="1:4" ht="25.5">
      <c r="A20093" s="213" t="s">
        <v>25087</v>
      </c>
      <c r="B20093" s="209" t="s">
        <v>25088</v>
      </c>
      <c r="C20093" s="209" t="s">
        <v>14883</v>
      </c>
      <c r="D20093" s="223">
        <v>33.54</v>
      </c>
    </row>
    <row r="20094" spans="1:4" ht="25.5">
      <c r="A20094" s="213" t="s">
        <v>25089</v>
      </c>
      <c r="B20094" s="209" t="s">
        <v>25090</v>
      </c>
      <c r="C20094" s="209" t="s">
        <v>14883</v>
      </c>
      <c r="D20094" s="223">
        <v>51.36</v>
      </c>
    </row>
    <row r="20095" spans="1:4" ht="24" customHeight="1">
      <c r="A20095" s="416" t="s">
        <v>25091</v>
      </c>
      <c r="B20095" s="417"/>
      <c r="C20095" s="417"/>
      <c r="D20095" s="418"/>
    </row>
    <row r="20096" spans="1:4" ht="38.25">
      <c r="A20096" s="213" t="s">
        <v>25092</v>
      </c>
      <c r="B20096" s="209" t="s">
        <v>25093</v>
      </c>
      <c r="C20096" s="209" t="s">
        <v>14883</v>
      </c>
      <c r="D20096" s="223">
        <v>1.64</v>
      </c>
    </row>
    <row r="20097" spans="1:4" ht="38.25">
      <c r="A20097" s="213" t="s">
        <v>25094</v>
      </c>
      <c r="B20097" s="209" t="s">
        <v>25095</v>
      </c>
      <c r="C20097" s="209" t="s">
        <v>14883</v>
      </c>
      <c r="D20097" s="223">
        <v>2.17</v>
      </c>
    </row>
    <row r="20098" spans="1:4" ht="24" customHeight="1">
      <c r="A20098" s="416" t="s">
        <v>25096</v>
      </c>
      <c r="B20098" s="417"/>
      <c r="C20098" s="417"/>
      <c r="D20098" s="418"/>
    </row>
    <row r="20099" spans="1:4" ht="25.5">
      <c r="A20099" s="213" t="s">
        <v>25097</v>
      </c>
      <c r="B20099" s="209" t="s">
        <v>25098</v>
      </c>
      <c r="C20099" s="209" t="s">
        <v>14883</v>
      </c>
      <c r="D20099" s="223">
        <v>11.37</v>
      </c>
    </row>
    <row r="20100" spans="1:4" ht="25.5">
      <c r="A20100" s="213" t="s">
        <v>25099</v>
      </c>
      <c r="B20100" s="209" t="s">
        <v>25100</v>
      </c>
      <c r="C20100" s="209" t="s">
        <v>14883</v>
      </c>
      <c r="D20100" s="223">
        <v>18.5</v>
      </c>
    </row>
    <row r="20101" spans="1:4" ht="25.5">
      <c r="A20101" s="213" t="s">
        <v>25101</v>
      </c>
      <c r="B20101" s="209" t="s">
        <v>25102</v>
      </c>
      <c r="C20101" s="209" t="s">
        <v>14883</v>
      </c>
      <c r="D20101" s="223">
        <v>28.18</v>
      </c>
    </row>
    <row r="20102" spans="1:4" ht="25.5">
      <c r="A20102" s="213" t="s">
        <v>25103</v>
      </c>
      <c r="B20102" s="209" t="s">
        <v>25104</v>
      </c>
      <c r="C20102" s="209" t="s">
        <v>14883</v>
      </c>
      <c r="D20102" s="223">
        <v>70.47</v>
      </c>
    </row>
    <row r="20103" spans="1:4">
      <c r="A20103" s="212" t="s">
        <v>25105</v>
      </c>
      <c r="B20103" s="208"/>
      <c r="C20103" s="208"/>
      <c r="D20103" s="224"/>
    </row>
    <row r="20104" spans="1:4" ht="25.5">
      <c r="A20104" s="213" t="s">
        <v>25106</v>
      </c>
      <c r="B20104" s="209" t="s">
        <v>25107</v>
      </c>
      <c r="C20104" s="209" t="s">
        <v>14883</v>
      </c>
      <c r="D20104" s="223">
        <v>1.82</v>
      </c>
    </row>
    <row r="20105" spans="1:4" ht="25.5">
      <c r="A20105" s="213" t="s">
        <v>25108</v>
      </c>
      <c r="B20105" s="209" t="s">
        <v>25109</v>
      </c>
      <c r="C20105" s="209" t="s">
        <v>14883</v>
      </c>
      <c r="D20105" s="223">
        <v>1</v>
      </c>
    </row>
    <row r="20106" spans="1:4" ht="18.75" customHeight="1">
      <c r="A20106" s="416" t="s">
        <v>25110</v>
      </c>
      <c r="B20106" s="417"/>
      <c r="C20106" s="417"/>
      <c r="D20106" s="418"/>
    </row>
    <row r="20107" spans="1:4" ht="25.5">
      <c r="A20107" s="213" t="s">
        <v>25111</v>
      </c>
      <c r="B20107" s="209" t="s">
        <v>25112</v>
      </c>
      <c r="C20107" s="209" t="s">
        <v>14883</v>
      </c>
      <c r="D20107" s="223">
        <v>2.7</v>
      </c>
    </row>
    <row r="20108" spans="1:4" ht="21" customHeight="1">
      <c r="A20108" s="416" t="s">
        <v>25113</v>
      </c>
      <c r="B20108" s="417"/>
      <c r="C20108" s="417"/>
      <c r="D20108" s="418"/>
    </row>
    <row r="20109" spans="1:4" ht="24" customHeight="1">
      <c r="A20109" s="416" t="s">
        <v>25114</v>
      </c>
      <c r="B20109" s="417"/>
      <c r="C20109" s="417"/>
      <c r="D20109" s="418"/>
    </row>
    <row r="20110" spans="1:4" ht="25.5">
      <c r="A20110" s="213" t="s">
        <v>25115</v>
      </c>
      <c r="B20110" s="209" t="s">
        <v>25116</v>
      </c>
      <c r="C20110" s="209" t="s">
        <v>14997</v>
      </c>
      <c r="D20110" s="223">
        <v>265.8698</v>
      </c>
    </row>
    <row r="20111" spans="1:4" ht="25.5">
      <c r="A20111" s="213" t="s">
        <v>25117</v>
      </c>
      <c r="B20111" s="209" t="s">
        <v>25118</v>
      </c>
      <c r="C20111" s="209" t="s">
        <v>14997</v>
      </c>
      <c r="D20111" s="223">
        <v>141.703</v>
      </c>
    </row>
    <row r="20112" spans="1:4" ht="30" customHeight="1">
      <c r="A20112" s="416" t="s">
        <v>25119</v>
      </c>
      <c r="B20112" s="417"/>
      <c r="C20112" s="417"/>
      <c r="D20112" s="418"/>
    </row>
    <row r="20113" spans="1:4" ht="26.25" customHeight="1">
      <c r="A20113" s="416" t="s">
        <v>25120</v>
      </c>
      <c r="B20113" s="417"/>
      <c r="C20113" s="417"/>
      <c r="D20113" s="418"/>
    </row>
    <row r="20114" spans="1:4" ht="25.5">
      <c r="A20114" s="213" t="s">
        <v>25121</v>
      </c>
      <c r="B20114" s="209" t="s">
        <v>25122</v>
      </c>
      <c r="C20114" s="209" t="s">
        <v>14997</v>
      </c>
      <c r="D20114" s="223">
        <v>376.58</v>
      </c>
    </row>
    <row r="20115" spans="1:4" ht="24" customHeight="1">
      <c r="A20115" s="416" t="s">
        <v>25123</v>
      </c>
      <c r="B20115" s="417"/>
      <c r="C20115" s="417"/>
      <c r="D20115" s="418"/>
    </row>
    <row r="20116" spans="1:4" ht="24" customHeight="1">
      <c r="A20116" s="416" t="s">
        <v>25124</v>
      </c>
      <c r="B20116" s="417"/>
      <c r="C20116" s="417"/>
      <c r="D20116" s="418"/>
    </row>
    <row r="20117" spans="1:4" ht="38.25">
      <c r="A20117" s="213" t="s">
        <v>25125</v>
      </c>
      <c r="B20117" s="209" t="s">
        <v>25126</v>
      </c>
      <c r="C20117" s="209" t="s">
        <v>14997</v>
      </c>
      <c r="D20117" s="223">
        <v>1208.43</v>
      </c>
    </row>
    <row r="20118" spans="1:4" ht="38.25">
      <c r="A20118" s="213" t="s">
        <v>25127</v>
      </c>
      <c r="B20118" s="209" t="s">
        <v>25128</v>
      </c>
      <c r="C20118" s="209" t="s">
        <v>14997</v>
      </c>
      <c r="D20118" s="223">
        <v>86.91</v>
      </c>
    </row>
    <row r="20119" spans="1:4" ht="38.25">
      <c r="A20119" s="213" t="s">
        <v>25129</v>
      </c>
      <c r="B20119" s="209" t="s">
        <v>25130</v>
      </c>
      <c r="C20119" s="209" t="s">
        <v>14997</v>
      </c>
      <c r="D20119" s="223">
        <v>262.60000000000002</v>
      </c>
    </row>
    <row r="20120" spans="1:4" ht="38.25">
      <c r="A20120" s="213" t="s">
        <v>25131</v>
      </c>
      <c r="B20120" s="209" t="s">
        <v>25132</v>
      </c>
      <c r="C20120" s="209" t="s">
        <v>14997</v>
      </c>
      <c r="D20120" s="223">
        <v>401.07</v>
      </c>
    </row>
    <row r="20121" spans="1:4" ht="38.25">
      <c r="A20121" s="213" t="s">
        <v>25133</v>
      </c>
      <c r="B20121" s="209" t="s">
        <v>25134</v>
      </c>
      <c r="C20121" s="209" t="s">
        <v>14997</v>
      </c>
      <c r="D20121" s="223">
        <v>632.02</v>
      </c>
    </row>
    <row r="20122" spans="1:4" ht="24" customHeight="1">
      <c r="A20122" s="416" t="s">
        <v>25135</v>
      </c>
      <c r="B20122" s="417"/>
      <c r="C20122" s="417"/>
      <c r="D20122" s="418"/>
    </row>
    <row r="20123" spans="1:4" ht="38.25">
      <c r="A20123" s="213" t="s">
        <v>25136</v>
      </c>
      <c r="B20123" s="209" t="s">
        <v>25137</v>
      </c>
      <c r="C20123" s="209" t="s">
        <v>14997</v>
      </c>
      <c r="D20123" s="223">
        <v>1509.3</v>
      </c>
    </row>
    <row r="20124" spans="1:4" ht="38.25">
      <c r="A20124" s="213" t="s">
        <v>25138</v>
      </c>
      <c r="B20124" s="209" t="s">
        <v>25139</v>
      </c>
      <c r="C20124" s="209" t="s">
        <v>14997</v>
      </c>
      <c r="D20124" s="223">
        <v>2460.9899999999998</v>
      </c>
    </row>
    <row r="20125" spans="1:4" ht="38.25">
      <c r="A20125" s="213" t="s">
        <v>25140</v>
      </c>
      <c r="B20125" s="209" t="s">
        <v>25141</v>
      </c>
      <c r="C20125" s="209" t="s">
        <v>14997</v>
      </c>
      <c r="D20125" s="223">
        <v>96.41</v>
      </c>
    </row>
    <row r="20126" spans="1:4" ht="38.25">
      <c r="A20126" s="213" t="s">
        <v>25142</v>
      </c>
      <c r="B20126" s="209" t="s">
        <v>25143</v>
      </c>
      <c r="C20126" s="209" t="s">
        <v>14997</v>
      </c>
      <c r="D20126" s="223">
        <v>180.35</v>
      </c>
    </row>
    <row r="20127" spans="1:4" ht="38.25">
      <c r="A20127" s="213" t="s">
        <v>25144</v>
      </c>
      <c r="B20127" s="209" t="s">
        <v>25145</v>
      </c>
      <c r="C20127" s="209" t="s">
        <v>14997</v>
      </c>
      <c r="D20127" s="223">
        <v>321.74</v>
      </c>
    </row>
    <row r="20128" spans="1:4" ht="38.25">
      <c r="A20128" s="213" t="s">
        <v>25146</v>
      </c>
      <c r="B20128" s="209" t="s">
        <v>25147</v>
      </c>
      <c r="C20128" s="209" t="s">
        <v>14997</v>
      </c>
      <c r="D20128" s="223">
        <v>573.59</v>
      </c>
    </row>
    <row r="20129" spans="1:4" ht="25.5">
      <c r="A20129" s="213" t="s">
        <v>25148</v>
      </c>
      <c r="B20129" s="209" t="s">
        <v>25149</v>
      </c>
      <c r="C20129" s="209" t="s">
        <v>14997</v>
      </c>
      <c r="D20129" s="223">
        <v>315</v>
      </c>
    </row>
    <row r="20130" spans="1:4" ht="21" customHeight="1">
      <c r="A20130" s="416" t="s">
        <v>25150</v>
      </c>
      <c r="B20130" s="417"/>
      <c r="C20130" s="417"/>
      <c r="D20130" s="418"/>
    </row>
    <row r="20131" spans="1:4" ht="18.75" customHeight="1">
      <c r="A20131" s="416" t="s">
        <v>25151</v>
      </c>
      <c r="B20131" s="417"/>
      <c r="C20131" s="417"/>
      <c r="D20131" s="418"/>
    </row>
    <row r="20132" spans="1:4">
      <c r="A20132" s="213" t="s">
        <v>25152</v>
      </c>
      <c r="B20132" s="209" t="s">
        <v>25153</v>
      </c>
      <c r="C20132" s="209" t="s">
        <v>14997</v>
      </c>
      <c r="D20132" s="223">
        <v>13.85</v>
      </c>
    </row>
    <row r="20133" spans="1:4">
      <c r="A20133" s="213" t="s">
        <v>25154</v>
      </c>
      <c r="B20133" s="209" t="s">
        <v>25155</v>
      </c>
      <c r="C20133" s="209" t="s">
        <v>14883</v>
      </c>
      <c r="D20133" s="223">
        <v>252</v>
      </c>
    </row>
    <row r="20134" spans="1:4">
      <c r="A20134" s="213" t="s">
        <v>25156</v>
      </c>
      <c r="B20134" s="209" t="s">
        <v>25157</v>
      </c>
      <c r="C20134" s="209" t="s">
        <v>14883</v>
      </c>
      <c r="D20134" s="223">
        <v>274.89999999999998</v>
      </c>
    </row>
    <row r="20135" spans="1:4">
      <c r="A20135" s="213" t="s">
        <v>25158</v>
      </c>
      <c r="B20135" s="209" t="s">
        <v>25159</v>
      </c>
      <c r="C20135" s="209" t="s">
        <v>14883</v>
      </c>
      <c r="D20135" s="223">
        <v>72.02</v>
      </c>
    </row>
    <row r="20136" spans="1:4" ht="24" customHeight="1">
      <c r="A20136" s="416" t="s">
        <v>25160</v>
      </c>
      <c r="B20136" s="417"/>
      <c r="C20136" s="417"/>
      <c r="D20136" s="418"/>
    </row>
    <row r="20137" spans="1:4">
      <c r="A20137" s="213" t="s">
        <v>25161</v>
      </c>
      <c r="B20137" s="209" t="s">
        <v>25162</v>
      </c>
      <c r="C20137" s="209" t="s">
        <v>14997</v>
      </c>
      <c r="D20137" s="223">
        <v>36.67</v>
      </c>
    </row>
    <row r="20138" spans="1:4">
      <c r="A20138" s="213" t="s">
        <v>25163</v>
      </c>
      <c r="B20138" s="209" t="s">
        <v>25164</v>
      </c>
      <c r="C20138" s="209" t="s">
        <v>14997</v>
      </c>
      <c r="D20138" s="223">
        <v>109.9</v>
      </c>
    </row>
    <row r="20139" spans="1:4">
      <c r="A20139" s="213" t="s">
        <v>25165</v>
      </c>
      <c r="B20139" s="209" t="s">
        <v>25166</v>
      </c>
      <c r="C20139" s="209" t="s">
        <v>14997</v>
      </c>
      <c r="D20139" s="223">
        <v>201.94</v>
      </c>
    </row>
    <row r="20140" spans="1:4">
      <c r="A20140" s="213" t="s">
        <v>25167</v>
      </c>
      <c r="B20140" s="209" t="s">
        <v>25168</v>
      </c>
      <c r="C20140" s="209" t="s">
        <v>14997</v>
      </c>
      <c r="D20140" s="223">
        <v>273.02</v>
      </c>
    </row>
    <row r="20141" spans="1:4" ht="24" customHeight="1">
      <c r="A20141" s="416" t="s">
        <v>25169</v>
      </c>
      <c r="B20141" s="417"/>
      <c r="C20141" s="417"/>
      <c r="D20141" s="418"/>
    </row>
    <row r="20142" spans="1:4">
      <c r="A20142" s="213" t="s">
        <v>25170</v>
      </c>
      <c r="B20142" s="209" t="s">
        <v>25171</v>
      </c>
      <c r="C20142" s="209" t="s">
        <v>14997</v>
      </c>
      <c r="D20142" s="223">
        <v>25.17</v>
      </c>
    </row>
    <row r="20143" spans="1:4">
      <c r="A20143" s="213" t="s">
        <v>25172</v>
      </c>
      <c r="B20143" s="209" t="s">
        <v>25173</v>
      </c>
      <c r="C20143" s="209" t="s">
        <v>14997</v>
      </c>
      <c r="D20143" s="223">
        <v>24.42</v>
      </c>
    </row>
    <row r="20144" spans="1:4">
      <c r="A20144" s="213" t="s">
        <v>25174</v>
      </c>
      <c r="B20144" s="209" t="s">
        <v>25175</v>
      </c>
      <c r="C20144" s="209" t="s">
        <v>14997</v>
      </c>
      <c r="D20144" s="223">
        <v>17.73</v>
      </c>
    </row>
    <row r="20145" spans="1:4">
      <c r="A20145" s="213" t="s">
        <v>25176</v>
      </c>
      <c r="B20145" s="209" t="s">
        <v>25177</v>
      </c>
      <c r="C20145" s="209" t="s">
        <v>14997</v>
      </c>
      <c r="D20145" s="223">
        <v>12.54</v>
      </c>
    </row>
    <row r="20146" spans="1:4" ht="24" customHeight="1">
      <c r="A20146" s="416" t="s">
        <v>25178</v>
      </c>
      <c r="B20146" s="417"/>
      <c r="C20146" s="417"/>
      <c r="D20146" s="418"/>
    </row>
    <row r="20147" spans="1:4" ht="38.25">
      <c r="A20147" s="213" t="s">
        <v>25179</v>
      </c>
      <c r="B20147" s="209" t="s">
        <v>25180</v>
      </c>
      <c r="C20147" s="209" t="s">
        <v>14997</v>
      </c>
      <c r="D20147" s="223">
        <v>511.73</v>
      </c>
    </row>
    <row r="20148" spans="1:4" ht="23.25" customHeight="1">
      <c r="A20148" s="416" t="s">
        <v>25181</v>
      </c>
      <c r="B20148" s="417"/>
      <c r="C20148" s="417"/>
      <c r="D20148" s="418"/>
    </row>
    <row r="20149" spans="1:4" ht="25.5">
      <c r="A20149" s="213" t="s">
        <v>25182</v>
      </c>
      <c r="B20149" s="209" t="s">
        <v>25183</v>
      </c>
      <c r="C20149" s="209" t="s">
        <v>14997</v>
      </c>
      <c r="D20149" s="223">
        <v>84.92</v>
      </c>
    </row>
    <row r="20150" spans="1:4" ht="24" customHeight="1">
      <c r="A20150" s="416" t="s">
        <v>25184</v>
      </c>
      <c r="B20150" s="417"/>
      <c r="C20150" s="417"/>
      <c r="D20150" s="418"/>
    </row>
    <row r="20151" spans="1:4" ht="25.5">
      <c r="A20151" s="213" t="s">
        <v>25185</v>
      </c>
      <c r="B20151" s="209" t="s">
        <v>25186</v>
      </c>
      <c r="C20151" s="209" t="s">
        <v>14997</v>
      </c>
      <c r="D20151" s="223">
        <v>29.1</v>
      </c>
    </row>
    <row r="20152" spans="1:4" ht="26.25" customHeight="1">
      <c r="A20152" s="416" t="s">
        <v>25187</v>
      </c>
      <c r="B20152" s="417"/>
      <c r="C20152" s="417"/>
      <c r="D20152" s="418"/>
    </row>
    <row r="20153" spans="1:4" ht="25.5">
      <c r="A20153" s="213" t="s">
        <v>25188</v>
      </c>
      <c r="B20153" s="209" t="s">
        <v>25189</v>
      </c>
      <c r="C20153" s="209" t="s">
        <v>14997</v>
      </c>
      <c r="D20153" s="223">
        <v>7.31</v>
      </c>
    </row>
    <row r="20154" spans="1:4" ht="25.5">
      <c r="A20154" s="213" t="s">
        <v>25190</v>
      </c>
      <c r="B20154" s="209" t="s">
        <v>25191</v>
      </c>
      <c r="C20154" s="209" t="s">
        <v>14997</v>
      </c>
      <c r="D20154" s="223">
        <v>5.36</v>
      </c>
    </row>
    <row r="20155" spans="1:4" ht="25.5">
      <c r="A20155" s="213" t="s">
        <v>25192</v>
      </c>
      <c r="B20155" s="209" t="s">
        <v>25193</v>
      </c>
      <c r="C20155" s="209" t="s">
        <v>14997</v>
      </c>
      <c r="D20155" s="223">
        <v>1.4</v>
      </c>
    </row>
    <row r="20156" spans="1:4" ht="25.5">
      <c r="A20156" s="213" t="s">
        <v>25194</v>
      </c>
      <c r="B20156" s="209" t="s">
        <v>25195</v>
      </c>
      <c r="C20156" s="209" t="s">
        <v>14997</v>
      </c>
      <c r="D20156" s="223">
        <v>3.79</v>
      </c>
    </row>
    <row r="20157" spans="1:4" ht="25.5">
      <c r="A20157" s="213" t="s">
        <v>25196</v>
      </c>
      <c r="B20157" s="209" t="s">
        <v>25197</v>
      </c>
      <c r="C20157" s="209" t="s">
        <v>14997</v>
      </c>
      <c r="D20157" s="223">
        <v>4.68</v>
      </c>
    </row>
    <row r="20158" spans="1:4" ht="25.5">
      <c r="A20158" s="213" t="s">
        <v>25198</v>
      </c>
      <c r="B20158" s="209" t="s">
        <v>25199</v>
      </c>
      <c r="C20158" s="209" t="s">
        <v>14997</v>
      </c>
      <c r="D20158" s="223">
        <v>4.62</v>
      </c>
    </row>
    <row r="20159" spans="1:4" ht="38.25">
      <c r="A20159" s="213" t="s">
        <v>25200</v>
      </c>
      <c r="B20159" s="209" t="s">
        <v>25201</v>
      </c>
      <c r="C20159" s="209" t="s">
        <v>14997</v>
      </c>
      <c r="D20159" s="223">
        <v>10.73</v>
      </c>
    </row>
    <row r="20160" spans="1:4" ht="25.5">
      <c r="A20160" s="213" t="s">
        <v>25202</v>
      </c>
      <c r="B20160" s="209" t="s">
        <v>25203</v>
      </c>
      <c r="C20160" s="209" t="s">
        <v>14997</v>
      </c>
      <c r="D20160" s="223">
        <v>4.0999999999999996</v>
      </c>
    </row>
    <row r="20161" spans="1:4" ht="25.5">
      <c r="A20161" s="213" t="s">
        <v>25204</v>
      </c>
      <c r="B20161" s="209" t="s">
        <v>25205</v>
      </c>
      <c r="C20161" s="209" t="s">
        <v>14997</v>
      </c>
      <c r="D20161" s="223">
        <v>1.61</v>
      </c>
    </row>
    <row r="20162" spans="1:4" ht="25.5">
      <c r="A20162" s="213" t="s">
        <v>25206</v>
      </c>
      <c r="B20162" s="209" t="s">
        <v>25207</v>
      </c>
      <c r="C20162" s="209" t="s">
        <v>14997</v>
      </c>
      <c r="D20162" s="223">
        <v>3.92</v>
      </c>
    </row>
    <row r="20163" spans="1:4" ht="23.25" customHeight="1">
      <c r="A20163" s="416" t="s">
        <v>25208</v>
      </c>
      <c r="B20163" s="417"/>
      <c r="C20163" s="417"/>
      <c r="D20163" s="418"/>
    </row>
    <row r="20164" spans="1:4" ht="25.5">
      <c r="A20164" s="213" t="s">
        <v>25209</v>
      </c>
      <c r="B20164" s="209" t="s">
        <v>25210</v>
      </c>
      <c r="C20164" s="209" t="s">
        <v>14997</v>
      </c>
      <c r="D20164" s="223">
        <v>40.85</v>
      </c>
    </row>
    <row r="20165" spans="1:4" ht="25.5">
      <c r="A20165" s="213" t="s">
        <v>25211</v>
      </c>
      <c r="B20165" s="209" t="s">
        <v>25212</v>
      </c>
      <c r="C20165" s="209" t="s">
        <v>14997</v>
      </c>
      <c r="D20165" s="223">
        <v>75.33</v>
      </c>
    </row>
    <row r="20166" spans="1:4" ht="25.5">
      <c r="A20166" s="213" t="s">
        <v>25213</v>
      </c>
      <c r="B20166" s="209" t="s">
        <v>25214</v>
      </c>
      <c r="C20166" s="209" t="s">
        <v>14997</v>
      </c>
      <c r="D20166" s="223">
        <v>134.06</v>
      </c>
    </row>
    <row r="20167" spans="1:4" ht="25.5">
      <c r="A20167" s="213" t="s">
        <v>25215</v>
      </c>
      <c r="B20167" s="209" t="s">
        <v>25216</v>
      </c>
      <c r="C20167" s="209" t="s">
        <v>14997</v>
      </c>
      <c r="D20167" s="223">
        <v>30.31</v>
      </c>
    </row>
    <row r="20168" spans="1:4" ht="25.5">
      <c r="A20168" s="213" t="s">
        <v>25217</v>
      </c>
      <c r="B20168" s="209" t="s">
        <v>25218</v>
      </c>
      <c r="C20168" s="209" t="s">
        <v>14997</v>
      </c>
      <c r="D20168" s="223">
        <v>38.619999999999997</v>
      </c>
    </row>
    <row r="20169" spans="1:4" ht="25.5">
      <c r="A20169" s="213" t="s">
        <v>25219</v>
      </c>
      <c r="B20169" s="209" t="s">
        <v>25220</v>
      </c>
      <c r="C20169" s="209" t="s">
        <v>14997</v>
      </c>
      <c r="D20169" s="223">
        <v>65.319999999999993</v>
      </c>
    </row>
    <row r="20170" spans="1:4" ht="25.5">
      <c r="A20170" s="213" t="s">
        <v>25221</v>
      </c>
      <c r="B20170" s="209" t="s">
        <v>25222</v>
      </c>
      <c r="C20170" s="209" t="s">
        <v>14997</v>
      </c>
      <c r="D20170" s="223">
        <v>85.38</v>
      </c>
    </row>
    <row r="20171" spans="1:4" ht="25.5">
      <c r="A20171" s="213" t="s">
        <v>25223</v>
      </c>
      <c r="B20171" s="209" t="s">
        <v>25224</v>
      </c>
      <c r="C20171" s="209" t="s">
        <v>14997</v>
      </c>
      <c r="D20171" s="223">
        <v>139.79</v>
      </c>
    </row>
    <row r="20172" spans="1:4" ht="22.5" customHeight="1">
      <c r="A20172" s="416" t="s">
        <v>25225</v>
      </c>
      <c r="B20172" s="417"/>
      <c r="C20172" s="417"/>
      <c r="D20172" s="418"/>
    </row>
    <row r="20173" spans="1:4" ht="25.5">
      <c r="A20173" s="213" t="s">
        <v>25226</v>
      </c>
      <c r="B20173" s="209" t="s">
        <v>25227</v>
      </c>
      <c r="C20173" s="209" t="s">
        <v>14997</v>
      </c>
      <c r="D20173" s="223">
        <v>38.369999999999997</v>
      </c>
    </row>
    <row r="20174" spans="1:4" ht="25.5">
      <c r="A20174" s="213" t="s">
        <v>25228</v>
      </c>
      <c r="B20174" s="209" t="s">
        <v>25229</v>
      </c>
      <c r="C20174" s="209" t="s">
        <v>14997</v>
      </c>
      <c r="D20174" s="223">
        <v>101.12</v>
      </c>
    </row>
    <row r="20175" spans="1:4" ht="25.5">
      <c r="A20175" s="213" t="s">
        <v>25230</v>
      </c>
      <c r="B20175" s="209" t="s">
        <v>25231</v>
      </c>
      <c r="C20175" s="209" t="s">
        <v>14997</v>
      </c>
      <c r="D20175" s="223">
        <v>208.15</v>
      </c>
    </row>
    <row r="20176" spans="1:4" ht="25.5">
      <c r="A20176" s="213" t="s">
        <v>25232</v>
      </c>
      <c r="B20176" s="209" t="s">
        <v>25233</v>
      </c>
      <c r="C20176" s="209" t="s">
        <v>14997</v>
      </c>
      <c r="D20176" s="223">
        <v>549.16</v>
      </c>
    </row>
    <row r="20177" spans="1:4" ht="24" customHeight="1">
      <c r="A20177" s="416" t="s">
        <v>25234</v>
      </c>
      <c r="B20177" s="417"/>
      <c r="C20177" s="417"/>
      <c r="D20177" s="418"/>
    </row>
    <row r="20178" spans="1:4" ht="38.25">
      <c r="A20178" s="213" t="s">
        <v>25235</v>
      </c>
      <c r="B20178" s="209" t="s">
        <v>25236</v>
      </c>
      <c r="C20178" s="209" t="s">
        <v>14997</v>
      </c>
      <c r="D20178" s="223">
        <v>4.74</v>
      </c>
    </row>
    <row r="20179" spans="1:4" ht="24" customHeight="1">
      <c r="A20179" s="416" t="s">
        <v>25237</v>
      </c>
      <c r="B20179" s="417"/>
      <c r="C20179" s="417"/>
      <c r="D20179" s="418"/>
    </row>
    <row r="20180" spans="1:4" ht="25.5">
      <c r="A20180" s="213" t="s">
        <v>25238</v>
      </c>
      <c r="B20180" s="209" t="s">
        <v>25239</v>
      </c>
      <c r="C20180" s="209" t="s">
        <v>14997</v>
      </c>
      <c r="D20180" s="223">
        <v>60.2</v>
      </c>
    </row>
    <row r="20181" spans="1:4" ht="24" customHeight="1">
      <c r="A20181" s="416" t="s">
        <v>25240</v>
      </c>
      <c r="B20181" s="417"/>
      <c r="C20181" s="417"/>
      <c r="D20181" s="418"/>
    </row>
    <row r="20182" spans="1:4" ht="25.5">
      <c r="A20182" s="213" t="s">
        <v>25241</v>
      </c>
      <c r="B20182" s="209" t="s">
        <v>25242</v>
      </c>
      <c r="C20182" s="209" t="s">
        <v>14997</v>
      </c>
      <c r="D20182" s="223">
        <v>2540.5300000000002</v>
      </c>
    </row>
    <row r="20183" spans="1:4" ht="25.5">
      <c r="A20183" s="213" t="s">
        <v>25243</v>
      </c>
      <c r="B20183" s="209" t="s">
        <v>25244</v>
      </c>
      <c r="C20183" s="209" t="s">
        <v>14997</v>
      </c>
      <c r="D20183" s="223">
        <v>3100</v>
      </c>
    </row>
    <row r="20184" spans="1:4" ht="25.5">
      <c r="A20184" s="213" t="s">
        <v>25245</v>
      </c>
      <c r="B20184" s="209" t="s">
        <v>25246</v>
      </c>
      <c r="C20184" s="209" t="s">
        <v>14997</v>
      </c>
      <c r="D20184" s="223">
        <v>2775.58</v>
      </c>
    </row>
    <row r="20185" spans="1:4" ht="25.5">
      <c r="A20185" s="213" t="s">
        <v>25247</v>
      </c>
      <c r="B20185" s="209" t="s">
        <v>25248</v>
      </c>
      <c r="C20185" s="209" t="s">
        <v>14997</v>
      </c>
      <c r="D20185" s="223">
        <v>400.59</v>
      </c>
    </row>
    <row r="20186" spans="1:4" ht="38.25">
      <c r="A20186" s="213" t="s">
        <v>25249</v>
      </c>
      <c r="B20186" s="209" t="s">
        <v>25250</v>
      </c>
      <c r="C20186" s="209" t="s">
        <v>14997</v>
      </c>
      <c r="D20186" s="223">
        <v>404.71</v>
      </c>
    </row>
    <row r="20187" spans="1:4" ht="25.5">
      <c r="A20187" s="213" t="s">
        <v>25251</v>
      </c>
      <c r="B20187" s="209" t="s">
        <v>25252</v>
      </c>
      <c r="C20187" s="209" t="s">
        <v>14997</v>
      </c>
      <c r="D20187" s="223">
        <v>183.6</v>
      </c>
    </row>
    <row r="20188" spans="1:4" ht="25.5">
      <c r="A20188" s="213" t="s">
        <v>25253</v>
      </c>
      <c r="B20188" s="209" t="s">
        <v>25254</v>
      </c>
      <c r="C20188" s="209" t="s">
        <v>14997</v>
      </c>
      <c r="D20188" s="223">
        <v>408.05</v>
      </c>
    </row>
    <row r="20189" spans="1:4" ht="25.5">
      <c r="A20189" s="213" t="s">
        <v>25255</v>
      </c>
      <c r="B20189" s="209" t="s">
        <v>25256</v>
      </c>
      <c r="C20189" s="209" t="s">
        <v>14997</v>
      </c>
      <c r="D20189" s="223">
        <v>158.97</v>
      </c>
    </row>
    <row r="20190" spans="1:4" ht="25.5">
      <c r="A20190" s="213" t="s">
        <v>25257</v>
      </c>
      <c r="B20190" s="209" t="s">
        <v>25258</v>
      </c>
      <c r="C20190" s="209" t="s">
        <v>14997</v>
      </c>
      <c r="D20190" s="223">
        <v>237</v>
      </c>
    </row>
    <row r="20191" spans="1:4">
      <c r="A20191" s="416" t="s">
        <v>25259</v>
      </c>
      <c r="B20191" s="417"/>
      <c r="C20191" s="417"/>
      <c r="D20191" s="418"/>
    </row>
    <row r="20192" spans="1:4">
      <c r="A20192" s="213" t="s">
        <v>25260</v>
      </c>
      <c r="B20192" s="209" t="s">
        <v>25261</v>
      </c>
      <c r="C20192" s="209" t="s">
        <v>14997</v>
      </c>
      <c r="D20192" s="223">
        <v>101.08</v>
      </c>
    </row>
    <row r="20193" spans="1:4">
      <c r="A20193" s="213" t="s">
        <v>25262</v>
      </c>
      <c r="B20193" s="209" t="s">
        <v>25263</v>
      </c>
      <c r="C20193" s="209" t="s">
        <v>14997</v>
      </c>
      <c r="D20193" s="223">
        <v>117.94</v>
      </c>
    </row>
    <row r="20194" spans="1:4">
      <c r="A20194" s="213" t="s">
        <v>25264</v>
      </c>
      <c r="B20194" s="209" t="s">
        <v>25265</v>
      </c>
      <c r="C20194" s="209" t="s">
        <v>14997</v>
      </c>
      <c r="D20194" s="223">
        <v>176.28</v>
      </c>
    </row>
    <row r="20195" spans="1:4">
      <c r="A20195" s="213" t="s">
        <v>25266</v>
      </c>
      <c r="B20195" s="209" t="s">
        <v>25267</v>
      </c>
      <c r="C20195" s="209" t="s">
        <v>14997</v>
      </c>
      <c r="D20195" s="223">
        <v>183.62</v>
      </c>
    </row>
    <row r="20196" spans="1:4">
      <c r="A20196" s="213" t="s">
        <v>25268</v>
      </c>
      <c r="B20196" s="209" t="s">
        <v>25269</v>
      </c>
      <c r="C20196" s="209" t="s">
        <v>14997</v>
      </c>
      <c r="D20196" s="223">
        <v>65.36</v>
      </c>
    </row>
    <row r="20197" spans="1:4">
      <c r="A20197" s="213" t="s">
        <v>25270</v>
      </c>
      <c r="B20197" s="209" t="s">
        <v>25271</v>
      </c>
      <c r="C20197" s="209" t="s">
        <v>14997</v>
      </c>
      <c r="D20197" s="223">
        <v>80.7</v>
      </c>
    </row>
    <row r="20198" spans="1:4" ht="23.25" customHeight="1">
      <c r="A20198" s="416" t="s">
        <v>25272</v>
      </c>
      <c r="B20198" s="417"/>
      <c r="C20198" s="417"/>
      <c r="D20198" s="418"/>
    </row>
    <row r="20199" spans="1:4" ht="25.5">
      <c r="A20199" s="213" t="s">
        <v>25273</v>
      </c>
      <c r="B20199" s="209" t="s">
        <v>25274</v>
      </c>
      <c r="C20199" s="209" t="s">
        <v>14997</v>
      </c>
      <c r="D20199" s="223">
        <v>44.9</v>
      </c>
    </row>
    <row r="20200" spans="1:4">
      <c r="A20200" s="213" t="s">
        <v>25275</v>
      </c>
      <c r="B20200" s="209" t="s">
        <v>25276</v>
      </c>
      <c r="C20200" s="209" t="s">
        <v>14997</v>
      </c>
      <c r="D20200" s="223">
        <v>63.03</v>
      </c>
    </row>
    <row r="20201" spans="1:4">
      <c r="A20201" s="213" t="s">
        <v>25277</v>
      </c>
      <c r="B20201" s="209" t="s">
        <v>25278</v>
      </c>
      <c r="C20201" s="209" t="s">
        <v>14997</v>
      </c>
      <c r="D20201" s="223">
        <v>125.17</v>
      </c>
    </row>
    <row r="20202" spans="1:4" ht="21.75" customHeight="1">
      <c r="A20202" s="416" t="s">
        <v>25279</v>
      </c>
      <c r="B20202" s="417"/>
      <c r="C20202" s="417"/>
      <c r="D20202" s="418"/>
    </row>
    <row r="20203" spans="1:4">
      <c r="A20203" s="213" t="s">
        <v>25280</v>
      </c>
      <c r="B20203" s="209" t="s">
        <v>25281</v>
      </c>
      <c r="C20203" s="209" t="s">
        <v>14997</v>
      </c>
      <c r="D20203" s="223">
        <v>5.27</v>
      </c>
    </row>
    <row r="20204" spans="1:4">
      <c r="A20204" s="213" t="s">
        <v>25282</v>
      </c>
      <c r="B20204" s="209" t="s">
        <v>25283</v>
      </c>
      <c r="C20204" s="209" t="s">
        <v>14997</v>
      </c>
      <c r="D20204" s="223">
        <v>6.59</v>
      </c>
    </row>
    <row r="20205" spans="1:4">
      <c r="A20205" s="213" t="s">
        <v>25284</v>
      </c>
      <c r="B20205" s="209" t="s">
        <v>25285</v>
      </c>
      <c r="C20205" s="209" t="s">
        <v>14997</v>
      </c>
      <c r="D20205" s="223">
        <v>5.74</v>
      </c>
    </row>
    <row r="20206" spans="1:4">
      <c r="A20206" s="213" t="s">
        <v>25286</v>
      </c>
      <c r="B20206" s="209" t="s">
        <v>25287</v>
      </c>
      <c r="C20206" s="209" t="s">
        <v>14997</v>
      </c>
      <c r="D20206" s="223">
        <v>7.39</v>
      </c>
    </row>
    <row r="20207" spans="1:4">
      <c r="A20207" s="213" t="s">
        <v>25288</v>
      </c>
      <c r="B20207" s="209" t="s">
        <v>25289</v>
      </c>
      <c r="C20207" s="209" t="s">
        <v>14997</v>
      </c>
      <c r="D20207" s="223">
        <v>6.61</v>
      </c>
    </row>
    <row r="20208" spans="1:4">
      <c r="A20208" s="213" t="s">
        <v>25290</v>
      </c>
      <c r="B20208" s="209" t="s">
        <v>25291</v>
      </c>
      <c r="C20208" s="209" t="s">
        <v>14997</v>
      </c>
      <c r="D20208" s="223">
        <v>21.14</v>
      </c>
    </row>
    <row r="20209" spans="1:4">
      <c r="A20209" s="213" t="s">
        <v>25292</v>
      </c>
      <c r="B20209" s="209" t="s">
        <v>25293</v>
      </c>
      <c r="C20209" s="209" t="s">
        <v>14997</v>
      </c>
      <c r="D20209" s="223">
        <v>6.88</v>
      </c>
    </row>
    <row r="20210" spans="1:4">
      <c r="A20210" s="213" t="s">
        <v>25294</v>
      </c>
      <c r="B20210" s="209" t="s">
        <v>25295</v>
      </c>
      <c r="C20210" s="209" t="s">
        <v>14997</v>
      </c>
      <c r="D20210" s="223">
        <v>15.48</v>
      </c>
    </row>
    <row r="20211" spans="1:4">
      <c r="A20211" s="213" t="s">
        <v>25296</v>
      </c>
      <c r="B20211" s="209" t="s">
        <v>25297</v>
      </c>
      <c r="C20211" s="209" t="s">
        <v>14997</v>
      </c>
      <c r="D20211" s="223">
        <v>5.66</v>
      </c>
    </row>
    <row r="20212" spans="1:4">
      <c r="A20212" s="213" t="s">
        <v>25298</v>
      </c>
      <c r="B20212" s="209" t="s">
        <v>25299</v>
      </c>
      <c r="C20212" s="209" t="s">
        <v>14997</v>
      </c>
      <c r="D20212" s="223">
        <v>17.690000000000001</v>
      </c>
    </row>
    <row r="20213" spans="1:4">
      <c r="A20213" s="213" t="s">
        <v>25300</v>
      </c>
      <c r="B20213" s="209" t="s">
        <v>25301</v>
      </c>
      <c r="C20213" s="209" t="s">
        <v>14997</v>
      </c>
      <c r="D20213" s="223">
        <v>29.12</v>
      </c>
    </row>
    <row r="20214" spans="1:4">
      <c r="A20214" s="213" t="s">
        <v>25302</v>
      </c>
      <c r="B20214" s="209" t="s">
        <v>25303</v>
      </c>
      <c r="C20214" s="209" t="s">
        <v>14997</v>
      </c>
      <c r="D20214" s="223">
        <v>22.98</v>
      </c>
    </row>
    <row r="20215" spans="1:4">
      <c r="A20215" s="213" t="s">
        <v>25304</v>
      </c>
      <c r="B20215" s="209" t="s">
        <v>25305</v>
      </c>
      <c r="C20215" s="209" t="s">
        <v>14997</v>
      </c>
      <c r="D20215" s="223">
        <v>59.59</v>
      </c>
    </row>
    <row r="20216" spans="1:4">
      <c r="A20216" s="213" t="s">
        <v>25306</v>
      </c>
      <c r="B20216" s="209" t="s">
        <v>25307</v>
      </c>
      <c r="C20216" s="209" t="s">
        <v>14997</v>
      </c>
      <c r="D20216" s="223">
        <v>31.57</v>
      </c>
    </row>
    <row r="20217" spans="1:4">
      <c r="A20217" s="213" t="s">
        <v>25308</v>
      </c>
      <c r="B20217" s="209" t="s">
        <v>25309</v>
      </c>
      <c r="C20217" s="209" t="s">
        <v>14997</v>
      </c>
      <c r="D20217" s="223">
        <v>60.62</v>
      </c>
    </row>
    <row r="20218" spans="1:4">
      <c r="A20218" s="213" t="s">
        <v>25310</v>
      </c>
      <c r="B20218" s="209" t="s">
        <v>25311</v>
      </c>
      <c r="C20218" s="209" t="s">
        <v>14997</v>
      </c>
      <c r="D20218" s="223">
        <v>24.96</v>
      </c>
    </row>
    <row r="20219" spans="1:4">
      <c r="A20219" s="213" t="s">
        <v>25312</v>
      </c>
      <c r="B20219" s="209" t="s">
        <v>25313</v>
      </c>
      <c r="C20219" s="209" t="s">
        <v>14997</v>
      </c>
      <c r="D20219" s="223">
        <v>65.45</v>
      </c>
    </row>
    <row r="20220" spans="1:4">
      <c r="A20220" s="213" t="s">
        <v>25314</v>
      </c>
      <c r="B20220" s="209" t="s">
        <v>25315</v>
      </c>
      <c r="C20220" s="209" t="s">
        <v>14997</v>
      </c>
      <c r="D20220" s="223">
        <v>28.98</v>
      </c>
    </row>
    <row r="20221" spans="1:4">
      <c r="A20221" s="213" t="s">
        <v>25316</v>
      </c>
      <c r="B20221" s="209" t="s">
        <v>25317</v>
      </c>
      <c r="C20221" s="209" t="s">
        <v>14997</v>
      </c>
      <c r="D20221" s="223">
        <v>62.53</v>
      </c>
    </row>
    <row r="20222" spans="1:4">
      <c r="A20222" s="213" t="s">
        <v>25318</v>
      </c>
      <c r="B20222" s="209" t="s">
        <v>25319</v>
      </c>
      <c r="C20222" s="209" t="s">
        <v>14997</v>
      </c>
      <c r="D20222" s="223">
        <v>79.86</v>
      </c>
    </row>
    <row r="20223" spans="1:4">
      <c r="A20223" s="213" t="s">
        <v>25320</v>
      </c>
      <c r="B20223" s="209" t="s">
        <v>25321</v>
      </c>
      <c r="C20223" s="209" t="s">
        <v>14997</v>
      </c>
      <c r="D20223" s="223">
        <v>27.41</v>
      </c>
    </row>
    <row r="20224" spans="1:4">
      <c r="A20224" s="213" t="s">
        <v>25322</v>
      </c>
      <c r="B20224" s="209" t="s">
        <v>25323</v>
      </c>
      <c r="C20224" s="209" t="s">
        <v>14997</v>
      </c>
      <c r="D20224" s="223">
        <v>57.23</v>
      </c>
    </row>
    <row r="20225" spans="1:4">
      <c r="A20225" s="213" t="s">
        <v>25324</v>
      </c>
      <c r="B20225" s="209" t="s">
        <v>25325</v>
      </c>
      <c r="C20225" s="209" t="s">
        <v>14997</v>
      </c>
      <c r="D20225" s="223">
        <v>77.930000000000007</v>
      </c>
    </row>
    <row r="20226" spans="1:4">
      <c r="A20226" s="213" t="s">
        <v>25326</v>
      </c>
      <c r="B20226" s="209" t="s">
        <v>25327</v>
      </c>
      <c r="C20226" s="209" t="s">
        <v>14997</v>
      </c>
      <c r="D20226" s="223">
        <v>84.28</v>
      </c>
    </row>
    <row r="20227" spans="1:4">
      <c r="A20227" s="213" t="s">
        <v>25328</v>
      </c>
      <c r="B20227" s="209" t="s">
        <v>25329</v>
      </c>
      <c r="C20227" s="209" t="s">
        <v>14997</v>
      </c>
      <c r="D20227" s="223">
        <v>35.15</v>
      </c>
    </row>
    <row r="20228" spans="1:4">
      <c r="A20228" s="213" t="s">
        <v>25330</v>
      </c>
      <c r="B20228" s="209" t="s">
        <v>25331</v>
      </c>
      <c r="C20228" s="209" t="s">
        <v>14997</v>
      </c>
      <c r="D20228" s="223">
        <v>90.21</v>
      </c>
    </row>
    <row r="20229" spans="1:4">
      <c r="A20229" s="213" t="s">
        <v>25332</v>
      </c>
      <c r="B20229" s="209" t="s">
        <v>25333</v>
      </c>
      <c r="C20229" s="209" t="s">
        <v>14997</v>
      </c>
      <c r="D20229" s="223">
        <v>101.48</v>
      </c>
    </row>
    <row r="20230" spans="1:4">
      <c r="A20230" s="213" t="s">
        <v>25334</v>
      </c>
      <c r="B20230" s="209" t="s">
        <v>25335</v>
      </c>
      <c r="C20230" s="209" t="s">
        <v>14997</v>
      </c>
      <c r="D20230" s="223">
        <v>109.87</v>
      </c>
    </row>
    <row r="20231" spans="1:4">
      <c r="A20231" s="213" t="s">
        <v>25336</v>
      </c>
      <c r="B20231" s="209" t="s">
        <v>25337</v>
      </c>
      <c r="C20231" s="209" t="s">
        <v>14997</v>
      </c>
      <c r="D20231" s="223">
        <v>125.43</v>
      </c>
    </row>
    <row r="20232" spans="1:4">
      <c r="A20232" s="213" t="s">
        <v>25338</v>
      </c>
      <c r="B20232" s="209" t="s">
        <v>25339</v>
      </c>
      <c r="C20232" s="209" t="s">
        <v>14997</v>
      </c>
      <c r="D20232" s="223">
        <v>26.71</v>
      </c>
    </row>
    <row r="20233" spans="1:4">
      <c r="A20233" s="213" t="s">
        <v>25340</v>
      </c>
      <c r="B20233" s="209" t="s">
        <v>25341</v>
      </c>
      <c r="C20233" s="209" t="s">
        <v>14997</v>
      </c>
      <c r="D20233" s="223">
        <v>114.32</v>
      </c>
    </row>
    <row r="20234" spans="1:4">
      <c r="A20234" s="213" t="s">
        <v>25342</v>
      </c>
      <c r="B20234" s="209" t="s">
        <v>25343</v>
      </c>
      <c r="C20234" s="209" t="s">
        <v>14997</v>
      </c>
      <c r="D20234" s="223">
        <v>26.95</v>
      </c>
    </row>
    <row r="20235" spans="1:4">
      <c r="A20235" s="213" t="s">
        <v>25344</v>
      </c>
      <c r="B20235" s="209" t="s">
        <v>25345</v>
      </c>
      <c r="C20235" s="209" t="s">
        <v>14997</v>
      </c>
      <c r="D20235" s="223">
        <v>26.94</v>
      </c>
    </row>
    <row r="20236" spans="1:4">
      <c r="A20236" s="213" t="s">
        <v>25346</v>
      </c>
      <c r="B20236" s="209" t="s">
        <v>25347</v>
      </c>
      <c r="C20236" s="209" t="s">
        <v>14997</v>
      </c>
      <c r="D20236" s="223">
        <v>124.48</v>
      </c>
    </row>
    <row r="20237" spans="1:4">
      <c r="A20237" s="213" t="s">
        <v>25348</v>
      </c>
      <c r="B20237" s="209" t="s">
        <v>25349</v>
      </c>
      <c r="C20237" s="209" t="s">
        <v>14997</v>
      </c>
      <c r="D20237" s="223">
        <v>27.78</v>
      </c>
    </row>
    <row r="20238" spans="1:4">
      <c r="A20238" s="213" t="s">
        <v>25350</v>
      </c>
      <c r="B20238" s="209" t="s">
        <v>25351</v>
      </c>
      <c r="C20238" s="209" t="s">
        <v>14997</v>
      </c>
      <c r="D20238" s="223">
        <v>44.81</v>
      </c>
    </row>
    <row r="20239" spans="1:4">
      <c r="A20239" s="213" t="s">
        <v>25352</v>
      </c>
      <c r="B20239" s="209" t="s">
        <v>25353</v>
      </c>
      <c r="C20239" s="209" t="s">
        <v>14997</v>
      </c>
      <c r="D20239" s="223">
        <v>58.62</v>
      </c>
    </row>
    <row r="20240" spans="1:4" ht="24" customHeight="1">
      <c r="A20240" s="416" t="s">
        <v>25354</v>
      </c>
      <c r="B20240" s="417"/>
      <c r="C20240" s="417"/>
      <c r="D20240" s="418"/>
    </row>
    <row r="20241" spans="1:4">
      <c r="A20241" s="213" t="s">
        <v>25355</v>
      </c>
      <c r="B20241" s="209" t="s">
        <v>25356</v>
      </c>
      <c r="C20241" s="209" t="s">
        <v>14997</v>
      </c>
      <c r="D20241" s="223">
        <v>54.13</v>
      </c>
    </row>
    <row r="20242" spans="1:4" ht="24" customHeight="1">
      <c r="A20242" s="416" t="s">
        <v>25357</v>
      </c>
      <c r="B20242" s="417"/>
      <c r="C20242" s="417"/>
      <c r="D20242" s="418"/>
    </row>
    <row r="20243" spans="1:4">
      <c r="A20243" s="213" t="s">
        <v>25358</v>
      </c>
      <c r="B20243" s="209" t="s">
        <v>25359</v>
      </c>
      <c r="C20243" s="209" t="s">
        <v>14997</v>
      </c>
      <c r="D20243" s="223">
        <v>1047.3800000000001</v>
      </c>
    </row>
    <row r="20244" spans="1:4">
      <c r="A20244" s="213" t="s">
        <v>25360</v>
      </c>
      <c r="B20244" s="209" t="s">
        <v>25361</v>
      </c>
      <c r="C20244" s="209" t="s">
        <v>14997</v>
      </c>
      <c r="D20244" s="223">
        <v>1327.81</v>
      </c>
    </row>
    <row r="20245" spans="1:4">
      <c r="A20245" s="213" t="s">
        <v>25362</v>
      </c>
      <c r="B20245" s="209" t="s">
        <v>25363</v>
      </c>
      <c r="C20245" s="209" t="s">
        <v>14997</v>
      </c>
      <c r="D20245" s="223">
        <v>178.68</v>
      </c>
    </row>
    <row r="20246" spans="1:4">
      <c r="A20246" s="213" t="s">
        <v>25364</v>
      </c>
      <c r="B20246" s="209" t="s">
        <v>25365</v>
      </c>
      <c r="C20246" s="209" t="s">
        <v>14997</v>
      </c>
      <c r="D20246" s="223">
        <v>211.54</v>
      </c>
    </row>
    <row r="20247" spans="1:4">
      <c r="A20247" s="213" t="s">
        <v>25366</v>
      </c>
      <c r="B20247" s="209" t="s">
        <v>25367</v>
      </c>
      <c r="C20247" s="209" t="s">
        <v>14997</v>
      </c>
      <c r="D20247" s="223">
        <v>293.20999999999998</v>
      </c>
    </row>
    <row r="20248" spans="1:4">
      <c r="A20248" s="213" t="s">
        <v>25368</v>
      </c>
      <c r="B20248" s="209" t="s">
        <v>25369</v>
      </c>
      <c r="C20248" s="209" t="s">
        <v>14997</v>
      </c>
      <c r="D20248" s="223">
        <v>287.24</v>
      </c>
    </row>
    <row r="20249" spans="1:4">
      <c r="A20249" s="213" t="s">
        <v>25370</v>
      </c>
      <c r="B20249" s="209" t="s">
        <v>25371</v>
      </c>
      <c r="C20249" s="209" t="s">
        <v>14997</v>
      </c>
      <c r="D20249" s="223">
        <v>337.8</v>
      </c>
    </row>
    <row r="20250" spans="1:4">
      <c r="A20250" s="213" t="s">
        <v>25372</v>
      </c>
      <c r="B20250" s="209" t="s">
        <v>25373</v>
      </c>
      <c r="C20250" s="209" t="s">
        <v>14997</v>
      </c>
      <c r="D20250" s="223">
        <v>355.19</v>
      </c>
    </row>
    <row r="20251" spans="1:4">
      <c r="A20251" s="213" t="s">
        <v>25374</v>
      </c>
      <c r="B20251" s="209" t="s">
        <v>25375</v>
      </c>
      <c r="C20251" s="209" t="s">
        <v>14997</v>
      </c>
      <c r="D20251" s="223">
        <v>462.44</v>
      </c>
    </row>
    <row r="20252" spans="1:4">
      <c r="A20252" s="213" t="s">
        <v>25376</v>
      </c>
      <c r="B20252" s="209" t="s">
        <v>25377</v>
      </c>
      <c r="C20252" s="209" t="s">
        <v>14997</v>
      </c>
      <c r="D20252" s="223">
        <v>511.76</v>
      </c>
    </row>
    <row r="20253" spans="1:4" ht="24" customHeight="1">
      <c r="A20253" s="416" t="s">
        <v>25378</v>
      </c>
      <c r="B20253" s="417"/>
      <c r="C20253" s="417"/>
      <c r="D20253" s="418"/>
    </row>
    <row r="20254" spans="1:4">
      <c r="A20254" s="213" t="s">
        <v>25379</v>
      </c>
      <c r="B20254" s="209" t="s">
        <v>25380</v>
      </c>
      <c r="C20254" s="209" t="s">
        <v>14997</v>
      </c>
      <c r="D20254" s="223">
        <v>108.54</v>
      </c>
    </row>
    <row r="20255" spans="1:4">
      <c r="A20255" s="213" t="s">
        <v>25381</v>
      </c>
      <c r="B20255" s="209" t="s">
        <v>25382</v>
      </c>
      <c r="C20255" s="209" t="s">
        <v>14997</v>
      </c>
      <c r="D20255" s="223">
        <v>67.87</v>
      </c>
    </row>
    <row r="20256" spans="1:4" ht="25.5">
      <c r="A20256" s="213" t="s">
        <v>25383</v>
      </c>
      <c r="B20256" s="209" t="s">
        <v>25384</v>
      </c>
      <c r="C20256" s="209" t="s">
        <v>14997</v>
      </c>
      <c r="D20256" s="223">
        <v>400.07</v>
      </c>
    </row>
    <row r="20257" spans="1:4" ht="25.5">
      <c r="A20257" s="213" t="s">
        <v>25385</v>
      </c>
      <c r="B20257" s="209" t="s">
        <v>25386</v>
      </c>
      <c r="C20257" s="209" t="s">
        <v>14997</v>
      </c>
      <c r="D20257" s="223">
        <v>378.11</v>
      </c>
    </row>
    <row r="20258" spans="1:4">
      <c r="A20258" s="213" t="s">
        <v>25387</v>
      </c>
      <c r="B20258" s="209" t="s">
        <v>25388</v>
      </c>
      <c r="C20258" s="209" t="s">
        <v>14997</v>
      </c>
      <c r="D20258" s="223">
        <v>92.259900000000002</v>
      </c>
    </row>
    <row r="20259" spans="1:4">
      <c r="A20259" s="213" t="s">
        <v>25389</v>
      </c>
      <c r="B20259" s="209" t="s">
        <v>25390</v>
      </c>
      <c r="C20259" s="209" t="s">
        <v>14997</v>
      </c>
      <c r="D20259" s="223">
        <v>121.59</v>
      </c>
    </row>
    <row r="20260" spans="1:4" ht="25.5">
      <c r="A20260" s="213" t="s">
        <v>25391</v>
      </c>
      <c r="B20260" s="209" t="s">
        <v>25392</v>
      </c>
      <c r="C20260" s="209" t="s">
        <v>14997</v>
      </c>
      <c r="D20260" s="223">
        <v>463.94</v>
      </c>
    </row>
    <row r="20261" spans="1:4" ht="25.5">
      <c r="A20261" s="213" t="s">
        <v>25393</v>
      </c>
      <c r="B20261" s="209" t="s">
        <v>25394</v>
      </c>
      <c r="C20261" s="209" t="s">
        <v>14997</v>
      </c>
      <c r="D20261" s="223">
        <v>732.95</v>
      </c>
    </row>
    <row r="20262" spans="1:4" ht="25.5">
      <c r="A20262" s="213" t="s">
        <v>25395</v>
      </c>
      <c r="B20262" s="209" t="s">
        <v>25396</v>
      </c>
      <c r="C20262" s="209" t="s">
        <v>14997</v>
      </c>
      <c r="D20262" s="223">
        <v>671.97</v>
      </c>
    </row>
    <row r="20263" spans="1:4" ht="25.5">
      <c r="A20263" s="213" t="s">
        <v>25397</v>
      </c>
      <c r="B20263" s="209" t="s">
        <v>25398</v>
      </c>
      <c r="C20263" s="209" t="s">
        <v>14997</v>
      </c>
      <c r="D20263" s="223">
        <v>550.15210000000002</v>
      </c>
    </row>
    <row r="20264" spans="1:4" ht="25.5">
      <c r="A20264" s="213" t="s">
        <v>25399</v>
      </c>
      <c r="B20264" s="209" t="s">
        <v>25400</v>
      </c>
      <c r="C20264" s="209" t="s">
        <v>14997</v>
      </c>
      <c r="D20264" s="223">
        <v>638.98</v>
      </c>
    </row>
    <row r="20265" spans="1:4" ht="25.5">
      <c r="A20265" s="213" t="s">
        <v>25401</v>
      </c>
      <c r="B20265" s="209" t="s">
        <v>25402</v>
      </c>
      <c r="C20265" s="209" t="s">
        <v>14997</v>
      </c>
      <c r="D20265" s="223">
        <v>735.87</v>
      </c>
    </row>
    <row r="20266" spans="1:4" ht="25.5">
      <c r="A20266" s="213" t="s">
        <v>25403</v>
      </c>
      <c r="B20266" s="209" t="s">
        <v>25404</v>
      </c>
      <c r="C20266" s="209" t="s">
        <v>14997</v>
      </c>
      <c r="D20266" s="223">
        <v>1013.28</v>
      </c>
    </row>
    <row r="20267" spans="1:4">
      <c r="A20267" s="213" t="s">
        <v>25405</v>
      </c>
      <c r="B20267" s="209" t="s">
        <v>25406</v>
      </c>
      <c r="C20267" s="209" t="s">
        <v>14997</v>
      </c>
      <c r="D20267" s="223">
        <v>29.25</v>
      </c>
    </row>
    <row r="20268" spans="1:4">
      <c r="A20268" s="213" t="s">
        <v>25407</v>
      </c>
      <c r="B20268" s="209" t="s">
        <v>25408</v>
      </c>
      <c r="C20268" s="209" t="s">
        <v>14997</v>
      </c>
      <c r="D20268" s="223">
        <v>28.56</v>
      </c>
    </row>
    <row r="20269" spans="1:4" ht="25.5">
      <c r="A20269" s="213" t="s">
        <v>25409</v>
      </c>
      <c r="B20269" s="209" t="s">
        <v>25410</v>
      </c>
      <c r="C20269" s="209" t="s">
        <v>14997</v>
      </c>
      <c r="D20269" s="223">
        <v>744.37</v>
      </c>
    </row>
    <row r="20270" spans="1:4" ht="25.5">
      <c r="A20270" s="213" t="s">
        <v>25411</v>
      </c>
      <c r="B20270" s="209" t="s">
        <v>25412</v>
      </c>
      <c r="C20270" s="209" t="s">
        <v>14997</v>
      </c>
      <c r="D20270" s="223">
        <v>782.91</v>
      </c>
    </row>
    <row r="20271" spans="1:4" ht="25.5">
      <c r="A20271" s="213" t="s">
        <v>25413</v>
      </c>
      <c r="B20271" s="209" t="s">
        <v>25414</v>
      </c>
      <c r="C20271" s="209" t="s">
        <v>14997</v>
      </c>
      <c r="D20271" s="223">
        <v>983.77</v>
      </c>
    </row>
    <row r="20272" spans="1:4" ht="25.5">
      <c r="A20272" s="213" t="s">
        <v>25415</v>
      </c>
      <c r="B20272" s="209" t="s">
        <v>25416</v>
      </c>
      <c r="C20272" s="209" t="s">
        <v>14997</v>
      </c>
      <c r="D20272" s="223">
        <v>974.99</v>
      </c>
    </row>
    <row r="20273" spans="1:4" ht="25.5">
      <c r="A20273" s="213" t="s">
        <v>25417</v>
      </c>
      <c r="B20273" s="209" t="s">
        <v>25418</v>
      </c>
      <c r="C20273" s="209" t="s">
        <v>14997</v>
      </c>
      <c r="D20273" s="223">
        <v>1329.74</v>
      </c>
    </row>
    <row r="20274" spans="1:4" ht="25.5">
      <c r="A20274" s="213" t="s">
        <v>25419</v>
      </c>
      <c r="B20274" s="209" t="s">
        <v>25420</v>
      </c>
      <c r="C20274" s="209" t="s">
        <v>14997</v>
      </c>
      <c r="D20274" s="223">
        <v>1364.81</v>
      </c>
    </row>
    <row r="20275" spans="1:4" ht="25.5">
      <c r="A20275" s="213" t="s">
        <v>25421</v>
      </c>
      <c r="B20275" s="209" t="s">
        <v>25422</v>
      </c>
      <c r="C20275" s="209" t="s">
        <v>14997</v>
      </c>
      <c r="D20275" s="223">
        <v>1615.23</v>
      </c>
    </row>
    <row r="20276" spans="1:4" ht="25.5">
      <c r="A20276" s="213" t="s">
        <v>25423</v>
      </c>
      <c r="B20276" s="209" t="s">
        <v>25424</v>
      </c>
      <c r="C20276" s="209" t="s">
        <v>14997</v>
      </c>
      <c r="D20276" s="223">
        <v>1505.98</v>
      </c>
    </row>
    <row r="20277" spans="1:4">
      <c r="A20277" s="213" t="s">
        <v>25425</v>
      </c>
      <c r="B20277" s="209" t="s">
        <v>25426</v>
      </c>
      <c r="C20277" s="209" t="s">
        <v>14997</v>
      </c>
      <c r="D20277" s="223">
        <v>49.99</v>
      </c>
    </row>
    <row r="20278" spans="1:4">
      <c r="A20278" s="213" t="s">
        <v>25427</v>
      </c>
      <c r="B20278" s="209" t="s">
        <v>25428</v>
      </c>
      <c r="C20278" s="209" t="s">
        <v>14997</v>
      </c>
      <c r="D20278" s="223">
        <v>46.2</v>
      </c>
    </row>
    <row r="20279" spans="1:4">
      <c r="A20279" s="214"/>
      <c r="B20279" s="210"/>
      <c r="C20279" s="210"/>
      <c r="D20279" s="225"/>
    </row>
    <row r="20280" spans="1:4" ht="18.75" customHeight="1">
      <c r="A20280" s="416" t="s">
        <v>25429</v>
      </c>
      <c r="B20280" s="417"/>
      <c r="C20280" s="417"/>
      <c r="D20280" s="418"/>
    </row>
    <row r="20281" spans="1:4">
      <c r="A20281" s="213" t="s">
        <v>25430</v>
      </c>
      <c r="B20281" s="209" t="s">
        <v>25431</v>
      </c>
      <c r="C20281" s="209" t="s">
        <v>14997</v>
      </c>
      <c r="D20281" s="223">
        <v>162.54</v>
      </c>
    </row>
    <row r="20282" spans="1:4" ht="24" customHeight="1">
      <c r="A20282" s="416" t="s">
        <v>25432</v>
      </c>
      <c r="B20282" s="417"/>
      <c r="C20282" s="417"/>
      <c r="D20282" s="418"/>
    </row>
    <row r="20283" spans="1:4">
      <c r="A20283" s="213" t="s">
        <v>25433</v>
      </c>
      <c r="B20283" s="209" t="s">
        <v>25434</v>
      </c>
      <c r="C20283" s="209" t="s">
        <v>14883</v>
      </c>
      <c r="D20283" s="223">
        <v>13.18</v>
      </c>
    </row>
    <row r="20284" spans="1:4">
      <c r="A20284" s="214"/>
      <c r="B20284" s="210"/>
      <c r="C20284" s="210"/>
      <c r="D20284" s="225"/>
    </row>
    <row r="20285" spans="1:4" ht="21.75" customHeight="1">
      <c r="A20285" s="416" t="s">
        <v>25435</v>
      </c>
      <c r="B20285" s="417"/>
      <c r="C20285" s="417"/>
      <c r="D20285" s="418"/>
    </row>
    <row r="20286" spans="1:4" ht="20.25" customHeight="1">
      <c r="A20286" s="416" t="s">
        <v>25436</v>
      </c>
      <c r="B20286" s="417"/>
      <c r="C20286" s="417"/>
      <c r="D20286" s="418"/>
    </row>
    <row r="20287" spans="1:4">
      <c r="A20287" s="213" t="s">
        <v>25437</v>
      </c>
      <c r="B20287" s="209" t="s">
        <v>25438</v>
      </c>
      <c r="C20287" s="209" t="s">
        <v>14657</v>
      </c>
      <c r="D20287" s="223">
        <v>1.19</v>
      </c>
    </row>
    <row r="20288" spans="1:4">
      <c r="A20288" s="213" t="s">
        <v>25439</v>
      </c>
      <c r="B20288" s="209" t="s">
        <v>25440</v>
      </c>
      <c r="C20288" s="209" t="s">
        <v>14657</v>
      </c>
      <c r="D20288" s="223">
        <v>2.2400000000000002</v>
      </c>
    </row>
    <row r="20289" spans="1:4" ht="24" customHeight="1">
      <c r="A20289" s="416" t="s">
        <v>25441</v>
      </c>
      <c r="B20289" s="417"/>
      <c r="C20289" s="417"/>
      <c r="D20289" s="418"/>
    </row>
    <row r="20290" spans="1:4">
      <c r="A20290" s="213" t="s">
        <v>25442</v>
      </c>
      <c r="B20290" s="209" t="s">
        <v>25443</v>
      </c>
      <c r="C20290" s="209" t="s">
        <v>14997</v>
      </c>
      <c r="D20290" s="223">
        <v>0.99</v>
      </c>
    </row>
    <row r="20291" spans="1:4" ht="19.5" customHeight="1">
      <c r="A20291" s="416" t="s">
        <v>25444</v>
      </c>
      <c r="B20291" s="417"/>
      <c r="C20291" s="417"/>
      <c r="D20291" s="418"/>
    </row>
    <row r="20292" spans="1:4" ht="22.5" customHeight="1">
      <c r="A20292" s="416" t="s">
        <v>25445</v>
      </c>
      <c r="B20292" s="417"/>
      <c r="C20292" s="417"/>
      <c r="D20292" s="418"/>
    </row>
    <row r="20293" spans="1:4" ht="25.5">
      <c r="A20293" s="213" t="s">
        <v>25446</v>
      </c>
      <c r="B20293" s="209" t="s">
        <v>25447</v>
      </c>
      <c r="C20293" s="209" t="s">
        <v>14997</v>
      </c>
      <c r="D20293" s="223">
        <v>4.29</v>
      </c>
    </row>
    <row r="20294" spans="1:4" ht="24" customHeight="1">
      <c r="A20294" s="416" t="s">
        <v>25448</v>
      </c>
      <c r="B20294" s="417"/>
      <c r="C20294" s="417"/>
      <c r="D20294" s="418"/>
    </row>
    <row r="20295" spans="1:4">
      <c r="A20295" s="213" t="s">
        <v>25449</v>
      </c>
      <c r="B20295" s="209" t="s">
        <v>25450</v>
      </c>
      <c r="C20295" s="209" t="s">
        <v>14883</v>
      </c>
      <c r="D20295" s="223">
        <v>12.3</v>
      </c>
    </row>
    <row r="20296" spans="1:4">
      <c r="A20296" s="213" t="s">
        <v>25451</v>
      </c>
      <c r="B20296" s="209" t="s">
        <v>25452</v>
      </c>
      <c r="C20296" s="209" t="s">
        <v>14883</v>
      </c>
      <c r="D20296" s="223">
        <v>15.38</v>
      </c>
    </row>
    <row r="20297" spans="1:4">
      <c r="A20297" s="213" t="s">
        <v>25453</v>
      </c>
      <c r="B20297" s="209" t="s">
        <v>25454</v>
      </c>
      <c r="C20297" s="209" t="s">
        <v>14883</v>
      </c>
      <c r="D20297" s="223">
        <v>20.58</v>
      </c>
    </row>
    <row r="20298" spans="1:4" ht="23.25" customHeight="1">
      <c r="A20298" s="416" t="s">
        <v>25455</v>
      </c>
      <c r="B20298" s="417"/>
      <c r="C20298" s="417"/>
      <c r="D20298" s="418"/>
    </row>
    <row r="20299" spans="1:4" ht="25.5">
      <c r="A20299" s="213" t="s">
        <v>25456</v>
      </c>
      <c r="B20299" s="209" t="s">
        <v>25457</v>
      </c>
      <c r="C20299" s="209" t="s">
        <v>14883</v>
      </c>
      <c r="D20299" s="223">
        <v>4.66</v>
      </c>
    </row>
    <row r="20300" spans="1:4" ht="25.5">
      <c r="A20300" s="213" t="s">
        <v>25458</v>
      </c>
      <c r="B20300" s="209" t="s">
        <v>25459</v>
      </c>
      <c r="C20300" s="209" t="s">
        <v>14883</v>
      </c>
      <c r="D20300" s="223">
        <v>14.54</v>
      </c>
    </row>
    <row r="20301" spans="1:4" ht="22.5" customHeight="1">
      <c r="A20301" s="416" t="s">
        <v>25460</v>
      </c>
      <c r="B20301" s="417"/>
      <c r="C20301" s="417"/>
      <c r="D20301" s="418"/>
    </row>
    <row r="20302" spans="1:4" ht="25.5" customHeight="1">
      <c r="A20302" s="416" t="s">
        <v>25461</v>
      </c>
      <c r="B20302" s="417"/>
      <c r="C20302" s="417"/>
      <c r="D20302" s="418"/>
    </row>
    <row r="20303" spans="1:4" ht="38.25">
      <c r="A20303" s="213" t="s">
        <v>25462</v>
      </c>
      <c r="B20303" s="209" t="s">
        <v>25463</v>
      </c>
      <c r="C20303" s="209" t="s">
        <v>14997</v>
      </c>
      <c r="D20303" s="223">
        <v>63.51</v>
      </c>
    </row>
    <row r="20304" spans="1:4" ht="25.5">
      <c r="A20304" s="213" t="s">
        <v>25464</v>
      </c>
      <c r="B20304" s="209" t="s">
        <v>25465</v>
      </c>
      <c r="C20304" s="209" t="s">
        <v>14997</v>
      </c>
      <c r="D20304" s="223">
        <v>34.979999999999997</v>
      </c>
    </row>
    <row r="20305" spans="1:4" ht="25.5">
      <c r="A20305" s="213" t="s">
        <v>25466</v>
      </c>
      <c r="B20305" s="209" t="s">
        <v>25467</v>
      </c>
      <c r="C20305" s="209" t="s">
        <v>14997</v>
      </c>
      <c r="D20305" s="223">
        <v>55.48</v>
      </c>
    </row>
    <row r="20306" spans="1:4" ht="25.5">
      <c r="A20306" s="213" t="s">
        <v>25468</v>
      </c>
      <c r="B20306" s="209" t="s">
        <v>25469</v>
      </c>
      <c r="C20306" s="209" t="s">
        <v>14997</v>
      </c>
      <c r="D20306" s="223">
        <v>37.284500000000001</v>
      </c>
    </row>
    <row r="20307" spans="1:4" ht="25.5">
      <c r="A20307" s="213" t="s">
        <v>25470</v>
      </c>
      <c r="B20307" s="209" t="s">
        <v>25471</v>
      </c>
      <c r="C20307" s="209" t="s">
        <v>14997</v>
      </c>
      <c r="D20307" s="223">
        <v>169.53</v>
      </c>
    </row>
    <row r="20308" spans="1:4" ht="25.5">
      <c r="A20308" s="213" t="s">
        <v>25472</v>
      </c>
      <c r="B20308" s="209" t="s">
        <v>25473</v>
      </c>
      <c r="C20308" s="209" t="s">
        <v>14997</v>
      </c>
      <c r="D20308" s="223">
        <v>48.09</v>
      </c>
    </row>
    <row r="20309" spans="1:4" ht="24" customHeight="1">
      <c r="A20309" s="416" t="s">
        <v>25474</v>
      </c>
      <c r="B20309" s="417"/>
      <c r="C20309" s="417"/>
      <c r="D20309" s="418"/>
    </row>
    <row r="20310" spans="1:4">
      <c r="A20310" s="213" t="s">
        <v>25475</v>
      </c>
      <c r="B20310" s="209" t="s">
        <v>25476</v>
      </c>
      <c r="C20310" s="209" t="s">
        <v>14997</v>
      </c>
      <c r="D20310" s="223">
        <v>2.2677</v>
      </c>
    </row>
    <row r="20311" spans="1:4">
      <c r="A20311" s="213" t="s">
        <v>25477</v>
      </c>
      <c r="B20311" s="209" t="s">
        <v>25478</v>
      </c>
      <c r="C20311" s="209" t="s">
        <v>14674</v>
      </c>
      <c r="D20311" s="223">
        <v>12.3971</v>
      </c>
    </row>
    <row r="20312" spans="1:4">
      <c r="A20312" s="214"/>
      <c r="B20312" s="210"/>
      <c r="C20312" s="210"/>
      <c r="D20312" s="225"/>
    </row>
    <row r="20313" spans="1:4" ht="19.5" customHeight="1">
      <c r="A20313" s="416" t="s">
        <v>25479</v>
      </c>
      <c r="B20313" s="417"/>
      <c r="C20313" s="417"/>
      <c r="D20313" s="418"/>
    </row>
    <row r="20314" spans="1:4" ht="20.25" customHeight="1">
      <c r="A20314" s="416" t="s">
        <v>25480</v>
      </c>
      <c r="B20314" s="417"/>
      <c r="C20314" s="417"/>
      <c r="D20314" s="418"/>
    </row>
    <row r="20315" spans="1:4">
      <c r="A20315" s="213" t="s">
        <v>25481</v>
      </c>
      <c r="B20315" s="209" t="s">
        <v>25482</v>
      </c>
      <c r="C20315" s="209" t="s">
        <v>14657</v>
      </c>
      <c r="D20315" s="223">
        <v>56.66</v>
      </c>
    </row>
    <row r="20316" spans="1:4">
      <c r="A20316" s="214"/>
      <c r="B20316" s="210"/>
      <c r="C20316" s="210"/>
      <c r="D20316" s="225"/>
    </row>
    <row r="20317" spans="1:4" ht="22.5" customHeight="1">
      <c r="A20317" s="416" t="s">
        <v>25483</v>
      </c>
      <c r="B20317" s="417"/>
      <c r="C20317" s="417"/>
      <c r="D20317" s="418"/>
    </row>
    <row r="20318" spans="1:4" ht="22.5" customHeight="1">
      <c r="A20318" s="416" t="s">
        <v>25484</v>
      </c>
      <c r="B20318" s="417"/>
      <c r="C20318" s="417"/>
      <c r="D20318" s="418"/>
    </row>
    <row r="20319" spans="1:4">
      <c r="A20319" s="213" t="s">
        <v>25485</v>
      </c>
      <c r="B20319" s="209" t="s">
        <v>25486</v>
      </c>
      <c r="C20319" s="209" t="s">
        <v>14657</v>
      </c>
      <c r="D20319" s="223">
        <v>9.16</v>
      </c>
    </row>
    <row r="20320" spans="1:4">
      <c r="A20320" s="213" t="s">
        <v>25487</v>
      </c>
      <c r="B20320" s="209" t="s">
        <v>25488</v>
      </c>
      <c r="C20320" s="209" t="s">
        <v>14657</v>
      </c>
      <c r="D20320" s="223">
        <v>44.17</v>
      </c>
    </row>
    <row r="20321" spans="1:4">
      <c r="A20321" s="213" t="s">
        <v>25489</v>
      </c>
      <c r="B20321" s="209" t="s">
        <v>25490</v>
      </c>
      <c r="C20321" s="209" t="s">
        <v>14657</v>
      </c>
      <c r="D20321" s="223">
        <v>10.734999999999999</v>
      </c>
    </row>
    <row r="20322" spans="1:4" ht="24" customHeight="1">
      <c r="A20322" s="416" t="s">
        <v>25491</v>
      </c>
      <c r="B20322" s="417"/>
      <c r="C20322" s="417"/>
      <c r="D20322" s="418"/>
    </row>
    <row r="20323" spans="1:4">
      <c r="A20323" s="213" t="s">
        <v>25492</v>
      </c>
      <c r="B20323" s="209" t="s">
        <v>25493</v>
      </c>
      <c r="C20323" s="209" t="s">
        <v>14657</v>
      </c>
      <c r="D20323" s="223">
        <v>13.28</v>
      </c>
    </row>
    <row r="20324" spans="1:4" ht="25.5">
      <c r="A20324" s="213" t="s">
        <v>25494</v>
      </c>
      <c r="B20324" s="209" t="s">
        <v>25495</v>
      </c>
      <c r="C20324" s="209" t="s">
        <v>14674</v>
      </c>
      <c r="D20324" s="223">
        <v>127.4678</v>
      </c>
    </row>
    <row r="20325" spans="1:4" ht="24" customHeight="1">
      <c r="A20325" s="416" t="s">
        <v>25496</v>
      </c>
      <c r="B20325" s="417"/>
      <c r="C20325" s="417"/>
      <c r="D20325" s="418"/>
    </row>
    <row r="20326" spans="1:4" ht="25.5">
      <c r="A20326" s="213" t="s">
        <v>25497</v>
      </c>
      <c r="B20326" s="209" t="s">
        <v>25498</v>
      </c>
      <c r="C20326" s="209" t="s">
        <v>14883</v>
      </c>
      <c r="D20326" s="223">
        <v>28.62</v>
      </c>
    </row>
    <row r="20327" spans="1:4" ht="25.5">
      <c r="A20327" s="213" t="s">
        <v>25499</v>
      </c>
      <c r="B20327" s="209" t="s">
        <v>25500</v>
      </c>
      <c r="C20327" s="209" t="s">
        <v>14883</v>
      </c>
      <c r="D20327" s="223">
        <v>34.22</v>
      </c>
    </row>
    <row r="20328" spans="1:4" ht="24" customHeight="1">
      <c r="A20328" s="416" t="s">
        <v>25501</v>
      </c>
      <c r="B20328" s="417"/>
      <c r="C20328" s="417"/>
      <c r="D20328" s="418"/>
    </row>
    <row r="20329" spans="1:4">
      <c r="A20329" s="213" t="s">
        <v>25502</v>
      </c>
      <c r="B20329" s="209" t="s">
        <v>25503</v>
      </c>
      <c r="C20329" s="209" t="s">
        <v>14674</v>
      </c>
      <c r="D20329" s="223">
        <v>49.98</v>
      </c>
    </row>
    <row r="20330" spans="1:4">
      <c r="A20330" s="213" t="s">
        <v>25504</v>
      </c>
      <c r="B20330" s="209" t="s">
        <v>25505</v>
      </c>
      <c r="C20330" s="209" t="s">
        <v>14883</v>
      </c>
      <c r="D20330" s="223">
        <v>37.423699999999997</v>
      </c>
    </row>
    <row r="20331" spans="1:4" ht="26.25" customHeight="1">
      <c r="A20331" s="416" t="s">
        <v>25506</v>
      </c>
      <c r="B20331" s="417"/>
      <c r="C20331" s="417"/>
      <c r="D20331" s="418"/>
    </row>
    <row r="20332" spans="1:4" ht="24" customHeight="1">
      <c r="A20332" s="416" t="s">
        <v>25507</v>
      </c>
      <c r="B20332" s="417"/>
      <c r="C20332" s="417"/>
      <c r="D20332" s="418"/>
    </row>
    <row r="20333" spans="1:4">
      <c r="A20333" s="213" t="s">
        <v>25508</v>
      </c>
      <c r="B20333" s="209" t="s">
        <v>25509</v>
      </c>
      <c r="C20333" s="209" t="s">
        <v>14997</v>
      </c>
      <c r="D20333" s="223">
        <v>20.89</v>
      </c>
    </row>
    <row r="20334" spans="1:4" ht="20.25" customHeight="1">
      <c r="A20334" s="416" t="s">
        <v>25510</v>
      </c>
      <c r="B20334" s="417"/>
      <c r="C20334" s="417"/>
      <c r="D20334" s="418"/>
    </row>
    <row r="20335" spans="1:4">
      <c r="A20335" s="213" t="s">
        <v>25511</v>
      </c>
      <c r="B20335" s="209" t="s">
        <v>25512</v>
      </c>
      <c r="C20335" s="209" t="s">
        <v>14997</v>
      </c>
      <c r="D20335" s="223">
        <v>8.66</v>
      </c>
    </row>
    <row r="20336" spans="1:4" ht="24" customHeight="1">
      <c r="A20336" s="416" t="s">
        <v>25513</v>
      </c>
      <c r="B20336" s="417"/>
      <c r="C20336" s="417"/>
      <c r="D20336" s="418"/>
    </row>
    <row r="20337" spans="1:4">
      <c r="A20337" s="213" t="s">
        <v>25514</v>
      </c>
      <c r="B20337" s="209" t="s">
        <v>25515</v>
      </c>
      <c r="C20337" s="209" t="s">
        <v>14997</v>
      </c>
      <c r="D20337" s="223">
        <v>66</v>
      </c>
    </row>
    <row r="20338" spans="1:4">
      <c r="A20338" s="213" t="s">
        <v>25516</v>
      </c>
      <c r="B20338" s="209" t="s">
        <v>25517</v>
      </c>
      <c r="C20338" s="209" t="s">
        <v>14997</v>
      </c>
      <c r="D20338" s="223">
        <v>245.76</v>
      </c>
    </row>
    <row r="20339" spans="1:4">
      <c r="A20339" s="213" t="s">
        <v>25518</v>
      </c>
      <c r="B20339" s="209" t="s">
        <v>25519</v>
      </c>
      <c r="C20339" s="209" t="s">
        <v>14997</v>
      </c>
      <c r="D20339" s="223">
        <v>317.89999999999998</v>
      </c>
    </row>
    <row r="20340" spans="1:4" ht="24" customHeight="1">
      <c r="A20340" s="416" t="s">
        <v>25520</v>
      </c>
      <c r="B20340" s="417"/>
      <c r="C20340" s="417"/>
      <c r="D20340" s="418"/>
    </row>
    <row r="20341" spans="1:4" ht="25.5">
      <c r="A20341" s="213" t="s">
        <v>25521</v>
      </c>
      <c r="B20341" s="209" t="s">
        <v>25522</v>
      </c>
      <c r="C20341" s="209" t="s">
        <v>14997</v>
      </c>
      <c r="D20341" s="223">
        <v>177.9</v>
      </c>
    </row>
    <row r="20342" spans="1:4">
      <c r="A20342" s="214"/>
      <c r="B20342" s="210"/>
      <c r="C20342" s="210"/>
      <c r="D20342" s="225"/>
    </row>
    <row r="20343" spans="1:4" ht="24" customHeight="1">
      <c r="A20343" s="416" t="s">
        <v>25523</v>
      </c>
      <c r="B20343" s="417"/>
      <c r="C20343" s="417"/>
      <c r="D20343" s="418"/>
    </row>
    <row r="20344" spans="1:4" ht="21" customHeight="1">
      <c r="A20344" s="416" t="s">
        <v>25524</v>
      </c>
      <c r="B20344" s="417"/>
      <c r="C20344" s="417"/>
      <c r="D20344" s="418"/>
    </row>
    <row r="20345" spans="1:4" ht="38.25">
      <c r="A20345" s="213" t="s">
        <v>25525</v>
      </c>
      <c r="B20345" s="209" t="s">
        <v>25526</v>
      </c>
      <c r="C20345" s="209" t="s">
        <v>14997</v>
      </c>
      <c r="D20345" s="223">
        <v>381.02</v>
      </c>
    </row>
    <row r="20346" spans="1:4" ht="24" customHeight="1">
      <c r="A20346" s="416" t="s">
        <v>25527</v>
      </c>
      <c r="B20346" s="417"/>
      <c r="C20346" s="417"/>
      <c r="D20346" s="418"/>
    </row>
    <row r="20347" spans="1:4" ht="21.75" customHeight="1">
      <c r="A20347" s="416" t="s">
        <v>25528</v>
      </c>
      <c r="B20347" s="417"/>
      <c r="C20347" s="417"/>
      <c r="D20347" s="418"/>
    </row>
    <row r="20348" spans="1:4">
      <c r="A20348" s="213" t="s">
        <v>25529</v>
      </c>
      <c r="B20348" s="209" t="s">
        <v>25530</v>
      </c>
      <c r="C20348" s="209" t="s">
        <v>14997</v>
      </c>
      <c r="D20348" s="223">
        <v>447.5</v>
      </c>
    </row>
    <row r="20349" spans="1:4" ht="24" customHeight="1">
      <c r="A20349" s="416" t="s">
        <v>25531</v>
      </c>
      <c r="B20349" s="417"/>
      <c r="C20349" s="417"/>
      <c r="D20349" s="418"/>
    </row>
    <row r="20350" spans="1:4">
      <c r="A20350" s="213" t="s">
        <v>25532</v>
      </c>
      <c r="B20350" s="209" t="s">
        <v>25533</v>
      </c>
      <c r="C20350" s="209" t="s">
        <v>14997</v>
      </c>
      <c r="D20350" s="223">
        <v>12.41</v>
      </c>
    </row>
    <row r="20351" spans="1:4">
      <c r="A20351" s="213" t="s">
        <v>25534</v>
      </c>
      <c r="B20351" s="209" t="s">
        <v>25535</v>
      </c>
      <c r="C20351" s="209" t="s">
        <v>14997</v>
      </c>
      <c r="D20351" s="223">
        <v>12.91</v>
      </c>
    </row>
    <row r="20352" spans="1:4" ht="25.5">
      <c r="A20352" s="213" t="s">
        <v>25536</v>
      </c>
      <c r="B20352" s="209" t="s">
        <v>25537</v>
      </c>
      <c r="C20352" s="209" t="s">
        <v>14997</v>
      </c>
      <c r="D20352" s="223">
        <v>4.8499999999999996</v>
      </c>
    </row>
    <row r="20353" spans="1:4">
      <c r="A20353" s="213" t="s">
        <v>25538</v>
      </c>
      <c r="B20353" s="209" t="s">
        <v>25539</v>
      </c>
      <c r="C20353" s="209" t="s">
        <v>14997</v>
      </c>
      <c r="D20353" s="223">
        <v>30.86</v>
      </c>
    </row>
    <row r="20354" spans="1:4" ht="25.5">
      <c r="A20354" s="213" t="s">
        <v>25540</v>
      </c>
      <c r="B20354" s="209" t="s">
        <v>25541</v>
      </c>
      <c r="C20354" s="209" t="s">
        <v>14997</v>
      </c>
      <c r="D20354" s="223">
        <v>18</v>
      </c>
    </row>
    <row r="20355" spans="1:4" ht="21" customHeight="1">
      <c r="A20355" s="416" t="s">
        <v>25542</v>
      </c>
      <c r="B20355" s="417"/>
      <c r="C20355" s="417"/>
      <c r="D20355" s="418"/>
    </row>
    <row r="20356" spans="1:4" ht="25.5">
      <c r="A20356" s="213" t="s">
        <v>25543</v>
      </c>
      <c r="B20356" s="209" t="s">
        <v>25544</v>
      </c>
      <c r="C20356" s="209" t="s">
        <v>14883</v>
      </c>
      <c r="D20356" s="223">
        <v>8.17</v>
      </c>
    </row>
    <row r="20357" spans="1:4" ht="24.75" customHeight="1">
      <c r="A20357" s="416" t="s">
        <v>25545</v>
      </c>
      <c r="B20357" s="417"/>
      <c r="C20357" s="417"/>
      <c r="D20357" s="418"/>
    </row>
    <row r="20358" spans="1:4" ht="25.5">
      <c r="A20358" s="213" t="s">
        <v>25546</v>
      </c>
      <c r="B20358" s="209" t="s">
        <v>25547</v>
      </c>
      <c r="C20358" s="209" t="s">
        <v>14997</v>
      </c>
      <c r="D20358" s="223">
        <v>56.612900000000003</v>
      </c>
    </row>
    <row r="20359" spans="1:4" ht="25.5">
      <c r="A20359" s="213" t="s">
        <v>25548</v>
      </c>
      <c r="B20359" s="209" t="s">
        <v>25549</v>
      </c>
      <c r="C20359" s="209" t="s">
        <v>14997</v>
      </c>
      <c r="D20359" s="223">
        <v>58.17</v>
      </c>
    </row>
    <row r="20360" spans="1:4" ht="24" customHeight="1">
      <c r="A20360" s="416" t="s">
        <v>25550</v>
      </c>
      <c r="B20360" s="417"/>
      <c r="C20360" s="417"/>
      <c r="D20360" s="418"/>
    </row>
    <row r="20361" spans="1:4" ht="38.25">
      <c r="A20361" s="213" t="s">
        <v>25551</v>
      </c>
      <c r="B20361" s="209" t="s">
        <v>25552</v>
      </c>
      <c r="C20361" s="209" t="s">
        <v>14997</v>
      </c>
      <c r="D20361" s="223">
        <v>99.9</v>
      </c>
    </row>
    <row r="20362" spans="1:4" ht="38.25">
      <c r="A20362" s="213" t="s">
        <v>25553</v>
      </c>
      <c r="B20362" s="209" t="s">
        <v>25554</v>
      </c>
      <c r="C20362" s="209" t="s">
        <v>14997</v>
      </c>
      <c r="D20362" s="223">
        <v>151.41999999999999</v>
      </c>
    </row>
    <row r="20363" spans="1:4" ht="18.75" customHeight="1">
      <c r="A20363" s="416" t="s">
        <v>25555</v>
      </c>
      <c r="B20363" s="417"/>
      <c r="C20363" s="417"/>
      <c r="D20363" s="418"/>
    </row>
    <row r="20364" spans="1:4" ht="24" customHeight="1">
      <c r="A20364" s="416" t="s">
        <v>25556</v>
      </c>
      <c r="B20364" s="417"/>
      <c r="C20364" s="417"/>
      <c r="D20364" s="418"/>
    </row>
    <row r="20365" spans="1:4">
      <c r="A20365" s="213" t="s">
        <v>25557</v>
      </c>
      <c r="B20365" s="209" t="s">
        <v>25558</v>
      </c>
      <c r="C20365" s="209" t="s">
        <v>14657</v>
      </c>
      <c r="D20365" s="223">
        <v>3.2</v>
      </c>
    </row>
    <row r="20366" spans="1:4">
      <c r="A20366" s="213" t="s">
        <v>25559</v>
      </c>
      <c r="B20366" s="209" t="s">
        <v>25560</v>
      </c>
      <c r="C20366" s="209" t="s">
        <v>14657</v>
      </c>
      <c r="D20366" s="223">
        <v>5.24</v>
      </c>
    </row>
    <row r="20367" spans="1:4" ht="21" customHeight="1">
      <c r="A20367" s="416" t="s">
        <v>25561</v>
      </c>
      <c r="B20367" s="417"/>
      <c r="C20367" s="417"/>
      <c r="D20367" s="418"/>
    </row>
    <row r="20368" spans="1:4">
      <c r="A20368" s="213" t="s">
        <v>25562</v>
      </c>
      <c r="B20368" s="209" t="s">
        <v>25563</v>
      </c>
      <c r="C20368" s="209" t="s">
        <v>14657</v>
      </c>
      <c r="D20368" s="223">
        <v>0.76</v>
      </c>
    </row>
    <row r="20369" spans="1:4">
      <c r="A20369" s="214"/>
      <c r="B20369" s="210"/>
      <c r="C20369" s="210"/>
      <c r="D20369" s="225"/>
    </row>
    <row r="20370" spans="1:4" ht="22.5" customHeight="1">
      <c r="A20370" s="416" t="s">
        <v>25564</v>
      </c>
      <c r="B20370" s="417"/>
      <c r="C20370" s="417"/>
      <c r="D20370" s="418"/>
    </row>
    <row r="20371" spans="1:4" ht="25.5">
      <c r="A20371" s="213" t="s">
        <v>25565</v>
      </c>
      <c r="B20371" s="209" t="s">
        <v>25566</v>
      </c>
      <c r="C20371" s="209" t="s">
        <v>14657</v>
      </c>
      <c r="D20371" s="223">
        <v>1.62</v>
      </c>
    </row>
    <row r="20372" spans="1:4" ht="21.75" customHeight="1">
      <c r="A20372" s="416" t="s">
        <v>25567</v>
      </c>
      <c r="B20372" s="417"/>
      <c r="C20372" s="417"/>
      <c r="D20372" s="418"/>
    </row>
    <row r="20373" spans="1:4">
      <c r="A20373" s="213" t="s">
        <v>25568</v>
      </c>
      <c r="B20373" s="209" t="s">
        <v>25569</v>
      </c>
      <c r="C20373" s="209" t="s">
        <v>25570</v>
      </c>
      <c r="D20373" s="223">
        <v>1</v>
      </c>
    </row>
    <row r="20374" spans="1:4">
      <c r="A20374" s="213" t="s">
        <v>25571</v>
      </c>
      <c r="B20374" s="209" t="s">
        <v>25572</v>
      </c>
      <c r="C20374" s="209" t="s">
        <v>24709</v>
      </c>
      <c r="D20374" s="223">
        <v>5.6405000000000003</v>
      </c>
    </row>
    <row r="20375" spans="1:4">
      <c r="A20375" s="213" t="s">
        <v>25573</v>
      </c>
      <c r="B20375" s="209" t="s">
        <v>25574</v>
      </c>
      <c r="C20375" s="209" t="s">
        <v>24709</v>
      </c>
      <c r="D20375" s="223">
        <v>5.7095000000000002</v>
      </c>
    </row>
    <row r="20376" spans="1:4" ht="24" customHeight="1">
      <c r="A20376" s="416" t="s">
        <v>25575</v>
      </c>
      <c r="B20376" s="417"/>
      <c r="C20376" s="417"/>
      <c r="D20376" s="418"/>
    </row>
    <row r="20377" spans="1:4">
      <c r="A20377" s="213" t="s">
        <v>25576</v>
      </c>
      <c r="B20377" s="209" t="s">
        <v>25577</v>
      </c>
      <c r="C20377" s="209" t="s">
        <v>24709</v>
      </c>
      <c r="D20377" s="223">
        <v>27.04</v>
      </c>
    </row>
    <row r="20378" spans="1:4" ht="25.5" customHeight="1">
      <c r="A20378" s="416" t="s">
        <v>25578</v>
      </c>
      <c r="B20378" s="417"/>
      <c r="C20378" s="417"/>
      <c r="D20378" s="418"/>
    </row>
    <row r="20379" spans="1:4" ht="25.5" customHeight="1">
      <c r="A20379" s="416" t="s">
        <v>25579</v>
      </c>
      <c r="B20379" s="417"/>
      <c r="C20379" s="417"/>
      <c r="D20379" s="418"/>
    </row>
    <row r="20380" spans="1:4">
      <c r="A20380" s="213" t="s">
        <v>25580</v>
      </c>
      <c r="B20380" s="209" t="s">
        <v>25581</v>
      </c>
      <c r="C20380" s="209" t="s">
        <v>14752</v>
      </c>
      <c r="D20380" s="223">
        <v>617.58659999999998</v>
      </c>
    </row>
    <row r="20381" spans="1:4">
      <c r="A20381" s="213" t="s">
        <v>25582</v>
      </c>
      <c r="B20381" s="209" t="s">
        <v>25583</v>
      </c>
      <c r="C20381" s="209" t="s">
        <v>14752</v>
      </c>
      <c r="D20381" s="223">
        <v>622.83330000000001</v>
      </c>
    </row>
    <row r="20382" spans="1:4">
      <c r="A20382" s="213" t="s">
        <v>25584</v>
      </c>
      <c r="B20382" s="209" t="s">
        <v>25585</v>
      </c>
      <c r="C20382" s="209" t="s">
        <v>14752</v>
      </c>
      <c r="D20382" s="223">
        <v>624.9366</v>
      </c>
    </row>
    <row r="20383" spans="1:4">
      <c r="A20383" s="213" t="s">
        <v>25586</v>
      </c>
      <c r="B20383" s="209" t="s">
        <v>25587</v>
      </c>
      <c r="C20383" s="209" t="s">
        <v>14752</v>
      </c>
      <c r="D20383" s="223">
        <v>643.8433</v>
      </c>
    </row>
    <row r="20384" spans="1:4">
      <c r="A20384" s="213" t="s">
        <v>25588</v>
      </c>
      <c r="B20384" s="209" t="s">
        <v>25589</v>
      </c>
      <c r="C20384" s="209" t="s">
        <v>14752</v>
      </c>
      <c r="D20384" s="223">
        <v>654.34659999999997</v>
      </c>
    </row>
    <row r="20385" spans="1:4">
      <c r="A20385" s="213" t="s">
        <v>25590</v>
      </c>
      <c r="B20385" s="209" t="s">
        <v>25591</v>
      </c>
      <c r="C20385" s="209" t="s">
        <v>14752</v>
      </c>
      <c r="D20385" s="223">
        <v>669.05</v>
      </c>
    </row>
    <row r="20386" spans="1:4">
      <c r="A20386" s="213" t="s">
        <v>25592</v>
      </c>
      <c r="B20386" s="209" t="s">
        <v>25593</v>
      </c>
      <c r="C20386" s="209" t="s">
        <v>14752</v>
      </c>
      <c r="D20386" s="223">
        <v>713.16660000000002</v>
      </c>
    </row>
    <row r="20387" spans="1:4">
      <c r="A20387" s="213" t="s">
        <v>25594</v>
      </c>
      <c r="B20387" s="209" t="s">
        <v>25595</v>
      </c>
      <c r="C20387" s="209" t="s">
        <v>14752</v>
      </c>
      <c r="D20387" s="223">
        <v>734.62649999999996</v>
      </c>
    </row>
    <row r="20388" spans="1:4" ht="25.5" customHeight="1">
      <c r="A20388" s="416" t="s">
        <v>25596</v>
      </c>
      <c r="B20388" s="417"/>
      <c r="C20388" s="417"/>
      <c r="D20388" s="418"/>
    </row>
    <row r="20389" spans="1:4">
      <c r="A20389" s="213" t="s">
        <v>25597</v>
      </c>
      <c r="B20389" s="209" t="s">
        <v>25598</v>
      </c>
      <c r="C20389" s="209" t="s">
        <v>14752</v>
      </c>
      <c r="D20389" s="223">
        <v>570.83540000000005</v>
      </c>
    </row>
    <row r="20390" spans="1:4">
      <c r="A20390" s="213" t="s">
        <v>25599</v>
      </c>
      <c r="B20390" s="209" t="s">
        <v>25600</v>
      </c>
      <c r="C20390" s="209" t="s">
        <v>14752</v>
      </c>
      <c r="D20390" s="223">
        <v>586.92259999999999</v>
      </c>
    </row>
    <row r="20391" spans="1:4">
      <c r="A20391" s="213" t="s">
        <v>25601</v>
      </c>
      <c r="B20391" s="209" t="s">
        <v>25602</v>
      </c>
      <c r="C20391" s="209" t="s">
        <v>14752</v>
      </c>
      <c r="D20391" s="223">
        <v>606.48670000000004</v>
      </c>
    </row>
    <row r="20392" spans="1:4">
      <c r="A20392" s="213" t="s">
        <v>25603</v>
      </c>
      <c r="B20392" s="209" t="s">
        <v>25604</v>
      </c>
      <c r="C20392" s="209" t="s">
        <v>14752</v>
      </c>
      <c r="D20392" s="223">
        <v>626.05079999999998</v>
      </c>
    </row>
    <row r="20393" spans="1:4">
      <c r="A20393" s="213" t="s">
        <v>25605</v>
      </c>
      <c r="B20393" s="209" t="s">
        <v>25606</v>
      </c>
      <c r="C20393" s="209" t="s">
        <v>14752</v>
      </c>
      <c r="D20393" s="223">
        <v>653.07730000000004</v>
      </c>
    </row>
    <row r="20394" spans="1:4">
      <c r="A20394" s="213" t="s">
        <v>25607</v>
      </c>
      <c r="B20394" s="209" t="s">
        <v>25608</v>
      </c>
      <c r="C20394" s="209" t="s">
        <v>14752</v>
      </c>
      <c r="D20394" s="223">
        <v>725.6979</v>
      </c>
    </row>
    <row r="20395" spans="1:4" ht="25.5">
      <c r="A20395" s="213" t="s">
        <v>25609</v>
      </c>
      <c r="B20395" s="209" t="s">
        <v>25610</v>
      </c>
      <c r="C20395" s="209" t="s">
        <v>14752</v>
      </c>
      <c r="D20395" s="223">
        <v>650.59659999999997</v>
      </c>
    </row>
    <row r="20396" spans="1:4" ht="27" customHeight="1">
      <c r="A20396" s="416" t="s">
        <v>25611</v>
      </c>
      <c r="B20396" s="417"/>
      <c r="C20396" s="417"/>
      <c r="D20396" s="418"/>
    </row>
    <row r="20397" spans="1:4">
      <c r="A20397" s="213" t="s">
        <v>25612</v>
      </c>
      <c r="B20397" s="209" t="s">
        <v>25613</v>
      </c>
      <c r="C20397" s="209" t="s">
        <v>14752</v>
      </c>
      <c r="D20397" s="223">
        <v>533.33699999999999</v>
      </c>
    </row>
    <row r="20398" spans="1:4">
      <c r="A20398" s="213" t="s">
        <v>25614</v>
      </c>
      <c r="B20398" s="209" t="s">
        <v>25615</v>
      </c>
      <c r="C20398" s="209" t="s">
        <v>14752</v>
      </c>
      <c r="D20398" s="223">
        <v>542.05629999999996</v>
      </c>
    </row>
    <row r="20399" spans="1:4">
      <c r="A20399" s="213" t="s">
        <v>25616</v>
      </c>
      <c r="B20399" s="209" t="s">
        <v>25617</v>
      </c>
      <c r="C20399" s="209" t="s">
        <v>14752</v>
      </c>
      <c r="D20399" s="223">
        <v>556.69780000000003</v>
      </c>
    </row>
    <row r="20400" spans="1:4">
      <c r="A20400" s="213" t="s">
        <v>25618</v>
      </c>
      <c r="B20400" s="209" t="s">
        <v>25619</v>
      </c>
      <c r="C20400" s="209" t="s">
        <v>14752</v>
      </c>
      <c r="D20400" s="223">
        <v>571.73469999999998</v>
      </c>
    </row>
    <row r="20401" spans="1:4">
      <c r="A20401" s="213" t="s">
        <v>25620</v>
      </c>
      <c r="B20401" s="209" t="s">
        <v>25621</v>
      </c>
      <c r="C20401" s="209" t="s">
        <v>14752</v>
      </c>
      <c r="D20401" s="223">
        <v>587.17780000000005</v>
      </c>
    </row>
    <row r="20402" spans="1:4">
      <c r="A20402" s="213" t="s">
        <v>25622</v>
      </c>
      <c r="B20402" s="209" t="s">
        <v>25623</v>
      </c>
      <c r="C20402" s="209" t="s">
        <v>14752</v>
      </c>
      <c r="D20402" s="223">
        <v>603.03800000000001</v>
      </c>
    </row>
    <row r="20403" spans="1:4">
      <c r="A20403" s="213" t="s">
        <v>25624</v>
      </c>
      <c r="B20403" s="209" t="s">
        <v>25625</v>
      </c>
      <c r="C20403" s="209" t="s">
        <v>14752</v>
      </c>
      <c r="D20403" s="223">
        <v>619.32659999999998</v>
      </c>
    </row>
    <row r="20404" spans="1:4">
      <c r="A20404" s="213" t="s">
        <v>25626</v>
      </c>
      <c r="B20404" s="209" t="s">
        <v>25627</v>
      </c>
      <c r="C20404" s="209" t="s">
        <v>14752</v>
      </c>
      <c r="D20404" s="223">
        <v>636.05520000000001</v>
      </c>
    </row>
    <row r="20405" spans="1:4" ht="24" customHeight="1">
      <c r="A20405" s="416" t="s">
        <v>25628</v>
      </c>
      <c r="B20405" s="417"/>
      <c r="C20405" s="417"/>
      <c r="D20405" s="418"/>
    </row>
    <row r="20406" spans="1:4" ht="24" customHeight="1">
      <c r="A20406" s="416" t="s">
        <v>25629</v>
      </c>
      <c r="B20406" s="417"/>
      <c r="C20406" s="417"/>
      <c r="D20406" s="418"/>
    </row>
    <row r="20407" spans="1:4">
      <c r="A20407" s="213" t="s">
        <v>25630</v>
      </c>
      <c r="B20407" s="209" t="s">
        <v>25631</v>
      </c>
      <c r="C20407" s="209" t="s">
        <v>14997</v>
      </c>
      <c r="D20407" s="223">
        <v>22.13</v>
      </c>
    </row>
    <row r="20408" spans="1:4">
      <c r="A20408" s="213" t="s">
        <v>25632</v>
      </c>
      <c r="B20408" s="209" t="s">
        <v>25633</v>
      </c>
      <c r="C20408" s="209" t="s">
        <v>14997</v>
      </c>
      <c r="D20408" s="223">
        <v>18.2</v>
      </c>
    </row>
    <row r="20409" spans="1:4">
      <c r="A20409" s="213" t="s">
        <v>25634</v>
      </c>
      <c r="B20409" s="209" t="s">
        <v>25635</v>
      </c>
      <c r="C20409" s="209" t="s">
        <v>14997</v>
      </c>
      <c r="D20409" s="223">
        <v>16.22</v>
      </c>
    </row>
    <row r="20410" spans="1:4">
      <c r="A20410" s="213" t="s">
        <v>25636</v>
      </c>
      <c r="B20410" s="209" t="s">
        <v>25637</v>
      </c>
      <c r="C20410" s="209" t="s">
        <v>14997</v>
      </c>
      <c r="D20410" s="223">
        <v>45.77</v>
      </c>
    </row>
    <row r="20411" spans="1:4">
      <c r="A20411" s="213" t="s">
        <v>25638</v>
      </c>
      <c r="B20411" s="209" t="s">
        <v>25639</v>
      </c>
      <c r="C20411" s="209" t="s">
        <v>14997</v>
      </c>
      <c r="D20411" s="223">
        <v>7.98</v>
      </c>
    </row>
    <row r="20412" spans="1:4" ht="27.75" customHeight="1">
      <c r="A20412" s="416" t="s">
        <v>25640</v>
      </c>
      <c r="B20412" s="417"/>
      <c r="C20412" s="417"/>
      <c r="D20412" s="418"/>
    </row>
    <row r="20413" spans="1:4">
      <c r="A20413" s="213" t="s">
        <v>25641</v>
      </c>
      <c r="B20413" s="209" t="s">
        <v>25642</v>
      </c>
      <c r="C20413" s="209" t="s">
        <v>14997</v>
      </c>
      <c r="D20413" s="223">
        <v>8.2100000000000009</v>
      </c>
    </row>
    <row r="20414" spans="1:4">
      <c r="A20414" s="213" t="s">
        <v>25643</v>
      </c>
      <c r="B20414" s="209" t="s">
        <v>25644</v>
      </c>
      <c r="C20414" s="209" t="s">
        <v>14997</v>
      </c>
      <c r="D20414" s="223">
        <v>7.56</v>
      </c>
    </row>
    <row r="20415" spans="1:4">
      <c r="A20415" s="213" t="s">
        <v>25645</v>
      </c>
      <c r="B20415" s="209" t="s">
        <v>25646</v>
      </c>
      <c r="C20415" s="209" t="s">
        <v>14997</v>
      </c>
      <c r="D20415" s="223">
        <v>4.46</v>
      </c>
    </row>
    <row r="20416" spans="1:4">
      <c r="A20416" s="213" t="s">
        <v>25647</v>
      </c>
      <c r="B20416" s="209" t="s">
        <v>25648</v>
      </c>
      <c r="C20416" s="209" t="s">
        <v>14997</v>
      </c>
      <c r="D20416" s="223">
        <v>9.36</v>
      </c>
    </row>
    <row r="20417" spans="1:4">
      <c r="A20417" s="213" t="s">
        <v>25649</v>
      </c>
      <c r="B20417" s="209" t="s">
        <v>25650</v>
      </c>
      <c r="C20417" s="209" t="s">
        <v>14997</v>
      </c>
      <c r="D20417" s="223">
        <v>3.81</v>
      </c>
    </row>
    <row r="20418" spans="1:4" ht="25.5">
      <c r="A20418" s="213" t="s">
        <v>25651</v>
      </c>
      <c r="B20418" s="209" t="s">
        <v>25652</v>
      </c>
      <c r="C20418" s="209" t="s">
        <v>14997</v>
      </c>
      <c r="D20418" s="223">
        <v>8.93</v>
      </c>
    </row>
    <row r="20419" spans="1:4" ht="25.5">
      <c r="A20419" s="213" t="s">
        <v>25653</v>
      </c>
      <c r="B20419" s="209" t="s">
        <v>25654</v>
      </c>
      <c r="C20419" s="209" t="s">
        <v>14997</v>
      </c>
      <c r="D20419" s="223">
        <v>7.64</v>
      </c>
    </row>
    <row r="20420" spans="1:4" ht="25.5">
      <c r="A20420" s="213" t="s">
        <v>25655</v>
      </c>
      <c r="B20420" s="209" t="s">
        <v>25656</v>
      </c>
      <c r="C20420" s="209" t="s">
        <v>14997</v>
      </c>
      <c r="D20420" s="223">
        <v>10.42</v>
      </c>
    </row>
    <row r="20421" spans="1:4" ht="25.5">
      <c r="A20421" s="213" t="s">
        <v>25657</v>
      </c>
      <c r="B20421" s="209" t="s">
        <v>25658</v>
      </c>
      <c r="C20421" s="209" t="s">
        <v>14997</v>
      </c>
      <c r="D20421" s="223">
        <v>9.11</v>
      </c>
    </row>
    <row r="20422" spans="1:4" ht="25.5">
      <c r="A20422" s="213" t="s">
        <v>25659</v>
      </c>
      <c r="B20422" s="209" t="s">
        <v>25660</v>
      </c>
      <c r="C20422" s="209" t="s">
        <v>14997</v>
      </c>
      <c r="D20422" s="223">
        <v>6.1</v>
      </c>
    </row>
    <row r="20423" spans="1:4" ht="25.5">
      <c r="A20423" s="213" t="s">
        <v>25661</v>
      </c>
      <c r="B20423" s="209" t="s">
        <v>25662</v>
      </c>
      <c r="C20423" s="209" t="s">
        <v>14997</v>
      </c>
      <c r="D20423" s="223">
        <v>5.17</v>
      </c>
    </row>
    <row r="20424" spans="1:4">
      <c r="A20424" s="213" t="s">
        <v>25663</v>
      </c>
      <c r="B20424" s="209" t="s">
        <v>25664</v>
      </c>
      <c r="C20424" s="209" t="s">
        <v>14997</v>
      </c>
      <c r="D20424" s="223">
        <v>5.03</v>
      </c>
    </row>
    <row r="20425" spans="1:4" ht="25.5">
      <c r="A20425" s="213" t="s">
        <v>25665</v>
      </c>
      <c r="B20425" s="209" t="s">
        <v>25666</v>
      </c>
      <c r="C20425" s="209" t="s">
        <v>14997</v>
      </c>
      <c r="D20425" s="223">
        <v>2.5499999999999998</v>
      </c>
    </row>
    <row r="20426" spans="1:4" ht="27.75" customHeight="1">
      <c r="A20426" s="416" t="s">
        <v>25667</v>
      </c>
      <c r="B20426" s="417"/>
      <c r="C20426" s="417"/>
      <c r="D20426" s="418"/>
    </row>
    <row r="20427" spans="1:4">
      <c r="A20427" s="213" t="s">
        <v>25668</v>
      </c>
      <c r="B20427" s="209" t="s">
        <v>25669</v>
      </c>
      <c r="C20427" s="209" t="s">
        <v>14997</v>
      </c>
      <c r="D20427" s="223">
        <v>0.97</v>
      </c>
    </row>
    <row r="20428" spans="1:4">
      <c r="A20428" s="213" t="s">
        <v>25670</v>
      </c>
      <c r="B20428" s="209" t="s">
        <v>25671</v>
      </c>
      <c r="C20428" s="209" t="s">
        <v>14997</v>
      </c>
      <c r="D20428" s="223">
        <v>0.91</v>
      </c>
    </row>
    <row r="20429" spans="1:4">
      <c r="A20429" s="213" t="s">
        <v>25672</v>
      </c>
      <c r="B20429" s="209" t="s">
        <v>25673</v>
      </c>
      <c r="C20429" s="209" t="s">
        <v>14997</v>
      </c>
      <c r="D20429" s="223">
        <v>0.77</v>
      </c>
    </row>
    <row r="20430" spans="1:4">
      <c r="A20430" s="213" t="s">
        <v>25674</v>
      </c>
      <c r="B20430" s="209" t="s">
        <v>25675</v>
      </c>
      <c r="C20430" s="209" t="s">
        <v>14997</v>
      </c>
      <c r="D20430" s="223">
        <v>1.49</v>
      </c>
    </row>
    <row r="20431" spans="1:4">
      <c r="A20431" s="213" t="s">
        <v>25676</v>
      </c>
      <c r="B20431" s="209" t="s">
        <v>25677</v>
      </c>
      <c r="C20431" s="209" t="s">
        <v>14997</v>
      </c>
      <c r="D20431" s="223">
        <v>0.59</v>
      </c>
    </row>
    <row r="20432" spans="1:4" ht="29.25" customHeight="1">
      <c r="A20432" s="416" t="s">
        <v>25678</v>
      </c>
      <c r="B20432" s="417"/>
      <c r="C20432" s="419"/>
      <c r="D20432" s="224"/>
    </row>
    <row r="20433" spans="1:4">
      <c r="A20433" s="213" t="s">
        <v>25679</v>
      </c>
      <c r="B20433" s="209" t="s">
        <v>25680</v>
      </c>
      <c r="C20433" s="209" t="s">
        <v>14997</v>
      </c>
      <c r="D20433" s="223">
        <v>7.44</v>
      </c>
    </row>
    <row r="20434" spans="1:4">
      <c r="A20434" s="213" t="s">
        <v>25681</v>
      </c>
      <c r="B20434" s="209" t="s">
        <v>25682</v>
      </c>
      <c r="C20434" s="209" t="s">
        <v>14997</v>
      </c>
      <c r="D20434" s="223">
        <v>5.63</v>
      </c>
    </row>
    <row r="20435" spans="1:4">
      <c r="A20435" s="213" t="s">
        <v>25683</v>
      </c>
      <c r="B20435" s="209" t="s">
        <v>25684</v>
      </c>
      <c r="C20435" s="209" t="s">
        <v>14997</v>
      </c>
      <c r="D20435" s="223">
        <v>2.83</v>
      </c>
    </row>
    <row r="20436" spans="1:4">
      <c r="A20436" s="213" t="s">
        <v>25685</v>
      </c>
      <c r="B20436" s="209" t="s">
        <v>25686</v>
      </c>
      <c r="C20436" s="209" t="s">
        <v>14997</v>
      </c>
      <c r="D20436" s="223">
        <v>8.39</v>
      </c>
    </row>
    <row r="20437" spans="1:4">
      <c r="A20437" s="213" t="s">
        <v>25687</v>
      </c>
      <c r="B20437" s="209" t="s">
        <v>25688</v>
      </c>
      <c r="C20437" s="209" t="s">
        <v>14997</v>
      </c>
      <c r="D20437" s="223">
        <v>2.52</v>
      </c>
    </row>
    <row r="20438" spans="1:4" ht="24" customHeight="1">
      <c r="A20438" s="416" t="s">
        <v>25689</v>
      </c>
      <c r="B20438" s="417"/>
      <c r="C20438" s="417"/>
      <c r="D20438" s="418"/>
    </row>
    <row r="20439" spans="1:4" ht="24" customHeight="1">
      <c r="A20439" s="416" t="s">
        <v>25690</v>
      </c>
      <c r="B20439" s="417"/>
      <c r="C20439" s="417"/>
      <c r="D20439" s="418"/>
    </row>
    <row r="20440" spans="1:4" ht="25.5">
      <c r="A20440" s="213" t="s">
        <v>25691</v>
      </c>
      <c r="B20440" s="209" t="s">
        <v>25692</v>
      </c>
      <c r="C20440" s="209" t="s">
        <v>14997</v>
      </c>
      <c r="D20440" s="223">
        <v>2.2000000000000002</v>
      </c>
    </row>
    <row r="20441" spans="1:4">
      <c r="A20441" s="213" t="s">
        <v>25693</v>
      </c>
      <c r="B20441" s="209" t="s">
        <v>25694</v>
      </c>
      <c r="C20441" s="209" t="s">
        <v>14997</v>
      </c>
      <c r="D20441" s="223">
        <v>9.26</v>
      </c>
    </row>
    <row r="20442" spans="1:4">
      <c r="A20442" s="213" t="s">
        <v>25695</v>
      </c>
      <c r="B20442" s="209" t="s">
        <v>25696</v>
      </c>
      <c r="C20442" s="209" t="s">
        <v>14997</v>
      </c>
      <c r="D20442" s="223">
        <v>9.89</v>
      </c>
    </row>
    <row r="20443" spans="1:4">
      <c r="A20443" s="213" t="s">
        <v>25697</v>
      </c>
      <c r="B20443" s="209" t="s">
        <v>25698</v>
      </c>
      <c r="C20443" s="209" t="s">
        <v>14997</v>
      </c>
      <c r="D20443" s="223">
        <v>12.27</v>
      </c>
    </row>
    <row r="20444" spans="1:4">
      <c r="A20444" s="213" t="s">
        <v>25699</v>
      </c>
      <c r="B20444" s="209" t="s">
        <v>25700</v>
      </c>
      <c r="C20444" s="209" t="s">
        <v>14997</v>
      </c>
      <c r="D20444" s="223">
        <v>15.6</v>
      </c>
    </row>
    <row r="20445" spans="1:4">
      <c r="A20445" s="213" t="s">
        <v>25701</v>
      </c>
      <c r="B20445" s="209" t="s">
        <v>25702</v>
      </c>
      <c r="C20445" s="209" t="s">
        <v>14997</v>
      </c>
      <c r="D20445" s="223">
        <v>20.36</v>
      </c>
    </row>
    <row r="20446" spans="1:4">
      <c r="A20446" s="213" t="s">
        <v>25703</v>
      </c>
      <c r="B20446" s="209" t="s">
        <v>25704</v>
      </c>
      <c r="C20446" s="209" t="s">
        <v>14997</v>
      </c>
      <c r="D20446" s="223">
        <v>26.09</v>
      </c>
    </row>
    <row r="20447" spans="1:4">
      <c r="A20447" s="213" t="s">
        <v>25705</v>
      </c>
      <c r="B20447" s="209" t="s">
        <v>25706</v>
      </c>
      <c r="C20447" s="209" t="s">
        <v>14997</v>
      </c>
      <c r="D20447" s="223">
        <v>9.92</v>
      </c>
    </row>
    <row r="20448" spans="1:4">
      <c r="A20448" s="213" t="s">
        <v>25707</v>
      </c>
      <c r="B20448" s="209" t="s">
        <v>25708</v>
      </c>
      <c r="C20448" s="209" t="s">
        <v>14997</v>
      </c>
      <c r="D20448" s="223">
        <v>13.61</v>
      </c>
    </row>
    <row r="20449" spans="1:4">
      <c r="A20449" s="213" t="s">
        <v>25709</v>
      </c>
      <c r="B20449" s="209" t="s">
        <v>25710</v>
      </c>
      <c r="C20449" s="209" t="s">
        <v>14997</v>
      </c>
      <c r="D20449" s="223">
        <v>15.94</v>
      </c>
    </row>
    <row r="20450" spans="1:4">
      <c r="A20450" s="213" t="s">
        <v>25711</v>
      </c>
      <c r="B20450" s="209" t="s">
        <v>25712</v>
      </c>
      <c r="C20450" s="209" t="s">
        <v>14997</v>
      </c>
      <c r="D20450" s="223">
        <v>19.41</v>
      </c>
    </row>
    <row r="20451" spans="1:4">
      <c r="A20451" s="213" t="s">
        <v>25713</v>
      </c>
      <c r="B20451" s="209" t="s">
        <v>25714</v>
      </c>
      <c r="C20451" s="209" t="s">
        <v>14997</v>
      </c>
      <c r="D20451" s="223">
        <v>32.549999999999997</v>
      </c>
    </row>
    <row r="20452" spans="1:4" ht="24" customHeight="1">
      <c r="A20452" s="416" t="s">
        <v>25715</v>
      </c>
      <c r="B20452" s="417"/>
      <c r="C20452" s="417"/>
      <c r="D20452" s="418"/>
    </row>
    <row r="20453" spans="1:4" ht="25.5">
      <c r="A20453" s="213" t="s">
        <v>25716</v>
      </c>
      <c r="B20453" s="209" t="s">
        <v>25717</v>
      </c>
      <c r="C20453" s="209" t="s">
        <v>14997</v>
      </c>
      <c r="D20453" s="223">
        <v>6.62</v>
      </c>
    </row>
    <row r="20454" spans="1:4" ht="25.5">
      <c r="A20454" s="213" t="s">
        <v>25718</v>
      </c>
      <c r="B20454" s="209" t="s">
        <v>25719</v>
      </c>
      <c r="C20454" s="209" t="s">
        <v>14997</v>
      </c>
      <c r="D20454" s="223">
        <v>9.7899999999999991</v>
      </c>
    </row>
    <row r="20455" spans="1:4" ht="24" customHeight="1">
      <c r="A20455" s="416" t="s">
        <v>25720</v>
      </c>
      <c r="B20455" s="417"/>
      <c r="C20455" s="417"/>
      <c r="D20455" s="418"/>
    </row>
    <row r="20456" spans="1:4" ht="25.5">
      <c r="A20456" s="213" t="s">
        <v>25721</v>
      </c>
      <c r="B20456" s="209" t="s">
        <v>25722</v>
      </c>
      <c r="C20456" s="209" t="s">
        <v>14997</v>
      </c>
      <c r="D20456" s="223">
        <v>2.1</v>
      </c>
    </row>
    <row r="20457" spans="1:4" ht="25.5">
      <c r="A20457" s="213" t="s">
        <v>25723</v>
      </c>
      <c r="B20457" s="209" t="s">
        <v>25724</v>
      </c>
      <c r="C20457" s="209" t="s">
        <v>14997</v>
      </c>
      <c r="D20457" s="223">
        <v>2.67</v>
      </c>
    </row>
    <row r="20458" spans="1:4" ht="18.75" customHeight="1">
      <c r="A20458" s="438" t="s">
        <v>25725</v>
      </c>
      <c r="B20458" s="439"/>
      <c r="C20458" s="208"/>
      <c r="D20458" s="224"/>
    </row>
    <row r="20459" spans="1:4" ht="25.5">
      <c r="A20459" s="213" t="s">
        <v>25726</v>
      </c>
      <c r="B20459" s="209" t="s">
        <v>25727</v>
      </c>
      <c r="C20459" s="209" t="s">
        <v>14997</v>
      </c>
      <c r="D20459" s="223">
        <v>1.1000000000000001</v>
      </c>
    </row>
    <row r="20460" spans="1:4" ht="25.5">
      <c r="A20460" s="213" t="s">
        <v>25728</v>
      </c>
      <c r="B20460" s="209" t="s">
        <v>25729</v>
      </c>
      <c r="C20460" s="209" t="s">
        <v>14997</v>
      </c>
      <c r="D20460" s="223">
        <v>1.58</v>
      </c>
    </row>
    <row r="20461" spans="1:4" ht="25.5">
      <c r="A20461" s="213" t="s">
        <v>25730</v>
      </c>
      <c r="B20461" s="209" t="s">
        <v>25731</v>
      </c>
      <c r="C20461" s="209" t="s">
        <v>14997</v>
      </c>
      <c r="D20461" s="223">
        <v>1.8</v>
      </c>
    </row>
    <row r="20462" spans="1:4" ht="21" customHeight="1">
      <c r="A20462" s="438" t="s">
        <v>25732</v>
      </c>
      <c r="B20462" s="439"/>
      <c r="C20462" s="208"/>
      <c r="D20462" s="224"/>
    </row>
    <row r="20463" spans="1:4" ht="25.5">
      <c r="A20463" s="213" t="s">
        <v>25733</v>
      </c>
      <c r="B20463" s="209" t="s">
        <v>25734</v>
      </c>
      <c r="C20463" s="209" t="s">
        <v>14997</v>
      </c>
      <c r="D20463" s="223">
        <v>13.57</v>
      </c>
    </row>
    <row r="20464" spans="1:4" ht="25.5">
      <c r="A20464" s="213" t="s">
        <v>25735</v>
      </c>
      <c r="B20464" s="209" t="s">
        <v>25736</v>
      </c>
      <c r="C20464" s="209" t="s">
        <v>14997</v>
      </c>
      <c r="D20464" s="223">
        <v>17.72</v>
      </c>
    </row>
    <row r="20465" spans="1:4" ht="25.5">
      <c r="A20465" s="213" t="s">
        <v>25737</v>
      </c>
      <c r="B20465" s="209" t="s">
        <v>25738</v>
      </c>
      <c r="C20465" s="209" t="s">
        <v>14997</v>
      </c>
      <c r="D20465" s="223">
        <v>2.33</v>
      </c>
    </row>
    <row r="20466" spans="1:4" ht="25.5">
      <c r="A20466" s="213" t="s">
        <v>25739</v>
      </c>
      <c r="B20466" s="209" t="s">
        <v>25740</v>
      </c>
      <c r="C20466" s="209" t="s">
        <v>14997</v>
      </c>
      <c r="D20466" s="223">
        <v>23.9</v>
      </c>
    </row>
    <row r="20467" spans="1:4" ht="25.5">
      <c r="A20467" s="213" t="s">
        <v>25741</v>
      </c>
      <c r="B20467" s="209" t="s">
        <v>25742</v>
      </c>
      <c r="C20467" s="209" t="s">
        <v>14997</v>
      </c>
      <c r="D20467" s="223">
        <v>0.99</v>
      </c>
    </row>
    <row r="20468" spans="1:4" ht="25.5">
      <c r="A20468" s="213" t="s">
        <v>25743</v>
      </c>
      <c r="B20468" s="209" t="s">
        <v>25744</v>
      </c>
      <c r="C20468" s="209" t="s">
        <v>14997</v>
      </c>
      <c r="D20468" s="223">
        <v>2.67</v>
      </c>
    </row>
    <row r="20469" spans="1:4" ht="25.5">
      <c r="A20469" s="213" t="s">
        <v>25745</v>
      </c>
      <c r="B20469" s="209" t="s">
        <v>25746</v>
      </c>
      <c r="C20469" s="209" t="s">
        <v>14997</v>
      </c>
      <c r="D20469" s="223">
        <v>46.04</v>
      </c>
    </row>
    <row r="20470" spans="1:4" ht="25.5">
      <c r="A20470" s="213" t="s">
        <v>25747</v>
      </c>
      <c r="B20470" s="209" t="s">
        <v>25748</v>
      </c>
      <c r="C20470" s="209" t="s">
        <v>14997</v>
      </c>
      <c r="D20470" s="223">
        <v>3.75</v>
      </c>
    </row>
    <row r="20471" spans="1:4" ht="25.5">
      <c r="A20471" s="213" t="s">
        <v>25749</v>
      </c>
      <c r="B20471" s="209" t="s">
        <v>25750</v>
      </c>
      <c r="C20471" s="209" t="s">
        <v>14997</v>
      </c>
      <c r="D20471" s="223">
        <v>6.04</v>
      </c>
    </row>
    <row r="20472" spans="1:4" ht="25.5">
      <c r="A20472" s="213" t="s">
        <v>25751</v>
      </c>
      <c r="B20472" s="209" t="s">
        <v>25752</v>
      </c>
      <c r="C20472" s="209" t="s">
        <v>14997</v>
      </c>
      <c r="D20472" s="223">
        <v>7.17</v>
      </c>
    </row>
    <row r="20473" spans="1:4" ht="25.5">
      <c r="A20473" s="213" t="s">
        <v>25753</v>
      </c>
      <c r="B20473" s="209" t="s">
        <v>25754</v>
      </c>
      <c r="C20473" s="209" t="s">
        <v>14997</v>
      </c>
      <c r="D20473" s="223">
        <v>12.83</v>
      </c>
    </row>
    <row r="20474" spans="1:4" ht="25.5">
      <c r="A20474" s="213" t="s">
        <v>25755</v>
      </c>
      <c r="B20474" s="209" t="s">
        <v>25756</v>
      </c>
      <c r="C20474" s="209" t="s">
        <v>14997</v>
      </c>
      <c r="D20474" s="223">
        <v>3.48</v>
      </c>
    </row>
    <row r="20475" spans="1:4" ht="25.5">
      <c r="A20475" s="213" t="s">
        <v>25757</v>
      </c>
      <c r="B20475" s="209" t="s">
        <v>25758</v>
      </c>
      <c r="C20475" s="209" t="s">
        <v>14997</v>
      </c>
      <c r="D20475" s="223">
        <v>3.95</v>
      </c>
    </row>
    <row r="20476" spans="1:4" ht="25.5">
      <c r="A20476" s="213" t="s">
        <v>25759</v>
      </c>
      <c r="B20476" s="209" t="s">
        <v>25760</v>
      </c>
      <c r="C20476" s="209" t="s">
        <v>14997</v>
      </c>
      <c r="D20476" s="223">
        <v>4.68</v>
      </c>
    </row>
    <row r="20477" spans="1:4" ht="25.5">
      <c r="A20477" s="213" t="s">
        <v>25761</v>
      </c>
      <c r="B20477" s="209" t="s">
        <v>25762</v>
      </c>
      <c r="C20477" s="209" t="s">
        <v>14997</v>
      </c>
      <c r="D20477" s="223">
        <v>12.69</v>
      </c>
    </row>
    <row r="20478" spans="1:4">
      <c r="A20478" s="213" t="s">
        <v>25763</v>
      </c>
      <c r="B20478" s="209" t="s">
        <v>25764</v>
      </c>
      <c r="C20478" s="209" t="s">
        <v>14997</v>
      </c>
      <c r="D20478" s="223">
        <v>23.87</v>
      </c>
    </row>
    <row r="20479" spans="1:4">
      <c r="A20479" s="213" t="s">
        <v>25765</v>
      </c>
      <c r="B20479" s="209" t="s">
        <v>25766</v>
      </c>
      <c r="C20479" s="209" t="s">
        <v>14997</v>
      </c>
      <c r="D20479" s="223">
        <v>0.33</v>
      </c>
    </row>
    <row r="20480" spans="1:4">
      <c r="A20480" s="213" t="s">
        <v>25767</v>
      </c>
      <c r="B20480" s="209" t="s">
        <v>25768</v>
      </c>
      <c r="C20480" s="209" t="s">
        <v>14997</v>
      </c>
      <c r="D20480" s="223">
        <v>0.08</v>
      </c>
    </row>
    <row r="20481" spans="1:4">
      <c r="A20481" s="213" t="s">
        <v>25769</v>
      </c>
      <c r="B20481" s="209" t="s">
        <v>25770</v>
      </c>
      <c r="C20481" s="209" t="s">
        <v>14997</v>
      </c>
      <c r="D20481" s="223">
        <v>0.51</v>
      </c>
    </row>
    <row r="20482" spans="1:4">
      <c r="A20482" s="213" t="s">
        <v>25771</v>
      </c>
      <c r="B20482" s="209" t="s">
        <v>25772</v>
      </c>
      <c r="C20482" s="209" t="s">
        <v>14997</v>
      </c>
      <c r="D20482" s="223">
        <v>0.13</v>
      </c>
    </row>
    <row r="20483" spans="1:4">
      <c r="A20483" s="213" t="s">
        <v>25773</v>
      </c>
      <c r="B20483" s="209" t="s">
        <v>25774</v>
      </c>
      <c r="C20483" s="209" t="s">
        <v>14997</v>
      </c>
      <c r="D20483" s="223">
        <v>0.73</v>
      </c>
    </row>
    <row r="20484" spans="1:4">
      <c r="A20484" s="213" t="s">
        <v>25775</v>
      </c>
      <c r="B20484" s="209" t="s">
        <v>25776</v>
      </c>
      <c r="C20484" s="209" t="s">
        <v>14997</v>
      </c>
      <c r="D20484" s="223">
        <v>1.04</v>
      </c>
    </row>
    <row r="20485" spans="1:4">
      <c r="A20485" s="213" t="s">
        <v>25777</v>
      </c>
      <c r="B20485" s="209" t="s">
        <v>25778</v>
      </c>
      <c r="C20485" s="209" t="s">
        <v>14997</v>
      </c>
      <c r="D20485" s="223">
        <v>0.16</v>
      </c>
    </row>
    <row r="20486" spans="1:4">
      <c r="A20486" s="213" t="s">
        <v>25779</v>
      </c>
      <c r="B20486" s="209" t="s">
        <v>25780</v>
      </c>
      <c r="C20486" s="209" t="s">
        <v>14997</v>
      </c>
      <c r="D20486" s="223">
        <v>0.17</v>
      </c>
    </row>
    <row r="20487" spans="1:4" ht="24" customHeight="1">
      <c r="A20487" s="416" t="s">
        <v>25781</v>
      </c>
      <c r="B20487" s="417"/>
      <c r="C20487" s="417"/>
      <c r="D20487" s="418"/>
    </row>
    <row r="20488" spans="1:4">
      <c r="A20488" s="213" t="s">
        <v>25782</v>
      </c>
      <c r="B20488" s="209" t="s">
        <v>25783</v>
      </c>
      <c r="C20488" s="209" t="s">
        <v>14997</v>
      </c>
      <c r="D20488" s="223">
        <v>15.29</v>
      </c>
    </row>
    <row r="20489" spans="1:4" ht="25.5" customHeight="1">
      <c r="A20489" s="416" t="s">
        <v>25784</v>
      </c>
      <c r="B20489" s="417"/>
      <c r="C20489" s="417"/>
      <c r="D20489" s="418"/>
    </row>
    <row r="20490" spans="1:4">
      <c r="A20490" s="213" t="s">
        <v>25785</v>
      </c>
      <c r="B20490" s="209" t="s">
        <v>25786</v>
      </c>
      <c r="C20490" s="209" t="s">
        <v>14997</v>
      </c>
      <c r="D20490" s="223">
        <v>28.99</v>
      </c>
    </row>
    <row r="20491" spans="1:4">
      <c r="A20491" s="213" t="s">
        <v>25787</v>
      </c>
      <c r="B20491" s="209" t="s">
        <v>25788</v>
      </c>
      <c r="C20491" s="209" t="s">
        <v>14997</v>
      </c>
      <c r="D20491" s="223">
        <v>44.16</v>
      </c>
    </row>
    <row r="20492" spans="1:4" ht="25.5">
      <c r="A20492" s="213" t="s">
        <v>25789</v>
      </c>
      <c r="B20492" s="209" t="s">
        <v>25790</v>
      </c>
      <c r="C20492" s="209" t="s">
        <v>14997</v>
      </c>
      <c r="D20492" s="223">
        <v>22.16</v>
      </c>
    </row>
    <row r="20493" spans="1:4">
      <c r="A20493" s="213" t="s">
        <v>25791</v>
      </c>
      <c r="B20493" s="209" t="s">
        <v>25792</v>
      </c>
      <c r="C20493" s="209" t="s">
        <v>14997</v>
      </c>
      <c r="D20493" s="223">
        <v>8.9700000000000006</v>
      </c>
    </row>
    <row r="20494" spans="1:4" ht="25.5">
      <c r="A20494" s="213" t="s">
        <v>25793</v>
      </c>
      <c r="B20494" s="209" t="s">
        <v>25794</v>
      </c>
      <c r="C20494" s="209" t="s">
        <v>14997</v>
      </c>
      <c r="D20494" s="223">
        <v>21.34</v>
      </c>
    </row>
    <row r="20495" spans="1:4" ht="25.5">
      <c r="A20495" s="213" t="s">
        <v>25795</v>
      </c>
      <c r="B20495" s="209" t="s">
        <v>25796</v>
      </c>
      <c r="C20495" s="209" t="s">
        <v>14997</v>
      </c>
      <c r="D20495" s="223">
        <v>35.869999999999997</v>
      </c>
    </row>
    <row r="20496" spans="1:4" ht="24" customHeight="1">
      <c r="A20496" s="416" t="s">
        <v>25797</v>
      </c>
      <c r="B20496" s="417"/>
      <c r="C20496" s="417"/>
      <c r="D20496" s="418"/>
    </row>
    <row r="20497" spans="1:4" ht="25.5">
      <c r="A20497" s="213" t="s">
        <v>25798</v>
      </c>
      <c r="B20497" s="209" t="s">
        <v>25799</v>
      </c>
      <c r="C20497" s="209" t="s">
        <v>14997</v>
      </c>
      <c r="D20497" s="223">
        <v>0.22</v>
      </c>
    </row>
    <row r="20498" spans="1:4" ht="25.5">
      <c r="A20498" s="213" t="s">
        <v>25800</v>
      </c>
      <c r="B20498" s="209" t="s">
        <v>25801</v>
      </c>
      <c r="C20498" s="209" t="s">
        <v>14997</v>
      </c>
      <c r="D20498" s="223">
        <v>0.75</v>
      </c>
    </row>
    <row r="20499" spans="1:4" ht="25.5" customHeight="1">
      <c r="A20499" s="416" t="s">
        <v>25802</v>
      </c>
      <c r="B20499" s="417"/>
      <c r="C20499" s="417"/>
      <c r="D20499" s="418"/>
    </row>
    <row r="20500" spans="1:4" ht="26.25" customHeight="1">
      <c r="A20500" s="416" t="s">
        <v>25803</v>
      </c>
      <c r="B20500" s="417"/>
      <c r="C20500" s="417"/>
      <c r="D20500" s="418"/>
    </row>
    <row r="20501" spans="1:4">
      <c r="A20501" s="213" t="s">
        <v>25804</v>
      </c>
      <c r="B20501" s="209" t="s">
        <v>25805</v>
      </c>
      <c r="C20501" s="209" t="s">
        <v>14997</v>
      </c>
      <c r="D20501" s="223">
        <v>63</v>
      </c>
    </row>
    <row r="20502" spans="1:4">
      <c r="A20502" s="213" t="s">
        <v>25806</v>
      </c>
      <c r="B20502" s="209" t="s">
        <v>25807</v>
      </c>
      <c r="C20502" s="209" t="s">
        <v>14883</v>
      </c>
      <c r="D20502" s="223">
        <v>13</v>
      </c>
    </row>
    <row r="20503" spans="1:4" ht="25.5">
      <c r="A20503" s="213" t="s">
        <v>25808</v>
      </c>
      <c r="B20503" s="209" t="s">
        <v>25809</v>
      </c>
      <c r="C20503" s="209" t="s">
        <v>14997</v>
      </c>
      <c r="D20503" s="223">
        <v>6.09</v>
      </c>
    </row>
    <row r="20504" spans="1:4" ht="25.5">
      <c r="A20504" s="213" t="s">
        <v>25810</v>
      </c>
      <c r="B20504" s="209" t="s">
        <v>25811</v>
      </c>
      <c r="C20504" s="209" t="s">
        <v>14883</v>
      </c>
      <c r="D20504" s="223">
        <v>17.59</v>
      </c>
    </row>
    <row r="20505" spans="1:4">
      <c r="A20505" s="213" t="s">
        <v>25812</v>
      </c>
      <c r="B20505" s="209" t="s">
        <v>25813</v>
      </c>
      <c r="C20505" s="209" t="s">
        <v>14997</v>
      </c>
      <c r="D20505" s="223">
        <v>62.02</v>
      </c>
    </row>
    <row r="20506" spans="1:4">
      <c r="A20506" s="213" t="s">
        <v>25814</v>
      </c>
      <c r="B20506" s="209" t="s">
        <v>25815</v>
      </c>
      <c r="C20506" s="209" t="s">
        <v>14997</v>
      </c>
      <c r="D20506" s="223">
        <v>30</v>
      </c>
    </row>
    <row r="20507" spans="1:4">
      <c r="A20507" s="213" t="s">
        <v>25816</v>
      </c>
      <c r="B20507" s="209" t="s">
        <v>25817</v>
      </c>
      <c r="C20507" s="209" t="s">
        <v>14997</v>
      </c>
      <c r="D20507" s="223">
        <v>2.9</v>
      </c>
    </row>
    <row r="20508" spans="1:4" ht="21.75" customHeight="1">
      <c r="A20508" s="416" t="s">
        <v>25818</v>
      </c>
      <c r="B20508" s="417"/>
      <c r="C20508" s="417"/>
      <c r="D20508" s="418"/>
    </row>
    <row r="20509" spans="1:4">
      <c r="A20509" s="213" t="s">
        <v>25819</v>
      </c>
      <c r="B20509" s="209" t="s">
        <v>25820</v>
      </c>
      <c r="C20509" s="209" t="s">
        <v>14883</v>
      </c>
      <c r="D20509" s="223">
        <v>7.2999999999999995E-2</v>
      </c>
    </row>
    <row r="20510" spans="1:4">
      <c r="A20510" s="213" t="s">
        <v>25821</v>
      </c>
      <c r="B20510" s="209" t="s">
        <v>25822</v>
      </c>
      <c r="C20510" s="209" t="s">
        <v>14883</v>
      </c>
      <c r="D20510" s="223">
        <v>3.57</v>
      </c>
    </row>
    <row r="20511" spans="1:4" ht="24" customHeight="1">
      <c r="A20511" s="416" t="s">
        <v>25823</v>
      </c>
      <c r="B20511" s="417"/>
      <c r="C20511" s="417"/>
      <c r="D20511" s="418"/>
    </row>
    <row r="20512" spans="1:4" ht="21.75" customHeight="1">
      <c r="A20512" s="416" t="s">
        <v>25824</v>
      </c>
      <c r="B20512" s="417"/>
      <c r="C20512" s="417"/>
      <c r="D20512" s="418"/>
    </row>
    <row r="20513" spans="1:4">
      <c r="A20513" s="213" t="s">
        <v>25825</v>
      </c>
      <c r="B20513" s="209" t="s">
        <v>25826</v>
      </c>
      <c r="C20513" s="209" t="s">
        <v>14883</v>
      </c>
      <c r="D20513" s="223">
        <v>403.08940000000001</v>
      </c>
    </row>
    <row r="20514" spans="1:4">
      <c r="A20514" s="213" t="s">
        <v>25827</v>
      </c>
      <c r="B20514" s="209" t="s">
        <v>25828</v>
      </c>
      <c r="C20514" s="209" t="s">
        <v>14883</v>
      </c>
      <c r="D20514" s="223">
        <v>199.57419999999999</v>
      </c>
    </row>
    <row r="20515" spans="1:4">
      <c r="A20515" s="213" t="s">
        <v>25829</v>
      </c>
      <c r="B20515" s="209" t="s">
        <v>25830</v>
      </c>
      <c r="C20515" s="209" t="s">
        <v>14883</v>
      </c>
      <c r="D20515" s="223">
        <v>202.54750000000001</v>
      </c>
    </row>
    <row r="20516" spans="1:4" ht="24" customHeight="1">
      <c r="A20516" s="416" t="s">
        <v>25831</v>
      </c>
      <c r="B20516" s="417"/>
      <c r="C20516" s="417"/>
      <c r="D20516" s="418"/>
    </row>
    <row r="20517" spans="1:4" ht="25.5">
      <c r="A20517" s="213" t="s">
        <v>25832</v>
      </c>
      <c r="B20517" s="209" t="s">
        <v>25833</v>
      </c>
      <c r="C20517" s="209" t="s">
        <v>14883</v>
      </c>
      <c r="D20517" s="223">
        <v>784.95249999999999</v>
      </c>
    </row>
    <row r="20518" spans="1:4" ht="25.5">
      <c r="A20518" s="213" t="s">
        <v>25834</v>
      </c>
      <c r="B20518" s="209" t="s">
        <v>25835</v>
      </c>
      <c r="C20518" s="209" t="s">
        <v>14883</v>
      </c>
      <c r="D20518" s="223">
        <v>936.32899999999995</v>
      </c>
    </row>
    <row r="20519" spans="1:4" ht="25.5">
      <c r="A20519" s="213" t="s">
        <v>25836</v>
      </c>
      <c r="B20519" s="209" t="s">
        <v>25837</v>
      </c>
      <c r="C20519" s="209" t="s">
        <v>14883</v>
      </c>
      <c r="D20519" s="223">
        <v>525.54920000000004</v>
      </c>
    </row>
    <row r="20520" spans="1:4" ht="25.5">
      <c r="A20520" s="213" t="s">
        <v>25838</v>
      </c>
      <c r="B20520" s="209" t="s">
        <v>25839</v>
      </c>
      <c r="C20520" s="209" t="s">
        <v>14883</v>
      </c>
      <c r="D20520" s="223">
        <v>531.79819999999995</v>
      </c>
    </row>
    <row r="20521" spans="1:4" ht="27" customHeight="1">
      <c r="A20521" s="416" t="s">
        <v>25840</v>
      </c>
      <c r="B20521" s="417"/>
      <c r="C20521" s="417"/>
      <c r="D20521" s="418"/>
    </row>
    <row r="20522" spans="1:4" ht="24" customHeight="1">
      <c r="A20522" s="416" t="s">
        <v>25841</v>
      </c>
      <c r="B20522" s="417"/>
      <c r="C20522" s="417"/>
      <c r="D20522" s="418"/>
    </row>
    <row r="20523" spans="1:4" ht="25.5">
      <c r="A20523" s="213" t="s">
        <v>25842</v>
      </c>
      <c r="B20523" s="209" t="s">
        <v>25843</v>
      </c>
      <c r="C20523" s="209" t="s">
        <v>14997</v>
      </c>
      <c r="D20523" s="223">
        <v>203.61</v>
      </c>
    </row>
    <row r="20524" spans="1:4" ht="25.5">
      <c r="A20524" s="213" t="s">
        <v>25844</v>
      </c>
      <c r="B20524" s="209" t="s">
        <v>25845</v>
      </c>
      <c r="C20524" s="209" t="s">
        <v>14997</v>
      </c>
      <c r="D20524" s="223">
        <v>142.9</v>
      </c>
    </row>
    <row r="20525" spans="1:4" ht="25.5">
      <c r="A20525" s="213" t="s">
        <v>25846</v>
      </c>
      <c r="B20525" s="209" t="s">
        <v>25847</v>
      </c>
      <c r="C20525" s="209" t="s">
        <v>14997</v>
      </c>
      <c r="D20525" s="223">
        <v>305.93</v>
      </c>
    </row>
    <row r="20526" spans="1:4">
      <c r="A20526" s="214"/>
      <c r="B20526" s="210"/>
      <c r="C20526" s="210"/>
      <c r="D20526" s="225"/>
    </row>
    <row r="20527" spans="1:4" ht="21.75" customHeight="1">
      <c r="A20527" s="416" t="s">
        <v>25848</v>
      </c>
      <c r="B20527" s="417"/>
      <c r="C20527" s="417"/>
      <c r="D20527" s="418"/>
    </row>
    <row r="20528" spans="1:4" ht="25.5">
      <c r="A20528" s="213" t="s">
        <v>25849</v>
      </c>
      <c r="B20528" s="209" t="s">
        <v>25850</v>
      </c>
      <c r="C20528" s="209" t="s">
        <v>14997</v>
      </c>
      <c r="D20528" s="223">
        <v>8.9</v>
      </c>
    </row>
    <row r="20529" spans="1:4">
      <c r="A20529" s="213" t="s">
        <v>25851</v>
      </c>
      <c r="B20529" s="209" t="s">
        <v>25852</v>
      </c>
      <c r="C20529" s="209" t="s">
        <v>14997</v>
      </c>
      <c r="D20529" s="223">
        <v>165.75</v>
      </c>
    </row>
    <row r="20530" spans="1:4">
      <c r="A20530" s="213" t="s">
        <v>25853</v>
      </c>
      <c r="B20530" s="209" t="s">
        <v>25854</v>
      </c>
      <c r="C20530" s="209" t="s">
        <v>14997</v>
      </c>
      <c r="D20530" s="223">
        <v>243.96</v>
      </c>
    </row>
    <row r="20531" spans="1:4">
      <c r="A20531" s="213" t="s">
        <v>25855</v>
      </c>
      <c r="B20531" s="209" t="s">
        <v>25856</v>
      </c>
      <c r="C20531" s="209" t="s">
        <v>14997</v>
      </c>
      <c r="D20531" s="223">
        <v>250</v>
      </c>
    </row>
    <row r="20532" spans="1:4">
      <c r="A20532" s="213" t="s">
        <v>25857</v>
      </c>
      <c r="B20532" s="209" t="s">
        <v>25858</v>
      </c>
      <c r="C20532" s="209" t="s">
        <v>14997</v>
      </c>
      <c r="D20532" s="223">
        <v>304.51</v>
      </c>
    </row>
    <row r="20533" spans="1:4">
      <c r="A20533" s="213" t="s">
        <v>25859</v>
      </c>
      <c r="B20533" s="209" t="s">
        <v>25860</v>
      </c>
      <c r="C20533" s="209" t="s">
        <v>14997</v>
      </c>
      <c r="D20533" s="223">
        <v>478.88</v>
      </c>
    </row>
    <row r="20534" spans="1:4">
      <c r="A20534" s="213" t="s">
        <v>25861</v>
      </c>
      <c r="B20534" s="209" t="s">
        <v>25862</v>
      </c>
      <c r="C20534" s="209" t="s">
        <v>14997</v>
      </c>
      <c r="D20534" s="223">
        <v>266.12</v>
      </c>
    </row>
    <row r="20535" spans="1:4">
      <c r="A20535" s="213" t="s">
        <v>25863</v>
      </c>
      <c r="B20535" s="209" t="s">
        <v>25864</v>
      </c>
      <c r="C20535" s="209" t="s">
        <v>14997</v>
      </c>
      <c r="D20535" s="223">
        <v>258.92</v>
      </c>
    </row>
    <row r="20536" spans="1:4">
      <c r="A20536" s="213" t="s">
        <v>25865</v>
      </c>
      <c r="B20536" s="209" t="s">
        <v>25866</v>
      </c>
      <c r="C20536" s="209" t="s">
        <v>14997</v>
      </c>
      <c r="D20536" s="223">
        <v>314.86</v>
      </c>
    </row>
    <row r="20537" spans="1:4">
      <c r="A20537" s="213" t="s">
        <v>25867</v>
      </c>
      <c r="B20537" s="209" t="s">
        <v>25868</v>
      </c>
      <c r="C20537" s="209" t="s">
        <v>14997</v>
      </c>
      <c r="D20537" s="223">
        <v>258.47000000000003</v>
      </c>
    </row>
    <row r="20538" spans="1:4">
      <c r="A20538" s="213" t="s">
        <v>25869</v>
      </c>
      <c r="B20538" s="209" t="s">
        <v>25870</v>
      </c>
      <c r="C20538" s="209" t="s">
        <v>14997</v>
      </c>
      <c r="D20538" s="223">
        <v>40.69</v>
      </c>
    </row>
    <row r="20539" spans="1:4">
      <c r="A20539" s="213" t="s">
        <v>25871</v>
      </c>
      <c r="B20539" s="209" t="s">
        <v>25872</v>
      </c>
      <c r="C20539" s="209" t="s">
        <v>14997</v>
      </c>
      <c r="D20539" s="223">
        <v>127.04</v>
      </c>
    </row>
    <row r="20540" spans="1:4">
      <c r="A20540" s="213" t="s">
        <v>25873</v>
      </c>
      <c r="B20540" s="209" t="s">
        <v>25874</v>
      </c>
      <c r="C20540" s="209" t="s">
        <v>14997</v>
      </c>
      <c r="D20540" s="223">
        <v>126.18</v>
      </c>
    </row>
    <row r="20541" spans="1:4">
      <c r="A20541" s="213" t="s">
        <v>25875</v>
      </c>
      <c r="B20541" s="209" t="s">
        <v>25876</v>
      </c>
      <c r="C20541" s="209" t="s">
        <v>14997</v>
      </c>
      <c r="D20541" s="223">
        <v>31.42</v>
      </c>
    </row>
    <row r="20542" spans="1:4">
      <c r="A20542" s="213" t="s">
        <v>25877</v>
      </c>
      <c r="B20542" s="209" t="s">
        <v>25878</v>
      </c>
      <c r="C20542" s="209" t="s">
        <v>14997</v>
      </c>
      <c r="D20542" s="223">
        <v>37.18</v>
      </c>
    </row>
    <row r="20543" spans="1:4">
      <c r="A20543" s="213" t="s">
        <v>25879</v>
      </c>
      <c r="B20543" s="209" t="s">
        <v>25880</v>
      </c>
      <c r="C20543" s="209" t="s">
        <v>14997</v>
      </c>
      <c r="D20543" s="223">
        <v>34.33</v>
      </c>
    </row>
    <row r="20544" spans="1:4">
      <c r="A20544" s="213" t="s">
        <v>25881</v>
      </c>
      <c r="B20544" s="209" t="s">
        <v>25882</v>
      </c>
      <c r="C20544" s="209" t="s">
        <v>14997</v>
      </c>
      <c r="D20544" s="223">
        <v>43.03</v>
      </c>
    </row>
    <row r="20545" spans="1:4">
      <c r="A20545" s="213" t="s">
        <v>25883</v>
      </c>
      <c r="B20545" s="209" t="s">
        <v>25884</v>
      </c>
      <c r="C20545" s="209" t="s">
        <v>14997</v>
      </c>
      <c r="D20545" s="223">
        <v>33.869999999999997</v>
      </c>
    </row>
    <row r="20546" spans="1:4">
      <c r="A20546" s="213" t="s">
        <v>25885</v>
      </c>
      <c r="B20546" s="209" t="s">
        <v>25886</v>
      </c>
      <c r="C20546" s="209" t="s">
        <v>14997</v>
      </c>
      <c r="D20546" s="223">
        <v>27.55</v>
      </c>
    </row>
    <row r="20547" spans="1:4">
      <c r="A20547" s="213" t="s">
        <v>25887</v>
      </c>
      <c r="B20547" s="209" t="s">
        <v>25888</v>
      </c>
      <c r="C20547" s="209" t="s">
        <v>14997</v>
      </c>
      <c r="D20547" s="223">
        <v>36.5</v>
      </c>
    </row>
    <row r="20548" spans="1:4">
      <c r="A20548" s="213" t="s">
        <v>25889</v>
      </c>
      <c r="B20548" s="209" t="s">
        <v>25890</v>
      </c>
      <c r="C20548" s="209" t="s">
        <v>14997</v>
      </c>
      <c r="D20548" s="223">
        <v>114.05</v>
      </c>
    </row>
    <row r="20549" spans="1:4">
      <c r="A20549" s="213" t="s">
        <v>25891</v>
      </c>
      <c r="B20549" s="209" t="s">
        <v>25892</v>
      </c>
      <c r="C20549" s="209" t="s">
        <v>14997</v>
      </c>
      <c r="D20549" s="223">
        <v>37.840000000000003</v>
      </c>
    </row>
    <row r="20550" spans="1:4">
      <c r="A20550" s="213" t="s">
        <v>25893</v>
      </c>
      <c r="B20550" s="209" t="s">
        <v>25894</v>
      </c>
      <c r="C20550" s="209" t="s">
        <v>14997</v>
      </c>
      <c r="D20550" s="223">
        <v>57.97</v>
      </c>
    </row>
    <row r="20551" spans="1:4">
      <c r="A20551" s="213" t="s">
        <v>25895</v>
      </c>
      <c r="B20551" s="209" t="s">
        <v>25896</v>
      </c>
      <c r="C20551" s="209" t="s">
        <v>14997</v>
      </c>
      <c r="D20551" s="223">
        <v>124.75</v>
      </c>
    </row>
    <row r="20552" spans="1:4">
      <c r="A20552" s="213" t="s">
        <v>25897</v>
      </c>
      <c r="B20552" s="209" t="s">
        <v>25898</v>
      </c>
      <c r="C20552" s="209" t="s">
        <v>14997</v>
      </c>
      <c r="D20552" s="223">
        <v>13.18</v>
      </c>
    </row>
    <row r="20553" spans="1:4">
      <c r="A20553" s="213" t="s">
        <v>25899</v>
      </c>
      <c r="B20553" s="209" t="s">
        <v>25900</v>
      </c>
      <c r="C20553" s="209" t="s">
        <v>14997</v>
      </c>
      <c r="D20553" s="223">
        <v>76.010000000000005</v>
      </c>
    </row>
    <row r="20554" spans="1:4">
      <c r="A20554" s="213" t="s">
        <v>25901</v>
      </c>
      <c r="B20554" s="209" t="s">
        <v>25902</v>
      </c>
      <c r="C20554" s="209" t="s">
        <v>14997</v>
      </c>
      <c r="D20554" s="223">
        <v>81.77</v>
      </c>
    </row>
    <row r="20555" spans="1:4">
      <c r="A20555" s="213" t="s">
        <v>25903</v>
      </c>
      <c r="B20555" s="209" t="s">
        <v>25904</v>
      </c>
      <c r="C20555" s="209" t="s">
        <v>14997</v>
      </c>
      <c r="D20555" s="223">
        <v>13.29</v>
      </c>
    </row>
    <row r="20556" spans="1:4">
      <c r="A20556" s="213" t="s">
        <v>25905</v>
      </c>
      <c r="B20556" s="209" t="s">
        <v>25906</v>
      </c>
      <c r="C20556" s="209" t="s">
        <v>14997</v>
      </c>
      <c r="D20556" s="223">
        <v>12.92</v>
      </c>
    </row>
    <row r="20557" spans="1:4">
      <c r="A20557" s="213" t="s">
        <v>25907</v>
      </c>
      <c r="B20557" s="209" t="s">
        <v>25908</v>
      </c>
      <c r="C20557" s="209" t="s">
        <v>14997</v>
      </c>
      <c r="D20557" s="223">
        <v>14.42</v>
      </c>
    </row>
    <row r="20558" spans="1:4">
      <c r="A20558" s="213" t="s">
        <v>25909</v>
      </c>
      <c r="B20558" s="209" t="s">
        <v>25910</v>
      </c>
      <c r="C20558" s="209" t="s">
        <v>14997</v>
      </c>
      <c r="D20558" s="223">
        <v>14.39</v>
      </c>
    </row>
    <row r="20559" spans="1:4">
      <c r="A20559" s="213" t="s">
        <v>25911</v>
      </c>
      <c r="B20559" s="209" t="s">
        <v>25912</v>
      </c>
      <c r="C20559" s="209" t="s">
        <v>14997</v>
      </c>
      <c r="D20559" s="223">
        <v>15.88</v>
      </c>
    </row>
    <row r="20560" spans="1:4">
      <c r="A20560" s="213" t="s">
        <v>25913</v>
      </c>
      <c r="B20560" s="209" t="s">
        <v>25914</v>
      </c>
      <c r="C20560" s="209" t="s">
        <v>14997</v>
      </c>
      <c r="D20560" s="223">
        <v>16.010000000000002</v>
      </c>
    </row>
    <row r="20561" spans="1:4">
      <c r="A20561" s="213" t="s">
        <v>25915</v>
      </c>
      <c r="B20561" s="209" t="s">
        <v>25916</v>
      </c>
      <c r="C20561" s="209" t="s">
        <v>14997</v>
      </c>
      <c r="D20561" s="223">
        <v>19.52</v>
      </c>
    </row>
    <row r="20562" spans="1:4">
      <c r="A20562" s="213" t="s">
        <v>25917</v>
      </c>
      <c r="B20562" s="209" t="s">
        <v>25918</v>
      </c>
      <c r="C20562" s="209" t="s">
        <v>14997</v>
      </c>
      <c r="D20562" s="223">
        <v>18.09</v>
      </c>
    </row>
    <row r="20563" spans="1:4">
      <c r="A20563" s="213" t="s">
        <v>25919</v>
      </c>
      <c r="B20563" s="209" t="s">
        <v>25920</v>
      </c>
      <c r="C20563" s="209" t="s">
        <v>14997</v>
      </c>
      <c r="D20563" s="223">
        <v>24.25</v>
      </c>
    </row>
    <row r="20564" spans="1:4">
      <c r="A20564" s="213" t="s">
        <v>25921</v>
      </c>
      <c r="B20564" s="209" t="s">
        <v>25922</v>
      </c>
      <c r="C20564" s="209" t="s">
        <v>14997</v>
      </c>
      <c r="D20564" s="223">
        <v>73.209999999999994</v>
      </c>
    </row>
    <row r="20565" spans="1:4">
      <c r="A20565" s="213" t="s">
        <v>25923</v>
      </c>
      <c r="B20565" s="209" t="s">
        <v>25924</v>
      </c>
      <c r="C20565" s="209" t="s">
        <v>14997</v>
      </c>
      <c r="D20565" s="223">
        <v>56.03</v>
      </c>
    </row>
    <row r="20566" spans="1:4">
      <c r="A20566" s="213" t="s">
        <v>25925</v>
      </c>
      <c r="B20566" s="209" t="s">
        <v>25926</v>
      </c>
      <c r="C20566" s="209" t="s">
        <v>14997</v>
      </c>
      <c r="D20566" s="223">
        <v>160.57</v>
      </c>
    </row>
    <row r="20567" spans="1:4">
      <c r="A20567" s="213" t="s">
        <v>25927</v>
      </c>
      <c r="B20567" s="209" t="s">
        <v>25928</v>
      </c>
      <c r="C20567" s="209" t="s">
        <v>14997</v>
      </c>
      <c r="D20567" s="223">
        <v>266.85000000000002</v>
      </c>
    </row>
    <row r="20568" spans="1:4">
      <c r="A20568" s="213" t="s">
        <v>25929</v>
      </c>
      <c r="B20568" s="209" t="s">
        <v>25930</v>
      </c>
      <c r="C20568" s="209" t="s">
        <v>14997</v>
      </c>
      <c r="D20568" s="223">
        <v>54.23</v>
      </c>
    </row>
    <row r="20569" spans="1:4">
      <c r="A20569" s="213" t="s">
        <v>25931</v>
      </c>
      <c r="B20569" s="209" t="s">
        <v>25932</v>
      </c>
      <c r="C20569" s="209" t="s">
        <v>14997</v>
      </c>
      <c r="D20569" s="223">
        <v>57.55</v>
      </c>
    </row>
    <row r="20570" spans="1:4">
      <c r="A20570" s="213" t="s">
        <v>25933</v>
      </c>
      <c r="B20570" s="209" t="s">
        <v>25934</v>
      </c>
      <c r="C20570" s="209" t="s">
        <v>14997</v>
      </c>
      <c r="D20570" s="223">
        <v>50.8</v>
      </c>
    </row>
    <row r="20571" spans="1:4">
      <c r="A20571" s="213" t="s">
        <v>25935</v>
      </c>
      <c r="B20571" s="209" t="s">
        <v>25936</v>
      </c>
      <c r="C20571" s="209" t="s">
        <v>14997</v>
      </c>
      <c r="D20571" s="223">
        <v>49.39</v>
      </c>
    </row>
    <row r="20572" spans="1:4">
      <c r="A20572" s="213" t="s">
        <v>25937</v>
      </c>
      <c r="B20572" s="209" t="s">
        <v>25938</v>
      </c>
      <c r="C20572" s="209" t="s">
        <v>14997</v>
      </c>
      <c r="D20572" s="223">
        <v>50.48</v>
      </c>
    </row>
    <row r="20573" spans="1:4">
      <c r="A20573" s="213" t="s">
        <v>25939</v>
      </c>
      <c r="B20573" s="209" t="s">
        <v>25940</v>
      </c>
      <c r="C20573" s="209" t="s">
        <v>14997</v>
      </c>
      <c r="D20573" s="223">
        <v>58.57</v>
      </c>
    </row>
    <row r="20574" spans="1:4">
      <c r="A20574" s="213" t="s">
        <v>25941</v>
      </c>
      <c r="B20574" s="209" t="s">
        <v>25942</v>
      </c>
      <c r="C20574" s="209" t="s">
        <v>14997</v>
      </c>
      <c r="D20574" s="223">
        <v>84.3</v>
      </c>
    </row>
    <row r="20575" spans="1:4">
      <c r="A20575" s="213" t="s">
        <v>25943</v>
      </c>
      <c r="B20575" s="209" t="s">
        <v>25944</v>
      </c>
      <c r="C20575" s="209" t="s">
        <v>14997</v>
      </c>
      <c r="D20575" s="223">
        <v>147.93</v>
      </c>
    </row>
    <row r="20576" spans="1:4">
      <c r="A20576" s="213" t="s">
        <v>25945</v>
      </c>
      <c r="B20576" s="209" t="s">
        <v>25946</v>
      </c>
      <c r="C20576" s="209" t="s">
        <v>14997</v>
      </c>
      <c r="D20576" s="223">
        <v>64.58</v>
      </c>
    </row>
    <row r="20577" spans="1:4">
      <c r="A20577" s="213" t="s">
        <v>25947</v>
      </c>
      <c r="B20577" s="209" t="s">
        <v>25948</v>
      </c>
      <c r="C20577" s="209" t="s">
        <v>14997</v>
      </c>
      <c r="D20577" s="223">
        <v>81.569999999999993</v>
      </c>
    </row>
    <row r="20578" spans="1:4">
      <c r="A20578" s="213" t="s">
        <v>25949</v>
      </c>
      <c r="B20578" s="209" t="s">
        <v>25950</v>
      </c>
      <c r="C20578" s="209" t="s">
        <v>14997</v>
      </c>
      <c r="D20578" s="223">
        <v>161.36000000000001</v>
      </c>
    </row>
    <row r="20579" spans="1:4" ht="24" customHeight="1">
      <c r="A20579" s="416" t="s">
        <v>25951</v>
      </c>
      <c r="B20579" s="417"/>
      <c r="C20579" s="417"/>
      <c r="D20579" s="418"/>
    </row>
    <row r="20580" spans="1:4">
      <c r="A20580" s="213" t="s">
        <v>25952</v>
      </c>
      <c r="B20580" s="209" t="s">
        <v>25953</v>
      </c>
      <c r="C20580" s="209" t="s">
        <v>14997</v>
      </c>
      <c r="D20580" s="223">
        <v>234.8</v>
      </c>
    </row>
    <row r="20581" spans="1:4">
      <c r="A20581" s="213" t="s">
        <v>25954</v>
      </c>
      <c r="B20581" s="209" t="s">
        <v>25955</v>
      </c>
      <c r="C20581" s="209" t="s">
        <v>14997</v>
      </c>
      <c r="D20581" s="223">
        <v>128.99</v>
      </c>
    </row>
    <row r="20582" spans="1:4">
      <c r="A20582" s="213" t="s">
        <v>25956</v>
      </c>
      <c r="B20582" s="209" t="s">
        <v>25957</v>
      </c>
      <c r="C20582" s="209" t="s">
        <v>14997</v>
      </c>
      <c r="D20582" s="223">
        <v>147.27000000000001</v>
      </c>
    </row>
    <row r="20583" spans="1:4">
      <c r="A20583" s="213" t="s">
        <v>25958</v>
      </c>
      <c r="B20583" s="209" t="s">
        <v>25959</v>
      </c>
      <c r="C20583" s="209" t="s">
        <v>14997</v>
      </c>
      <c r="D20583" s="223">
        <v>154.87</v>
      </c>
    </row>
    <row r="20584" spans="1:4">
      <c r="A20584" s="213" t="s">
        <v>25960</v>
      </c>
      <c r="B20584" s="209" t="s">
        <v>25961</v>
      </c>
      <c r="C20584" s="209" t="s">
        <v>14997</v>
      </c>
      <c r="D20584" s="223">
        <v>201.83</v>
      </c>
    </row>
    <row r="20585" spans="1:4">
      <c r="A20585" s="213" t="s">
        <v>25962</v>
      </c>
      <c r="B20585" s="209" t="s">
        <v>25963</v>
      </c>
      <c r="C20585" s="209" t="s">
        <v>14997</v>
      </c>
      <c r="D20585" s="223">
        <v>264.92</v>
      </c>
    </row>
    <row r="20586" spans="1:4">
      <c r="A20586" s="213" t="s">
        <v>25964</v>
      </c>
      <c r="B20586" s="209" t="s">
        <v>25965</v>
      </c>
      <c r="C20586" s="209" t="s">
        <v>14997</v>
      </c>
      <c r="D20586" s="223">
        <v>639.32000000000005</v>
      </c>
    </row>
    <row r="20587" spans="1:4">
      <c r="A20587" s="213" t="s">
        <v>25966</v>
      </c>
      <c r="B20587" s="209" t="s">
        <v>25967</v>
      </c>
      <c r="C20587" s="209" t="s">
        <v>14997</v>
      </c>
      <c r="D20587" s="223">
        <v>155.06</v>
      </c>
    </row>
    <row r="20588" spans="1:4">
      <c r="A20588" s="213" t="s">
        <v>25968</v>
      </c>
      <c r="B20588" s="209" t="s">
        <v>25969</v>
      </c>
      <c r="C20588" s="209" t="s">
        <v>14997</v>
      </c>
      <c r="D20588" s="223">
        <v>160.97999999999999</v>
      </c>
    </row>
    <row r="20589" spans="1:4">
      <c r="A20589" s="213" t="s">
        <v>25970</v>
      </c>
      <c r="B20589" s="209" t="s">
        <v>25971</v>
      </c>
      <c r="C20589" s="209" t="s">
        <v>14997</v>
      </c>
      <c r="D20589" s="223">
        <v>253.84</v>
      </c>
    </row>
    <row r="20590" spans="1:4" ht="24" customHeight="1">
      <c r="A20590" s="416" t="s">
        <v>25972</v>
      </c>
      <c r="B20590" s="417"/>
      <c r="C20590" s="417"/>
      <c r="D20590" s="418"/>
    </row>
    <row r="20591" spans="1:4" ht="25.5">
      <c r="A20591" s="213" t="s">
        <v>25973</v>
      </c>
      <c r="B20591" s="209" t="s">
        <v>25974</v>
      </c>
      <c r="C20591" s="209" t="s">
        <v>14997</v>
      </c>
      <c r="D20591" s="223">
        <v>362.68</v>
      </c>
    </row>
    <row r="20592" spans="1:4" ht="25.5">
      <c r="A20592" s="213" t="s">
        <v>25975</v>
      </c>
      <c r="B20592" s="209" t="s">
        <v>25976</v>
      </c>
      <c r="C20592" s="209" t="s">
        <v>14997</v>
      </c>
      <c r="D20592" s="223">
        <v>393.44</v>
      </c>
    </row>
    <row r="20593" spans="1:4" ht="25.5">
      <c r="A20593" s="213" t="s">
        <v>25977</v>
      </c>
      <c r="B20593" s="209" t="s">
        <v>25978</v>
      </c>
      <c r="C20593" s="209" t="s">
        <v>14997</v>
      </c>
      <c r="D20593" s="223">
        <v>497.35</v>
      </c>
    </row>
    <row r="20594" spans="1:4" ht="25.5">
      <c r="A20594" s="213" t="s">
        <v>25979</v>
      </c>
      <c r="B20594" s="209" t="s">
        <v>25980</v>
      </c>
      <c r="C20594" s="209" t="s">
        <v>14997</v>
      </c>
      <c r="D20594" s="223">
        <v>537.44000000000005</v>
      </c>
    </row>
    <row r="20595" spans="1:4" ht="25.5">
      <c r="A20595" s="213" t="s">
        <v>25981</v>
      </c>
      <c r="B20595" s="209" t="s">
        <v>25982</v>
      </c>
      <c r="C20595" s="209" t="s">
        <v>14997</v>
      </c>
      <c r="D20595" s="223">
        <v>538.57000000000005</v>
      </c>
    </row>
    <row r="20596" spans="1:4" ht="25.5">
      <c r="A20596" s="213" t="s">
        <v>25983</v>
      </c>
      <c r="B20596" s="209" t="s">
        <v>25984</v>
      </c>
      <c r="C20596" s="209" t="s">
        <v>14997</v>
      </c>
      <c r="D20596" s="223">
        <v>362.68</v>
      </c>
    </row>
    <row r="20597" spans="1:4" ht="25.5">
      <c r="A20597" s="213" t="s">
        <v>25985</v>
      </c>
      <c r="B20597" s="209" t="s">
        <v>25986</v>
      </c>
      <c r="C20597" s="209" t="s">
        <v>14997</v>
      </c>
      <c r="D20597" s="223">
        <v>506.94</v>
      </c>
    </row>
    <row r="20598" spans="1:4" ht="25.5">
      <c r="A20598" s="213" t="s">
        <v>25987</v>
      </c>
      <c r="B20598" s="209" t="s">
        <v>25988</v>
      </c>
      <c r="C20598" s="209" t="s">
        <v>14997</v>
      </c>
      <c r="D20598" s="223">
        <v>505.14</v>
      </c>
    </row>
    <row r="20599" spans="1:4" ht="25.5">
      <c r="A20599" s="213" t="s">
        <v>25989</v>
      </c>
      <c r="B20599" s="209" t="s">
        <v>25990</v>
      </c>
      <c r="C20599" s="209" t="s">
        <v>14997</v>
      </c>
      <c r="D20599" s="223">
        <v>1321.09</v>
      </c>
    </row>
    <row r="20600" spans="1:4" ht="25.5">
      <c r="A20600" s="213" t="s">
        <v>25991</v>
      </c>
      <c r="B20600" s="209" t="s">
        <v>25992</v>
      </c>
      <c r="C20600" s="209" t="s">
        <v>14997</v>
      </c>
      <c r="D20600" s="223">
        <v>1184.55</v>
      </c>
    </row>
    <row r="20601" spans="1:4" ht="25.5">
      <c r="A20601" s="213" t="s">
        <v>25993</v>
      </c>
      <c r="B20601" s="209" t="s">
        <v>25994</v>
      </c>
      <c r="C20601" s="209" t="s">
        <v>14997</v>
      </c>
      <c r="D20601" s="223">
        <v>1842.03</v>
      </c>
    </row>
    <row r="20602" spans="1:4" ht="25.5">
      <c r="A20602" s="213" t="s">
        <v>25995</v>
      </c>
      <c r="B20602" s="209" t="s">
        <v>25996</v>
      </c>
      <c r="C20602" s="209" t="s">
        <v>14997</v>
      </c>
      <c r="D20602" s="223">
        <v>2481.14</v>
      </c>
    </row>
    <row r="20603" spans="1:4" ht="25.5">
      <c r="A20603" s="213" t="s">
        <v>25997</v>
      </c>
      <c r="B20603" s="209" t="s">
        <v>25998</v>
      </c>
      <c r="C20603" s="209" t="s">
        <v>14997</v>
      </c>
      <c r="D20603" s="223">
        <v>2213.65</v>
      </c>
    </row>
    <row r="20604" spans="1:4" ht="25.5">
      <c r="A20604" s="213" t="s">
        <v>25999</v>
      </c>
      <c r="B20604" s="209" t="s">
        <v>26000</v>
      </c>
      <c r="C20604" s="209" t="s">
        <v>14997</v>
      </c>
      <c r="D20604" s="223">
        <v>3082.75</v>
      </c>
    </row>
    <row r="20605" spans="1:4" ht="25.5">
      <c r="A20605" s="213" t="s">
        <v>26001</v>
      </c>
      <c r="B20605" s="209" t="s">
        <v>26002</v>
      </c>
      <c r="C20605" s="209" t="s">
        <v>14997</v>
      </c>
      <c r="D20605" s="223">
        <v>4095.06</v>
      </c>
    </row>
    <row r="20606" spans="1:4" ht="24" customHeight="1">
      <c r="A20606" s="416" t="s">
        <v>26003</v>
      </c>
      <c r="B20606" s="417"/>
      <c r="C20606" s="417"/>
      <c r="D20606" s="418"/>
    </row>
    <row r="20607" spans="1:4" ht="25.5">
      <c r="A20607" s="213" t="s">
        <v>26004</v>
      </c>
      <c r="B20607" s="209" t="s">
        <v>26005</v>
      </c>
      <c r="C20607" s="209" t="s">
        <v>14997</v>
      </c>
      <c r="D20607" s="223">
        <v>65.900000000000006</v>
      </c>
    </row>
    <row r="20608" spans="1:4" ht="25.5">
      <c r="A20608" s="213" t="s">
        <v>26006</v>
      </c>
      <c r="B20608" s="209" t="s">
        <v>26007</v>
      </c>
      <c r="C20608" s="209" t="s">
        <v>14997</v>
      </c>
      <c r="D20608" s="223">
        <v>94.76</v>
      </c>
    </row>
    <row r="20609" spans="1:4">
      <c r="A20609" s="213" t="s">
        <v>26008</v>
      </c>
      <c r="B20609" s="209" t="s">
        <v>26009</v>
      </c>
      <c r="C20609" s="209" t="s">
        <v>14997</v>
      </c>
      <c r="D20609" s="223">
        <v>64.576099999999997</v>
      </c>
    </row>
    <row r="20610" spans="1:4" ht="24" customHeight="1">
      <c r="A20610" s="416" t="s">
        <v>26010</v>
      </c>
      <c r="B20610" s="417"/>
      <c r="C20610" s="417"/>
      <c r="D20610" s="418"/>
    </row>
    <row r="20611" spans="1:4" ht="22.5" customHeight="1">
      <c r="A20611" s="416" t="s">
        <v>26011</v>
      </c>
      <c r="B20611" s="417"/>
      <c r="C20611" s="417"/>
      <c r="D20611" s="418"/>
    </row>
    <row r="20612" spans="1:4" ht="25.5">
      <c r="A20612" s="213" t="s">
        <v>26012</v>
      </c>
      <c r="B20612" s="209" t="s">
        <v>26013</v>
      </c>
      <c r="C20612" s="209" t="s">
        <v>14997</v>
      </c>
      <c r="D20612" s="223">
        <v>18.350000000000001</v>
      </c>
    </row>
    <row r="20613" spans="1:4">
      <c r="A20613" s="213" t="s">
        <v>26014</v>
      </c>
      <c r="B20613" s="209" t="s">
        <v>26015</v>
      </c>
      <c r="C20613" s="209" t="s">
        <v>14997</v>
      </c>
      <c r="D20613" s="223">
        <v>16.559999999999999</v>
      </c>
    </row>
    <row r="20614" spans="1:4">
      <c r="A20614" s="213" t="s">
        <v>26016</v>
      </c>
      <c r="B20614" s="209" t="s">
        <v>26017</v>
      </c>
      <c r="C20614" s="209" t="s">
        <v>14997</v>
      </c>
      <c r="D20614" s="223">
        <v>89.129900000000006</v>
      </c>
    </row>
    <row r="20615" spans="1:4" ht="23.25" customHeight="1">
      <c r="A20615" s="416" t="s">
        <v>26018</v>
      </c>
      <c r="B20615" s="417"/>
      <c r="C20615" s="417"/>
      <c r="D20615" s="418"/>
    </row>
    <row r="20616" spans="1:4">
      <c r="A20616" s="213" t="s">
        <v>26019</v>
      </c>
      <c r="B20616" s="209" t="s">
        <v>26020</v>
      </c>
      <c r="C20616" s="209" t="s">
        <v>14997</v>
      </c>
      <c r="D20616" s="223">
        <v>31.8</v>
      </c>
    </row>
    <row r="20617" spans="1:4" ht="38.25">
      <c r="A20617" s="213" t="s">
        <v>26021</v>
      </c>
      <c r="B20617" s="209" t="s">
        <v>26022</v>
      </c>
      <c r="C20617" s="209" t="s">
        <v>14997</v>
      </c>
      <c r="D20617" s="223">
        <v>73.493600000000001</v>
      </c>
    </row>
    <row r="20618" spans="1:4">
      <c r="A20618" s="213" t="s">
        <v>26023</v>
      </c>
      <c r="B20618" s="209" t="s">
        <v>26024</v>
      </c>
      <c r="C20618" s="209" t="s">
        <v>14997</v>
      </c>
      <c r="D20618" s="223">
        <v>35.49</v>
      </c>
    </row>
    <row r="20619" spans="1:4">
      <c r="A20619" s="213" t="s">
        <v>26025</v>
      </c>
      <c r="B20619" s="209" t="s">
        <v>26026</v>
      </c>
      <c r="C20619" s="209" t="s">
        <v>14997</v>
      </c>
      <c r="D20619" s="223">
        <v>121.2</v>
      </c>
    </row>
    <row r="20620" spans="1:4">
      <c r="A20620" s="213" t="s">
        <v>26027</v>
      </c>
      <c r="B20620" s="209" t="s">
        <v>26028</v>
      </c>
      <c r="C20620" s="209" t="s">
        <v>14997</v>
      </c>
      <c r="D20620" s="223">
        <v>45.45</v>
      </c>
    </row>
    <row r="20621" spans="1:4" ht="24" customHeight="1">
      <c r="A20621" s="416" t="s">
        <v>26029</v>
      </c>
      <c r="B20621" s="417"/>
      <c r="C20621" s="417"/>
      <c r="D20621" s="418"/>
    </row>
    <row r="20622" spans="1:4" ht="25.5">
      <c r="A20622" s="213" t="s">
        <v>26030</v>
      </c>
      <c r="B20622" s="209" t="s">
        <v>26031</v>
      </c>
      <c r="C20622" s="209" t="s">
        <v>14997</v>
      </c>
      <c r="D20622" s="223">
        <v>189</v>
      </c>
    </row>
    <row r="20623" spans="1:4" ht="38.25">
      <c r="A20623" s="213" t="s">
        <v>26032</v>
      </c>
      <c r="B20623" s="209" t="s">
        <v>26033</v>
      </c>
      <c r="C20623" s="209" t="s">
        <v>14997</v>
      </c>
      <c r="D20623" s="223">
        <v>69.430000000000007</v>
      </c>
    </row>
    <row r="20624" spans="1:4" ht="38.25">
      <c r="A20624" s="213" t="s">
        <v>26034</v>
      </c>
      <c r="B20624" s="209" t="s">
        <v>26035</v>
      </c>
      <c r="C20624" s="209" t="s">
        <v>14997</v>
      </c>
      <c r="D20624" s="223">
        <v>37.03</v>
      </c>
    </row>
    <row r="20625" spans="1:4" ht="25.5">
      <c r="A20625" s="213" t="s">
        <v>26036</v>
      </c>
      <c r="B20625" s="209" t="s">
        <v>26037</v>
      </c>
      <c r="C20625" s="209" t="s">
        <v>14997</v>
      </c>
      <c r="D20625" s="223">
        <v>24.9</v>
      </c>
    </row>
    <row r="20626" spans="1:4" ht="25.5">
      <c r="A20626" s="213" t="s">
        <v>26038</v>
      </c>
      <c r="B20626" s="209" t="s">
        <v>26039</v>
      </c>
      <c r="C20626" s="209" t="s">
        <v>14997</v>
      </c>
      <c r="D20626" s="223">
        <v>22.9</v>
      </c>
    </row>
    <row r="20627" spans="1:4">
      <c r="A20627" s="213" t="s">
        <v>26040</v>
      </c>
      <c r="B20627" s="209" t="s">
        <v>26041</v>
      </c>
      <c r="C20627" s="209" t="s">
        <v>14997</v>
      </c>
      <c r="D20627" s="223">
        <v>25.45</v>
      </c>
    </row>
    <row r="20628" spans="1:4" ht="24" customHeight="1">
      <c r="A20628" s="416" t="s">
        <v>26042</v>
      </c>
      <c r="B20628" s="417"/>
      <c r="C20628" s="417"/>
      <c r="D20628" s="418"/>
    </row>
    <row r="20629" spans="1:4" ht="24" customHeight="1">
      <c r="A20629" s="416" t="s">
        <v>26043</v>
      </c>
      <c r="B20629" s="417"/>
      <c r="C20629" s="417"/>
      <c r="D20629" s="418"/>
    </row>
    <row r="20630" spans="1:4">
      <c r="A20630" s="213" t="s">
        <v>26044</v>
      </c>
      <c r="B20630" s="209" t="s">
        <v>26045</v>
      </c>
      <c r="C20630" s="209" t="s">
        <v>14883</v>
      </c>
      <c r="D20630" s="223">
        <v>45.14</v>
      </c>
    </row>
    <row r="20631" spans="1:4">
      <c r="A20631" s="213" t="s">
        <v>26046</v>
      </c>
      <c r="B20631" s="209" t="s">
        <v>26047</v>
      </c>
      <c r="C20631" s="209" t="s">
        <v>14883</v>
      </c>
      <c r="D20631" s="223">
        <v>29.65</v>
      </c>
    </row>
    <row r="20632" spans="1:4">
      <c r="A20632" s="213" t="s">
        <v>26048</v>
      </c>
      <c r="B20632" s="209" t="s">
        <v>26049</v>
      </c>
      <c r="C20632" s="209" t="s">
        <v>14883</v>
      </c>
      <c r="D20632" s="223">
        <v>42.33</v>
      </c>
    </row>
    <row r="20633" spans="1:4">
      <c r="A20633" s="213" t="s">
        <v>26050</v>
      </c>
      <c r="B20633" s="209" t="s">
        <v>26051</v>
      </c>
      <c r="C20633" s="209" t="s">
        <v>14883</v>
      </c>
      <c r="D20633" s="223">
        <v>36.380000000000003</v>
      </c>
    </row>
    <row r="20634" spans="1:4">
      <c r="A20634" s="213" t="s">
        <v>26052</v>
      </c>
      <c r="B20634" s="209" t="s">
        <v>26053</v>
      </c>
      <c r="C20634" s="209" t="s">
        <v>14883</v>
      </c>
      <c r="D20634" s="223">
        <v>59.55</v>
      </c>
    </row>
    <row r="20635" spans="1:4">
      <c r="A20635" s="213" t="s">
        <v>26054</v>
      </c>
      <c r="B20635" s="209" t="s">
        <v>26055</v>
      </c>
      <c r="C20635" s="209" t="s">
        <v>14883</v>
      </c>
      <c r="D20635" s="223">
        <v>44.72</v>
      </c>
    </row>
    <row r="20636" spans="1:4">
      <c r="A20636" s="213" t="s">
        <v>26056</v>
      </c>
      <c r="B20636" s="209" t="s">
        <v>26057</v>
      </c>
      <c r="C20636" s="209" t="s">
        <v>14883</v>
      </c>
      <c r="D20636" s="223">
        <v>69.849999999999994</v>
      </c>
    </row>
    <row r="20637" spans="1:4">
      <c r="A20637" s="213" t="s">
        <v>26058</v>
      </c>
      <c r="B20637" s="209" t="s">
        <v>26059</v>
      </c>
      <c r="C20637" s="209" t="s">
        <v>14883</v>
      </c>
      <c r="D20637" s="223">
        <v>57.92</v>
      </c>
    </row>
    <row r="20638" spans="1:4">
      <c r="A20638" s="213" t="s">
        <v>26060</v>
      </c>
      <c r="B20638" s="209" t="s">
        <v>26061</v>
      </c>
      <c r="C20638" s="209" t="s">
        <v>14883</v>
      </c>
      <c r="D20638" s="223">
        <v>85.47</v>
      </c>
    </row>
    <row r="20639" spans="1:4" ht="24" customHeight="1">
      <c r="A20639" s="416" t="s">
        <v>26062</v>
      </c>
      <c r="B20639" s="417"/>
      <c r="C20639" s="417"/>
      <c r="D20639" s="418"/>
    </row>
    <row r="20640" spans="1:4">
      <c r="A20640" s="213" t="s">
        <v>26063</v>
      </c>
      <c r="B20640" s="209" t="s">
        <v>26064</v>
      </c>
      <c r="C20640" s="209" t="s">
        <v>14883</v>
      </c>
      <c r="D20640" s="223">
        <v>42.72</v>
      </c>
    </row>
    <row r="20641" spans="1:4">
      <c r="A20641" s="213" t="s">
        <v>26065</v>
      </c>
      <c r="B20641" s="209" t="s">
        <v>26066</v>
      </c>
      <c r="C20641" s="209" t="s">
        <v>14883</v>
      </c>
      <c r="D20641" s="223">
        <v>26.8</v>
      </c>
    </row>
    <row r="20642" spans="1:4">
      <c r="A20642" s="213" t="s">
        <v>26067</v>
      </c>
      <c r="B20642" s="209" t="s">
        <v>26068</v>
      </c>
      <c r="C20642" s="209" t="s">
        <v>14883</v>
      </c>
      <c r="D20642" s="223">
        <v>48.36</v>
      </c>
    </row>
    <row r="20643" spans="1:4">
      <c r="A20643" s="213" t="s">
        <v>26069</v>
      </c>
      <c r="B20643" s="209" t="s">
        <v>26070</v>
      </c>
      <c r="C20643" s="209" t="s">
        <v>14883</v>
      </c>
      <c r="D20643" s="223">
        <v>36.340000000000003</v>
      </c>
    </row>
    <row r="20644" spans="1:4">
      <c r="A20644" s="213" t="s">
        <v>26071</v>
      </c>
      <c r="B20644" s="209" t="s">
        <v>26072</v>
      </c>
      <c r="C20644" s="209" t="s">
        <v>14883</v>
      </c>
      <c r="D20644" s="223">
        <v>55.78</v>
      </c>
    </row>
    <row r="20645" spans="1:4">
      <c r="A20645" s="213" t="s">
        <v>26073</v>
      </c>
      <c r="B20645" s="209" t="s">
        <v>26074</v>
      </c>
      <c r="C20645" s="209" t="s">
        <v>14883</v>
      </c>
      <c r="D20645" s="223">
        <v>47.52</v>
      </c>
    </row>
    <row r="20646" spans="1:4">
      <c r="A20646" s="213" t="s">
        <v>26075</v>
      </c>
      <c r="B20646" s="209" t="s">
        <v>26076</v>
      </c>
      <c r="C20646" s="209" t="s">
        <v>14883</v>
      </c>
      <c r="D20646" s="223">
        <v>73.44</v>
      </c>
    </row>
    <row r="20647" spans="1:4">
      <c r="A20647" s="213" t="s">
        <v>26077</v>
      </c>
      <c r="B20647" s="209" t="s">
        <v>26078</v>
      </c>
      <c r="C20647" s="209" t="s">
        <v>14883</v>
      </c>
      <c r="D20647" s="223">
        <v>68.47</v>
      </c>
    </row>
    <row r="20648" spans="1:4">
      <c r="A20648" s="213" t="s">
        <v>26079</v>
      </c>
      <c r="B20648" s="209" t="s">
        <v>26080</v>
      </c>
      <c r="C20648" s="209" t="s">
        <v>14883</v>
      </c>
      <c r="D20648" s="223">
        <v>85.91</v>
      </c>
    </row>
    <row r="20649" spans="1:4" ht="24" customHeight="1">
      <c r="A20649" s="416" t="s">
        <v>26081</v>
      </c>
      <c r="B20649" s="417"/>
      <c r="C20649" s="417"/>
      <c r="D20649" s="418"/>
    </row>
    <row r="20650" spans="1:4">
      <c r="A20650" s="213" t="s">
        <v>26082</v>
      </c>
      <c r="B20650" s="209" t="s">
        <v>26083</v>
      </c>
      <c r="C20650" s="209" t="s">
        <v>14997</v>
      </c>
      <c r="D20650" s="223">
        <v>1.32</v>
      </c>
    </row>
    <row r="20651" spans="1:4">
      <c r="A20651" s="213" t="s">
        <v>26084</v>
      </c>
      <c r="B20651" s="209" t="s">
        <v>26085</v>
      </c>
      <c r="C20651" s="209" t="s">
        <v>14997</v>
      </c>
      <c r="D20651" s="223">
        <v>1.24</v>
      </c>
    </row>
    <row r="20652" spans="1:4">
      <c r="A20652" s="213" t="s">
        <v>26086</v>
      </c>
      <c r="B20652" s="209" t="s">
        <v>26087</v>
      </c>
      <c r="C20652" s="209" t="s">
        <v>14883</v>
      </c>
      <c r="D20652" s="223">
        <v>10.3</v>
      </c>
    </row>
    <row r="20653" spans="1:4">
      <c r="A20653" s="213" t="s">
        <v>26088</v>
      </c>
      <c r="B20653" s="209" t="s">
        <v>26089</v>
      </c>
      <c r="C20653" s="209" t="s">
        <v>14883</v>
      </c>
      <c r="D20653" s="223">
        <v>12.03</v>
      </c>
    </row>
    <row r="20654" spans="1:4">
      <c r="A20654" s="213" t="s">
        <v>26090</v>
      </c>
      <c r="B20654" s="209" t="s">
        <v>26091</v>
      </c>
      <c r="C20654" s="209" t="s">
        <v>14883</v>
      </c>
      <c r="D20654" s="223">
        <v>17.14</v>
      </c>
    </row>
    <row r="20655" spans="1:4">
      <c r="A20655" s="213" t="s">
        <v>26092</v>
      </c>
      <c r="B20655" s="209" t="s">
        <v>26093</v>
      </c>
      <c r="C20655" s="209" t="s">
        <v>14883</v>
      </c>
      <c r="D20655" s="223">
        <v>24.98</v>
      </c>
    </row>
    <row r="20656" spans="1:4">
      <c r="A20656" s="213" t="s">
        <v>26094</v>
      </c>
      <c r="B20656" s="209" t="s">
        <v>26095</v>
      </c>
      <c r="C20656" s="209" t="s">
        <v>14883</v>
      </c>
      <c r="D20656" s="223">
        <v>38.22</v>
      </c>
    </row>
    <row r="20657" spans="1:4" ht="27" customHeight="1">
      <c r="A20657" s="416" t="s">
        <v>26096</v>
      </c>
      <c r="B20657" s="417"/>
      <c r="C20657" s="417"/>
      <c r="D20657" s="418"/>
    </row>
    <row r="20658" spans="1:4" ht="24" customHeight="1">
      <c r="A20658" s="416" t="s">
        <v>26097</v>
      </c>
      <c r="B20658" s="417"/>
      <c r="C20658" s="417"/>
      <c r="D20658" s="418"/>
    </row>
    <row r="20659" spans="1:4">
      <c r="A20659" s="213" t="s">
        <v>26098</v>
      </c>
      <c r="B20659" s="209" t="s">
        <v>26099</v>
      </c>
      <c r="C20659" s="209" t="s">
        <v>14997</v>
      </c>
      <c r="D20659" s="223">
        <v>19.899999999999999</v>
      </c>
    </row>
    <row r="20660" spans="1:4" ht="25.5" customHeight="1">
      <c r="A20660" s="416" t="s">
        <v>26100</v>
      </c>
      <c r="B20660" s="417"/>
      <c r="C20660" s="417"/>
      <c r="D20660" s="418"/>
    </row>
    <row r="20661" spans="1:4" ht="26.25" customHeight="1">
      <c r="A20661" s="416" t="s">
        <v>26101</v>
      </c>
      <c r="B20661" s="417"/>
      <c r="C20661" s="417"/>
      <c r="D20661" s="418"/>
    </row>
    <row r="20662" spans="1:4" ht="25.5">
      <c r="A20662" s="213" t="s">
        <v>26102</v>
      </c>
      <c r="B20662" s="209" t="s">
        <v>26103</v>
      </c>
      <c r="C20662" s="209" t="s">
        <v>14997</v>
      </c>
      <c r="D20662" s="223">
        <v>2980</v>
      </c>
    </row>
    <row r="20663" spans="1:4" ht="38.25">
      <c r="A20663" s="213" t="s">
        <v>26104</v>
      </c>
      <c r="B20663" s="209" t="s">
        <v>26105</v>
      </c>
      <c r="C20663" s="209" t="s">
        <v>17476</v>
      </c>
      <c r="D20663" s="223">
        <v>700</v>
      </c>
    </row>
    <row r="20664" spans="1:4" ht="25.5">
      <c r="A20664" s="213" t="s">
        <v>26106</v>
      </c>
      <c r="B20664" s="209" t="s">
        <v>26107</v>
      </c>
      <c r="C20664" s="209" t="s">
        <v>14997</v>
      </c>
      <c r="D20664" s="223">
        <v>1492.3315</v>
      </c>
    </row>
    <row r="20665" spans="1:4" ht="25.5">
      <c r="A20665" s="213" t="s">
        <v>26108</v>
      </c>
      <c r="B20665" s="209" t="s">
        <v>26109</v>
      </c>
      <c r="C20665" s="209" t="s">
        <v>14997</v>
      </c>
      <c r="D20665" s="223">
        <v>1350</v>
      </c>
    </row>
    <row r="20666" spans="1:4" ht="25.5">
      <c r="A20666" s="213" t="s">
        <v>26110</v>
      </c>
      <c r="B20666" s="209" t="s">
        <v>26111</v>
      </c>
      <c r="C20666" s="209" t="s">
        <v>14997</v>
      </c>
      <c r="D20666" s="223">
        <v>1514.5</v>
      </c>
    </row>
    <row r="20667" spans="1:4" ht="38.25">
      <c r="A20667" s="213" t="s">
        <v>26112</v>
      </c>
      <c r="B20667" s="209" t="s">
        <v>26113</v>
      </c>
      <c r="C20667" s="209" t="s">
        <v>14997</v>
      </c>
      <c r="D20667" s="223">
        <v>1250</v>
      </c>
    </row>
    <row r="20668" spans="1:4" ht="24" customHeight="1">
      <c r="A20668" s="416" t="s">
        <v>26114</v>
      </c>
      <c r="B20668" s="417"/>
      <c r="C20668" s="417"/>
      <c r="D20668" s="418"/>
    </row>
    <row r="20669" spans="1:4" ht="25.5">
      <c r="A20669" s="213" t="s">
        <v>26115</v>
      </c>
      <c r="B20669" s="209" t="s">
        <v>26116</v>
      </c>
      <c r="C20669" s="209" t="s">
        <v>14997</v>
      </c>
      <c r="D20669" s="223">
        <v>2200</v>
      </c>
    </row>
    <row r="20670" spans="1:4" ht="25.5">
      <c r="A20670" s="213" t="s">
        <v>26117</v>
      </c>
      <c r="B20670" s="209" t="s">
        <v>26118</v>
      </c>
      <c r="C20670" s="209" t="s">
        <v>14997</v>
      </c>
      <c r="D20670" s="223">
        <v>3300</v>
      </c>
    </row>
    <row r="20671" spans="1:4" ht="25.5">
      <c r="A20671" s="213" t="s">
        <v>26119</v>
      </c>
      <c r="B20671" s="209" t="s">
        <v>26120</v>
      </c>
      <c r="C20671" s="209" t="s">
        <v>14997</v>
      </c>
      <c r="D20671" s="223">
        <v>1570</v>
      </c>
    </row>
    <row r="20672" spans="1:4">
      <c r="A20672" s="214"/>
      <c r="B20672" s="210"/>
      <c r="C20672" s="210"/>
      <c r="D20672" s="225"/>
    </row>
    <row r="20673" spans="1:4" ht="18" customHeight="1">
      <c r="A20673" s="416" t="s">
        <v>26121</v>
      </c>
      <c r="B20673" s="417"/>
      <c r="C20673" s="417"/>
      <c r="D20673" s="418"/>
    </row>
    <row r="20674" spans="1:4" ht="25.5">
      <c r="A20674" s="213" t="s">
        <v>26122</v>
      </c>
      <c r="B20674" s="209" t="s">
        <v>26123</v>
      </c>
      <c r="C20674" s="209" t="s">
        <v>26124</v>
      </c>
      <c r="D20674" s="223">
        <v>1700</v>
      </c>
    </row>
    <row r="20675" spans="1:4" ht="24" customHeight="1">
      <c r="A20675" s="416" t="s">
        <v>26125</v>
      </c>
      <c r="B20675" s="417"/>
      <c r="C20675" s="417"/>
      <c r="D20675" s="418"/>
    </row>
    <row r="20676" spans="1:4" ht="24" customHeight="1">
      <c r="A20676" s="416" t="s">
        <v>26126</v>
      </c>
      <c r="B20676" s="417"/>
      <c r="C20676" s="417"/>
      <c r="D20676" s="418"/>
    </row>
    <row r="20677" spans="1:4">
      <c r="A20677" s="213" t="s">
        <v>26127</v>
      </c>
      <c r="B20677" s="209" t="s">
        <v>26128</v>
      </c>
      <c r="C20677" s="209" t="s">
        <v>14883</v>
      </c>
      <c r="D20677" s="223">
        <v>366.4522</v>
      </c>
    </row>
    <row r="20678" spans="1:4" ht="25.5">
      <c r="A20678" s="213" t="s">
        <v>26129</v>
      </c>
      <c r="B20678" s="209" t="s">
        <v>26130</v>
      </c>
      <c r="C20678" s="209" t="s">
        <v>14883</v>
      </c>
      <c r="D20678" s="223">
        <v>155.80109999999999</v>
      </c>
    </row>
    <row r="20679" spans="1:4" ht="24" customHeight="1">
      <c r="A20679" s="416" t="s">
        <v>26131</v>
      </c>
      <c r="B20679" s="417"/>
      <c r="C20679" s="417"/>
      <c r="D20679" s="418"/>
    </row>
    <row r="20680" spans="1:4" ht="24" customHeight="1">
      <c r="A20680" s="416" t="s">
        <v>26132</v>
      </c>
      <c r="B20680" s="417"/>
      <c r="C20680" s="417"/>
      <c r="D20680" s="418"/>
    </row>
    <row r="20681" spans="1:4">
      <c r="A20681" s="213" t="s">
        <v>26133</v>
      </c>
      <c r="B20681" s="209" t="s">
        <v>26134</v>
      </c>
      <c r="C20681" s="209" t="s">
        <v>14997</v>
      </c>
      <c r="D20681" s="223">
        <v>192.62</v>
      </c>
    </row>
    <row r="20682" spans="1:4" ht="24" customHeight="1">
      <c r="A20682" s="416" t="s">
        <v>26135</v>
      </c>
      <c r="B20682" s="417"/>
      <c r="C20682" s="417"/>
      <c r="D20682" s="418"/>
    </row>
    <row r="20683" spans="1:4">
      <c r="A20683" s="213" t="s">
        <v>26136</v>
      </c>
      <c r="B20683" s="209" t="s">
        <v>26137</v>
      </c>
      <c r="C20683" s="209" t="s">
        <v>14997</v>
      </c>
      <c r="D20683" s="223">
        <v>32.69</v>
      </c>
    </row>
    <row r="20684" spans="1:4">
      <c r="A20684" s="213" t="s">
        <v>26138</v>
      </c>
      <c r="B20684" s="209" t="s">
        <v>26139</v>
      </c>
      <c r="C20684" s="209" t="s">
        <v>14997</v>
      </c>
      <c r="D20684" s="223">
        <v>1.5</v>
      </c>
    </row>
    <row r="20685" spans="1:4">
      <c r="A20685" s="213" t="s">
        <v>26140</v>
      </c>
      <c r="B20685" s="209" t="s">
        <v>26141</v>
      </c>
      <c r="C20685" s="209" t="s">
        <v>14997</v>
      </c>
      <c r="D20685" s="223">
        <v>3.29</v>
      </c>
    </row>
    <row r="20686" spans="1:4">
      <c r="A20686" s="213" t="s">
        <v>26142</v>
      </c>
      <c r="B20686" s="209" t="s">
        <v>26143</v>
      </c>
      <c r="C20686" s="209" t="s">
        <v>14997</v>
      </c>
      <c r="D20686" s="223">
        <v>14.66</v>
      </c>
    </row>
    <row r="20687" spans="1:4">
      <c r="A20687" s="213" t="s">
        <v>26144</v>
      </c>
      <c r="B20687" s="209" t="s">
        <v>26145</v>
      </c>
      <c r="C20687" s="209" t="s">
        <v>14997</v>
      </c>
      <c r="D20687" s="223">
        <v>22.99</v>
      </c>
    </row>
    <row r="20688" spans="1:4" ht="25.5">
      <c r="A20688" s="213" t="s">
        <v>26146</v>
      </c>
      <c r="B20688" s="209" t="s">
        <v>26147</v>
      </c>
      <c r="C20688" s="209" t="s">
        <v>14997</v>
      </c>
      <c r="D20688" s="223">
        <v>35</v>
      </c>
    </row>
    <row r="20689" spans="1:4">
      <c r="A20689" s="213" t="s">
        <v>26148</v>
      </c>
      <c r="B20689" s="209" t="s">
        <v>26149</v>
      </c>
      <c r="C20689" s="209" t="s">
        <v>14997</v>
      </c>
      <c r="D20689" s="223">
        <v>28.9</v>
      </c>
    </row>
    <row r="20690" spans="1:4">
      <c r="A20690" s="213" t="s">
        <v>26150</v>
      </c>
      <c r="B20690" s="209" t="s">
        <v>26151</v>
      </c>
      <c r="C20690" s="209" t="s">
        <v>14997</v>
      </c>
      <c r="D20690" s="223">
        <v>1.6</v>
      </c>
    </row>
    <row r="20691" spans="1:4">
      <c r="A20691" s="213" t="s">
        <v>26152</v>
      </c>
      <c r="B20691" s="209" t="s">
        <v>26153</v>
      </c>
      <c r="C20691" s="209" t="s">
        <v>14997</v>
      </c>
      <c r="D20691" s="223">
        <v>0.16</v>
      </c>
    </row>
    <row r="20692" spans="1:4">
      <c r="A20692" s="213" t="s">
        <v>26154</v>
      </c>
      <c r="B20692" s="209" t="s">
        <v>26155</v>
      </c>
      <c r="C20692" s="209" t="s">
        <v>14997</v>
      </c>
      <c r="D20692" s="223">
        <v>6.21</v>
      </c>
    </row>
    <row r="20693" spans="1:4" ht="25.5">
      <c r="A20693" s="213" t="s">
        <v>26156</v>
      </c>
      <c r="B20693" s="209" t="s">
        <v>26157</v>
      </c>
      <c r="C20693" s="209" t="s">
        <v>14997</v>
      </c>
      <c r="D20693" s="223">
        <v>8.34</v>
      </c>
    </row>
    <row r="20694" spans="1:4" ht="25.5">
      <c r="A20694" s="213" t="s">
        <v>26158</v>
      </c>
      <c r="B20694" s="209" t="s">
        <v>26159</v>
      </c>
      <c r="C20694" s="209" t="s">
        <v>14997</v>
      </c>
      <c r="D20694" s="223">
        <v>13.9</v>
      </c>
    </row>
    <row r="20695" spans="1:4">
      <c r="A20695" s="213" t="s">
        <v>26160</v>
      </c>
      <c r="B20695" s="209" t="s">
        <v>26161</v>
      </c>
      <c r="C20695" s="209" t="s">
        <v>14997</v>
      </c>
      <c r="D20695" s="223">
        <v>0.31</v>
      </c>
    </row>
    <row r="20696" spans="1:4">
      <c r="A20696" s="213" t="s">
        <v>26162</v>
      </c>
      <c r="B20696" s="209" t="s">
        <v>26163</v>
      </c>
      <c r="C20696" s="209" t="s">
        <v>14997</v>
      </c>
      <c r="D20696" s="223">
        <v>1.46</v>
      </c>
    </row>
    <row r="20697" spans="1:4" ht="21.75" customHeight="1">
      <c r="A20697" s="416" t="s">
        <v>26164</v>
      </c>
      <c r="B20697" s="417"/>
      <c r="C20697" s="417"/>
      <c r="D20697" s="418"/>
    </row>
    <row r="20698" spans="1:4">
      <c r="A20698" s="213" t="s">
        <v>26165</v>
      </c>
      <c r="B20698" s="209" t="s">
        <v>26166</v>
      </c>
      <c r="C20698" s="209" t="s">
        <v>14883</v>
      </c>
      <c r="D20698" s="223">
        <v>0.61</v>
      </c>
    </row>
    <row r="20699" spans="1:4">
      <c r="A20699" s="213" t="s">
        <v>26167</v>
      </c>
      <c r="B20699" s="209" t="s">
        <v>26168</v>
      </c>
      <c r="C20699" s="209" t="s">
        <v>14883</v>
      </c>
      <c r="D20699" s="223">
        <v>0.74</v>
      </c>
    </row>
    <row r="20700" spans="1:4">
      <c r="A20700" s="213" t="s">
        <v>26169</v>
      </c>
      <c r="B20700" s="209" t="s">
        <v>26170</v>
      </c>
      <c r="C20700" s="209" t="s">
        <v>14883</v>
      </c>
      <c r="D20700" s="223">
        <v>0.83</v>
      </c>
    </row>
    <row r="20701" spans="1:4">
      <c r="A20701" s="213" t="s">
        <v>26171</v>
      </c>
      <c r="B20701" s="209" t="s">
        <v>26172</v>
      </c>
      <c r="C20701" s="209" t="s">
        <v>14883</v>
      </c>
      <c r="D20701" s="223">
        <v>1.0900000000000001</v>
      </c>
    </row>
    <row r="20702" spans="1:4">
      <c r="A20702" s="213" t="s">
        <v>26173</v>
      </c>
      <c r="B20702" s="209" t="s">
        <v>26174</v>
      </c>
      <c r="C20702" s="209" t="s">
        <v>14883</v>
      </c>
      <c r="D20702" s="223">
        <v>3.03</v>
      </c>
    </row>
    <row r="20703" spans="1:4">
      <c r="A20703" s="213" t="s">
        <v>26175</v>
      </c>
      <c r="B20703" s="209" t="s">
        <v>26176</v>
      </c>
      <c r="C20703" s="209" t="s">
        <v>14883</v>
      </c>
      <c r="D20703" s="223">
        <v>1.78</v>
      </c>
    </row>
    <row r="20704" spans="1:4">
      <c r="A20704" s="213" t="s">
        <v>26177</v>
      </c>
      <c r="B20704" s="209" t="s">
        <v>26178</v>
      </c>
      <c r="C20704" s="209" t="s">
        <v>14883</v>
      </c>
      <c r="D20704" s="223">
        <v>1.7</v>
      </c>
    </row>
    <row r="20705" spans="1:4" ht="24" customHeight="1">
      <c r="A20705" s="416" t="s">
        <v>26179</v>
      </c>
      <c r="B20705" s="417"/>
      <c r="C20705" s="417"/>
      <c r="D20705" s="418"/>
    </row>
    <row r="20706" spans="1:4" ht="22.5" customHeight="1">
      <c r="A20706" s="416" t="s">
        <v>26180</v>
      </c>
      <c r="B20706" s="417"/>
      <c r="C20706" s="417"/>
      <c r="D20706" s="418"/>
    </row>
    <row r="20707" spans="1:4" ht="25.5">
      <c r="A20707" s="213" t="s">
        <v>26181</v>
      </c>
      <c r="B20707" s="209" t="s">
        <v>26182</v>
      </c>
      <c r="C20707" s="209" t="s">
        <v>14997</v>
      </c>
      <c r="D20707" s="223">
        <v>22</v>
      </c>
    </row>
    <row r="20708" spans="1:4">
      <c r="A20708" s="213" t="s">
        <v>26183</v>
      </c>
      <c r="B20708" s="209" t="s">
        <v>26184</v>
      </c>
      <c r="C20708" s="209" t="s">
        <v>14674</v>
      </c>
      <c r="D20708" s="223">
        <v>187.02590000000001</v>
      </c>
    </row>
    <row r="20709" spans="1:4" ht="25.5">
      <c r="A20709" s="213" t="s">
        <v>26185</v>
      </c>
      <c r="B20709" s="209" t="s">
        <v>26186</v>
      </c>
      <c r="C20709" s="209" t="s">
        <v>14997</v>
      </c>
      <c r="D20709" s="223">
        <v>51.92</v>
      </c>
    </row>
    <row r="20710" spans="1:4" ht="25.5">
      <c r="A20710" s="213" t="s">
        <v>26187</v>
      </c>
      <c r="B20710" s="209" t="s">
        <v>26188</v>
      </c>
      <c r="C20710" s="209" t="s">
        <v>14997</v>
      </c>
      <c r="D20710" s="223">
        <v>24.55</v>
      </c>
    </row>
    <row r="20711" spans="1:4" ht="24" customHeight="1">
      <c r="A20711" s="416" t="s">
        <v>26189</v>
      </c>
      <c r="B20711" s="417"/>
      <c r="C20711" s="417"/>
      <c r="D20711" s="418"/>
    </row>
    <row r="20712" spans="1:4">
      <c r="A20712" s="213" t="s">
        <v>26190</v>
      </c>
      <c r="B20712" s="209" t="s">
        <v>26191</v>
      </c>
      <c r="C20712" s="209" t="s">
        <v>14674</v>
      </c>
      <c r="D20712" s="223">
        <v>171.2321</v>
      </c>
    </row>
    <row r="20713" spans="1:4" ht="20.25" customHeight="1">
      <c r="A20713" s="416" t="s">
        <v>26192</v>
      </c>
      <c r="B20713" s="417"/>
      <c r="C20713" s="417"/>
      <c r="D20713" s="418"/>
    </row>
    <row r="20714" spans="1:4">
      <c r="A20714" s="213" t="s">
        <v>26193</v>
      </c>
      <c r="B20714" s="209" t="s">
        <v>26194</v>
      </c>
      <c r="C20714" s="209" t="s">
        <v>14674</v>
      </c>
      <c r="D20714" s="223">
        <v>382.82049999999998</v>
      </c>
    </row>
    <row r="20715" spans="1:4">
      <c r="A20715" s="213" t="s">
        <v>26195</v>
      </c>
      <c r="B20715" s="209" t="s">
        <v>26196</v>
      </c>
      <c r="C20715" s="209" t="s">
        <v>14674</v>
      </c>
      <c r="D20715" s="223">
        <v>405.51839999999999</v>
      </c>
    </row>
    <row r="20716" spans="1:4">
      <c r="A20716" s="213" t="s">
        <v>26197</v>
      </c>
      <c r="B20716" s="209" t="s">
        <v>26198</v>
      </c>
      <c r="C20716" s="209" t="s">
        <v>14674</v>
      </c>
      <c r="D20716" s="223">
        <v>412.0496</v>
      </c>
    </row>
    <row r="20717" spans="1:4">
      <c r="A20717" s="213" t="s">
        <v>26199</v>
      </c>
      <c r="B20717" s="209" t="s">
        <v>26200</v>
      </c>
      <c r="C20717" s="209" t="s">
        <v>14674</v>
      </c>
      <c r="D20717" s="223">
        <v>240.33369999999999</v>
      </c>
    </row>
    <row r="20718" spans="1:4">
      <c r="A20718" s="213" t="s">
        <v>26201</v>
      </c>
      <c r="B20718" s="209" t="s">
        <v>26202</v>
      </c>
      <c r="C20718" s="209" t="s">
        <v>14674</v>
      </c>
      <c r="D20718" s="223">
        <v>236.83629999999999</v>
      </c>
    </row>
    <row r="20719" spans="1:4" ht="25.5">
      <c r="A20719" s="213" t="s">
        <v>26203</v>
      </c>
      <c r="B20719" s="209" t="s">
        <v>26204</v>
      </c>
      <c r="C20719" s="209" t="s">
        <v>14997</v>
      </c>
      <c r="D20719" s="223">
        <v>154.9041</v>
      </c>
    </row>
    <row r="20720" spans="1:4">
      <c r="A20720" s="213" t="s">
        <v>26205</v>
      </c>
      <c r="B20720" s="209" t="s">
        <v>26206</v>
      </c>
      <c r="C20720" s="209" t="s">
        <v>14674</v>
      </c>
      <c r="D20720" s="223">
        <v>555.87699999999995</v>
      </c>
    </row>
    <row r="20721" spans="1:4" ht="22.5" customHeight="1">
      <c r="A20721" s="416" t="s">
        <v>26207</v>
      </c>
      <c r="B20721" s="417"/>
      <c r="C20721" s="417"/>
      <c r="D20721" s="418"/>
    </row>
    <row r="20722" spans="1:4">
      <c r="A20722" s="213" t="s">
        <v>26208</v>
      </c>
      <c r="B20722" s="209" t="s">
        <v>26209</v>
      </c>
      <c r="C20722" s="209" t="s">
        <v>14997</v>
      </c>
      <c r="D20722" s="223">
        <v>359.34649999999999</v>
      </c>
    </row>
    <row r="20723" spans="1:4" ht="24" customHeight="1">
      <c r="A20723" s="416" t="s">
        <v>26210</v>
      </c>
      <c r="B20723" s="417"/>
      <c r="C20723" s="417"/>
      <c r="D20723" s="418"/>
    </row>
    <row r="20724" spans="1:4" ht="25.5">
      <c r="A20724" s="213" t="s">
        <v>26211</v>
      </c>
      <c r="B20724" s="209" t="s">
        <v>26212</v>
      </c>
      <c r="C20724" s="209" t="s">
        <v>14674</v>
      </c>
      <c r="D20724" s="223">
        <v>1144.8534</v>
      </c>
    </row>
    <row r="20725" spans="1:4">
      <c r="A20725" s="213" t="s">
        <v>26213</v>
      </c>
      <c r="B20725" s="209" t="s">
        <v>26214</v>
      </c>
      <c r="C20725" s="209" t="s">
        <v>14997</v>
      </c>
      <c r="D20725" s="223">
        <v>487.81349999999998</v>
      </c>
    </row>
    <row r="20726" spans="1:4">
      <c r="A20726" s="213" t="s">
        <v>26215</v>
      </c>
      <c r="B20726" s="209" t="s">
        <v>26216</v>
      </c>
      <c r="C20726" s="209" t="s">
        <v>14674</v>
      </c>
      <c r="D20726" s="223">
        <v>970.93020000000001</v>
      </c>
    </row>
    <row r="20727" spans="1:4">
      <c r="A20727" s="213" t="s">
        <v>26217</v>
      </c>
      <c r="B20727" s="209" t="s">
        <v>26218</v>
      </c>
      <c r="C20727" s="209" t="s">
        <v>14674</v>
      </c>
      <c r="D20727" s="223">
        <v>912.12929999999994</v>
      </c>
    </row>
    <row r="20728" spans="1:4">
      <c r="A20728" s="213" t="s">
        <v>26219</v>
      </c>
      <c r="B20728" s="209" t="s">
        <v>26220</v>
      </c>
      <c r="C20728" s="209" t="s">
        <v>14674</v>
      </c>
      <c r="D20728" s="223">
        <v>643.9674</v>
      </c>
    </row>
    <row r="20729" spans="1:4">
      <c r="A20729" s="213" t="s">
        <v>26221</v>
      </c>
      <c r="B20729" s="209" t="s">
        <v>26222</v>
      </c>
      <c r="C20729" s="209" t="s">
        <v>14674</v>
      </c>
      <c r="D20729" s="223">
        <v>643.9674</v>
      </c>
    </row>
    <row r="20730" spans="1:4">
      <c r="A20730" s="213" t="s">
        <v>26223</v>
      </c>
      <c r="B20730" s="209" t="s">
        <v>26224</v>
      </c>
      <c r="C20730" s="209" t="s">
        <v>14674</v>
      </c>
      <c r="D20730" s="223">
        <v>352.50290000000001</v>
      </c>
    </row>
    <row r="20731" spans="1:4" ht="24" customHeight="1">
      <c r="A20731" s="416" t="s">
        <v>26225</v>
      </c>
      <c r="B20731" s="417"/>
      <c r="C20731" s="417"/>
      <c r="D20731" s="418"/>
    </row>
    <row r="20732" spans="1:4" ht="25.5">
      <c r="A20732" s="213" t="s">
        <v>26226</v>
      </c>
      <c r="B20732" s="209" t="s">
        <v>26227</v>
      </c>
      <c r="C20732" s="209" t="s">
        <v>14997</v>
      </c>
      <c r="D20732" s="223">
        <v>306.98610000000002</v>
      </c>
    </row>
    <row r="20733" spans="1:4" ht="25.5">
      <c r="A20733" s="213" t="s">
        <v>26228</v>
      </c>
      <c r="B20733" s="209" t="s">
        <v>26229</v>
      </c>
      <c r="C20733" s="209" t="s">
        <v>14997</v>
      </c>
      <c r="D20733" s="223">
        <v>264.57369999999997</v>
      </c>
    </row>
    <row r="20734" spans="1:4" ht="25.5">
      <c r="A20734" s="213" t="s">
        <v>26230</v>
      </c>
      <c r="B20734" s="209" t="s">
        <v>26231</v>
      </c>
      <c r="C20734" s="209" t="s">
        <v>14997</v>
      </c>
      <c r="D20734" s="223">
        <v>287.43290000000002</v>
      </c>
    </row>
    <row r="20735" spans="1:4" ht="24" customHeight="1">
      <c r="A20735" s="416" t="s">
        <v>26232</v>
      </c>
      <c r="B20735" s="417"/>
      <c r="C20735" s="417"/>
      <c r="D20735" s="418"/>
    </row>
    <row r="20736" spans="1:4">
      <c r="A20736" s="213" t="s">
        <v>26233</v>
      </c>
      <c r="B20736" s="209" t="s">
        <v>26234</v>
      </c>
      <c r="C20736" s="209" t="s">
        <v>14997</v>
      </c>
      <c r="D20736" s="223">
        <v>425.77719999999999</v>
      </c>
    </row>
    <row r="20737" spans="1:4">
      <c r="A20737" s="213" t="s">
        <v>26235</v>
      </c>
      <c r="B20737" s="209" t="s">
        <v>26236</v>
      </c>
      <c r="C20737" s="209" t="s">
        <v>14997</v>
      </c>
      <c r="D20737" s="223">
        <v>469.32859999999999</v>
      </c>
    </row>
    <row r="20738" spans="1:4">
      <c r="A20738" s="213" t="s">
        <v>26237</v>
      </c>
      <c r="B20738" s="209" t="s">
        <v>26238</v>
      </c>
      <c r="C20738" s="209" t="s">
        <v>14997</v>
      </c>
      <c r="D20738" s="223">
        <v>481.73579999999998</v>
      </c>
    </row>
    <row r="20739" spans="1:4">
      <c r="A20739" s="213" t="s">
        <v>26239</v>
      </c>
      <c r="B20739" s="209" t="s">
        <v>26240</v>
      </c>
      <c r="C20739" s="209" t="s">
        <v>14997</v>
      </c>
      <c r="D20739" s="223">
        <v>402.78699999999998</v>
      </c>
    </row>
    <row r="20740" spans="1:4">
      <c r="A20740" s="213" t="s">
        <v>26241</v>
      </c>
      <c r="B20740" s="209" t="s">
        <v>26242</v>
      </c>
      <c r="C20740" s="209" t="s">
        <v>14674</v>
      </c>
      <c r="D20740" s="223">
        <v>345.12509999999997</v>
      </c>
    </row>
    <row r="20741" spans="1:4" ht="24" customHeight="1">
      <c r="A20741" s="416" t="s">
        <v>26243</v>
      </c>
      <c r="B20741" s="417"/>
      <c r="C20741" s="417"/>
      <c r="D20741" s="418"/>
    </row>
    <row r="20742" spans="1:4" ht="25.5">
      <c r="A20742" s="213" t="s">
        <v>26244</v>
      </c>
      <c r="B20742" s="209" t="s">
        <v>26245</v>
      </c>
      <c r="C20742" s="209" t="s">
        <v>14997</v>
      </c>
      <c r="D20742" s="223">
        <v>86.3</v>
      </c>
    </row>
    <row r="20743" spans="1:4">
      <c r="A20743" s="213" t="s">
        <v>26246</v>
      </c>
      <c r="B20743" s="209" t="s">
        <v>26247</v>
      </c>
      <c r="C20743" s="209" t="s">
        <v>14883</v>
      </c>
      <c r="D20743" s="223">
        <v>8.6300000000000008</v>
      </c>
    </row>
    <row r="20744" spans="1:4" ht="24" customHeight="1">
      <c r="A20744" s="416" t="s">
        <v>26248</v>
      </c>
      <c r="B20744" s="417"/>
      <c r="C20744" s="417"/>
      <c r="D20744" s="418"/>
    </row>
    <row r="20745" spans="1:4">
      <c r="A20745" s="213" t="s">
        <v>26249</v>
      </c>
      <c r="B20745" s="209" t="s">
        <v>26250</v>
      </c>
      <c r="C20745" s="209" t="s">
        <v>14657</v>
      </c>
      <c r="D20745" s="223">
        <v>12.15</v>
      </c>
    </row>
    <row r="20746" spans="1:4" ht="24" customHeight="1">
      <c r="A20746" s="416" t="s">
        <v>26251</v>
      </c>
      <c r="B20746" s="417"/>
      <c r="C20746" s="417"/>
      <c r="D20746" s="418"/>
    </row>
    <row r="20747" spans="1:4" ht="25.5">
      <c r="A20747" s="213" t="s">
        <v>26252</v>
      </c>
      <c r="B20747" s="209" t="s">
        <v>26253</v>
      </c>
      <c r="C20747" s="209" t="s">
        <v>14997</v>
      </c>
      <c r="D20747" s="223">
        <v>1419.69</v>
      </c>
    </row>
    <row r="20748" spans="1:4" ht="25.5">
      <c r="A20748" s="213" t="s">
        <v>26254</v>
      </c>
      <c r="B20748" s="209" t="s">
        <v>26255</v>
      </c>
      <c r="C20748" s="209" t="s">
        <v>14997</v>
      </c>
      <c r="D20748" s="223">
        <v>1468.2</v>
      </c>
    </row>
    <row r="20749" spans="1:4" ht="25.5">
      <c r="A20749" s="213" t="s">
        <v>26256</v>
      </c>
      <c r="B20749" s="209" t="s">
        <v>26257</v>
      </c>
      <c r="C20749" s="209" t="s">
        <v>14997</v>
      </c>
      <c r="D20749" s="223">
        <v>3121.39</v>
      </c>
    </row>
    <row r="20750" spans="1:4" ht="24" customHeight="1">
      <c r="A20750" s="416" t="s">
        <v>26258</v>
      </c>
      <c r="B20750" s="417"/>
      <c r="C20750" s="417"/>
      <c r="D20750" s="418"/>
    </row>
    <row r="20751" spans="1:4">
      <c r="A20751" s="213" t="s">
        <v>26259</v>
      </c>
      <c r="B20751" s="209" t="s">
        <v>26260</v>
      </c>
      <c r="C20751" s="209" t="s">
        <v>14997</v>
      </c>
      <c r="D20751" s="223">
        <v>2047.59</v>
      </c>
    </row>
    <row r="20752" spans="1:4" ht="24" customHeight="1">
      <c r="A20752" s="416" t="s">
        <v>26261</v>
      </c>
      <c r="B20752" s="417"/>
      <c r="C20752" s="417"/>
      <c r="D20752" s="418"/>
    </row>
    <row r="20753" spans="1:4" ht="25.5">
      <c r="A20753" s="213" t="s">
        <v>26262</v>
      </c>
      <c r="B20753" s="209" t="s">
        <v>26263</v>
      </c>
      <c r="C20753" s="209" t="s">
        <v>14883</v>
      </c>
      <c r="D20753" s="223">
        <v>71.69</v>
      </c>
    </row>
    <row r="20754" spans="1:4" ht="25.5">
      <c r="A20754" s="213" t="s">
        <v>26264</v>
      </c>
      <c r="B20754" s="209" t="s">
        <v>26265</v>
      </c>
      <c r="C20754" s="209" t="s">
        <v>14883</v>
      </c>
      <c r="D20754" s="223">
        <v>74.58</v>
      </c>
    </row>
    <row r="20755" spans="1:4" ht="25.5">
      <c r="A20755" s="213" t="s">
        <v>26266</v>
      </c>
      <c r="B20755" s="209" t="s">
        <v>26267</v>
      </c>
      <c r="C20755" s="209" t="s">
        <v>14883</v>
      </c>
      <c r="D20755" s="223">
        <v>97.5</v>
      </c>
    </row>
    <row r="20756" spans="1:4" ht="25.5">
      <c r="A20756" s="213" t="s">
        <v>26268</v>
      </c>
      <c r="B20756" s="209" t="s">
        <v>26269</v>
      </c>
      <c r="C20756" s="209" t="s">
        <v>14883</v>
      </c>
      <c r="D20756" s="223">
        <v>121.01</v>
      </c>
    </row>
    <row r="20757" spans="1:4" ht="25.5">
      <c r="A20757" s="213" t="s">
        <v>26270</v>
      </c>
      <c r="B20757" s="209" t="s">
        <v>26271</v>
      </c>
      <c r="C20757" s="209" t="s">
        <v>14883</v>
      </c>
      <c r="D20757" s="223">
        <v>132.58000000000001</v>
      </c>
    </row>
    <row r="20758" spans="1:4" ht="25.5">
      <c r="A20758" s="213" t="s">
        <v>26272</v>
      </c>
      <c r="B20758" s="209" t="s">
        <v>26273</v>
      </c>
      <c r="C20758" s="209" t="s">
        <v>14883</v>
      </c>
      <c r="D20758" s="223">
        <v>165.45</v>
      </c>
    </row>
    <row r="20759" spans="1:4" ht="22.5" customHeight="1">
      <c r="A20759" s="416" t="s">
        <v>26274</v>
      </c>
      <c r="B20759" s="417"/>
      <c r="C20759" s="417"/>
      <c r="D20759" s="418"/>
    </row>
    <row r="20760" spans="1:4" ht="24" customHeight="1">
      <c r="A20760" s="416" t="s">
        <v>26275</v>
      </c>
      <c r="B20760" s="417"/>
      <c r="C20760" s="417"/>
      <c r="D20760" s="418"/>
    </row>
    <row r="20761" spans="1:4">
      <c r="A20761" s="213" t="s">
        <v>26276</v>
      </c>
      <c r="B20761" s="209" t="s">
        <v>26277</v>
      </c>
      <c r="C20761" s="209" t="s">
        <v>14997</v>
      </c>
      <c r="D20761" s="223">
        <v>232.5</v>
      </c>
    </row>
    <row r="20762" spans="1:4">
      <c r="A20762" s="213" t="s">
        <v>26278</v>
      </c>
      <c r="B20762" s="209" t="s">
        <v>26279</v>
      </c>
      <c r="C20762" s="209" t="s">
        <v>14997</v>
      </c>
      <c r="D20762" s="223">
        <v>302.5</v>
      </c>
    </row>
    <row r="20763" spans="1:4" ht="25.5" customHeight="1">
      <c r="A20763" s="416" t="s">
        <v>26280</v>
      </c>
      <c r="B20763" s="417"/>
      <c r="C20763" s="417"/>
      <c r="D20763" s="418"/>
    </row>
    <row r="20764" spans="1:4">
      <c r="A20764" s="213" t="s">
        <v>26281</v>
      </c>
      <c r="B20764" s="209" t="s">
        <v>26282</v>
      </c>
      <c r="C20764" s="209" t="s">
        <v>14883</v>
      </c>
      <c r="D20764" s="223">
        <v>7.2870999999999997</v>
      </c>
    </row>
    <row r="20765" spans="1:4" ht="24" customHeight="1">
      <c r="A20765" s="416" t="s">
        <v>26283</v>
      </c>
      <c r="B20765" s="417"/>
      <c r="C20765" s="417"/>
      <c r="D20765" s="418"/>
    </row>
    <row r="20766" spans="1:4" ht="25.5">
      <c r="A20766" s="213" t="s">
        <v>26284</v>
      </c>
      <c r="B20766" s="209" t="s">
        <v>26285</v>
      </c>
      <c r="C20766" s="209" t="s">
        <v>14883</v>
      </c>
      <c r="D20766" s="223">
        <v>2.7717000000000001</v>
      </c>
    </row>
    <row r="20767" spans="1:4" ht="24" customHeight="1">
      <c r="A20767" s="416" t="s">
        <v>26286</v>
      </c>
      <c r="B20767" s="417"/>
      <c r="C20767" s="417"/>
      <c r="D20767" s="418"/>
    </row>
    <row r="20768" spans="1:4">
      <c r="A20768" s="213" t="s">
        <v>26287</v>
      </c>
      <c r="B20768" s="209" t="s">
        <v>26288</v>
      </c>
      <c r="C20768" s="209" t="s">
        <v>14883</v>
      </c>
      <c r="D20768" s="223">
        <v>1.5824</v>
      </c>
    </row>
    <row r="20769" spans="1:4" ht="18.75" customHeight="1">
      <c r="A20769" s="416" t="s">
        <v>26289</v>
      </c>
      <c r="B20769" s="417"/>
      <c r="C20769" s="417"/>
      <c r="D20769" s="418"/>
    </row>
    <row r="20770" spans="1:4">
      <c r="A20770" s="213" t="s">
        <v>26290</v>
      </c>
      <c r="B20770" s="209" t="s">
        <v>26291</v>
      </c>
      <c r="C20770" s="209" t="s">
        <v>14997</v>
      </c>
      <c r="D20770" s="223">
        <v>19.75</v>
      </c>
    </row>
    <row r="20771" spans="1:4">
      <c r="A20771" s="213" t="s">
        <v>26292</v>
      </c>
      <c r="B20771" s="209" t="s">
        <v>26293</v>
      </c>
      <c r="C20771" s="209" t="s">
        <v>14997</v>
      </c>
      <c r="D20771" s="223">
        <v>51.3</v>
      </c>
    </row>
    <row r="20772" spans="1:4">
      <c r="A20772" s="214"/>
      <c r="B20772" s="210"/>
      <c r="C20772" s="210"/>
      <c r="D20772" s="225"/>
    </row>
    <row r="20773" spans="1:4">
      <c r="A20773" s="213" t="s">
        <v>26294</v>
      </c>
      <c r="B20773" s="209" t="s">
        <v>26295</v>
      </c>
      <c r="C20773" s="209" t="s">
        <v>14997</v>
      </c>
      <c r="D20773" s="223">
        <v>9.75</v>
      </c>
    </row>
    <row r="20774" spans="1:4" ht="25.5">
      <c r="A20774" s="213" t="s">
        <v>26296</v>
      </c>
      <c r="B20774" s="209" t="s">
        <v>26297</v>
      </c>
      <c r="C20774" s="209" t="s">
        <v>14997</v>
      </c>
      <c r="D20774" s="223">
        <v>165.65</v>
      </c>
    </row>
    <row r="20775" spans="1:4" ht="25.5">
      <c r="A20775" s="213" t="s">
        <v>26298</v>
      </c>
      <c r="B20775" s="209" t="s">
        <v>26299</v>
      </c>
      <c r="C20775" s="209" t="s">
        <v>14997</v>
      </c>
      <c r="D20775" s="223">
        <v>22.95</v>
      </c>
    </row>
    <row r="20776" spans="1:4" ht="25.5">
      <c r="A20776" s="213" t="s">
        <v>26300</v>
      </c>
      <c r="B20776" s="209" t="s">
        <v>26301</v>
      </c>
      <c r="C20776" s="209" t="s">
        <v>14997</v>
      </c>
      <c r="D20776" s="223">
        <v>48.6</v>
      </c>
    </row>
    <row r="20777" spans="1:4">
      <c r="A20777" s="213" t="s">
        <v>26302</v>
      </c>
      <c r="B20777" s="209" t="s">
        <v>26303</v>
      </c>
      <c r="C20777" s="209" t="s">
        <v>14997</v>
      </c>
      <c r="D20777" s="223">
        <v>14.35</v>
      </c>
    </row>
    <row r="20778" spans="1:4">
      <c r="A20778" s="213" t="s">
        <v>26304</v>
      </c>
      <c r="B20778" s="209" t="s">
        <v>26305</v>
      </c>
      <c r="C20778" s="209" t="s">
        <v>14997</v>
      </c>
      <c r="D20778" s="223">
        <v>49.9</v>
      </c>
    </row>
    <row r="20779" spans="1:4" ht="21" customHeight="1">
      <c r="A20779" s="416" t="s">
        <v>26306</v>
      </c>
      <c r="B20779" s="417"/>
      <c r="C20779" s="417"/>
      <c r="D20779" s="418"/>
    </row>
    <row r="20780" spans="1:4">
      <c r="A20780" s="213" t="s">
        <v>26307</v>
      </c>
      <c r="B20780" s="209" t="s">
        <v>26308</v>
      </c>
      <c r="C20780" s="209" t="s">
        <v>14997</v>
      </c>
      <c r="D20780" s="223">
        <v>14.97</v>
      </c>
    </row>
    <row r="20781" spans="1:4">
      <c r="A20781" s="213" t="s">
        <v>26309</v>
      </c>
      <c r="B20781" s="209" t="s">
        <v>26310</v>
      </c>
      <c r="C20781" s="209" t="s">
        <v>14997</v>
      </c>
      <c r="D20781" s="223">
        <v>11.37</v>
      </c>
    </row>
    <row r="20782" spans="1:4">
      <c r="A20782" s="213" t="s">
        <v>26311</v>
      </c>
      <c r="B20782" s="209" t="s">
        <v>26312</v>
      </c>
      <c r="C20782" s="209" t="s">
        <v>14997</v>
      </c>
      <c r="D20782" s="223">
        <v>5.1704999999999997</v>
      </c>
    </row>
    <row r="20783" spans="1:4">
      <c r="A20783" s="213" t="s">
        <v>26313</v>
      </c>
      <c r="B20783" s="209" t="s">
        <v>26314</v>
      </c>
      <c r="C20783" s="209" t="s">
        <v>14997</v>
      </c>
      <c r="D20783" s="223">
        <v>13.05</v>
      </c>
    </row>
    <row r="20784" spans="1:4" ht="21" customHeight="1">
      <c r="A20784" s="416" t="s">
        <v>26315</v>
      </c>
      <c r="B20784" s="417"/>
      <c r="C20784" s="417"/>
      <c r="D20784" s="418"/>
    </row>
    <row r="20785" spans="1:4" ht="25.5">
      <c r="A20785" s="213" t="s">
        <v>26316</v>
      </c>
      <c r="B20785" s="209" t="s">
        <v>26317</v>
      </c>
      <c r="C20785" s="209" t="s">
        <v>14997</v>
      </c>
      <c r="D20785" s="223">
        <v>49.9</v>
      </c>
    </row>
    <row r="20786" spans="1:4" ht="25.5">
      <c r="A20786" s="213" t="s">
        <v>26318</v>
      </c>
      <c r="B20786" s="209" t="s">
        <v>26319</v>
      </c>
      <c r="C20786" s="209" t="s">
        <v>14997</v>
      </c>
      <c r="D20786" s="223">
        <v>74.38</v>
      </c>
    </row>
    <row r="20787" spans="1:4" ht="25.5">
      <c r="A20787" s="213" t="s">
        <v>26320</v>
      </c>
      <c r="B20787" s="209" t="s">
        <v>26321</v>
      </c>
      <c r="C20787" s="209" t="s">
        <v>14997</v>
      </c>
      <c r="D20787" s="223">
        <v>67</v>
      </c>
    </row>
    <row r="20788" spans="1:4" ht="25.5">
      <c r="A20788" s="213" t="s">
        <v>26322</v>
      </c>
      <c r="B20788" s="209" t="s">
        <v>26323</v>
      </c>
      <c r="C20788" s="209" t="s">
        <v>14997</v>
      </c>
      <c r="D20788" s="223">
        <v>60.8</v>
      </c>
    </row>
    <row r="20789" spans="1:4" ht="25.5">
      <c r="A20789" s="213" t="s">
        <v>26324</v>
      </c>
      <c r="B20789" s="209" t="s">
        <v>26325</v>
      </c>
      <c r="C20789" s="209" t="s">
        <v>14997</v>
      </c>
      <c r="D20789" s="223">
        <v>53.4</v>
      </c>
    </row>
    <row r="20790" spans="1:4" ht="25.5">
      <c r="A20790" s="213" t="s">
        <v>26326</v>
      </c>
      <c r="B20790" s="209" t="s">
        <v>26327</v>
      </c>
      <c r="C20790" s="209" t="s">
        <v>14997</v>
      </c>
      <c r="D20790" s="223">
        <v>46.99</v>
      </c>
    </row>
    <row r="20791" spans="1:4">
      <c r="A20791" s="213" t="s">
        <v>26328</v>
      </c>
      <c r="B20791" s="209" t="s">
        <v>26329</v>
      </c>
      <c r="C20791" s="209" t="s">
        <v>14997</v>
      </c>
      <c r="D20791" s="223">
        <v>65.89</v>
      </c>
    </row>
    <row r="20792" spans="1:4">
      <c r="A20792" s="213" t="s">
        <v>26330</v>
      </c>
      <c r="B20792" s="209" t="s">
        <v>26331</v>
      </c>
      <c r="C20792" s="209" t="s">
        <v>14997</v>
      </c>
      <c r="D20792" s="223">
        <v>85.81</v>
      </c>
    </row>
    <row r="20793" spans="1:4" ht="21" customHeight="1">
      <c r="A20793" s="416" t="s">
        <v>26332</v>
      </c>
      <c r="B20793" s="417"/>
      <c r="C20793" s="417"/>
      <c r="D20793" s="418"/>
    </row>
    <row r="20794" spans="1:4">
      <c r="A20794" s="213" t="s">
        <v>26333</v>
      </c>
      <c r="B20794" s="209" t="s">
        <v>26334</v>
      </c>
      <c r="C20794" s="209" t="s">
        <v>14997</v>
      </c>
      <c r="D20794" s="223">
        <v>52.99</v>
      </c>
    </row>
    <row r="20795" spans="1:4" ht="24" customHeight="1">
      <c r="A20795" s="416" t="s">
        <v>26335</v>
      </c>
      <c r="B20795" s="417"/>
      <c r="C20795" s="417"/>
      <c r="D20795" s="418"/>
    </row>
    <row r="20796" spans="1:4" ht="26.25" customHeight="1">
      <c r="A20796" s="416" t="s">
        <v>26336</v>
      </c>
      <c r="B20796" s="417"/>
      <c r="C20796" s="417"/>
      <c r="D20796" s="418"/>
    </row>
    <row r="20797" spans="1:4" ht="25.5">
      <c r="A20797" s="213" t="s">
        <v>26337</v>
      </c>
      <c r="B20797" s="209" t="s">
        <v>26338</v>
      </c>
      <c r="C20797" s="209" t="s">
        <v>14883</v>
      </c>
      <c r="D20797" s="223">
        <v>11.76</v>
      </c>
    </row>
    <row r="20798" spans="1:4" ht="25.5">
      <c r="A20798" s="213" t="s">
        <v>26339</v>
      </c>
      <c r="B20798" s="209" t="s">
        <v>26340</v>
      </c>
      <c r="C20798" s="209" t="s">
        <v>14883</v>
      </c>
      <c r="D20798" s="223">
        <v>113.16</v>
      </c>
    </row>
    <row r="20799" spans="1:4" ht="25.5">
      <c r="A20799" s="213" t="s">
        <v>26341</v>
      </c>
      <c r="B20799" s="209" t="s">
        <v>26342</v>
      </c>
      <c r="C20799" s="209" t="s">
        <v>14883</v>
      </c>
      <c r="D20799" s="223">
        <v>2</v>
      </c>
    </row>
    <row r="20800" spans="1:4" ht="25.5">
      <c r="A20800" s="213" t="s">
        <v>26343</v>
      </c>
      <c r="B20800" s="209" t="s">
        <v>26344</v>
      </c>
      <c r="C20800" s="209" t="s">
        <v>14883</v>
      </c>
      <c r="D20800" s="223">
        <v>15.19</v>
      </c>
    </row>
    <row r="20801" spans="1:4" ht="25.5">
      <c r="A20801" s="213" t="s">
        <v>26345</v>
      </c>
      <c r="B20801" s="209" t="s">
        <v>26346</v>
      </c>
      <c r="C20801" s="209" t="s">
        <v>14883</v>
      </c>
      <c r="D20801" s="223">
        <v>169.28</v>
      </c>
    </row>
    <row r="20802" spans="1:4" ht="25.5">
      <c r="A20802" s="213" t="s">
        <v>26347</v>
      </c>
      <c r="B20802" s="209" t="s">
        <v>26348</v>
      </c>
      <c r="C20802" s="209" t="s">
        <v>14883</v>
      </c>
      <c r="D20802" s="223">
        <v>219.98</v>
      </c>
    </row>
    <row r="20803" spans="1:4" ht="25.5">
      <c r="A20803" s="213" t="s">
        <v>26349</v>
      </c>
      <c r="B20803" s="209" t="s">
        <v>26350</v>
      </c>
      <c r="C20803" s="209" t="s">
        <v>14883</v>
      </c>
      <c r="D20803" s="223">
        <v>24.38</v>
      </c>
    </row>
    <row r="20804" spans="1:4" ht="25.5">
      <c r="A20804" s="213" t="s">
        <v>26351</v>
      </c>
      <c r="B20804" s="209" t="s">
        <v>26352</v>
      </c>
      <c r="C20804" s="209" t="s">
        <v>14883</v>
      </c>
      <c r="D20804" s="223">
        <v>3.26</v>
      </c>
    </row>
    <row r="20805" spans="1:4" ht="25.5">
      <c r="A20805" s="213" t="s">
        <v>26353</v>
      </c>
      <c r="B20805" s="209" t="s">
        <v>26354</v>
      </c>
      <c r="C20805" s="209" t="s">
        <v>14883</v>
      </c>
      <c r="D20805" s="223">
        <v>277.72000000000003</v>
      </c>
    </row>
    <row r="20806" spans="1:4" ht="25.5">
      <c r="A20806" s="213" t="s">
        <v>26355</v>
      </c>
      <c r="B20806" s="209" t="s">
        <v>26356</v>
      </c>
      <c r="C20806" s="209" t="s">
        <v>14883</v>
      </c>
      <c r="D20806" s="223">
        <v>34.119999999999997</v>
      </c>
    </row>
    <row r="20807" spans="1:4" ht="25.5">
      <c r="A20807" s="213" t="s">
        <v>26357</v>
      </c>
      <c r="B20807" s="209" t="s">
        <v>26358</v>
      </c>
      <c r="C20807" s="209" t="s">
        <v>14883</v>
      </c>
      <c r="D20807" s="223">
        <v>4.63</v>
      </c>
    </row>
    <row r="20808" spans="1:4" ht="25.5">
      <c r="A20808" s="213" t="s">
        <v>26359</v>
      </c>
      <c r="B20808" s="209" t="s">
        <v>26360</v>
      </c>
      <c r="C20808" s="209" t="s">
        <v>14883</v>
      </c>
      <c r="D20808" s="223">
        <v>40.56</v>
      </c>
    </row>
    <row r="20809" spans="1:4" ht="25.5">
      <c r="A20809" s="213" t="s">
        <v>26361</v>
      </c>
      <c r="B20809" s="209" t="s">
        <v>26362</v>
      </c>
      <c r="C20809" s="209" t="s">
        <v>14883</v>
      </c>
      <c r="D20809" s="223">
        <v>6.17</v>
      </c>
    </row>
    <row r="20810" spans="1:4" ht="25.5">
      <c r="A20810" s="213" t="s">
        <v>26363</v>
      </c>
      <c r="B20810" s="209" t="s">
        <v>26364</v>
      </c>
      <c r="C20810" s="209" t="s">
        <v>14883</v>
      </c>
      <c r="D20810" s="223">
        <v>70.23</v>
      </c>
    </row>
    <row r="20811" spans="1:4" ht="25.5">
      <c r="A20811" s="213" t="s">
        <v>26365</v>
      </c>
      <c r="B20811" s="209" t="s">
        <v>26366</v>
      </c>
      <c r="C20811" s="209" t="s">
        <v>14883</v>
      </c>
      <c r="D20811" s="223">
        <v>90.89</v>
      </c>
    </row>
    <row r="20812" spans="1:4" ht="24" customHeight="1">
      <c r="A20812" s="416" t="s">
        <v>26367</v>
      </c>
      <c r="B20812" s="417"/>
      <c r="C20812" s="417"/>
      <c r="D20812" s="418"/>
    </row>
    <row r="20813" spans="1:4" ht="25.5">
      <c r="A20813" s="213" t="s">
        <v>26368</v>
      </c>
      <c r="B20813" s="209" t="s">
        <v>26369</v>
      </c>
      <c r="C20813" s="209" t="s">
        <v>14883</v>
      </c>
      <c r="D20813" s="223">
        <v>8.7100000000000009</v>
      </c>
    </row>
    <row r="20814" spans="1:4" ht="25.5">
      <c r="A20814" s="213" t="s">
        <v>26370</v>
      </c>
      <c r="B20814" s="209" t="s">
        <v>26371</v>
      </c>
      <c r="C20814" s="209" t="s">
        <v>14883</v>
      </c>
      <c r="D20814" s="223">
        <v>1.26</v>
      </c>
    </row>
    <row r="20815" spans="1:4" ht="25.5">
      <c r="A20815" s="213" t="s">
        <v>26372</v>
      </c>
      <c r="B20815" s="209" t="s">
        <v>26373</v>
      </c>
      <c r="C20815" s="209" t="s">
        <v>14883</v>
      </c>
      <c r="D20815" s="223">
        <v>13.33</v>
      </c>
    </row>
    <row r="20816" spans="1:4" ht="25.5">
      <c r="A20816" s="213" t="s">
        <v>26374</v>
      </c>
      <c r="B20816" s="209" t="s">
        <v>26375</v>
      </c>
      <c r="C20816" s="209" t="s">
        <v>14883</v>
      </c>
      <c r="D20816" s="223">
        <v>2.25</v>
      </c>
    </row>
    <row r="20817" spans="1:4" ht="25.5">
      <c r="A20817" s="213" t="s">
        <v>26376</v>
      </c>
      <c r="B20817" s="209" t="s">
        <v>26377</v>
      </c>
      <c r="C20817" s="209" t="s">
        <v>14883</v>
      </c>
      <c r="D20817" s="223">
        <v>28.22</v>
      </c>
    </row>
    <row r="20818" spans="1:4" ht="25.5">
      <c r="A20818" s="213" t="s">
        <v>26378</v>
      </c>
      <c r="B20818" s="209" t="s">
        <v>26379</v>
      </c>
      <c r="C20818" s="209" t="s">
        <v>14883</v>
      </c>
      <c r="D20818" s="223">
        <v>3.23</v>
      </c>
    </row>
    <row r="20819" spans="1:4" ht="25.5">
      <c r="A20819" s="213" t="s">
        <v>26380</v>
      </c>
      <c r="B20819" s="209" t="s">
        <v>26381</v>
      </c>
      <c r="C20819" s="209" t="s">
        <v>14883</v>
      </c>
      <c r="D20819" s="223">
        <v>4.72</v>
      </c>
    </row>
    <row r="20820" spans="1:4" ht="24" customHeight="1">
      <c r="A20820" s="416" t="s">
        <v>26382</v>
      </c>
      <c r="B20820" s="417"/>
      <c r="C20820" s="417"/>
      <c r="D20820" s="418"/>
    </row>
    <row r="20821" spans="1:4" ht="25.5">
      <c r="A20821" s="213" t="s">
        <v>26383</v>
      </c>
      <c r="B20821" s="209" t="s">
        <v>26384</v>
      </c>
      <c r="C20821" s="209" t="s">
        <v>14883</v>
      </c>
      <c r="D20821" s="223">
        <v>3.6</v>
      </c>
    </row>
    <row r="20822" spans="1:4" ht="23.25" customHeight="1">
      <c r="A20822" s="416" t="s">
        <v>26385</v>
      </c>
      <c r="B20822" s="417"/>
      <c r="C20822" s="417"/>
      <c r="D20822" s="418"/>
    </row>
    <row r="20823" spans="1:4">
      <c r="A20823" s="212" t="s">
        <v>26386</v>
      </c>
      <c r="B20823" s="208"/>
      <c r="C20823" s="208"/>
      <c r="D20823" s="224"/>
    </row>
    <row r="20824" spans="1:4">
      <c r="A20824" s="213" t="s">
        <v>26387</v>
      </c>
      <c r="B20824" s="209" t="s">
        <v>26388</v>
      </c>
      <c r="C20824" s="209" t="s">
        <v>14997</v>
      </c>
      <c r="D20824" s="223">
        <v>35</v>
      </c>
    </row>
    <row r="20825" spans="1:4" ht="24" customHeight="1">
      <c r="A20825" s="416" t="s">
        <v>26389</v>
      </c>
      <c r="B20825" s="417"/>
      <c r="C20825" s="417"/>
      <c r="D20825" s="418"/>
    </row>
    <row r="20826" spans="1:4">
      <c r="A20826" s="213" t="s">
        <v>26390</v>
      </c>
      <c r="B20826" s="209" t="s">
        <v>26391</v>
      </c>
      <c r="C20826" s="209" t="s">
        <v>14883</v>
      </c>
      <c r="D20826" s="223">
        <v>1.37</v>
      </c>
    </row>
    <row r="20827" spans="1:4">
      <c r="A20827" s="213" t="s">
        <v>26392</v>
      </c>
      <c r="B20827" s="209" t="s">
        <v>26393</v>
      </c>
      <c r="C20827" s="209" t="s">
        <v>14883</v>
      </c>
      <c r="D20827" s="223">
        <v>7.0000000000000007E-2</v>
      </c>
    </row>
    <row r="20828" spans="1:4" ht="24" customHeight="1">
      <c r="A20828" s="416" t="s">
        <v>26394</v>
      </c>
      <c r="B20828" s="417"/>
      <c r="C20828" s="417"/>
      <c r="D20828" s="418"/>
    </row>
    <row r="20829" spans="1:4" ht="18" customHeight="1">
      <c r="A20829" s="416" t="s">
        <v>26395</v>
      </c>
      <c r="B20829" s="417"/>
      <c r="C20829" s="417"/>
      <c r="D20829" s="418"/>
    </row>
    <row r="20830" spans="1:4">
      <c r="A20830" s="213" t="s">
        <v>26396</v>
      </c>
      <c r="B20830" s="209" t="s">
        <v>26397</v>
      </c>
      <c r="C20830" s="209" t="s">
        <v>14657</v>
      </c>
      <c r="D20830" s="223">
        <v>70.5</v>
      </c>
    </row>
    <row r="20831" spans="1:4">
      <c r="A20831" s="213" t="s">
        <v>26398</v>
      </c>
      <c r="B20831" s="209" t="s">
        <v>26399</v>
      </c>
      <c r="C20831" s="209" t="s">
        <v>14657</v>
      </c>
      <c r="D20831" s="223">
        <v>31.21</v>
      </c>
    </row>
    <row r="20832" spans="1:4" ht="18" customHeight="1">
      <c r="A20832" s="416" t="s">
        <v>26400</v>
      </c>
      <c r="B20832" s="417"/>
      <c r="C20832" s="417"/>
      <c r="D20832" s="418"/>
    </row>
    <row r="20833" spans="1:4">
      <c r="A20833" s="213" t="s">
        <v>26401</v>
      </c>
      <c r="B20833" s="209" t="s">
        <v>26402</v>
      </c>
      <c r="C20833" s="209" t="s">
        <v>14657</v>
      </c>
      <c r="D20833" s="223">
        <v>76.94</v>
      </c>
    </row>
    <row r="20834" spans="1:4">
      <c r="A20834" s="213" t="s">
        <v>26403</v>
      </c>
      <c r="B20834" s="209" t="s">
        <v>26404</v>
      </c>
      <c r="C20834" s="209" t="s">
        <v>14997</v>
      </c>
      <c r="D20834" s="223">
        <v>11.99</v>
      </c>
    </row>
    <row r="20835" spans="1:4" ht="24" customHeight="1">
      <c r="A20835" s="416" t="s">
        <v>26405</v>
      </c>
      <c r="B20835" s="417"/>
      <c r="C20835" s="417"/>
      <c r="D20835" s="418"/>
    </row>
    <row r="20836" spans="1:4">
      <c r="A20836" s="213" t="s">
        <v>26406</v>
      </c>
      <c r="B20836" s="209" t="s">
        <v>26407</v>
      </c>
      <c r="C20836" s="209" t="s">
        <v>14997</v>
      </c>
      <c r="D20836" s="223">
        <v>522.72</v>
      </c>
    </row>
    <row r="20837" spans="1:4" ht="25.5">
      <c r="A20837" s="213" t="s">
        <v>26408</v>
      </c>
      <c r="B20837" s="209" t="s">
        <v>26409</v>
      </c>
      <c r="C20837" s="209" t="s">
        <v>14997</v>
      </c>
      <c r="D20837" s="223">
        <v>740</v>
      </c>
    </row>
    <row r="20838" spans="1:4">
      <c r="A20838" s="213" t="s">
        <v>26410</v>
      </c>
      <c r="B20838" s="209" t="s">
        <v>26411</v>
      </c>
      <c r="C20838" s="209" t="s">
        <v>14997</v>
      </c>
      <c r="D20838" s="223">
        <v>70.825100000000006</v>
      </c>
    </row>
    <row r="20839" spans="1:4" ht="24" customHeight="1">
      <c r="A20839" s="416" t="s">
        <v>26412</v>
      </c>
      <c r="B20839" s="417"/>
      <c r="C20839" s="417"/>
      <c r="D20839" s="418"/>
    </row>
    <row r="20840" spans="1:4">
      <c r="A20840" s="213" t="s">
        <v>26413</v>
      </c>
      <c r="B20840" s="209" t="s">
        <v>26414</v>
      </c>
      <c r="C20840" s="209" t="s">
        <v>14997</v>
      </c>
      <c r="D20840" s="223">
        <v>37.07</v>
      </c>
    </row>
    <row r="20841" spans="1:4">
      <c r="A20841" s="213" t="s">
        <v>26415</v>
      </c>
      <c r="B20841" s="209" t="s">
        <v>26416</v>
      </c>
      <c r="C20841" s="209" t="s">
        <v>14997</v>
      </c>
      <c r="D20841" s="223">
        <v>39.479999999999997</v>
      </c>
    </row>
    <row r="20842" spans="1:4">
      <c r="A20842" s="213" t="s">
        <v>26417</v>
      </c>
      <c r="B20842" s="209" t="s">
        <v>26418</v>
      </c>
      <c r="C20842" s="209" t="s">
        <v>14997</v>
      </c>
      <c r="D20842" s="223">
        <v>68.97</v>
      </c>
    </row>
    <row r="20843" spans="1:4" ht="24" customHeight="1">
      <c r="A20843" s="416" t="s">
        <v>26419</v>
      </c>
      <c r="B20843" s="417"/>
      <c r="C20843" s="417"/>
      <c r="D20843" s="418"/>
    </row>
    <row r="20844" spans="1:4" ht="25.5">
      <c r="A20844" s="213" t="s">
        <v>26420</v>
      </c>
      <c r="B20844" s="209" t="s">
        <v>26421</v>
      </c>
      <c r="C20844" s="209" t="s">
        <v>14997</v>
      </c>
      <c r="D20844" s="223">
        <v>24.9</v>
      </c>
    </row>
    <row r="20845" spans="1:4" ht="24" customHeight="1">
      <c r="A20845" s="416" t="s">
        <v>26422</v>
      </c>
      <c r="B20845" s="417"/>
      <c r="C20845" s="417"/>
      <c r="D20845" s="418"/>
    </row>
    <row r="20846" spans="1:4">
      <c r="A20846" s="213" t="s">
        <v>26423</v>
      </c>
      <c r="B20846" s="209" t="s">
        <v>26424</v>
      </c>
      <c r="C20846" s="209" t="s">
        <v>14997</v>
      </c>
      <c r="D20846" s="223">
        <v>3.44</v>
      </c>
    </row>
    <row r="20847" spans="1:4" ht="24" customHeight="1">
      <c r="A20847" s="416" t="s">
        <v>26425</v>
      </c>
      <c r="B20847" s="417"/>
      <c r="C20847" s="417"/>
      <c r="D20847" s="418"/>
    </row>
    <row r="20848" spans="1:4">
      <c r="A20848" s="213" t="s">
        <v>26426</v>
      </c>
      <c r="B20848" s="209" t="s">
        <v>26427</v>
      </c>
      <c r="C20848" s="209" t="s">
        <v>14883</v>
      </c>
      <c r="D20848" s="223">
        <v>314.99</v>
      </c>
    </row>
    <row r="20849" spans="1:4">
      <c r="A20849" s="213" t="s">
        <v>26428</v>
      </c>
      <c r="B20849" s="209" t="s">
        <v>26429</v>
      </c>
      <c r="C20849" s="209" t="s">
        <v>14997</v>
      </c>
      <c r="D20849" s="223">
        <v>6.18</v>
      </c>
    </row>
    <row r="20850" spans="1:4" ht="24" customHeight="1">
      <c r="A20850" s="416" t="s">
        <v>26430</v>
      </c>
      <c r="B20850" s="417"/>
      <c r="C20850" s="417"/>
      <c r="D20850" s="418"/>
    </row>
    <row r="20851" spans="1:4" ht="25.5">
      <c r="A20851" s="213" t="s">
        <v>26431</v>
      </c>
      <c r="B20851" s="209" t="s">
        <v>26432</v>
      </c>
      <c r="C20851" s="209" t="s">
        <v>14997</v>
      </c>
      <c r="D20851" s="223">
        <v>85.99</v>
      </c>
    </row>
    <row r="20852" spans="1:4" ht="25.5">
      <c r="A20852" s="213" t="s">
        <v>26433</v>
      </c>
      <c r="B20852" s="209" t="s">
        <v>26434</v>
      </c>
      <c r="C20852" s="209" t="s">
        <v>14997</v>
      </c>
      <c r="D20852" s="223">
        <v>375.54</v>
      </c>
    </row>
    <row r="20853" spans="1:4">
      <c r="A20853" s="213" t="s">
        <v>26435</v>
      </c>
      <c r="B20853" s="209" t="s">
        <v>26436</v>
      </c>
      <c r="C20853" s="209" t="s">
        <v>14997</v>
      </c>
      <c r="D20853" s="223">
        <v>283.68</v>
      </c>
    </row>
    <row r="20854" spans="1:4" ht="25.5">
      <c r="A20854" s="213" t="s">
        <v>26437</v>
      </c>
      <c r="B20854" s="209" t="s">
        <v>26438</v>
      </c>
      <c r="C20854" s="209" t="s">
        <v>14997</v>
      </c>
      <c r="D20854" s="223">
        <v>99.04</v>
      </c>
    </row>
    <row r="20855" spans="1:4" ht="25.5">
      <c r="A20855" s="213" t="s">
        <v>26439</v>
      </c>
      <c r="B20855" s="209" t="s">
        <v>26440</v>
      </c>
      <c r="C20855" s="209" t="s">
        <v>14997</v>
      </c>
      <c r="D20855" s="223">
        <v>92.88</v>
      </c>
    </row>
    <row r="20856" spans="1:4" ht="25.5">
      <c r="A20856" s="213" t="s">
        <v>26441</v>
      </c>
      <c r="B20856" s="209" t="s">
        <v>26442</v>
      </c>
      <c r="C20856" s="209" t="s">
        <v>14997</v>
      </c>
      <c r="D20856" s="223">
        <v>468.4</v>
      </c>
    </row>
    <row r="20857" spans="1:4" ht="25.5">
      <c r="A20857" s="213" t="s">
        <v>26443</v>
      </c>
      <c r="B20857" s="209" t="s">
        <v>26444</v>
      </c>
      <c r="C20857" s="209" t="s">
        <v>14997</v>
      </c>
      <c r="D20857" s="223">
        <v>854.31</v>
      </c>
    </row>
    <row r="20858" spans="1:4" ht="25.5">
      <c r="A20858" s="213" t="s">
        <v>26445</v>
      </c>
      <c r="B20858" s="209" t="s">
        <v>26446</v>
      </c>
      <c r="C20858" s="209" t="s">
        <v>14997</v>
      </c>
      <c r="D20858" s="223">
        <v>775.26</v>
      </c>
    </row>
    <row r="20859" spans="1:4" ht="25.5">
      <c r="A20859" s="213" t="s">
        <v>26447</v>
      </c>
      <c r="B20859" s="209" t="s">
        <v>26448</v>
      </c>
      <c r="C20859" s="209" t="s">
        <v>14997</v>
      </c>
      <c r="D20859" s="223">
        <v>107.62</v>
      </c>
    </row>
    <row r="20860" spans="1:4" ht="25.5">
      <c r="A20860" s="213" t="s">
        <v>26449</v>
      </c>
      <c r="B20860" s="209" t="s">
        <v>26450</v>
      </c>
      <c r="C20860" s="209" t="s">
        <v>14997</v>
      </c>
      <c r="D20860" s="223">
        <v>555</v>
      </c>
    </row>
    <row r="20861" spans="1:4" ht="24" customHeight="1">
      <c r="A20861" s="416" t="s">
        <v>26451</v>
      </c>
      <c r="B20861" s="417"/>
      <c r="C20861" s="417"/>
      <c r="D20861" s="418"/>
    </row>
    <row r="20862" spans="1:4" ht="18" customHeight="1">
      <c r="A20862" s="416" t="s">
        <v>26452</v>
      </c>
      <c r="B20862" s="417"/>
      <c r="C20862" s="417"/>
      <c r="D20862" s="418"/>
    </row>
    <row r="20863" spans="1:4">
      <c r="A20863" s="213" t="s">
        <v>26453</v>
      </c>
      <c r="B20863" s="209" t="s">
        <v>26454</v>
      </c>
      <c r="C20863" s="209" t="s">
        <v>14997</v>
      </c>
      <c r="D20863" s="223">
        <v>239.9</v>
      </c>
    </row>
    <row r="20864" spans="1:4">
      <c r="A20864" s="213" t="s">
        <v>26455</v>
      </c>
      <c r="B20864" s="209" t="s">
        <v>26456</v>
      </c>
      <c r="C20864" s="209" t="s">
        <v>14997</v>
      </c>
      <c r="D20864" s="223">
        <v>326.10000000000002</v>
      </c>
    </row>
    <row r="20865" spans="1:4" ht="23.25" customHeight="1">
      <c r="A20865" s="416" t="s">
        <v>26457</v>
      </c>
      <c r="B20865" s="417"/>
      <c r="C20865" s="417"/>
      <c r="D20865" s="418"/>
    </row>
    <row r="20866" spans="1:4">
      <c r="A20866" s="213" t="s">
        <v>26458</v>
      </c>
      <c r="B20866" s="209" t="s">
        <v>26459</v>
      </c>
      <c r="C20866" s="209" t="s">
        <v>14997</v>
      </c>
      <c r="D20866" s="223">
        <v>12.11</v>
      </c>
    </row>
    <row r="20867" spans="1:4">
      <c r="A20867" s="213" t="s">
        <v>26460</v>
      </c>
      <c r="B20867" s="209" t="s">
        <v>26461</v>
      </c>
      <c r="C20867" s="209" t="s">
        <v>14997</v>
      </c>
      <c r="D20867" s="223">
        <v>79.900000000000006</v>
      </c>
    </row>
    <row r="20868" spans="1:4">
      <c r="A20868" s="213" t="s">
        <v>26462</v>
      </c>
      <c r="B20868" s="209" t="s">
        <v>26463</v>
      </c>
      <c r="C20868" s="209" t="s">
        <v>14997</v>
      </c>
      <c r="D20868" s="223">
        <v>65.81</v>
      </c>
    </row>
    <row r="20869" spans="1:4">
      <c r="A20869" s="212" t="s">
        <v>26464</v>
      </c>
      <c r="B20869" s="208"/>
      <c r="C20869" s="208"/>
      <c r="D20869" s="224"/>
    </row>
    <row r="20870" spans="1:4">
      <c r="A20870" s="213" t="s">
        <v>26465</v>
      </c>
      <c r="B20870" s="209" t="s">
        <v>26466</v>
      </c>
      <c r="C20870" s="209" t="s">
        <v>14997</v>
      </c>
      <c r="D20870" s="223">
        <v>163.62</v>
      </c>
    </row>
    <row r="20871" spans="1:4">
      <c r="A20871" s="213" t="s">
        <v>26467</v>
      </c>
      <c r="B20871" s="209" t="s">
        <v>26468</v>
      </c>
      <c r="C20871" s="209" t="s">
        <v>14997</v>
      </c>
      <c r="D20871" s="223">
        <v>740</v>
      </c>
    </row>
    <row r="20872" spans="1:4">
      <c r="A20872" s="213" t="s">
        <v>26469</v>
      </c>
      <c r="B20872" s="209" t="s">
        <v>26470</v>
      </c>
      <c r="C20872" s="209" t="s">
        <v>14997</v>
      </c>
      <c r="D20872" s="223">
        <v>205</v>
      </c>
    </row>
    <row r="20873" spans="1:4" ht="24" customHeight="1">
      <c r="A20873" s="416" t="s">
        <v>26471</v>
      </c>
      <c r="B20873" s="417"/>
      <c r="C20873" s="417"/>
      <c r="D20873" s="418"/>
    </row>
    <row r="20874" spans="1:4" ht="25.5">
      <c r="A20874" s="213" t="s">
        <v>26472</v>
      </c>
      <c r="B20874" s="209" t="s">
        <v>26473</v>
      </c>
      <c r="C20874" s="209" t="s">
        <v>14997</v>
      </c>
      <c r="D20874" s="223">
        <v>54.29</v>
      </c>
    </row>
    <row r="20875" spans="1:4" ht="25.5">
      <c r="A20875" s="213" t="s">
        <v>26474</v>
      </c>
      <c r="B20875" s="209" t="s">
        <v>26475</v>
      </c>
      <c r="C20875" s="209" t="s">
        <v>14997</v>
      </c>
      <c r="D20875" s="223">
        <v>303.88</v>
      </c>
    </row>
    <row r="20876" spans="1:4" ht="25.5">
      <c r="A20876" s="213" t="s">
        <v>26476</v>
      </c>
      <c r="B20876" s="209" t="s">
        <v>26477</v>
      </c>
      <c r="C20876" s="209" t="s">
        <v>14997</v>
      </c>
      <c r="D20876" s="223">
        <v>389</v>
      </c>
    </row>
    <row r="20877" spans="1:4">
      <c r="A20877" s="213" t="s">
        <v>26478</v>
      </c>
      <c r="B20877" s="209" t="s">
        <v>26479</v>
      </c>
      <c r="C20877" s="209" t="s">
        <v>14997</v>
      </c>
      <c r="D20877" s="223">
        <v>3.58</v>
      </c>
    </row>
    <row r="20878" spans="1:4" ht="25.5">
      <c r="A20878" s="213" t="s">
        <v>26480</v>
      </c>
      <c r="B20878" s="209" t="s">
        <v>26481</v>
      </c>
      <c r="C20878" s="209" t="s">
        <v>14997</v>
      </c>
      <c r="D20878" s="223">
        <v>49.98</v>
      </c>
    </row>
    <row r="20879" spans="1:4" ht="25.5">
      <c r="A20879" s="213" t="s">
        <v>26482</v>
      </c>
      <c r="B20879" s="209" t="s">
        <v>26483</v>
      </c>
      <c r="C20879" s="209" t="s">
        <v>14997</v>
      </c>
      <c r="D20879" s="223">
        <v>34.020000000000003</v>
      </c>
    </row>
    <row r="20880" spans="1:4" ht="25.5">
      <c r="A20880" s="213" t="s">
        <v>26484</v>
      </c>
      <c r="B20880" s="209" t="s">
        <v>26485</v>
      </c>
      <c r="C20880" s="209" t="s">
        <v>14997</v>
      </c>
      <c r="D20880" s="223">
        <v>32.54</v>
      </c>
    </row>
    <row r="20881" spans="1:4" ht="25.5">
      <c r="A20881" s="213" t="s">
        <v>26486</v>
      </c>
      <c r="B20881" s="209" t="s">
        <v>26487</v>
      </c>
      <c r="C20881" s="209" t="s">
        <v>14997</v>
      </c>
      <c r="D20881" s="223">
        <v>32.96</v>
      </c>
    </row>
    <row r="20882" spans="1:4" ht="24" customHeight="1">
      <c r="A20882" s="416" t="s">
        <v>26488</v>
      </c>
      <c r="B20882" s="417"/>
      <c r="C20882" s="417"/>
      <c r="D20882" s="418"/>
    </row>
    <row r="20883" spans="1:4">
      <c r="A20883" s="213" t="s">
        <v>26489</v>
      </c>
      <c r="B20883" s="209" t="s">
        <v>26490</v>
      </c>
      <c r="C20883" s="209" t="s">
        <v>14997</v>
      </c>
      <c r="D20883" s="223">
        <v>30.6</v>
      </c>
    </row>
    <row r="20884" spans="1:4">
      <c r="A20884" s="213" t="s">
        <v>26491</v>
      </c>
      <c r="B20884" s="209" t="s">
        <v>26492</v>
      </c>
      <c r="C20884" s="209" t="s">
        <v>14997</v>
      </c>
      <c r="D20884" s="223">
        <v>4.99</v>
      </c>
    </row>
    <row r="20885" spans="1:4" ht="20.25" customHeight="1">
      <c r="A20885" s="416" t="s">
        <v>26493</v>
      </c>
      <c r="B20885" s="417"/>
      <c r="C20885" s="417"/>
      <c r="D20885" s="418"/>
    </row>
    <row r="20886" spans="1:4" ht="23.25" customHeight="1">
      <c r="A20886" s="416" t="s">
        <v>26494</v>
      </c>
      <c r="B20886" s="417"/>
      <c r="C20886" s="417"/>
      <c r="D20886" s="418"/>
    </row>
    <row r="20887" spans="1:4" ht="25.5">
      <c r="A20887" s="213" t="s">
        <v>26495</v>
      </c>
      <c r="B20887" s="209" t="s">
        <v>26496</v>
      </c>
      <c r="C20887" s="209" t="s">
        <v>14997</v>
      </c>
      <c r="D20887" s="223">
        <v>87.082499999999996</v>
      </c>
    </row>
    <row r="20888" spans="1:4" ht="24" customHeight="1">
      <c r="A20888" s="416" t="s">
        <v>26497</v>
      </c>
      <c r="B20888" s="417"/>
      <c r="C20888" s="417"/>
      <c r="D20888" s="418"/>
    </row>
    <row r="20889" spans="1:4" ht="25.5">
      <c r="A20889" s="213" t="s">
        <v>26498</v>
      </c>
      <c r="B20889" s="209" t="s">
        <v>26499</v>
      </c>
      <c r="C20889" s="209" t="s">
        <v>14997</v>
      </c>
      <c r="D20889" s="223">
        <v>180</v>
      </c>
    </row>
    <row r="20890" spans="1:4" ht="24" customHeight="1">
      <c r="A20890" s="416" t="s">
        <v>26500</v>
      </c>
      <c r="B20890" s="417"/>
      <c r="C20890" s="417"/>
      <c r="D20890" s="418"/>
    </row>
    <row r="20891" spans="1:4" ht="25.5">
      <c r="A20891" s="213" t="s">
        <v>26501</v>
      </c>
      <c r="B20891" s="209" t="s">
        <v>26502</v>
      </c>
      <c r="C20891" s="209" t="s">
        <v>14997</v>
      </c>
      <c r="D20891" s="223">
        <v>139.9</v>
      </c>
    </row>
    <row r="20892" spans="1:4" ht="25.5">
      <c r="A20892" s="213" t="s">
        <v>26503</v>
      </c>
      <c r="B20892" s="209" t="s">
        <v>26504</v>
      </c>
      <c r="C20892" s="209" t="s">
        <v>14997</v>
      </c>
      <c r="D20892" s="223">
        <v>122.27</v>
      </c>
    </row>
    <row r="20893" spans="1:4" ht="25.5">
      <c r="A20893" s="213" t="s">
        <v>26505</v>
      </c>
      <c r="B20893" s="209" t="s">
        <v>26506</v>
      </c>
      <c r="C20893" s="209" t="s">
        <v>14997</v>
      </c>
      <c r="D20893" s="223">
        <v>247.39</v>
      </c>
    </row>
    <row r="20894" spans="1:4" ht="24" customHeight="1">
      <c r="A20894" s="416" t="s">
        <v>26507</v>
      </c>
      <c r="B20894" s="417"/>
      <c r="C20894" s="417"/>
      <c r="D20894" s="418"/>
    </row>
    <row r="20895" spans="1:4" ht="21" customHeight="1">
      <c r="A20895" s="416" t="s">
        <v>26508</v>
      </c>
      <c r="B20895" s="417"/>
      <c r="C20895" s="417"/>
      <c r="D20895" s="418"/>
    </row>
    <row r="20896" spans="1:4" ht="25.5">
      <c r="A20896" s="213" t="s">
        <v>26509</v>
      </c>
      <c r="B20896" s="209" t="s">
        <v>26510</v>
      </c>
      <c r="C20896" s="209" t="s">
        <v>14997</v>
      </c>
      <c r="D20896" s="223">
        <v>286.94</v>
      </c>
    </row>
    <row r="20897" spans="1:4" ht="25.5">
      <c r="A20897" s="213" t="s">
        <v>26511</v>
      </c>
      <c r="B20897" s="209" t="s">
        <v>26512</v>
      </c>
      <c r="C20897" s="209" t="s">
        <v>14997</v>
      </c>
      <c r="D20897" s="223">
        <v>1843.64</v>
      </c>
    </row>
    <row r="20898" spans="1:4">
      <c r="A20898" s="213" t="s">
        <v>26513</v>
      </c>
      <c r="B20898" s="209" t="s">
        <v>26514</v>
      </c>
      <c r="C20898" s="209" t="s">
        <v>14997</v>
      </c>
      <c r="D20898" s="223">
        <v>160</v>
      </c>
    </row>
    <row r="20899" spans="1:4" ht="24" customHeight="1">
      <c r="A20899" s="416" t="s">
        <v>26515</v>
      </c>
      <c r="B20899" s="417"/>
      <c r="C20899" s="417"/>
      <c r="D20899" s="418"/>
    </row>
    <row r="20900" spans="1:4">
      <c r="A20900" s="213" t="s">
        <v>26516</v>
      </c>
      <c r="B20900" s="209" t="s">
        <v>26517</v>
      </c>
      <c r="C20900" s="209" t="s">
        <v>14997</v>
      </c>
      <c r="D20900" s="223">
        <v>102.59</v>
      </c>
    </row>
    <row r="20901" spans="1:4">
      <c r="A20901" s="213" t="s">
        <v>26518</v>
      </c>
      <c r="B20901" s="209" t="s">
        <v>26519</v>
      </c>
      <c r="C20901" s="209" t="s">
        <v>14997</v>
      </c>
      <c r="D20901" s="223">
        <v>102.59</v>
      </c>
    </row>
    <row r="20902" spans="1:4" ht="24" customHeight="1">
      <c r="A20902" s="416" t="s">
        <v>26520</v>
      </c>
      <c r="B20902" s="417"/>
      <c r="C20902" s="417"/>
      <c r="D20902" s="418"/>
    </row>
    <row r="20903" spans="1:4" ht="25.5">
      <c r="A20903" s="213" t="s">
        <v>26521</v>
      </c>
      <c r="B20903" s="209" t="s">
        <v>26522</v>
      </c>
      <c r="C20903" s="209" t="s">
        <v>14997</v>
      </c>
      <c r="D20903" s="223">
        <v>33.5</v>
      </c>
    </row>
    <row r="20904" spans="1:4" ht="25.5">
      <c r="A20904" s="213" t="s">
        <v>26523</v>
      </c>
      <c r="B20904" s="209" t="s">
        <v>26524</v>
      </c>
      <c r="C20904" s="209" t="s">
        <v>14997</v>
      </c>
      <c r="D20904" s="223">
        <v>30.03</v>
      </c>
    </row>
    <row r="20905" spans="1:4" ht="25.5" customHeight="1">
      <c r="A20905" s="416" t="s">
        <v>26525</v>
      </c>
      <c r="B20905" s="417"/>
      <c r="C20905" s="417"/>
      <c r="D20905" s="418"/>
    </row>
    <row r="20906" spans="1:4" ht="24" customHeight="1">
      <c r="A20906" s="416" t="s">
        <v>26526</v>
      </c>
      <c r="B20906" s="417"/>
      <c r="C20906" s="417"/>
      <c r="D20906" s="418"/>
    </row>
    <row r="20907" spans="1:4" ht="25.5">
      <c r="A20907" s="213" t="s">
        <v>26527</v>
      </c>
      <c r="B20907" s="209" t="s">
        <v>26528</v>
      </c>
      <c r="C20907" s="209" t="s">
        <v>14997</v>
      </c>
      <c r="D20907" s="223">
        <v>481.12</v>
      </c>
    </row>
    <row r="20908" spans="1:4" ht="24" customHeight="1">
      <c r="A20908" s="416" t="s">
        <v>26529</v>
      </c>
      <c r="B20908" s="417"/>
      <c r="C20908" s="417"/>
      <c r="D20908" s="418"/>
    </row>
    <row r="20909" spans="1:4" ht="25.5">
      <c r="A20909" s="213" t="s">
        <v>26530</v>
      </c>
      <c r="B20909" s="209" t="s">
        <v>26531</v>
      </c>
      <c r="C20909" s="209" t="s">
        <v>14997</v>
      </c>
      <c r="D20909" s="223">
        <v>257.3</v>
      </c>
    </row>
    <row r="20910" spans="1:4" ht="25.5">
      <c r="A20910" s="213" t="s">
        <v>26532</v>
      </c>
      <c r="B20910" s="209" t="s">
        <v>26533</v>
      </c>
      <c r="C20910" s="209" t="s">
        <v>14997</v>
      </c>
      <c r="D20910" s="223">
        <v>130.51</v>
      </c>
    </row>
    <row r="20911" spans="1:4" ht="25.5">
      <c r="A20911" s="213" t="s">
        <v>26534</v>
      </c>
      <c r="B20911" s="209" t="s">
        <v>26535</v>
      </c>
      <c r="C20911" s="209" t="s">
        <v>14997</v>
      </c>
      <c r="D20911" s="223">
        <v>203</v>
      </c>
    </row>
    <row r="20912" spans="1:4" ht="25.5">
      <c r="A20912" s="213" t="s">
        <v>26536</v>
      </c>
      <c r="B20912" s="209" t="s">
        <v>26537</v>
      </c>
      <c r="C20912" s="209" t="s">
        <v>14997</v>
      </c>
      <c r="D20912" s="223">
        <v>233.49</v>
      </c>
    </row>
    <row r="20913" spans="1:4" ht="25.5">
      <c r="A20913" s="213" t="s">
        <v>26538</v>
      </c>
      <c r="B20913" s="209" t="s">
        <v>26539</v>
      </c>
      <c r="C20913" s="209" t="s">
        <v>14997</v>
      </c>
      <c r="D20913" s="223">
        <v>209.79</v>
      </c>
    </row>
    <row r="20914" spans="1:4" ht="25.5">
      <c r="A20914" s="213" t="s">
        <v>26540</v>
      </c>
      <c r="B20914" s="209" t="s">
        <v>26541</v>
      </c>
      <c r="C20914" s="209" t="s">
        <v>14997</v>
      </c>
      <c r="D20914" s="223">
        <v>170</v>
      </c>
    </row>
    <row r="20915" spans="1:4" ht="25.5">
      <c r="A20915" s="213" t="s">
        <v>26542</v>
      </c>
      <c r="B20915" s="209" t="s">
        <v>26543</v>
      </c>
      <c r="C20915" s="209" t="s">
        <v>14997</v>
      </c>
      <c r="D20915" s="223">
        <v>136.46</v>
      </c>
    </row>
    <row r="20916" spans="1:4" ht="24" customHeight="1">
      <c r="A20916" s="416" t="s">
        <v>26544</v>
      </c>
      <c r="B20916" s="417"/>
      <c r="C20916" s="417"/>
      <c r="D20916" s="418"/>
    </row>
    <row r="20917" spans="1:4">
      <c r="A20917" s="213" t="s">
        <v>26545</v>
      </c>
      <c r="B20917" s="209" t="s">
        <v>26546</v>
      </c>
      <c r="C20917" s="209" t="s">
        <v>14752</v>
      </c>
      <c r="D20917" s="223">
        <v>1100</v>
      </c>
    </row>
    <row r="20918" spans="1:4" ht="25.5" customHeight="1">
      <c r="A20918" s="416" t="s">
        <v>26547</v>
      </c>
      <c r="B20918" s="417"/>
      <c r="C20918" s="417"/>
      <c r="D20918" s="418"/>
    </row>
    <row r="20919" spans="1:4">
      <c r="A20919" s="213" t="s">
        <v>26548</v>
      </c>
      <c r="B20919" s="209" t="s">
        <v>26549</v>
      </c>
      <c r="C20919" s="209" t="s">
        <v>14674</v>
      </c>
      <c r="D20919" s="223">
        <v>5.6</v>
      </c>
    </row>
    <row r="20920" spans="1:4">
      <c r="A20920" s="213" t="s">
        <v>26550</v>
      </c>
      <c r="B20920" s="209" t="s">
        <v>26551</v>
      </c>
      <c r="C20920" s="209" t="s">
        <v>14997</v>
      </c>
      <c r="D20920" s="223">
        <v>10.44</v>
      </c>
    </row>
    <row r="20921" spans="1:4" ht="25.5">
      <c r="A20921" s="213" t="s">
        <v>26552</v>
      </c>
      <c r="B20921" s="209" t="s">
        <v>26553</v>
      </c>
      <c r="C20921" s="209" t="s">
        <v>14674</v>
      </c>
      <c r="D20921" s="223">
        <v>1.2777000000000001</v>
      </c>
    </row>
    <row r="20922" spans="1:4" ht="23.25" customHeight="1">
      <c r="A20922" s="416" t="s">
        <v>26554</v>
      </c>
      <c r="B20922" s="417"/>
      <c r="C20922" s="417"/>
      <c r="D20922" s="418"/>
    </row>
    <row r="20923" spans="1:4" ht="24" customHeight="1">
      <c r="A20923" s="416" t="s">
        <v>26555</v>
      </c>
      <c r="B20923" s="417"/>
      <c r="C20923" s="417"/>
      <c r="D20923" s="418"/>
    </row>
    <row r="20924" spans="1:4" ht="25.5">
      <c r="A20924" s="213" t="s">
        <v>26556</v>
      </c>
      <c r="B20924" s="209" t="s">
        <v>26557</v>
      </c>
      <c r="C20924" s="209" t="s">
        <v>14883</v>
      </c>
      <c r="D20924" s="223">
        <v>8.35</v>
      </c>
    </row>
    <row r="20925" spans="1:4" ht="24" customHeight="1">
      <c r="A20925" s="416" t="s">
        <v>26558</v>
      </c>
      <c r="B20925" s="417"/>
      <c r="C20925" s="417"/>
      <c r="D20925" s="418"/>
    </row>
    <row r="20926" spans="1:4">
      <c r="A20926" s="213" t="s">
        <v>26559</v>
      </c>
      <c r="B20926" s="209" t="s">
        <v>26560</v>
      </c>
      <c r="C20926" s="209" t="s">
        <v>14883</v>
      </c>
      <c r="D20926" s="223">
        <v>3.59</v>
      </c>
    </row>
    <row r="20927" spans="1:4" ht="26.25" customHeight="1">
      <c r="A20927" s="416" t="s">
        <v>26561</v>
      </c>
      <c r="B20927" s="417"/>
      <c r="C20927" s="417"/>
      <c r="D20927" s="418"/>
    </row>
    <row r="20928" spans="1:4">
      <c r="A20928" s="213" t="s">
        <v>26562</v>
      </c>
      <c r="B20928" s="209" t="s">
        <v>26563</v>
      </c>
      <c r="C20928" s="209" t="s">
        <v>14674</v>
      </c>
      <c r="D20928" s="223">
        <v>58.82</v>
      </c>
    </row>
    <row r="20929" spans="1:4" ht="24" customHeight="1">
      <c r="A20929" s="416" t="s">
        <v>26564</v>
      </c>
      <c r="B20929" s="417"/>
      <c r="C20929" s="417"/>
      <c r="D20929" s="418"/>
    </row>
    <row r="20930" spans="1:4">
      <c r="A20930" s="213" t="s">
        <v>26565</v>
      </c>
      <c r="B20930" s="209" t="s">
        <v>26566</v>
      </c>
      <c r="C20930" s="209" t="s">
        <v>14674</v>
      </c>
      <c r="D20930" s="223">
        <v>53</v>
      </c>
    </row>
    <row r="20931" spans="1:4">
      <c r="A20931" s="213" t="s">
        <v>26567</v>
      </c>
      <c r="B20931" s="209" t="s">
        <v>26568</v>
      </c>
      <c r="C20931" s="209" t="s">
        <v>14674</v>
      </c>
      <c r="D20931" s="223">
        <v>53</v>
      </c>
    </row>
    <row r="20932" spans="1:4" ht="25.5">
      <c r="A20932" s="213" t="s">
        <v>26569</v>
      </c>
      <c r="B20932" s="209" t="s">
        <v>26570</v>
      </c>
      <c r="C20932" s="209" t="s">
        <v>14674</v>
      </c>
      <c r="D20932" s="223">
        <v>116.48609999999999</v>
      </c>
    </row>
    <row r="20933" spans="1:4" ht="25.5">
      <c r="A20933" s="213" t="s">
        <v>26571</v>
      </c>
      <c r="B20933" s="209" t="s">
        <v>26572</v>
      </c>
      <c r="C20933" s="209" t="s">
        <v>14674</v>
      </c>
      <c r="D20933" s="223">
        <v>102.2298</v>
      </c>
    </row>
    <row r="20934" spans="1:4" ht="25.5">
      <c r="A20934" s="213" t="s">
        <v>26573</v>
      </c>
      <c r="B20934" s="209" t="s">
        <v>26574</v>
      </c>
      <c r="C20934" s="209" t="s">
        <v>14674</v>
      </c>
      <c r="D20934" s="223">
        <v>82.947500000000005</v>
      </c>
    </row>
    <row r="20935" spans="1:4" ht="24" customHeight="1">
      <c r="A20935" s="416" t="s">
        <v>26575</v>
      </c>
      <c r="B20935" s="417"/>
      <c r="C20935" s="417"/>
      <c r="D20935" s="418"/>
    </row>
    <row r="20936" spans="1:4" ht="24">
      <c r="A20936" s="212" t="s">
        <v>26576</v>
      </c>
      <c r="B20936" s="208"/>
      <c r="C20936" s="208"/>
      <c r="D20936" s="224"/>
    </row>
    <row r="20937" spans="1:4" ht="25.5">
      <c r="A20937" s="213" t="s">
        <v>26577</v>
      </c>
      <c r="B20937" s="209" t="s">
        <v>26578</v>
      </c>
      <c r="C20937" s="209" t="s">
        <v>14674</v>
      </c>
      <c r="D20937" s="223">
        <v>48.39</v>
      </c>
    </row>
    <row r="20938" spans="1:4" ht="24">
      <c r="A20938" s="212" t="s">
        <v>26579</v>
      </c>
      <c r="B20938" s="208"/>
      <c r="C20938" s="208"/>
      <c r="D20938" s="224"/>
    </row>
    <row r="20939" spans="1:4" ht="25.5">
      <c r="A20939" s="213" t="s">
        <v>26580</v>
      </c>
      <c r="B20939" s="209" t="s">
        <v>26581</v>
      </c>
      <c r="C20939" s="209" t="s">
        <v>14674</v>
      </c>
      <c r="D20939" s="223">
        <v>74.760000000000005</v>
      </c>
    </row>
    <row r="20940" spans="1:4" ht="24">
      <c r="A20940" s="212" t="s">
        <v>26582</v>
      </c>
      <c r="B20940" s="208"/>
      <c r="C20940" s="208"/>
      <c r="D20940" s="224"/>
    </row>
    <row r="20941" spans="1:4">
      <c r="A20941" s="213" t="s">
        <v>26583</v>
      </c>
      <c r="B20941" s="209" t="s">
        <v>26584</v>
      </c>
      <c r="C20941" s="209" t="s">
        <v>14657</v>
      </c>
      <c r="D20941" s="223">
        <v>30.588000000000001</v>
      </c>
    </row>
    <row r="20942" spans="1:4">
      <c r="A20942" s="213" t="s">
        <v>26585</v>
      </c>
      <c r="B20942" s="209" t="s">
        <v>26586</v>
      </c>
      <c r="C20942" s="209" t="s">
        <v>14883</v>
      </c>
      <c r="D20942" s="223">
        <v>17.448</v>
      </c>
    </row>
    <row r="20943" spans="1:4" ht="36">
      <c r="A20943" s="212" t="s">
        <v>26587</v>
      </c>
      <c r="B20943" s="208"/>
      <c r="C20943" s="208"/>
      <c r="D20943" s="224"/>
    </row>
    <row r="20944" spans="1:4" ht="24">
      <c r="A20944" s="212" t="s">
        <v>26588</v>
      </c>
      <c r="B20944" s="208"/>
      <c r="C20944" s="208"/>
      <c r="D20944" s="224"/>
    </row>
    <row r="20945" spans="1:4" ht="25.5">
      <c r="A20945" s="213" t="s">
        <v>26589</v>
      </c>
      <c r="B20945" s="209" t="s">
        <v>26590</v>
      </c>
      <c r="C20945" s="209" t="s">
        <v>14997</v>
      </c>
      <c r="D20945" s="223">
        <v>10.55</v>
      </c>
    </row>
    <row r="20946" spans="1:4" ht="25.5">
      <c r="A20946" s="213" t="s">
        <v>26591</v>
      </c>
      <c r="B20946" s="209" t="s">
        <v>26592</v>
      </c>
      <c r="C20946" s="209" t="s">
        <v>14997</v>
      </c>
      <c r="D20946" s="223">
        <v>12.5</v>
      </c>
    </row>
    <row r="20947" spans="1:4" ht="25.5">
      <c r="A20947" s="213" t="s">
        <v>26593</v>
      </c>
      <c r="B20947" s="209" t="s">
        <v>26594</v>
      </c>
      <c r="C20947" s="209" t="s">
        <v>14997</v>
      </c>
      <c r="D20947" s="223">
        <v>12.3971</v>
      </c>
    </row>
    <row r="20948" spans="1:4" ht="25.5">
      <c r="A20948" s="213" t="s">
        <v>26595</v>
      </c>
      <c r="B20948" s="209" t="s">
        <v>26596</v>
      </c>
      <c r="C20948" s="209" t="s">
        <v>14997</v>
      </c>
      <c r="D20948" s="223">
        <v>9.08</v>
      </c>
    </row>
    <row r="20949" spans="1:4" ht="25.5">
      <c r="A20949" s="213" t="s">
        <v>26597</v>
      </c>
      <c r="B20949" s="209" t="s">
        <v>26598</v>
      </c>
      <c r="C20949" s="209" t="s">
        <v>14997</v>
      </c>
      <c r="D20949" s="223">
        <v>14.8</v>
      </c>
    </row>
    <row r="20950" spans="1:4" ht="25.5">
      <c r="A20950" s="213" t="s">
        <v>26599</v>
      </c>
      <c r="B20950" s="209" t="s">
        <v>26600</v>
      </c>
      <c r="C20950" s="209" t="s">
        <v>14997</v>
      </c>
      <c r="D20950" s="223">
        <v>11.9</v>
      </c>
    </row>
    <row r="20951" spans="1:4" ht="25.5">
      <c r="A20951" s="213" t="s">
        <v>26601</v>
      </c>
      <c r="B20951" s="209" t="s">
        <v>26602</v>
      </c>
      <c r="C20951" s="209" t="s">
        <v>14997</v>
      </c>
      <c r="D20951" s="223">
        <v>12</v>
      </c>
    </row>
    <row r="20952" spans="1:4" ht="24">
      <c r="A20952" s="212" t="s">
        <v>26603</v>
      </c>
      <c r="B20952" s="208"/>
      <c r="C20952" s="208"/>
      <c r="D20952" s="224"/>
    </row>
    <row r="20953" spans="1:4" ht="25.5">
      <c r="A20953" s="213" t="s">
        <v>26604</v>
      </c>
      <c r="B20953" s="209" t="s">
        <v>26605</v>
      </c>
      <c r="C20953" s="209" t="s">
        <v>14997</v>
      </c>
      <c r="D20953" s="223">
        <v>21.6</v>
      </c>
    </row>
    <row r="20954" spans="1:4" ht="25.5">
      <c r="A20954" s="213" t="s">
        <v>26606</v>
      </c>
      <c r="B20954" s="209" t="s">
        <v>26607</v>
      </c>
      <c r="C20954" s="209" t="s">
        <v>14997</v>
      </c>
      <c r="D20954" s="223">
        <v>3.44</v>
      </c>
    </row>
    <row r="20955" spans="1:4" ht="25.5">
      <c r="A20955" s="213" t="s">
        <v>26608</v>
      </c>
      <c r="B20955" s="209" t="s">
        <v>26609</v>
      </c>
      <c r="C20955" s="209" t="s">
        <v>14997</v>
      </c>
      <c r="D20955" s="223">
        <v>7.99</v>
      </c>
    </row>
    <row r="20956" spans="1:4" ht="25.5">
      <c r="A20956" s="213" t="s">
        <v>26610</v>
      </c>
      <c r="B20956" s="209" t="s">
        <v>26611</v>
      </c>
      <c r="C20956" s="209" t="s">
        <v>14997</v>
      </c>
      <c r="D20956" s="223">
        <v>15.21</v>
      </c>
    </row>
    <row r="20957" spans="1:4" ht="25.5">
      <c r="A20957" s="213" t="s">
        <v>26612</v>
      </c>
      <c r="B20957" s="209" t="s">
        <v>26613</v>
      </c>
      <c r="C20957" s="209" t="s">
        <v>14997</v>
      </c>
      <c r="D20957" s="223">
        <v>41.32</v>
      </c>
    </row>
    <row r="20958" spans="1:4" ht="25.5">
      <c r="A20958" s="213" t="s">
        <v>26614</v>
      </c>
      <c r="B20958" s="209" t="s">
        <v>26615</v>
      </c>
      <c r="C20958" s="209" t="s">
        <v>14997</v>
      </c>
      <c r="D20958" s="223">
        <v>13.9</v>
      </c>
    </row>
    <row r="20959" spans="1:4">
      <c r="A20959" s="213" t="s">
        <v>26616</v>
      </c>
      <c r="B20959" s="209" t="s">
        <v>26617</v>
      </c>
      <c r="C20959" s="209" t="s">
        <v>14997</v>
      </c>
      <c r="D20959" s="223">
        <v>30.61</v>
      </c>
    </row>
    <row r="20960" spans="1:4" ht="24">
      <c r="A20960" s="212" t="s">
        <v>26618</v>
      </c>
      <c r="B20960" s="208"/>
      <c r="C20960" s="208"/>
      <c r="D20960" s="224"/>
    </row>
    <row r="20961" spans="1:4">
      <c r="A20961" s="213" t="s">
        <v>26619</v>
      </c>
      <c r="B20961" s="209" t="s">
        <v>26620</v>
      </c>
      <c r="C20961" s="209" t="s">
        <v>14997</v>
      </c>
      <c r="D20961" s="223">
        <v>35.86</v>
      </c>
    </row>
    <row r="20962" spans="1:4">
      <c r="A20962" s="213" t="s">
        <v>26621</v>
      </c>
      <c r="B20962" s="209" t="s">
        <v>26622</v>
      </c>
      <c r="C20962" s="209" t="s">
        <v>14997</v>
      </c>
      <c r="D20962" s="223">
        <v>61.44</v>
      </c>
    </row>
    <row r="20963" spans="1:4" ht="24">
      <c r="A20963" s="212" t="s">
        <v>26623</v>
      </c>
      <c r="B20963" s="208"/>
      <c r="C20963" s="208"/>
      <c r="D20963" s="224"/>
    </row>
    <row r="20964" spans="1:4" ht="25.5">
      <c r="A20964" s="213" t="s">
        <v>26624</v>
      </c>
      <c r="B20964" s="209" t="s">
        <v>26625</v>
      </c>
      <c r="C20964" s="209" t="s">
        <v>14997</v>
      </c>
      <c r="D20964" s="223">
        <v>43</v>
      </c>
    </row>
    <row r="20965" spans="1:4" ht="25.5">
      <c r="A20965" s="213" t="s">
        <v>26626</v>
      </c>
      <c r="B20965" s="209" t="s">
        <v>26627</v>
      </c>
      <c r="C20965" s="209" t="s">
        <v>14997</v>
      </c>
      <c r="D20965" s="223">
        <v>43.4</v>
      </c>
    </row>
    <row r="20966" spans="1:4" ht="25.5">
      <c r="A20966" s="213" t="s">
        <v>26628</v>
      </c>
      <c r="B20966" s="209" t="s">
        <v>26629</v>
      </c>
      <c r="C20966" s="209" t="s">
        <v>14997</v>
      </c>
      <c r="D20966" s="223">
        <v>43.38</v>
      </c>
    </row>
    <row r="20967" spans="1:4" ht="25.5">
      <c r="A20967" s="213" t="s">
        <v>26630</v>
      </c>
      <c r="B20967" s="209" t="s">
        <v>26631</v>
      </c>
      <c r="C20967" s="209" t="s">
        <v>14997</v>
      </c>
      <c r="D20967" s="223">
        <v>71.239999999999995</v>
      </c>
    </row>
    <row r="20968" spans="1:4" ht="25.5">
      <c r="A20968" s="213" t="s">
        <v>26632</v>
      </c>
      <c r="B20968" s="209" t="s">
        <v>26633</v>
      </c>
      <c r="C20968" s="209" t="s">
        <v>14997</v>
      </c>
      <c r="D20968" s="223">
        <v>71.3</v>
      </c>
    </row>
    <row r="20969" spans="1:4" ht="25.5">
      <c r="A20969" s="213" t="s">
        <v>26634</v>
      </c>
      <c r="B20969" s="209" t="s">
        <v>26635</v>
      </c>
      <c r="C20969" s="209" t="s">
        <v>14997</v>
      </c>
      <c r="D20969" s="223">
        <v>43.03</v>
      </c>
    </row>
    <row r="20970" spans="1:4" ht="25.5">
      <c r="A20970" s="213" t="s">
        <v>26636</v>
      </c>
      <c r="B20970" s="209" t="s">
        <v>26637</v>
      </c>
      <c r="C20970" s="209" t="s">
        <v>14997</v>
      </c>
      <c r="D20970" s="223">
        <v>71.900000000000006</v>
      </c>
    </row>
    <row r="20971" spans="1:4" ht="25.5">
      <c r="A20971" s="213" t="s">
        <v>26638</v>
      </c>
      <c r="B20971" s="209" t="s">
        <v>26639</v>
      </c>
      <c r="C20971" s="209" t="s">
        <v>14997</v>
      </c>
      <c r="D20971" s="223">
        <v>71.86</v>
      </c>
    </row>
    <row r="20972" spans="1:4" ht="25.5">
      <c r="A20972" s="213" t="s">
        <v>26640</v>
      </c>
      <c r="B20972" s="209" t="s">
        <v>26641</v>
      </c>
      <c r="C20972" s="209" t="s">
        <v>14997</v>
      </c>
      <c r="D20972" s="223">
        <v>105.12</v>
      </c>
    </row>
    <row r="20973" spans="1:4">
      <c r="A20973" s="213" t="s">
        <v>26642</v>
      </c>
      <c r="B20973" s="209" t="s">
        <v>26643</v>
      </c>
      <c r="C20973" s="209" t="s">
        <v>14997</v>
      </c>
      <c r="D20973" s="223">
        <v>99.75</v>
      </c>
    </row>
    <row r="20974" spans="1:4" ht="25.5">
      <c r="A20974" s="213" t="s">
        <v>26644</v>
      </c>
      <c r="B20974" s="209" t="s">
        <v>26645</v>
      </c>
      <c r="C20974" s="209" t="s">
        <v>14997</v>
      </c>
      <c r="D20974" s="223">
        <v>131.1</v>
      </c>
    </row>
    <row r="20975" spans="1:4" ht="24">
      <c r="A20975" s="212" t="s">
        <v>26646</v>
      </c>
      <c r="B20975" s="208"/>
      <c r="C20975" s="208"/>
      <c r="D20975" s="224"/>
    </row>
    <row r="20976" spans="1:4" ht="25.5">
      <c r="A20976" s="213" t="s">
        <v>26647</v>
      </c>
      <c r="B20976" s="209" t="s">
        <v>26648</v>
      </c>
      <c r="C20976" s="209" t="s">
        <v>14997</v>
      </c>
      <c r="D20976" s="223">
        <v>2.5</v>
      </c>
    </row>
    <row r="20977" spans="1:4" ht="25.5">
      <c r="A20977" s="213" t="s">
        <v>26649</v>
      </c>
      <c r="B20977" s="209" t="s">
        <v>26650</v>
      </c>
      <c r="C20977" s="209" t="s">
        <v>14997</v>
      </c>
      <c r="D20977" s="223">
        <v>4.01</v>
      </c>
    </row>
    <row r="20978" spans="1:4">
      <c r="A20978" s="212" t="s">
        <v>26651</v>
      </c>
      <c r="B20978" s="208"/>
      <c r="C20978" s="208"/>
      <c r="D20978" s="224"/>
    </row>
    <row r="20979" spans="1:4">
      <c r="A20979" s="213" t="s">
        <v>26652</v>
      </c>
      <c r="B20979" s="209" t="s">
        <v>26653</v>
      </c>
      <c r="C20979" s="209" t="s">
        <v>14997</v>
      </c>
      <c r="D20979" s="223">
        <v>0.84</v>
      </c>
    </row>
    <row r="20980" spans="1:4" ht="24">
      <c r="A20980" s="212" t="s">
        <v>26654</v>
      </c>
      <c r="B20980" s="208"/>
      <c r="C20980" s="208"/>
      <c r="D20980" s="224"/>
    </row>
    <row r="20981" spans="1:4">
      <c r="A20981" s="212" t="s">
        <v>26655</v>
      </c>
      <c r="B20981" s="208"/>
      <c r="C20981" s="208"/>
      <c r="D20981" s="224"/>
    </row>
    <row r="20982" spans="1:4">
      <c r="A20982" s="213" t="s">
        <v>26656</v>
      </c>
      <c r="B20982" s="209" t="s">
        <v>26657</v>
      </c>
      <c r="C20982" s="209" t="s">
        <v>14657</v>
      </c>
      <c r="D20982" s="223">
        <v>19.579999999999998</v>
      </c>
    </row>
    <row r="20983" spans="1:4">
      <c r="A20983" s="212" t="s">
        <v>26658</v>
      </c>
      <c r="B20983" s="208"/>
      <c r="C20983" s="208"/>
      <c r="D20983" s="224"/>
    </row>
    <row r="20984" spans="1:4">
      <c r="A20984" s="213" t="s">
        <v>26659</v>
      </c>
      <c r="B20984" s="209" t="s">
        <v>26660</v>
      </c>
      <c r="C20984" s="209" t="s">
        <v>24709</v>
      </c>
      <c r="D20984" s="223">
        <v>2.21</v>
      </c>
    </row>
    <row r="20985" spans="1:4">
      <c r="A20985" s="213" t="s">
        <v>26661</v>
      </c>
      <c r="B20985" s="209" t="s">
        <v>26662</v>
      </c>
      <c r="C20985" s="209" t="s">
        <v>24709</v>
      </c>
      <c r="D20985" s="223">
        <v>4</v>
      </c>
    </row>
    <row r="20986" spans="1:4">
      <c r="A20986" s="213" t="s">
        <v>26663</v>
      </c>
      <c r="B20986" s="209" t="s">
        <v>26664</v>
      </c>
      <c r="C20986" s="209" t="s">
        <v>24709</v>
      </c>
      <c r="D20986" s="223">
        <v>12.94</v>
      </c>
    </row>
    <row r="20987" spans="1:4">
      <c r="A20987" s="213" t="s">
        <v>26665</v>
      </c>
      <c r="B20987" s="209" t="s">
        <v>26666</v>
      </c>
      <c r="C20987" s="209" t="s">
        <v>14657</v>
      </c>
      <c r="D20987" s="223">
        <v>116.94</v>
      </c>
    </row>
    <row r="20988" spans="1:4">
      <c r="A20988" s="213" t="s">
        <v>26667</v>
      </c>
      <c r="B20988" s="209" t="s">
        <v>26668</v>
      </c>
      <c r="C20988" s="209" t="s">
        <v>14657</v>
      </c>
      <c r="D20988" s="223">
        <v>56.7</v>
      </c>
    </row>
    <row r="20989" spans="1:4">
      <c r="A20989" s="213" t="s">
        <v>26669</v>
      </c>
      <c r="B20989" s="209" t="s">
        <v>26670</v>
      </c>
      <c r="C20989" s="209" t="s">
        <v>14657</v>
      </c>
      <c r="D20989" s="223">
        <v>128.13999999999999</v>
      </c>
    </row>
    <row r="20990" spans="1:4">
      <c r="A20990" s="213" t="s">
        <v>26671</v>
      </c>
      <c r="B20990" s="209" t="s">
        <v>26672</v>
      </c>
      <c r="C20990" s="209" t="s">
        <v>14674</v>
      </c>
      <c r="D20990" s="223">
        <v>17.68</v>
      </c>
    </row>
    <row r="20991" spans="1:4">
      <c r="A20991" s="213" t="s">
        <v>26673</v>
      </c>
      <c r="B20991" s="209" t="s">
        <v>26674</v>
      </c>
      <c r="C20991" s="209" t="s">
        <v>14674</v>
      </c>
      <c r="D20991" s="223">
        <v>26.941099999999999</v>
      </c>
    </row>
    <row r="20992" spans="1:4">
      <c r="A20992" s="213" t="s">
        <v>26675</v>
      </c>
      <c r="B20992" s="209" t="s">
        <v>26676</v>
      </c>
      <c r="C20992" s="209" t="s">
        <v>14997</v>
      </c>
      <c r="D20992" s="223">
        <v>0.38</v>
      </c>
    </row>
    <row r="20993" spans="1:4">
      <c r="A20993" s="213" t="s">
        <v>26677</v>
      </c>
      <c r="B20993" s="209" t="s">
        <v>26678</v>
      </c>
      <c r="C20993" s="209" t="s">
        <v>14674</v>
      </c>
      <c r="D20993" s="223">
        <v>1.1299999999999999</v>
      </c>
    </row>
    <row r="20994" spans="1:4" ht="36">
      <c r="A20994" s="212" t="s">
        <v>26679</v>
      </c>
      <c r="B20994" s="208"/>
      <c r="C20994" s="208"/>
      <c r="D20994" s="224"/>
    </row>
    <row r="20995" spans="1:4">
      <c r="A20995" s="213" t="s">
        <v>26680</v>
      </c>
      <c r="B20995" s="209" t="s">
        <v>26681</v>
      </c>
      <c r="C20995" s="209" t="s">
        <v>14997</v>
      </c>
      <c r="D20995" s="223">
        <v>0.08</v>
      </c>
    </row>
    <row r="20996" spans="1:4">
      <c r="A20996" s="213" t="s">
        <v>26682</v>
      </c>
      <c r="B20996" s="209" t="s">
        <v>26683</v>
      </c>
      <c r="C20996" s="209" t="s">
        <v>14997</v>
      </c>
      <c r="D20996" s="223">
        <v>0.04</v>
      </c>
    </row>
    <row r="20997" spans="1:4">
      <c r="A20997" s="213" t="s">
        <v>26684</v>
      </c>
      <c r="B20997" s="209" t="s">
        <v>26685</v>
      </c>
      <c r="C20997" s="209" t="s">
        <v>14997</v>
      </c>
      <c r="D20997" s="223">
        <v>16.579999999999998</v>
      </c>
    </row>
    <row r="20998" spans="1:4">
      <c r="A20998" s="213" t="s">
        <v>26686</v>
      </c>
      <c r="B20998" s="209" t="s">
        <v>26687</v>
      </c>
      <c r="C20998" s="209" t="s">
        <v>14883</v>
      </c>
      <c r="D20998" s="223">
        <v>0.02</v>
      </c>
    </row>
    <row r="20999" spans="1:4">
      <c r="A20999" s="213" t="s">
        <v>26688</v>
      </c>
      <c r="B20999" s="209" t="s">
        <v>26689</v>
      </c>
      <c r="C20999" s="209" t="s">
        <v>24709</v>
      </c>
      <c r="D20999" s="223">
        <v>7.09</v>
      </c>
    </row>
    <row r="21000" spans="1:4" ht="24">
      <c r="A21000" s="212" t="s">
        <v>26690</v>
      </c>
      <c r="B21000" s="208"/>
      <c r="C21000" s="208"/>
      <c r="D21000" s="224"/>
    </row>
    <row r="21001" spans="1:4" ht="36">
      <c r="A21001" s="212" t="s">
        <v>26691</v>
      </c>
      <c r="B21001" s="208"/>
      <c r="C21001" s="208"/>
      <c r="D21001" s="224"/>
    </row>
    <row r="21002" spans="1:4">
      <c r="A21002" s="213" t="s">
        <v>26692</v>
      </c>
      <c r="B21002" s="209" t="s">
        <v>26693</v>
      </c>
      <c r="C21002" s="209" t="s">
        <v>14997</v>
      </c>
      <c r="D21002" s="223">
        <v>34.9</v>
      </c>
    </row>
    <row r="21003" spans="1:4" ht="24">
      <c r="A21003" s="212" t="s">
        <v>26694</v>
      </c>
      <c r="B21003" s="208"/>
      <c r="C21003" s="208"/>
      <c r="D21003" s="224"/>
    </row>
    <row r="21004" spans="1:4">
      <c r="A21004" s="213" t="s">
        <v>26695</v>
      </c>
      <c r="B21004" s="209" t="s">
        <v>26696</v>
      </c>
      <c r="C21004" s="209" t="s">
        <v>14997</v>
      </c>
      <c r="D21004" s="223">
        <v>615.52</v>
      </c>
    </row>
    <row r="21005" spans="1:4" ht="25.5">
      <c r="A21005" s="213" t="s">
        <v>26697</v>
      </c>
      <c r="B21005" s="209" t="s">
        <v>26698</v>
      </c>
      <c r="C21005" s="209" t="s">
        <v>14997</v>
      </c>
      <c r="D21005" s="223">
        <v>419.8</v>
      </c>
    </row>
    <row r="21006" spans="1:4">
      <c r="A21006" s="213" t="s">
        <v>26699</v>
      </c>
      <c r="B21006" s="209" t="s">
        <v>26700</v>
      </c>
      <c r="C21006" s="209" t="s">
        <v>14997</v>
      </c>
      <c r="D21006" s="223">
        <v>234.94</v>
      </c>
    </row>
    <row r="21007" spans="1:4">
      <c r="A21007" s="213" t="s">
        <v>26701</v>
      </c>
      <c r="B21007" s="209" t="s">
        <v>26702</v>
      </c>
      <c r="C21007" s="209" t="s">
        <v>14997</v>
      </c>
      <c r="D21007" s="223">
        <v>347.85</v>
      </c>
    </row>
    <row r="21008" spans="1:4" ht="25.5">
      <c r="A21008" s="213" t="s">
        <v>26703</v>
      </c>
      <c r="B21008" s="209" t="s">
        <v>26704</v>
      </c>
      <c r="C21008" s="209" t="s">
        <v>14997</v>
      </c>
      <c r="D21008" s="223">
        <v>476.8</v>
      </c>
    </row>
    <row r="21009" spans="1:4" ht="36">
      <c r="A21009" s="212" t="s">
        <v>26705</v>
      </c>
      <c r="B21009" s="208"/>
      <c r="C21009" s="208"/>
      <c r="D21009" s="224"/>
    </row>
    <row r="21010" spans="1:4">
      <c r="A21010" s="213" t="s">
        <v>26706</v>
      </c>
      <c r="B21010" s="209" t="s">
        <v>26707</v>
      </c>
      <c r="C21010" s="209" t="s">
        <v>14997</v>
      </c>
      <c r="D21010" s="223">
        <v>49.9</v>
      </c>
    </row>
    <row r="21011" spans="1:4" ht="24">
      <c r="A21011" s="212" t="s">
        <v>26708</v>
      </c>
      <c r="B21011" s="208"/>
      <c r="C21011" s="208"/>
      <c r="D21011" s="224"/>
    </row>
    <row r="21012" spans="1:4" ht="25.5">
      <c r="A21012" s="213" t="s">
        <v>26709</v>
      </c>
      <c r="B21012" s="209" t="s">
        <v>26710</v>
      </c>
      <c r="C21012" s="209" t="s">
        <v>14997</v>
      </c>
      <c r="D21012" s="223">
        <v>86.4</v>
      </c>
    </row>
    <row r="21013" spans="1:4" ht="25.5">
      <c r="A21013" s="213" t="s">
        <v>26711</v>
      </c>
      <c r="B21013" s="209" t="s">
        <v>26712</v>
      </c>
      <c r="C21013" s="209" t="s">
        <v>14997</v>
      </c>
      <c r="D21013" s="223">
        <v>147.9</v>
      </c>
    </row>
    <row r="21014" spans="1:4" ht="24">
      <c r="A21014" s="212" t="s">
        <v>26713</v>
      </c>
      <c r="B21014" s="208"/>
      <c r="C21014" s="208"/>
      <c r="D21014" s="224"/>
    </row>
    <row r="21015" spans="1:4" ht="25.5">
      <c r="A21015" s="213" t="s">
        <v>26714</v>
      </c>
      <c r="B21015" s="209" t="s">
        <v>26715</v>
      </c>
      <c r="C21015" s="209" t="s">
        <v>14997</v>
      </c>
      <c r="D21015" s="223">
        <v>206.9</v>
      </c>
    </row>
    <row r="21016" spans="1:4" ht="25.5">
      <c r="A21016" s="213" t="s">
        <v>26716</v>
      </c>
      <c r="B21016" s="209" t="s">
        <v>26717</v>
      </c>
      <c r="C21016" s="209" t="s">
        <v>14997</v>
      </c>
      <c r="D21016" s="223">
        <v>179.9</v>
      </c>
    </row>
    <row r="21017" spans="1:4" ht="25.5">
      <c r="A21017" s="213" t="s">
        <v>26718</v>
      </c>
      <c r="B21017" s="209" t="s">
        <v>26719</v>
      </c>
      <c r="C21017" s="209" t="s">
        <v>14997</v>
      </c>
      <c r="D21017" s="223">
        <v>114.4</v>
      </c>
    </row>
    <row r="21018" spans="1:4" ht="25.5">
      <c r="A21018" s="213" t="s">
        <v>26720</v>
      </c>
      <c r="B21018" s="209" t="s">
        <v>26721</v>
      </c>
      <c r="C21018" s="209" t="s">
        <v>14997</v>
      </c>
      <c r="D21018" s="223">
        <v>96.35</v>
      </c>
    </row>
    <row r="21019" spans="1:4" ht="24">
      <c r="A21019" s="212" t="s">
        <v>26722</v>
      </c>
      <c r="B21019" s="208"/>
      <c r="C21019" s="208"/>
      <c r="D21019" s="224"/>
    </row>
    <row r="21020" spans="1:4">
      <c r="A21020" s="213" t="s">
        <v>26723</v>
      </c>
      <c r="B21020" s="209" t="s">
        <v>26724</v>
      </c>
      <c r="C21020" s="209" t="s">
        <v>14997</v>
      </c>
      <c r="D21020" s="223">
        <v>538.80999999999995</v>
      </c>
    </row>
    <row r="21021" spans="1:4" ht="24">
      <c r="A21021" s="212" t="s">
        <v>26725</v>
      </c>
      <c r="B21021" s="208"/>
      <c r="C21021" s="208"/>
      <c r="D21021" s="224"/>
    </row>
    <row r="21022" spans="1:4" ht="25.5">
      <c r="A21022" s="213" t="s">
        <v>26726</v>
      </c>
      <c r="B21022" s="209" t="s">
        <v>26727</v>
      </c>
      <c r="C21022" s="209" t="s">
        <v>14997</v>
      </c>
      <c r="D21022" s="223">
        <v>382.9</v>
      </c>
    </row>
    <row r="21023" spans="1:4" ht="36">
      <c r="A21023" s="212" t="s">
        <v>26728</v>
      </c>
      <c r="B21023" s="208"/>
      <c r="C21023" s="208"/>
      <c r="D21023" s="224"/>
    </row>
    <row r="21024" spans="1:4" ht="25.5">
      <c r="A21024" s="213" t="s">
        <v>26729</v>
      </c>
      <c r="B21024" s="209" t="s">
        <v>26730</v>
      </c>
      <c r="C21024" s="209" t="s">
        <v>14997</v>
      </c>
      <c r="D21024" s="223">
        <v>249</v>
      </c>
    </row>
    <row r="21025" spans="1:4" ht="25.5">
      <c r="A21025" s="213" t="s">
        <v>26731</v>
      </c>
      <c r="B21025" s="209" t="s">
        <v>26732</v>
      </c>
      <c r="C21025" s="209" t="s">
        <v>14997</v>
      </c>
      <c r="D21025" s="223">
        <v>232.9</v>
      </c>
    </row>
    <row r="21026" spans="1:4" ht="24">
      <c r="A21026" s="212" t="s">
        <v>26733</v>
      </c>
      <c r="B21026" s="208"/>
      <c r="C21026" s="208"/>
      <c r="D21026" s="224"/>
    </row>
    <row r="21027" spans="1:4" ht="25.5">
      <c r="A21027" s="213" t="s">
        <v>26734</v>
      </c>
      <c r="B21027" s="209" t="s">
        <v>26735</v>
      </c>
      <c r="C21027" s="209" t="s">
        <v>14997</v>
      </c>
      <c r="D21027" s="223">
        <v>69.89</v>
      </c>
    </row>
    <row r="21028" spans="1:4" ht="25.5">
      <c r="A21028" s="213" t="s">
        <v>26736</v>
      </c>
      <c r="B21028" s="209" t="s">
        <v>26737</v>
      </c>
      <c r="C21028" s="209" t="s">
        <v>14997</v>
      </c>
      <c r="D21028" s="223">
        <v>64.900000000000006</v>
      </c>
    </row>
    <row r="21029" spans="1:4" ht="24">
      <c r="A21029" s="212" t="s">
        <v>26738</v>
      </c>
      <c r="B21029" s="208"/>
      <c r="C21029" s="208"/>
      <c r="D21029" s="224"/>
    </row>
    <row r="21030" spans="1:4" ht="24">
      <c r="A21030" s="212" t="s">
        <v>26739</v>
      </c>
      <c r="B21030" s="208"/>
      <c r="C21030" s="208"/>
      <c r="D21030" s="224"/>
    </row>
    <row r="21031" spans="1:4" ht="25.5">
      <c r="A21031" s="213" t="s">
        <v>26740</v>
      </c>
      <c r="B21031" s="209" t="s">
        <v>26741</v>
      </c>
      <c r="C21031" s="209" t="s">
        <v>14997</v>
      </c>
      <c r="D21031" s="223">
        <v>32.54</v>
      </c>
    </row>
    <row r="21032" spans="1:4" ht="24">
      <c r="A21032" s="212" t="s">
        <v>26742</v>
      </c>
      <c r="B21032" s="208"/>
      <c r="C21032" s="208"/>
      <c r="D21032" s="224"/>
    </row>
    <row r="21033" spans="1:4" ht="38.25">
      <c r="A21033" s="213" t="s">
        <v>26743</v>
      </c>
      <c r="B21033" s="209" t="s">
        <v>26744</v>
      </c>
      <c r="C21033" s="209" t="s">
        <v>14997</v>
      </c>
      <c r="D21033" s="223">
        <v>26.8</v>
      </c>
    </row>
    <row r="21034" spans="1:4" ht="38.25">
      <c r="A21034" s="213" t="s">
        <v>26745</v>
      </c>
      <c r="B21034" s="209" t="s">
        <v>26746</v>
      </c>
      <c r="C21034" s="209" t="s">
        <v>14997</v>
      </c>
      <c r="D21034" s="223">
        <v>49.33</v>
      </c>
    </row>
    <row r="21035" spans="1:4" ht="38.25">
      <c r="A21035" s="213" t="s">
        <v>26747</v>
      </c>
      <c r="B21035" s="209" t="s">
        <v>26748</v>
      </c>
      <c r="C21035" s="209" t="s">
        <v>14997</v>
      </c>
      <c r="D21035" s="223">
        <v>23.44</v>
      </c>
    </row>
    <row r="21036" spans="1:4" ht="38.25">
      <c r="A21036" s="213" t="s">
        <v>26749</v>
      </c>
      <c r="B21036" s="209" t="s">
        <v>26750</v>
      </c>
      <c r="C21036" s="209" t="s">
        <v>14997</v>
      </c>
      <c r="D21036" s="223">
        <v>22.073699999999999</v>
      </c>
    </row>
    <row r="21037" spans="1:4" ht="38.25">
      <c r="A21037" s="213" t="s">
        <v>26751</v>
      </c>
      <c r="B21037" s="209" t="s">
        <v>26752</v>
      </c>
      <c r="C21037" s="209" t="s">
        <v>14997</v>
      </c>
      <c r="D21037" s="223">
        <v>26.92</v>
      </c>
    </row>
    <row r="21038" spans="1:4" ht="38.25">
      <c r="A21038" s="213" t="s">
        <v>26753</v>
      </c>
      <c r="B21038" s="209" t="s">
        <v>26754</v>
      </c>
      <c r="C21038" s="209" t="s">
        <v>14997</v>
      </c>
      <c r="D21038" s="223">
        <v>15.61</v>
      </c>
    </row>
    <row r="21039" spans="1:4" ht="38.25">
      <c r="A21039" s="213" t="s">
        <v>26755</v>
      </c>
      <c r="B21039" s="209" t="s">
        <v>26756</v>
      </c>
      <c r="C21039" s="209" t="s">
        <v>14997</v>
      </c>
      <c r="D21039" s="223">
        <v>120.4277</v>
      </c>
    </row>
    <row r="21040" spans="1:4" ht="38.25">
      <c r="A21040" s="213" t="s">
        <v>26757</v>
      </c>
      <c r="B21040" s="209" t="s">
        <v>26758</v>
      </c>
      <c r="C21040" s="209" t="s">
        <v>14997</v>
      </c>
      <c r="D21040" s="223">
        <v>276.23910000000001</v>
      </c>
    </row>
    <row r="21041" spans="1:4" ht="38.25">
      <c r="A21041" s="213" t="s">
        <v>26759</v>
      </c>
      <c r="B21041" s="209" t="s">
        <v>26760</v>
      </c>
      <c r="C21041" s="209" t="s">
        <v>14997</v>
      </c>
      <c r="D21041" s="223">
        <v>84.29</v>
      </c>
    </row>
    <row r="21042" spans="1:4" ht="38.25">
      <c r="A21042" s="213" t="s">
        <v>26761</v>
      </c>
      <c r="B21042" s="209" t="s">
        <v>26762</v>
      </c>
      <c r="C21042" s="209" t="s">
        <v>14997</v>
      </c>
      <c r="D21042" s="223">
        <v>172.43</v>
      </c>
    </row>
    <row r="21043" spans="1:4" ht="38.25">
      <c r="A21043" s="213" t="s">
        <v>26763</v>
      </c>
      <c r="B21043" s="209" t="s">
        <v>26764</v>
      </c>
      <c r="C21043" s="209" t="s">
        <v>14997</v>
      </c>
      <c r="D21043" s="223">
        <v>151.06</v>
      </c>
    </row>
    <row r="21044" spans="1:4" ht="38.25">
      <c r="A21044" s="213" t="s">
        <v>26765</v>
      </c>
      <c r="B21044" s="209" t="s">
        <v>26766</v>
      </c>
      <c r="C21044" s="209" t="s">
        <v>14997</v>
      </c>
      <c r="D21044" s="223">
        <v>331.38470000000001</v>
      </c>
    </row>
    <row r="21045" spans="1:4" ht="38.25">
      <c r="A21045" s="213" t="s">
        <v>26767</v>
      </c>
      <c r="B21045" s="209" t="s">
        <v>26768</v>
      </c>
      <c r="C21045" s="209" t="s">
        <v>14997</v>
      </c>
      <c r="D21045" s="223">
        <v>93.78</v>
      </c>
    </row>
    <row r="21046" spans="1:4" ht="38.25">
      <c r="A21046" s="213" t="s">
        <v>26769</v>
      </c>
      <c r="B21046" s="209" t="s">
        <v>26770</v>
      </c>
      <c r="C21046" s="209" t="s">
        <v>14997</v>
      </c>
      <c r="D21046" s="223">
        <v>196.86</v>
      </c>
    </row>
    <row r="21047" spans="1:4" ht="38.25">
      <c r="A21047" s="213" t="s">
        <v>26771</v>
      </c>
      <c r="B21047" s="209" t="s">
        <v>26772</v>
      </c>
      <c r="C21047" s="209" t="s">
        <v>14997</v>
      </c>
      <c r="D21047" s="223">
        <v>129.44999999999999</v>
      </c>
    </row>
    <row r="21048" spans="1:4" ht="38.25">
      <c r="A21048" s="213" t="s">
        <v>26773</v>
      </c>
      <c r="B21048" s="209" t="s">
        <v>26774</v>
      </c>
      <c r="C21048" s="209" t="s">
        <v>14997</v>
      </c>
      <c r="D21048" s="223">
        <v>81.010000000000005</v>
      </c>
    </row>
    <row r="21049" spans="1:4" ht="38.25">
      <c r="A21049" s="213" t="s">
        <v>26775</v>
      </c>
      <c r="B21049" s="209" t="s">
        <v>26776</v>
      </c>
      <c r="C21049" s="209" t="s">
        <v>14997</v>
      </c>
      <c r="D21049" s="223">
        <v>171.48</v>
      </c>
    </row>
    <row r="21050" spans="1:4" ht="38.25">
      <c r="A21050" s="213" t="s">
        <v>26777</v>
      </c>
      <c r="B21050" s="209" t="s">
        <v>26778</v>
      </c>
      <c r="C21050" s="209" t="s">
        <v>14997</v>
      </c>
      <c r="D21050" s="223">
        <v>143.57</v>
      </c>
    </row>
    <row r="21051" spans="1:4" ht="38.25">
      <c r="A21051" s="213" t="s">
        <v>26779</v>
      </c>
      <c r="B21051" s="209" t="s">
        <v>26780</v>
      </c>
      <c r="C21051" s="209" t="s">
        <v>14997</v>
      </c>
      <c r="D21051" s="223">
        <v>104.05</v>
      </c>
    </row>
    <row r="21052" spans="1:4" ht="38.25">
      <c r="A21052" s="213" t="s">
        <v>26781</v>
      </c>
      <c r="B21052" s="209" t="s">
        <v>26782</v>
      </c>
      <c r="C21052" s="209" t="s">
        <v>14997</v>
      </c>
      <c r="D21052" s="223">
        <v>99.21</v>
      </c>
    </row>
    <row r="21053" spans="1:4" ht="38.25">
      <c r="A21053" s="213" t="s">
        <v>26783</v>
      </c>
      <c r="B21053" s="209" t="s">
        <v>26784</v>
      </c>
      <c r="C21053" s="209" t="s">
        <v>14997</v>
      </c>
      <c r="D21053" s="223">
        <v>231.21</v>
      </c>
    </row>
    <row r="21054" spans="1:4" ht="38.25">
      <c r="A21054" s="213" t="s">
        <v>26785</v>
      </c>
      <c r="B21054" s="209" t="s">
        <v>26786</v>
      </c>
      <c r="C21054" s="209" t="s">
        <v>14997</v>
      </c>
      <c r="D21054" s="223">
        <v>65.569999999999993</v>
      </c>
    </row>
    <row r="21055" spans="1:4">
      <c r="A21055" s="214"/>
      <c r="B21055" s="210"/>
      <c r="C21055" s="210"/>
      <c r="D21055" s="225"/>
    </row>
    <row r="21056" spans="1:4" ht="24">
      <c r="A21056" s="212" t="s">
        <v>26787</v>
      </c>
      <c r="B21056" s="208"/>
      <c r="C21056" s="208"/>
      <c r="D21056" s="224"/>
    </row>
    <row r="21057" spans="1:4" ht="25.5">
      <c r="A21057" s="213" t="s">
        <v>26788</v>
      </c>
      <c r="B21057" s="209" t="s">
        <v>26789</v>
      </c>
      <c r="C21057" s="209" t="s">
        <v>14997</v>
      </c>
      <c r="D21057" s="223">
        <v>15.99</v>
      </c>
    </row>
    <row r="21058" spans="1:4" ht="25.5">
      <c r="A21058" s="213" t="s">
        <v>26790</v>
      </c>
      <c r="B21058" s="209" t="s">
        <v>26791</v>
      </c>
      <c r="C21058" s="209" t="s">
        <v>14997</v>
      </c>
      <c r="D21058" s="223">
        <v>128.18</v>
      </c>
    </row>
    <row r="21059" spans="1:4">
      <c r="A21059" s="214"/>
      <c r="B21059" s="210"/>
      <c r="C21059" s="210"/>
      <c r="D21059" s="225"/>
    </row>
    <row r="21060" spans="1:4" ht="24">
      <c r="A21060" s="212" t="s">
        <v>26792</v>
      </c>
      <c r="B21060" s="208"/>
      <c r="C21060" s="208"/>
      <c r="D21060" s="224"/>
    </row>
    <row r="21061" spans="1:4" ht="25.5">
      <c r="A21061" s="213" t="s">
        <v>26793</v>
      </c>
      <c r="B21061" s="209" t="s">
        <v>26794</v>
      </c>
      <c r="C21061" s="209" t="s">
        <v>14997</v>
      </c>
      <c r="D21061" s="223">
        <v>52.56</v>
      </c>
    </row>
    <row r="21062" spans="1:4" ht="25.5">
      <c r="A21062" s="213" t="s">
        <v>26795</v>
      </c>
      <c r="B21062" s="209" t="s">
        <v>26796</v>
      </c>
      <c r="C21062" s="209" t="s">
        <v>14997</v>
      </c>
      <c r="D21062" s="223">
        <v>5.6</v>
      </c>
    </row>
    <row r="21063" spans="1:4" ht="38.25">
      <c r="A21063" s="213" t="s">
        <v>26797</v>
      </c>
      <c r="B21063" s="209" t="s">
        <v>26798</v>
      </c>
      <c r="C21063" s="209" t="s">
        <v>14997</v>
      </c>
      <c r="D21063" s="223">
        <v>73.52</v>
      </c>
    </row>
    <row r="21064" spans="1:4" ht="25.5">
      <c r="A21064" s="213" t="s">
        <v>26799</v>
      </c>
      <c r="B21064" s="209" t="s">
        <v>26800</v>
      </c>
      <c r="C21064" s="209" t="s">
        <v>14997</v>
      </c>
      <c r="D21064" s="223">
        <v>18.25</v>
      </c>
    </row>
    <row r="21065" spans="1:4" ht="25.5">
      <c r="A21065" s="213" t="s">
        <v>26801</v>
      </c>
      <c r="B21065" s="209" t="s">
        <v>26802</v>
      </c>
      <c r="C21065" s="209" t="s">
        <v>14997</v>
      </c>
      <c r="D21065" s="223">
        <v>32.74</v>
      </c>
    </row>
    <row r="21066" spans="1:4">
      <c r="A21066" s="212" t="s">
        <v>26803</v>
      </c>
      <c r="B21066" s="208"/>
      <c r="C21066" s="208"/>
      <c r="D21066" s="224"/>
    </row>
    <row r="21067" spans="1:4" ht="25.5">
      <c r="A21067" s="213" t="s">
        <v>26804</v>
      </c>
      <c r="B21067" s="209" t="s">
        <v>26805</v>
      </c>
      <c r="C21067" s="209" t="s">
        <v>14997</v>
      </c>
      <c r="D21067" s="223">
        <v>102.59</v>
      </c>
    </row>
    <row r="21068" spans="1:4">
      <c r="A21068" s="214"/>
      <c r="B21068" s="210"/>
      <c r="C21068" s="210"/>
      <c r="D21068" s="225"/>
    </row>
    <row r="21069" spans="1:4">
      <c r="A21069" s="212" t="s">
        <v>26806</v>
      </c>
      <c r="B21069" s="208"/>
      <c r="C21069" s="208"/>
      <c r="D21069" s="224"/>
    </row>
    <row r="21070" spans="1:4">
      <c r="A21070" s="213" t="s">
        <v>26807</v>
      </c>
      <c r="B21070" s="209" t="s">
        <v>26808</v>
      </c>
      <c r="C21070" s="209" t="s">
        <v>14997</v>
      </c>
      <c r="D21070" s="223">
        <v>5</v>
      </c>
    </row>
    <row r="21071" spans="1:4">
      <c r="A21071" s="214"/>
      <c r="B21071" s="210"/>
      <c r="C21071" s="210"/>
      <c r="D21071" s="225"/>
    </row>
    <row r="21072" spans="1:4" ht="48">
      <c r="A21072" s="212" t="s">
        <v>26809</v>
      </c>
      <c r="B21072" s="208"/>
      <c r="C21072" s="208"/>
      <c r="D21072" s="224"/>
    </row>
    <row r="21073" spans="1:4">
      <c r="A21073" s="213" t="s">
        <v>26810</v>
      </c>
      <c r="B21073" s="209" t="s">
        <v>26811</v>
      </c>
      <c r="C21073" s="209" t="s">
        <v>14997</v>
      </c>
      <c r="D21073" s="223">
        <v>129.78</v>
      </c>
    </row>
    <row r="21074" spans="1:4" ht="25.5">
      <c r="A21074" s="213" t="s">
        <v>26812</v>
      </c>
      <c r="B21074" s="209" t="s">
        <v>26813</v>
      </c>
      <c r="C21074" s="209" t="s">
        <v>14997</v>
      </c>
      <c r="D21074" s="223">
        <v>153.43</v>
      </c>
    </row>
    <row r="21075" spans="1:4" ht="25.5">
      <c r="A21075" s="213" t="s">
        <v>26814</v>
      </c>
      <c r="B21075" s="209" t="s">
        <v>26815</v>
      </c>
      <c r="C21075" s="209" t="s">
        <v>14997</v>
      </c>
      <c r="D21075" s="223">
        <v>244.37</v>
      </c>
    </row>
    <row r="21076" spans="1:4" ht="25.5">
      <c r="A21076" s="213" t="s">
        <v>26816</v>
      </c>
      <c r="B21076" s="209" t="s">
        <v>26817</v>
      </c>
      <c r="C21076" s="209" t="s">
        <v>14997</v>
      </c>
      <c r="D21076" s="223">
        <v>354.98</v>
      </c>
    </row>
    <row r="21077" spans="1:4" ht="48">
      <c r="A21077" s="212" t="s">
        <v>26818</v>
      </c>
      <c r="B21077" s="208"/>
      <c r="C21077" s="208"/>
      <c r="D21077" s="224"/>
    </row>
    <row r="21078" spans="1:4" ht="36">
      <c r="A21078" s="212" t="s">
        <v>26819</v>
      </c>
      <c r="B21078" s="208"/>
      <c r="C21078" s="208"/>
      <c r="D21078" s="224"/>
    </row>
    <row r="21079" spans="1:4">
      <c r="A21079" s="213" t="s">
        <v>26820</v>
      </c>
      <c r="B21079" s="209" t="s">
        <v>26821</v>
      </c>
      <c r="C21079" s="209" t="s">
        <v>14674</v>
      </c>
      <c r="D21079" s="223">
        <v>36.54</v>
      </c>
    </row>
    <row r="21080" spans="1:4" ht="36">
      <c r="A21080" s="212" t="s">
        <v>26822</v>
      </c>
      <c r="B21080" s="208"/>
      <c r="C21080" s="208"/>
      <c r="D21080" s="224"/>
    </row>
    <row r="21081" spans="1:4">
      <c r="A21081" s="213" t="s">
        <v>26823</v>
      </c>
      <c r="B21081" s="209" t="s">
        <v>26824</v>
      </c>
      <c r="C21081" s="209" t="s">
        <v>14674</v>
      </c>
      <c r="D21081" s="223">
        <v>55.21</v>
      </c>
    </row>
    <row r="21082" spans="1:4">
      <c r="A21082" s="213" t="s">
        <v>26825</v>
      </c>
      <c r="B21082" s="209" t="s">
        <v>26826</v>
      </c>
      <c r="C21082" s="209" t="s">
        <v>14674</v>
      </c>
      <c r="D21082" s="223">
        <v>45.1</v>
      </c>
    </row>
    <row r="21083" spans="1:4">
      <c r="A21083" s="213" t="s">
        <v>26827</v>
      </c>
      <c r="B21083" s="209" t="s">
        <v>26828</v>
      </c>
      <c r="C21083" s="209" t="s">
        <v>14674</v>
      </c>
      <c r="D21083" s="223">
        <v>87.956500000000005</v>
      </c>
    </row>
    <row r="21084" spans="1:4">
      <c r="A21084" s="214"/>
      <c r="B21084" s="210"/>
      <c r="C21084" s="210"/>
      <c r="D21084" s="225"/>
    </row>
    <row r="21085" spans="1:4" ht="36">
      <c r="A21085" s="212" t="s">
        <v>26829</v>
      </c>
      <c r="B21085" s="208"/>
      <c r="C21085" s="208"/>
      <c r="D21085" s="224"/>
    </row>
    <row r="21086" spans="1:4">
      <c r="A21086" s="213" t="s">
        <v>26830</v>
      </c>
      <c r="B21086" s="209" t="s">
        <v>26831</v>
      </c>
      <c r="C21086" s="209" t="s">
        <v>14674</v>
      </c>
      <c r="D21086" s="223">
        <v>31.81</v>
      </c>
    </row>
    <row r="21087" spans="1:4">
      <c r="A21087" s="213" t="s">
        <v>26832</v>
      </c>
      <c r="B21087" s="209" t="s">
        <v>26833</v>
      </c>
      <c r="C21087" s="209" t="s">
        <v>14674</v>
      </c>
      <c r="D21087" s="223">
        <v>40.08</v>
      </c>
    </row>
    <row r="21088" spans="1:4">
      <c r="A21088" s="213" t="s">
        <v>26834</v>
      </c>
      <c r="B21088" s="209" t="s">
        <v>26835</v>
      </c>
      <c r="C21088" s="209" t="s">
        <v>14674</v>
      </c>
      <c r="D21088" s="223">
        <v>45.88</v>
      </c>
    </row>
    <row r="21089" spans="1:4" ht="48">
      <c r="A21089" s="212" t="s">
        <v>26836</v>
      </c>
      <c r="B21089" s="208"/>
      <c r="C21089" s="208"/>
      <c r="D21089" s="224"/>
    </row>
    <row r="21090" spans="1:4">
      <c r="A21090" s="212" t="s">
        <v>26837</v>
      </c>
      <c r="B21090" s="208"/>
      <c r="C21090" s="208"/>
      <c r="D21090" s="224"/>
    </row>
    <row r="21091" spans="1:4">
      <c r="A21091" s="213" t="s">
        <v>26838</v>
      </c>
      <c r="B21091" s="209" t="s">
        <v>26839</v>
      </c>
      <c r="C21091" s="209" t="s">
        <v>14883</v>
      </c>
      <c r="D21091" s="223">
        <v>4.4000000000000004</v>
      </c>
    </row>
    <row r="21092" spans="1:4" ht="25.5">
      <c r="A21092" s="213" t="s">
        <v>26840</v>
      </c>
      <c r="B21092" s="209" t="s">
        <v>26841</v>
      </c>
      <c r="C21092" s="209" t="s">
        <v>14883</v>
      </c>
      <c r="D21092" s="223">
        <v>9.0325000000000006</v>
      </c>
    </row>
    <row r="21093" spans="1:4">
      <c r="A21093" s="214"/>
      <c r="B21093" s="210"/>
      <c r="C21093" s="210"/>
      <c r="D21093" s="225"/>
    </row>
    <row r="21094" spans="1:4">
      <c r="A21094" s="212" t="s">
        <v>26842</v>
      </c>
      <c r="B21094" s="208"/>
      <c r="C21094" s="208"/>
      <c r="D21094" s="224"/>
    </row>
    <row r="21095" spans="1:4" ht="25.5">
      <c r="A21095" s="213" t="s">
        <v>26843</v>
      </c>
      <c r="B21095" s="209" t="s">
        <v>26844</v>
      </c>
      <c r="C21095" s="209" t="s">
        <v>14883</v>
      </c>
      <c r="D21095" s="223">
        <v>2.4900000000000002</v>
      </c>
    </row>
    <row r="21096" spans="1:4" ht="25.5">
      <c r="A21096" s="213" t="s">
        <v>26845</v>
      </c>
      <c r="B21096" s="209" t="s">
        <v>26846</v>
      </c>
      <c r="C21096" s="209" t="s">
        <v>14883</v>
      </c>
      <c r="D21096" s="223">
        <v>3.4550000000000001</v>
      </c>
    </row>
    <row r="21097" spans="1:4" ht="25.5">
      <c r="A21097" s="213" t="s">
        <v>26847</v>
      </c>
      <c r="B21097" s="209" t="s">
        <v>26848</v>
      </c>
      <c r="C21097" s="209" t="s">
        <v>14883</v>
      </c>
      <c r="D21097" s="223">
        <v>3.83</v>
      </c>
    </row>
    <row r="21098" spans="1:4">
      <c r="A21098" s="214"/>
      <c r="B21098" s="210"/>
      <c r="C21098" s="210"/>
      <c r="D21098" s="225"/>
    </row>
    <row r="21099" spans="1:4">
      <c r="A21099" s="212" t="s">
        <v>26849</v>
      </c>
      <c r="B21099" s="208"/>
      <c r="C21099" s="208"/>
      <c r="D21099" s="224"/>
    </row>
    <row r="21100" spans="1:4" ht="25.5">
      <c r="A21100" s="213" t="s">
        <v>26850</v>
      </c>
      <c r="B21100" s="209" t="s">
        <v>26851</v>
      </c>
      <c r="C21100" s="209" t="s">
        <v>14674</v>
      </c>
      <c r="D21100" s="223">
        <v>28.166799999999999</v>
      </c>
    </row>
    <row r="21101" spans="1:4" ht="25.5">
      <c r="A21101" s="213" t="s">
        <v>26852</v>
      </c>
      <c r="B21101" s="209" t="s">
        <v>26853</v>
      </c>
      <c r="C21101" s="209" t="s">
        <v>14674</v>
      </c>
      <c r="D21101" s="223">
        <v>27.761900000000001</v>
      </c>
    </row>
    <row r="21102" spans="1:4" ht="24">
      <c r="A21102" s="212" t="s">
        <v>26854</v>
      </c>
      <c r="B21102" s="208"/>
      <c r="C21102" s="208"/>
      <c r="D21102" s="224"/>
    </row>
    <row r="21103" spans="1:4" ht="24">
      <c r="A21103" s="212" t="s">
        <v>26855</v>
      </c>
      <c r="B21103" s="208"/>
      <c r="C21103" s="208"/>
      <c r="D21103" s="224"/>
    </row>
    <row r="21104" spans="1:4">
      <c r="A21104" s="213" t="s">
        <v>26856</v>
      </c>
      <c r="B21104" s="209" t="s">
        <v>26857</v>
      </c>
      <c r="C21104" s="209" t="s">
        <v>14997</v>
      </c>
      <c r="D21104" s="223">
        <v>449.41250000000002</v>
      </c>
    </row>
    <row r="21105" spans="1:4">
      <c r="A21105" s="213" t="s">
        <v>26858</v>
      </c>
      <c r="B21105" s="209" t="s">
        <v>26859</v>
      </c>
      <c r="C21105" s="209" t="s">
        <v>14997</v>
      </c>
      <c r="D21105" s="223">
        <v>347.96730000000002</v>
      </c>
    </row>
    <row r="21106" spans="1:4">
      <c r="A21106" s="213" t="s">
        <v>26860</v>
      </c>
      <c r="B21106" s="209" t="s">
        <v>26861</v>
      </c>
      <c r="C21106" s="209" t="s">
        <v>14997</v>
      </c>
      <c r="D21106" s="223">
        <v>69</v>
      </c>
    </row>
    <row r="21107" spans="1:4" ht="24">
      <c r="A21107" s="212" t="s">
        <v>26862</v>
      </c>
      <c r="B21107" s="208"/>
      <c r="C21107" s="208"/>
      <c r="D21107" s="224"/>
    </row>
    <row r="21108" spans="1:4">
      <c r="A21108" s="213" t="s">
        <v>26863</v>
      </c>
      <c r="B21108" s="209" t="s">
        <v>26864</v>
      </c>
      <c r="C21108" s="209" t="s">
        <v>14997</v>
      </c>
      <c r="D21108" s="223">
        <v>1739.49</v>
      </c>
    </row>
    <row r="21109" spans="1:4">
      <c r="A21109" s="213" t="s">
        <v>26865</v>
      </c>
      <c r="B21109" s="209" t="s">
        <v>26866</v>
      </c>
      <c r="C21109" s="209" t="s">
        <v>14997</v>
      </c>
      <c r="D21109" s="223">
        <v>96</v>
      </c>
    </row>
    <row r="21110" spans="1:4">
      <c r="A21110" s="213" t="s">
        <v>26867</v>
      </c>
      <c r="B21110" s="209" t="s">
        <v>26868</v>
      </c>
      <c r="C21110" s="209" t="s">
        <v>14997</v>
      </c>
      <c r="D21110" s="223">
        <v>95.02</v>
      </c>
    </row>
    <row r="21111" spans="1:4" ht="24">
      <c r="A21111" s="212" t="s">
        <v>26869</v>
      </c>
      <c r="B21111" s="208"/>
      <c r="C21111" s="208"/>
      <c r="D21111" s="224"/>
    </row>
    <row r="21112" spans="1:4" ht="24">
      <c r="A21112" s="212" t="s">
        <v>26870</v>
      </c>
      <c r="B21112" s="208"/>
      <c r="C21112" s="208"/>
      <c r="D21112" s="224"/>
    </row>
    <row r="21113" spans="1:4" ht="25.5">
      <c r="A21113" s="213" t="s">
        <v>26871</v>
      </c>
      <c r="B21113" s="209" t="s">
        <v>26872</v>
      </c>
      <c r="C21113" s="209" t="s">
        <v>14674</v>
      </c>
      <c r="D21113" s="223">
        <v>10.16</v>
      </c>
    </row>
    <row r="21114" spans="1:4" ht="24">
      <c r="A21114" s="212" t="s">
        <v>26873</v>
      </c>
      <c r="B21114" s="208"/>
      <c r="C21114" s="208"/>
      <c r="D21114" s="224"/>
    </row>
    <row r="21115" spans="1:4">
      <c r="A21115" s="212" t="s">
        <v>26874</v>
      </c>
      <c r="B21115" s="208"/>
      <c r="C21115" s="208"/>
      <c r="D21115" s="224"/>
    </row>
    <row r="21116" spans="1:4">
      <c r="A21116" s="213" t="s">
        <v>26875</v>
      </c>
      <c r="B21116" s="209" t="s">
        <v>26876</v>
      </c>
      <c r="C21116" s="209" t="s">
        <v>14674</v>
      </c>
      <c r="D21116" s="223">
        <v>1.58</v>
      </c>
    </row>
    <row r="21117" spans="1:4">
      <c r="A21117" s="214"/>
      <c r="B21117" s="210"/>
      <c r="C21117" s="210"/>
      <c r="D21117" s="225"/>
    </row>
    <row r="21118" spans="1:4" ht="24">
      <c r="A21118" s="212" t="s">
        <v>26877</v>
      </c>
      <c r="B21118" s="208"/>
      <c r="C21118" s="208"/>
      <c r="D21118" s="224"/>
    </row>
    <row r="21119" spans="1:4">
      <c r="A21119" s="213" t="s">
        <v>26878</v>
      </c>
      <c r="B21119" s="209" t="s">
        <v>26879</v>
      </c>
      <c r="C21119" s="209" t="s">
        <v>14674</v>
      </c>
      <c r="D21119" s="223">
        <v>180</v>
      </c>
    </row>
    <row r="21120" spans="1:4">
      <c r="A21120" s="214"/>
      <c r="B21120" s="210"/>
      <c r="C21120" s="210"/>
      <c r="D21120" s="225"/>
    </row>
    <row r="21121" spans="1:4" ht="24">
      <c r="A21121" s="212" t="s">
        <v>26880</v>
      </c>
      <c r="B21121" s="208"/>
      <c r="C21121" s="208"/>
      <c r="D21121" s="224"/>
    </row>
    <row r="21122" spans="1:4">
      <c r="A21122" s="213" t="s">
        <v>26881</v>
      </c>
      <c r="B21122" s="209" t="s">
        <v>26882</v>
      </c>
      <c r="C21122" s="209" t="s">
        <v>14674</v>
      </c>
      <c r="D21122" s="223">
        <v>5.4</v>
      </c>
    </row>
    <row r="21123" spans="1:4" ht="24">
      <c r="A21123" s="212" t="s">
        <v>26883</v>
      </c>
      <c r="B21123" s="208"/>
      <c r="C21123" s="208"/>
      <c r="D21123" s="224"/>
    </row>
    <row r="21124" spans="1:4">
      <c r="A21124" s="212" t="s">
        <v>26884</v>
      </c>
      <c r="B21124" s="208"/>
      <c r="C21124" s="208"/>
      <c r="D21124" s="224"/>
    </row>
    <row r="21125" spans="1:4" ht="25.5">
      <c r="A21125" s="213" t="s">
        <v>26885</v>
      </c>
      <c r="B21125" s="209" t="s">
        <v>26886</v>
      </c>
      <c r="C21125" s="209" t="s">
        <v>14997</v>
      </c>
      <c r="D21125" s="223">
        <v>221.18</v>
      </c>
    </row>
    <row r="21126" spans="1:4" ht="25.5">
      <c r="A21126" s="213" t="s">
        <v>26887</v>
      </c>
      <c r="B21126" s="209" t="s">
        <v>26888</v>
      </c>
      <c r="C21126" s="209" t="s">
        <v>14997</v>
      </c>
      <c r="D21126" s="223">
        <v>221.18</v>
      </c>
    </row>
    <row r="21127" spans="1:4" ht="25.5">
      <c r="A21127" s="213" t="s">
        <v>26889</v>
      </c>
      <c r="B21127" s="209" t="s">
        <v>26890</v>
      </c>
      <c r="C21127" s="209" t="s">
        <v>14997</v>
      </c>
      <c r="D21127" s="223">
        <v>221.18</v>
      </c>
    </row>
    <row r="21128" spans="1:4" ht="25.5">
      <c r="A21128" s="213" t="s">
        <v>26891</v>
      </c>
      <c r="B21128" s="209" t="s">
        <v>26892</v>
      </c>
      <c r="C21128" s="209" t="s">
        <v>14997</v>
      </c>
      <c r="D21128" s="223">
        <v>221.18</v>
      </c>
    </row>
    <row r="21129" spans="1:4" ht="24">
      <c r="A21129" s="212" t="s">
        <v>26893</v>
      </c>
      <c r="B21129" s="208"/>
      <c r="C21129" s="208"/>
      <c r="D21129" s="224"/>
    </row>
    <row r="21130" spans="1:4" ht="24">
      <c r="A21130" s="212" t="s">
        <v>26894</v>
      </c>
      <c r="B21130" s="208"/>
      <c r="C21130" s="208"/>
      <c r="D21130" s="224"/>
    </row>
    <row r="21131" spans="1:4">
      <c r="A21131" s="213" t="s">
        <v>26895</v>
      </c>
      <c r="B21131" s="209" t="s">
        <v>26896</v>
      </c>
      <c r="C21131" s="209" t="s">
        <v>14657</v>
      </c>
      <c r="D21131" s="223">
        <v>3.34</v>
      </c>
    </row>
    <row r="21132" spans="1:4">
      <c r="A21132" s="213" t="s">
        <v>26897</v>
      </c>
      <c r="B21132" s="209" t="s">
        <v>26898</v>
      </c>
      <c r="C21132" s="209" t="s">
        <v>14657</v>
      </c>
      <c r="D21132" s="223">
        <v>21.65</v>
      </c>
    </row>
    <row r="21133" spans="1:4" ht="24">
      <c r="A21133" s="212" t="s">
        <v>26899</v>
      </c>
      <c r="B21133" s="208"/>
      <c r="C21133" s="208"/>
      <c r="D21133" s="224"/>
    </row>
    <row r="21134" spans="1:4">
      <c r="A21134" s="213" t="s">
        <v>26900</v>
      </c>
      <c r="B21134" s="209" t="s">
        <v>26901</v>
      </c>
      <c r="C21134" s="209" t="s">
        <v>14657</v>
      </c>
      <c r="D21134" s="223">
        <v>21.45</v>
      </c>
    </row>
    <row r="21135" spans="1:4">
      <c r="A21135" s="213" t="s">
        <v>26902</v>
      </c>
      <c r="B21135" s="209" t="s">
        <v>26903</v>
      </c>
      <c r="C21135" s="209" t="s">
        <v>14657</v>
      </c>
      <c r="D21135" s="223">
        <v>7.4</v>
      </c>
    </row>
    <row r="21136" spans="1:4">
      <c r="A21136" s="213" t="s">
        <v>26904</v>
      </c>
      <c r="B21136" s="209" t="s">
        <v>26905</v>
      </c>
      <c r="C21136" s="209" t="s">
        <v>14657</v>
      </c>
      <c r="D21136" s="223">
        <v>7.2981999999999996</v>
      </c>
    </row>
    <row r="21137" spans="1:4">
      <c r="A21137" s="212" t="s">
        <v>26906</v>
      </c>
      <c r="B21137" s="208"/>
      <c r="C21137" s="208"/>
      <c r="D21137" s="224"/>
    </row>
    <row r="21138" spans="1:4" ht="48">
      <c r="A21138" s="212" t="s">
        <v>26907</v>
      </c>
      <c r="B21138" s="208"/>
      <c r="C21138" s="208"/>
      <c r="D21138" s="224"/>
    </row>
    <row r="21139" spans="1:4" ht="25.5">
      <c r="A21139" s="213" t="s">
        <v>26908</v>
      </c>
      <c r="B21139" s="209" t="s">
        <v>26909</v>
      </c>
      <c r="C21139" s="209" t="s">
        <v>14997</v>
      </c>
      <c r="D21139" s="223">
        <v>1135.25</v>
      </c>
    </row>
    <row r="21140" spans="1:4">
      <c r="A21140" s="213" t="s">
        <v>26910</v>
      </c>
      <c r="B21140" s="209" t="s">
        <v>26911</v>
      </c>
      <c r="C21140" s="209" t="s">
        <v>14997</v>
      </c>
      <c r="D21140" s="223">
        <v>74.400000000000006</v>
      </c>
    </row>
    <row r="21141" spans="1:4" ht="36">
      <c r="A21141" s="212" t="s">
        <v>26912</v>
      </c>
      <c r="B21141" s="208"/>
      <c r="C21141" s="208"/>
      <c r="D21141" s="224"/>
    </row>
    <row r="21142" spans="1:4" ht="25.5">
      <c r="A21142" s="213" t="s">
        <v>26913</v>
      </c>
      <c r="B21142" s="209" t="s">
        <v>26914</v>
      </c>
      <c r="C21142" s="209" t="s">
        <v>14997</v>
      </c>
      <c r="D21142" s="223">
        <v>637.88</v>
      </c>
    </row>
    <row r="21143" spans="1:4" ht="25.5">
      <c r="A21143" s="213" t="s">
        <v>26915</v>
      </c>
      <c r="B21143" s="209" t="s">
        <v>26916</v>
      </c>
      <c r="C21143" s="209" t="s">
        <v>14997</v>
      </c>
      <c r="D21143" s="223">
        <v>658.5</v>
      </c>
    </row>
    <row r="21144" spans="1:4" ht="25.5">
      <c r="A21144" s="213" t="s">
        <v>26917</v>
      </c>
      <c r="B21144" s="209" t="s">
        <v>26918</v>
      </c>
      <c r="C21144" s="209" t="s">
        <v>14997</v>
      </c>
      <c r="D21144" s="223">
        <v>856.23</v>
      </c>
    </row>
    <row r="21145" spans="1:4" ht="25.5">
      <c r="A21145" s="213" t="s">
        <v>26919</v>
      </c>
      <c r="B21145" s="209" t="s">
        <v>26920</v>
      </c>
      <c r="C21145" s="209" t="s">
        <v>14997</v>
      </c>
      <c r="D21145" s="223">
        <v>1475.7</v>
      </c>
    </row>
    <row r="21146" spans="1:4" ht="24">
      <c r="A21146" s="212" t="s">
        <v>26921</v>
      </c>
      <c r="B21146" s="208"/>
      <c r="C21146" s="208"/>
      <c r="D21146" s="224"/>
    </row>
    <row r="21147" spans="1:4">
      <c r="A21147" s="213" t="s">
        <v>26922</v>
      </c>
      <c r="B21147" s="209" t="s">
        <v>26923</v>
      </c>
      <c r="C21147" s="209" t="s">
        <v>14997</v>
      </c>
      <c r="D21147" s="223">
        <v>198</v>
      </c>
    </row>
    <row r="21148" spans="1:4" ht="25.5">
      <c r="A21148" s="213" t="s">
        <v>26924</v>
      </c>
      <c r="B21148" s="209" t="s">
        <v>26925</v>
      </c>
      <c r="C21148" s="209" t="s">
        <v>14997</v>
      </c>
      <c r="D21148" s="223">
        <v>409.5</v>
      </c>
    </row>
    <row r="21149" spans="1:4" ht="25.5">
      <c r="A21149" s="213" t="s">
        <v>26926</v>
      </c>
      <c r="B21149" s="209" t="s">
        <v>26927</v>
      </c>
      <c r="C21149" s="209" t="s">
        <v>14997</v>
      </c>
      <c r="D21149" s="223">
        <v>471</v>
      </c>
    </row>
    <row r="21150" spans="1:4" ht="24">
      <c r="A21150" s="212" t="s">
        <v>26928</v>
      </c>
      <c r="B21150" s="208"/>
      <c r="C21150" s="208"/>
      <c r="D21150" s="224"/>
    </row>
    <row r="21151" spans="1:4" ht="24">
      <c r="A21151" s="212" t="s">
        <v>26929</v>
      </c>
      <c r="B21151" s="208"/>
      <c r="C21151" s="208"/>
      <c r="D21151" s="224"/>
    </row>
    <row r="21152" spans="1:4" ht="25.5">
      <c r="A21152" s="213" t="s">
        <v>26930</v>
      </c>
      <c r="B21152" s="209" t="s">
        <v>26931</v>
      </c>
      <c r="C21152" s="209" t="s">
        <v>26932</v>
      </c>
      <c r="D21152" s="223">
        <v>16.5</v>
      </c>
    </row>
    <row r="21153" spans="1:4">
      <c r="A21153" s="212" t="s">
        <v>26933</v>
      </c>
      <c r="B21153" s="208"/>
      <c r="C21153" s="208"/>
      <c r="D21153" s="224"/>
    </row>
    <row r="21154" spans="1:4" ht="24">
      <c r="A21154" s="212" t="s">
        <v>26934</v>
      </c>
      <c r="B21154" s="208"/>
      <c r="C21154" s="208"/>
      <c r="D21154" s="224"/>
    </row>
    <row r="21155" spans="1:4" ht="25.5">
      <c r="A21155" s="213" t="s">
        <v>26935</v>
      </c>
      <c r="B21155" s="209" t="s">
        <v>26936</v>
      </c>
      <c r="C21155" s="209" t="s">
        <v>14997</v>
      </c>
      <c r="D21155" s="223">
        <v>110</v>
      </c>
    </row>
    <row r="21156" spans="1:4" ht="25.5">
      <c r="A21156" s="213" t="s">
        <v>26937</v>
      </c>
      <c r="B21156" s="209" t="s">
        <v>26938</v>
      </c>
      <c r="C21156" s="209" t="s">
        <v>14997</v>
      </c>
      <c r="D21156" s="223">
        <v>85</v>
      </c>
    </row>
    <row r="21157" spans="1:4" ht="25.5">
      <c r="A21157" s="213" t="s">
        <v>26939</v>
      </c>
      <c r="B21157" s="209" t="s">
        <v>26940</v>
      </c>
      <c r="C21157" s="209" t="s">
        <v>14997</v>
      </c>
      <c r="D21157" s="223">
        <v>55.5</v>
      </c>
    </row>
    <row r="21158" spans="1:4" ht="25.5">
      <c r="A21158" s="213" t="s">
        <v>26941</v>
      </c>
      <c r="B21158" s="209" t="s">
        <v>26942</v>
      </c>
      <c r="C21158" s="209" t="s">
        <v>14997</v>
      </c>
      <c r="D21158" s="223">
        <v>79</v>
      </c>
    </row>
    <row r="21159" spans="1:4" ht="25.5">
      <c r="A21159" s="213" t="s">
        <v>26943</v>
      </c>
      <c r="B21159" s="209" t="s">
        <v>26944</v>
      </c>
      <c r="C21159" s="209" t="s">
        <v>14997</v>
      </c>
      <c r="D21159" s="223">
        <v>57.72</v>
      </c>
    </row>
    <row r="21160" spans="1:4" ht="24">
      <c r="A21160" s="212" t="s">
        <v>26945</v>
      </c>
      <c r="B21160" s="208"/>
      <c r="C21160" s="208"/>
      <c r="D21160" s="224"/>
    </row>
    <row r="21161" spans="1:4" ht="25.5">
      <c r="A21161" s="213" t="s">
        <v>26946</v>
      </c>
      <c r="B21161" s="209" t="s">
        <v>26947</v>
      </c>
      <c r="C21161" s="209" t="s">
        <v>14997</v>
      </c>
      <c r="D21161" s="223">
        <v>22.683299999999999</v>
      </c>
    </row>
    <row r="21162" spans="1:4" ht="36">
      <c r="A21162" s="212" t="s">
        <v>26948</v>
      </c>
      <c r="B21162" s="208"/>
      <c r="C21162" s="208"/>
      <c r="D21162" s="224"/>
    </row>
    <row r="21163" spans="1:4" ht="24">
      <c r="A21163" s="212" t="s">
        <v>26949</v>
      </c>
      <c r="B21163" s="208"/>
      <c r="C21163" s="208"/>
      <c r="D21163" s="224"/>
    </row>
    <row r="21164" spans="1:4">
      <c r="A21164" s="213" t="s">
        <v>26950</v>
      </c>
      <c r="B21164" s="209" t="s">
        <v>26951</v>
      </c>
      <c r="C21164" s="209" t="s">
        <v>14997</v>
      </c>
      <c r="D21164" s="223">
        <v>18.39</v>
      </c>
    </row>
    <row r="21165" spans="1:4">
      <c r="A21165" s="212" t="s">
        <v>26952</v>
      </c>
      <c r="B21165" s="208"/>
      <c r="C21165" s="208"/>
      <c r="D21165" s="224"/>
    </row>
    <row r="21166" spans="1:4">
      <c r="A21166" s="213" t="s">
        <v>26953</v>
      </c>
      <c r="B21166" s="209" t="s">
        <v>26954</v>
      </c>
      <c r="C21166" s="209" t="s">
        <v>14997</v>
      </c>
      <c r="D21166" s="223">
        <v>4.2300000000000004</v>
      </c>
    </row>
    <row r="21167" spans="1:4">
      <c r="A21167" s="213" t="s">
        <v>26955</v>
      </c>
      <c r="B21167" s="209" t="s">
        <v>26956</v>
      </c>
      <c r="C21167" s="209" t="s">
        <v>14997</v>
      </c>
      <c r="D21167" s="223">
        <v>5.45</v>
      </c>
    </row>
    <row r="21168" spans="1:4">
      <c r="A21168" s="213" t="s">
        <v>26957</v>
      </c>
      <c r="B21168" s="209" t="s">
        <v>26958</v>
      </c>
      <c r="C21168" s="209" t="s">
        <v>14997</v>
      </c>
      <c r="D21168" s="223">
        <v>7.7</v>
      </c>
    </row>
    <row r="21169" spans="1:4">
      <c r="A21169" s="213" t="s">
        <v>26959</v>
      </c>
      <c r="B21169" s="209" t="s">
        <v>26960</v>
      </c>
      <c r="C21169" s="209" t="s">
        <v>14997</v>
      </c>
      <c r="D21169" s="223">
        <v>14.84</v>
      </c>
    </row>
    <row r="21170" spans="1:4">
      <c r="A21170" s="213" t="s">
        <v>26961</v>
      </c>
      <c r="B21170" s="209" t="s">
        <v>26962</v>
      </c>
      <c r="C21170" s="209" t="s">
        <v>14997</v>
      </c>
      <c r="D21170" s="223">
        <v>21.93</v>
      </c>
    </row>
    <row r="21171" spans="1:4">
      <c r="A21171" s="212" t="s">
        <v>26963</v>
      </c>
      <c r="B21171" s="208"/>
      <c r="C21171" s="208"/>
      <c r="D21171" s="224"/>
    </row>
    <row r="21172" spans="1:4">
      <c r="A21172" s="213" t="s">
        <v>26964</v>
      </c>
      <c r="B21172" s="209" t="s">
        <v>26965</v>
      </c>
      <c r="C21172" s="209" t="s">
        <v>14997</v>
      </c>
      <c r="D21172" s="223">
        <v>9.5</v>
      </c>
    </row>
    <row r="21173" spans="1:4" ht="24">
      <c r="A21173" s="212" t="s">
        <v>26966</v>
      </c>
      <c r="B21173" s="208"/>
      <c r="C21173" s="208"/>
      <c r="D21173" s="224"/>
    </row>
    <row r="21174" spans="1:4" ht="24">
      <c r="A21174" s="212" t="s">
        <v>26967</v>
      </c>
      <c r="B21174" s="208"/>
      <c r="C21174" s="208"/>
      <c r="D21174" s="224"/>
    </row>
    <row r="21175" spans="1:4">
      <c r="A21175" s="213" t="s">
        <v>26968</v>
      </c>
      <c r="B21175" s="209" t="s">
        <v>26969</v>
      </c>
      <c r="C21175" s="209" t="s">
        <v>14674</v>
      </c>
      <c r="D21175" s="223">
        <v>143.84</v>
      </c>
    </row>
    <row r="21176" spans="1:4" ht="24">
      <c r="A21176" s="212" t="s">
        <v>26970</v>
      </c>
      <c r="B21176" s="208"/>
      <c r="C21176" s="208"/>
      <c r="D21176" s="224"/>
    </row>
    <row r="21177" spans="1:4">
      <c r="A21177" s="213" t="s">
        <v>26971</v>
      </c>
      <c r="B21177" s="209" t="s">
        <v>26972</v>
      </c>
      <c r="C21177" s="209" t="s">
        <v>14674</v>
      </c>
      <c r="D21177" s="223">
        <v>194.49440000000001</v>
      </c>
    </row>
    <row r="21178" spans="1:4" ht="36">
      <c r="A21178" s="212" t="s">
        <v>26973</v>
      </c>
      <c r="B21178" s="208"/>
      <c r="C21178" s="208"/>
      <c r="D21178" s="224"/>
    </row>
    <row r="21179" spans="1:4" ht="24">
      <c r="A21179" s="212" t="s">
        <v>26974</v>
      </c>
      <c r="B21179" s="208"/>
      <c r="C21179" s="208"/>
      <c r="D21179" s="224"/>
    </row>
    <row r="21180" spans="1:4">
      <c r="A21180" s="213" t="s">
        <v>26975</v>
      </c>
      <c r="B21180" s="209" t="s">
        <v>26976</v>
      </c>
      <c r="C21180" s="209" t="s">
        <v>14657</v>
      </c>
      <c r="D21180" s="223">
        <v>65.63</v>
      </c>
    </row>
    <row r="21181" spans="1:4" ht="24">
      <c r="A21181" s="212" t="s">
        <v>26977</v>
      </c>
      <c r="B21181" s="208"/>
      <c r="C21181" s="208"/>
      <c r="D21181" s="224"/>
    </row>
    <row r="21182" spans="1:4" ht="24">
      <c r="A21182" s="212" t="s">
        <v>26978</v>
      </c>
      <c r="B21182" s="208"/>
      <c r="C21182" s="208"/>
      <c r="D21182" s="224"/>
    </row>
    <row r="21183" spans="1:4">
      <c r="A21183" s="213" t="s">
        <v>26979</v>
      </c>
      <c r="B21183" s="209" t="s">
        <v>26980</v>
      </c>
      <c r="C21183" s="209" t="s">
        <v>14752</v>
      </c>
      <c r="D21183" s="223">
        <v>1900</v>
      </c>
    </row>
    <row r="21184" spans="1:4" ht="25.5">
      <c r="A21184" s="213" t="s">
        <v>26981</v>
      </c>
      <c r="B21184" s="209" t="s">
        <v>26982</v>
      </c>
      <c r="C21184" s="209" t="s">
        <v>14752</v>
      </c>
      <c r="D21184" s="223">
        <v>4371.21</v>
      </c>
    </row>
    <row r="21185" spans="1:4" ht="36">
      <c r="A21185" s="212" t="s">
        <v>26983</v>
      </c>
      <c r="B21185" s="208"/>
      <c r="C21185" s="208"/>
      <c r="D21185" s="224"/>
    </row>
    <row r="21186" spans="1:4" ht="24">
      <c r="A21186" s="212" t="s">
        <v>26984</v>
      </c>
      <c r="B21186" s="208"/>
      <c r="C21186" s="208"/>
      <c r="D21186" s="224"/>
    </row>
    <row r="21187" spans="1:4">
      <c r="A21187" s="213" t="s">
        <v>26985</v>
      </c>
      <c r="B21187" s="209" t="s">
        <v>26986</v>
      </c>
      <c r="C21187" s="209" t="s">
        <v>14997</v>
      </c>
      <c r="D21187" s="223">
        <v>92.296599999999998</v>
      </c>
    </row>
    <row r="21188" spans="1:4">
      <c r="A21188" s="213" t="s">
        <v>26987</v>
      </c>
      <c r="B21188" s="209" t="s">
        <v>26988</v>
      </c>
      <c r="C21188" s="209" t="s">
        <v>14997</v>
      </c>
      <c r="D21188" s="223">
        <v>176.5</v>
      </c>
    </row>
    <row r="21189" spans="1:4">
      <c r="A21189" s="213" t="s">
        <v>26989</v>
      </c>
      <c r="B21189" s="209" t="s">
        <v>26990</v>
      </c>
      <c r="C21189" s="209" t="s">
        <v>14997</v>
      </c>
      <c r="D21189" s="223">
        <v>106.821</v>
      </c>
    </row>
    <row r="21190" spans="1:4" ht="24" customHeight="1">
      <c r="A21190" s="416" t="s">
        <v>26991</v>
      </c>
      <c r="B21190" s="417"/>
      <c r="C21190" s="417"/>
      <c r="D21190" s="418"/>
    </row>
    <row r="21191" spans="1:4" ht="25.5">
      <c r="A21191" s="213" t="s">
        <v>26992</v>
      </c>
      <c r="B21191" s="209" t="s">
        <v>26993</v>
      </c>
      <c r="C21191" s="209" t="s">
        <v>14883</v>
      </c>
      <c r="D21191" s="223">
        <v>50</v>
      </c>
    </row>
    <row r="21192" spans="1:4" ht="25.5">
      <c r="A21192" s="213" t="s">
        <v>26994</v>
      </c>
      <c r="B21192" s="209" t="s">
        <v>26995</v>
      </c>
      <c r="C21192" s="209" t="s">
        <v>14883</v>
      </c>
      <c r="D21192" s="223">
        <v>63.3</v>
      </c>
    </row>
    <row r="21193" spans="1:4" ht="25.5">
      <c r="A21193" s="213" t="s">
        <v>26996</v>
      </c>
      <c r="B21193" s="209" t="s">
        <v>26997</v>
      </c>
      <c r="C21193" s="209" t="s">
        <v>14883</v>
      </c>
      <c r="D21193" s="223">
        <v>69.02</v>
      </c>
    </row>
    <row r="21194" spans="1:4" ht="25.5">
      <c r="A21194" s="213" t="s">
        <v>26998</v>
      </c>
      <c r="B21194" s="209" t="s">
        <v>26999</v>
      </c>
      <c r="C21194" s="209" t="s">
        <v>14883</v>
      </c>
      <c r="D21194" s="223">
        <v>92.04</v>
      </c>
    </row>
    <row r="21195" spans="1:4" ht="24" customHeight="1">
      <c r="A21195" s="416" t="s">
        <v>27000</v>
      </c>
      <c r="B21195" s="417"/>
      <c r="C21195" s="417"/>
      <c r="D21195" s="418"/>
    </row>
    <row r="21196" spans="1:4">
      <c r="A21196" s="213" t="s">
        <v>27001</v>
      </c>
      <c r="B21196" s="209" t="s">
        <v>27002</v>
      </c>
      <c r="C21196" s="209" t="s">
        <v>14997</v>
      </c>
      <c r="D21196" s="223">
        <v>18.2212</v>
      </c>
    </row>
    <row r="21197" spans="1:4" ht="24" customHeight="1">
      <c r="A21197" s="416" t="s">
        <v>27003</v>
      </c>
      <c r="B21197" s="417"/>
      <c r="C21197" s="417"/>
      <c r="D21197" s="418"/>
    </row>
    <row r="21198" spans="1:4" ht="25.5">
      <c r="A21198" s="213" t="s">
        <v>27004</v>
      </c>
      <c r="B21198" s="209" t="s">
        <v>27005</v>
      </c>
      <c r="C21198" s="209" t="s">
        <v>14997</v>
      </c>
      <c r="D21198" s="223">
        <v>29</v>
      </c>
    </row>
    <row r="21199" spans="1:4" ht="25.5">
      <c r="A21199" s="213" t="s">
        <v>27006</v>
      </c>
      <c r="B21199" s="209" t="s">
        <v>27007</v>
      </c>
      <c r="C21199" s="209" t="s">
        <v>14997</v>
      </c>
      <c r="D21199" s="223">
        <v>37.9</v>
      </c>
    </row>
    <row r="21200" spans="1:4" ht="36">
      <c r="A21200" s="212" t="s">
        <v>27008</v>
      </c>
      <c r="B21200" s="208"/>
      <c r="C21200" s="208"/>
      <c r="D21200" s="224"/>
    </row>
    <row r="21201" spans="1:4" ht="24">
      <c r="A21201" s="212" t="s">
        <v>27009</v>
      </c>
      <c r="B21201" s="208"/>
      <c r="C21201" s="208"/>
      <c r="D21201" s="224"/>
    </row>
    <row r="21202" spans="1:4">
      <c r="A21202" s="213" t="s">
        <v>27010</v>
      </c>
      <c r="B21202" s="209" t="s">
        <v>27011</v>
      </c>
      <c r="C21202" s="209" t="s">
        <v>14997</v>
      </c>
      <c r="D21202" s="223">
        <v>375</v>
      </c>
    </row>
    <row r="21203" spans="1:4">
      <c r="A21203" s="213" t="s">
        <v>27012</v>
      </c>
      <c r="B21203" s="209" t="s">
        <v>27013</v>
      </c>
      <c r="C21203" s="209" t="s">
        <v>14674</v>
      </c>
      <c r="D21203" s="223">
        <v>174.83</v>
      </c>
    </row>
    <row r="21204" spans="1:4">
      <c r="A21204" s="213" t="s">
        <v>27014</v>
      </c>
      <c r="B21204" s="209" t="s">
        <v>27015</v>
      </c>
      <c r="C21204" s="209" t="s">
        <v>14674</v>
      </c>
      <c r="D21204" s="223">
        <v>180</v>
      </c>
    </row>
    <row r="21205" spans="1:4">
      <c r="A21205" s="213" t="s">
        <v>27016</v>
      </c>
      <c r="B21205" s="209" t="s">
        <v>27017</v>
      </c>
      <c r="C21205" s="209" t="s">
        <v>14883</v>
      </c>
      <c r="D21205" s="223">
        <v>74.5</v>
      </c>
    </row>
    <row r="21206" spans="1:4">
      <c r="A21206" s="213" t="s">
        <v>27018</v>
      </c>
      <c r="B21206" s="209" t="s">
        <v>27019</v>
      </c>
      <c r="C21206" s="209" t="s">
        <v>14883</v>
      </c>
      <c r="D21206" s="223">
        <v>28</v>
      </c>
    </row>
    <row r="21207" spans="1:4">
      <c r="A21207" s="213" t="s">
        <v>27020</v>
      </c>
      <c r="B21207" s="209" t="s">
        <v>27021</v>
      </c>
      <c r="C21207" s="209" t="s">
        <v>14997</v>
      </c>
      <c r="D21207" s="223">
        <v>1000</v>
      </c>
    </row>
    <row r="21208" spans="1:4">
      <c r="A21208" s="213" t="s">
        <v>27022</v>
      </c>
      <c r="B21208" s="209" t="s">
        <v>27023</v>
      </c>
      <c r="C21208" s="209" t="s">
        <v>14674</v>
      </c>
      <c r="D21208" s="223">
        <v>177.37</v>
      </c>
    </row>
    <row r="21209" spans="1:4" ht="25.5">
      <c r="A21209" s="213" t="s">
        <v>27024</v>
      </c>
      <c r="B21209" s="209" t="s">
        <v>27025</v>
      </c>
      <c r="C21209" s="209" t="s">
        <v>14674</v>
      </c>
      <c r="D21209" s="223">
        <v>30</v>
      </c>
    </row>
    <row r="21210" spans="1:4" ht="25.5">
      <c r="A21210" s="213" t="s">
        <v>27026</v>
      </c>
      <c r="B21210" s="209" t="s">
        <v>27027</v>
      </c>
      <c r="C21210" s="209" t="s">
        <v>14674</v>
      </c>
      <c r="D21210" s="223">
        <v>34.630000000000003</v>
      </c>
    </row>
    <row r="21211" spans="1:4" ht="25.5">
      <c r="A21211" s="213" t="s">
        <v>27028</v>
      </c>
      <c r="B21211" s="209" t="s">
        <v>27029</v>
      </c>
      <c r="C21211" s="209" t="s">
        <v>14674</v>
      </c>
      <c r="D21211" s="223">
        <v>36.15</v>
      </c>
    </row>
    <row r="21212" spans="1:4">
      <c r="A21212" s="213" t="s">
        <v>27030</v>
      </c>
      <c r="B21212" s="209" t="s">
        <v>27031</v>
      </c>
      <c r="C21212" s="209" t="s">
        <v>14883</v>
      </c>
      <c r="D21212" s="223">
        <v>10.8</v>
      </c>
    </row>
    <row r="21213" spans="1:4">
      <c r="A21213" s="213" t="s">
        <v>27032</v>
      </c>
      <c r="B21213" s="209" t="s">
        <v>27033</v>
      </c>
      <c r="C21213" s="209" t="s">
        <v>14883</v>
      </c>
      <c r="D21213" s="223">
        <v>12.09</v>
      </c>
    </row>
    <row r="21214" spans="1:4" ht="24" customHeight="1">
      <c r="A21214" s="416" t="s">
        <v>27034</v>
      </c>
      <c r="B21214" s="417"/>
      <c r="C21214" s="417"/>
      <c r="D21214" s="418"/>
    </row>
    <row r="21215" spans="1:4">
      <c r="A21215" s="213" t="s">
        <v>27035</v>
      </c>
      <c r="B21215" s="209" t="s">
        <v>27036</v>
      </c>
      <c r="C21215" s="209" t="s">
        <v>14997</v>
      </c>
      <c r="D21215" s="223">
        <v>110.5</v>
      </c>
    </row>
    <row r="21216" spans="1:4">
      <c r="A21216" s="213" t="s">
        <v>27037</v>
      </c>
      <c r="B21216" s="209" t="s">
        <v>27038</v>
      </c>
      <c r="C21216" s="209" t="s">
        <v>14674</v>
      </c>
      <c r="D21216" s="223">
        <v>249.5</v>
      </c>
    </row>
    <row r="21217" spans="1:4">
      <c r="A21217" s="213" t="s">
        <v>27039</v>
      </c>
      <c r="B21217" s="209" t="s">
        <v>27040</v>
      </c>
      <c r="C21217" s="209" t="s">
        <v>14674</v>
      </c>
      <c r="D21217" s="223">
        <v>250</v>
      </c>
    </row>
    <row r="21218" spans="1:4">
      <c r="A21218" s="213" t="s">
        <v>27041</v>
      </c>
      <c r="B21218" s="209" t="s">
        <v>27042</v>
      </c>
      <c r="C21218" s="209" t="s">
        <v>14674</v>
      </c>
      <c r="D21218" s="223">
        <v>230</v>
      </c>
    </row>
    <row r="21219" spans="1:4">
      <c r="A21219" s="213" t="s">
        <v>27043</v>
      </c>
      <c r="B21219" s="209" t="s">
        <v>27044</v>
      </c>
      <c r="C21219" s="209" t="s">
        <v>14674</v>
      </c>
      <c r="D21219" s="223">
        <v>275.82</v>
      </c>
    </row>
    <row r="21220" spans="1:4">
      <c r="A21220" s="213" t="s">
        <v>27045</v>
      </c>
      <c r="B21220" s="209" t="s">
        <v>27046</v>
      </c>
      <c r="C21220" s="209" t="s">
        <v>14674</v>
      </c>
      <c r="D21220" s="223">
        <v>240</v>
      </c>
    </row>
    <row r="21221" spans="1:4">
      <c r="A21221" s="213" t="s">
        <v>27047</v>
      </c>
      <c r="B21221" s="209" t="s">
        <v>27048</v>
      </c>
      <c r="C21221" s="209" t="s">
        <v>14674</v>
      </c>
      <c r="D21221" s="223">
        <v>220</v>
      </c>
    </row>
    <row r="21222" spans="1:4">
      <c r="A21222" s="213" t="s">
        <v>27049</v>
      </c>
      <c r="B21222" s="209" t="s">
        <v>27050</v>
      </c>
      <c r="C21222" s="209" t="s">
        <v>14883</v>
      </c>
      <c r="D21222" s="223">
        <v>36.6</v>
      </c>
    </row>
    <row r="21223" spans="1:4">
      <c r="A21223" s="213" t="s">
        <v>27051</v>
      </c>
      <c r="B21223" s="209" t="s">
        <v>27052</v>
      </c>
      <c r="C21223" s="209" t="s">
        <v>14883</v>
      </c>
      <c r="D21223" s="223">
        <v>24.28</v>
      </c>
    </row>
    <row r="21224" spans="1:4">
      <c r="A21224" s="213" t="s">
        <v>27053</v>
      </c>
      <c r="B21224" s="209" t="s">
        <v>27054</v>
      </c>
      <c r="C21224" s="209" t="s">
        <v>14883</v>
      </c>
      <c r="D21224" s="223">
        <v>28</v>
      </c>
    </row>
    <row r="21225" spans="1:4" ht="24" customHeight="1">
      <c r="A21225" s="416" t="s">
        <v>27055</v>
      </c>
      <c r="B21225" s="417"/>
      <c r="C21225" s="417"/>
      <c r="D21225" s="418"/>
    </row>
    <row r="21226" spans="1:4">
      <c r="A21226" s="213" t="s">
        <v>27056</v>
      </c>
      <c r="B21226" s="209" t="s">
        <v>27057</v>
      </c>
      <c r="C21226" s="209" t="s">
        <v>14674</v>
      </c>
      <c r="D21226" s="223">
        <v>265</v>
      </c>
    </row>
    <row r="21227" spans="1:4">
      <c r="A21227" s="213" t="s">
        <v>27058</v>
      </c>
      <c r="B21227" s="209" t="s">
        <v>27059</v>
      </c>
      <c r="C21227" s="209" t="s">
        <v>14674</v>
      </c>
      <c r="D21227" s="223">
        <v>273.49</v>
      </c>
    </row>
    <row r="21228" spans="1:4">
      <c r="A21228" s="213" t="s">
        <v>27060</v>
      </c>
      <c r="B21228" s="209" t="s">
        <v>27061</v>
      </c>
      <c r="C21228" s="209" t="s">
        <v>14674</v>
      </c>
      <c r="D21228" s="223">
        <v>290</v>
      </c>
    </row>
    <row r="21229" spans="1:4">
      <c r="A21229" s="213" t="s">
        <v>27062</v>
      </c>
      <c r="B21229" s="209" t="s">
        <v>27063</v>
      </c>
      <c r="C21229" s="209" t="s">
        <v>14674</v>
      </c>
      <c r="D21229" s="223">
        <v>302.89999999999998</v>
      </c>
    </row>
    <row r="21230" spans="1:4">
      <c r="A21230" s="213" t="s">
        <v>27064</v>
      </c>
      <c r="B21230" s="209" t="s">
        <v>27065</v>
      </c>
      <c r="C21230" s="209" t="s">
        <v>14674</v>
      </c>
      <c r="D21230" s="223">
        <v>251.08150000000001</v>
      </c>
    </row>
    <row r="21231" spans="1:4">
      <c r="A21231" s="213" t="s">
        <v>27066</v>
      </c>
      <c r="B21231" s="209" t="s">
        <v>27067</v>
      </c>
      <c r="C21231" s="209" t="s">
        <v>14674</v>
      </c>
      <c r="D21231" s="223">
        <v>300</v>
      </c>
    </row>
    <row r="21232" spans="1:4">
      <c r="A21232" s="213" t="s">
        <v>27068</v>
      </c>
      <c r="B21232" s="209" t="s">
        <v>27069</v>
      </c>
      <c r="C21232" s="209" t="s">
        <v>14883</v>
      </c>
      <c r="D21232" s="223">
        <v>38.049999999999997</v>
      </c>
    </row>
    <row r="21233" spans="1:4">
      <c r="A21233" s="213" t="s">
        <v>27070</v>
      </c>
      <c r="B21233" s="209" t="s">
        <v>27071</v>
      </c>
      <c r="C21233" s="209" t="s">
        <v>14883</v>
      </c>
      <c r="D21233" s="223">
        <v>22.5</v>
      </c>
    </row>
    <row r="21234" spans="1:4">
      <c r="A21234" s="213" t="s">
        <v>27072</v>
      </c>
      <c r="B21234" s="209" t="s">
        <v>27073</v>
      </c>
      <c r="C21234" s="209" t="s">
        <v>14883</v>
      </c>
      <c r="D21234" s="223">
        <v>27</v>
      </c>
    </row>
    <row r="21235" spans="1:4" ht="24" customHeight="1">
      <c r="A21235" s="416" t="s">
        <v>27074</v>
      </c>
      <c r="B21235" s="417"/>
      <c r="C21235" s="417"/>
      <c r="D21235" s="418"/>
    </row>
    <row r="21236" spans="1:4" ht="19.5" customHeight="1">
      <c r="A21236" s="416" t="s">
        <v>27075</v>
      </c>
      <c r="B21236" s="417"/>
      <c r="C21236" s="417"/>
      <c r="D21236" s="418"/>
    </row>
    <row r="21237" spans="1:4" ht="25.5">
      <c r="A21237" s="213" t="s">
        <v>27076</v>
      </c>
      <c r="B21237" s="209" t="s">
        <v>27077</v>
      </c>
      <c r="C21237" s="209" t="s">
        <v>14657</v>
      </c>
      <c r="D21237" s="223">
        <v>1.1499999999999999</v>
      </c>
    </row>
    <row r="21238" spans="1:4" ht="24" customHeight="1">
      <c r="A21238" s="440" t="s">
        <v>27078</v>
      </c>
      <c r="B21238" s="441"/>
      <c r="C21238" s="441"/>
      <c r="D21238" s="442"/>
    </row>
    <row r="21239" spans="1:4">
      <c r="A21239" s="213" t="s">
        <v>27079</v>
      </c>
      <c r="B21239" s="209" t="s">
        <v>27080</v>
      </c>
      <c r="C21239" s="209" t="s">
        <v>14752</v>
      </c>
      <c r="D21239" s="223">
        <v>158.78370000000001</v>
      </c>
    </row>
    <row r="21240" spans="1:4">
      <c r="A21240" s="213" t="s">
        <v>27081</v>
      </c>
      <c r="B21240" s="209" t="s">
        <v>27082</v>
      </c>
      <c r="C21240" s="209" t="s">
        <v>14752</v>
      </c>
      <c r="D21240" s="223">
        <v>137.52350000000001</v>
      </c>
    </row>
    <row r="21241" spans="1:4">
      <c r="A21241" s="213" t="s">
        <v>27083</v>
      </c>
      <c r="B21241" s="209" t="s">
        <v>27084</v>
      </c>
      <c r="C21241" s="209" t="s">
        <v>14752</v>
      </c>
      <c r="D21241" s="223">
        <v>138.25579999999999</v>
      </c>
    </row>
    <row r="21242" spans="1:4">
      <c r="A21242" s="213" t="s">
        <v>27085</v>
      </c>
      <c r="B21242" s="209" t="s">
        <v>27086</v>
      </c>
      <c r="C21242" s="209" t="s">
        <v>14752</v>
      </c>
      <c r="D21242" s="223">
        <v>129.90899999999999</v>
      </c>
    </row>
    <row r="21243" spans="1:4">
      <c r="A21243" s="213" t="s">
        <v>27087</v>
      </c>
      <c r="B21243" s="209" t="s">
        <v>27088</v>
      </c>
      <c r="C21243" s="209" t="s">
        <v>14752</v>
      </c>
      <c r="D21243" s="223">
        <v>129.27359999999999</v>
      </c>
    </row>
    <row r="21244" spans="1:4" ht="20.25" customHeight="1">
      <c r="A21244" s="416" t="s">
        <v>27089</v>
      </c>
      <c r="B21244" s="417"/>
      <c r="C21244" s="417"/>
      <c r="D21244" s="418"/>
    </row>
    <row r="21245" spans="1:4">
      <c r="A21245" s="213" t="s">
        <v>27090</v>
      </c>
      <c r="B21245" s="209" t="s">
        <v>27091</v>
      </c>
      <c r="C21245" s="209" t="s">
        <v>14752</v>
      </c>
      <c r="D21245" s="223">
        <v>36.798400000000001</v>
      </c>
    </row>
    <row r="21246" spans="1:4">
      <c r="A21246" s="214"/>
      <c r="B21246" s="210"/>
      <c r="C21246" s="210"/>
      <c r="D21246" s="225"/>
    </row>
    <row r="21247" spans="1:4" ht="24" customHeight="1">
      <c r="A21247" s="416" t="s">
        <v>27092</v>
      </c>
      <c r="B21247" s="417"/>
      <c r="C21247" s="417"/>
      <c r="D21247" s="418"/>
    </row>
    <row r="21248" spans="1:4" ht="24" customHeight="1">
      <c r="A21248" s="416" t="s">
        <v>27093</v>
      </c>
      <c r="B21248" s="417"/>
      <c r="C21248" s="417"/>
      <c r="D21248" s="418"/>
    </row>
    <row r="21249" spans="1:4">
      <c r="A21249" s="213" t="s">
        <v>27094</v>
      </c>
      <c r="B21249" s="209" t="s">
        <v>27095</v>
      </c>
      <c r="C21249" s="209" t="s">
        <v>14674</v>
      </c>
      <c r="D21249" s="223">
        <v>62.16</v>
      </c>
    </row>
    <row r="21250" spans="1:4" ht="24" customHeight="1">
      <c r="A21250" s="416" t="s">
        <v>27096</v>
      </c>
      <c r="B21250" s="417"/>
      <c r="C21250" s="417"/>
      <c r="D21250" s="418"/>
    </row>
    <row r="21251" spans="1:4" ht="25.5">
      <c r="A21251" s="213" t="s">
        <v>27097</v>
      </c>
      <c r="B21251" s="209" t="s">
        <v>27098</v>
      </c>
      <c r="C21251" s="209" t="s">
        <v>14674</v>
      </c>
      <c r="D21251" s="223">
        <v>128.80000000000001</v>
      </c>
    </row>
    <row r="21252" spans="1:4" ht="24" customHeight="1">
      <c r="A21252" s="416" t="s">
        <v>27099</v>
      </c>
      <c r="B21252" s="417"/>
      <c r="C21252" s="417"/>
      <c r="D21252" s="418"/>
    </row>
    <row r="21253" spans="1:4">
      <c r="A21253" s="213" t="s">
        <v>27100</v>
      </c>
      <c r="B21253" s="209" t="s">
        <v>27101</v>
      </c>
      <c r="C21253" s="209" t="s">
        <v>14752</v>
      </c>
      <c r="D21253" s="223">
        <v>282.74650000000003</v>
      </c>
    </row>
    <row r="21254" spans="1:4" ht="24" customHeight="1">
      <c r="A21254" s="416" t="s">
        <v>27102</v>
      </c>
      <c r="B21254" s="417"/>
      <c r="C21254" s="417"/>
      <c r="D21254" s="418"/>
    </row>
    <row r="21255" spans="1:4" ht="23.25" customHeight="1">
      <c r="A21255" s="416" t="s">
        <v>27103</v>
      </c>
      <c r="B21255" s="417"/>
      <c r="C21255" s="417"/>
      <c r="D21255" s="418"/>
    </row>
    <row r="21256" spans="1:4" ht="25.5">
      <c r="A21256" s="213" t="s">
        <v>27104</v>
      </c>
      <c r="B21256" s="209" t="s">
        <v>27105</v>
      </c>
      <c r="C21256" s="209" t="s">
        <v>14997</v>
      </c>
      <c r="D21256" s="223">
        <v>16.02</v>
      </c>
    </row>
    <row r="21257" spans="1:4" ht="25.5">
      <c r="A21257" s="213" t="s">
        <v>27106</v>
      </c>
      <c r="B21257" s="209" t="s">
        <v>27107</v>
      </c>
      <c r="C21257" s="209" t="s">
        <v>14997</v>
      </c>
      <c r="D21257" s="223">
        <v>16.02</v>
      </c>
    </row>
    <row r="21258" spans="1:4" ht="25.5">
      <c r="A21258" s="213" t="s">
        <v>27108</v>
      </c>
      <c r="B21258" s="209" t="s">
        <v>27109</v>
      </c>
      <c r="C21258" s="209" t="s">
        <v>14997</v>
      </c>
      <c r="D21258" s="223">
        <v>16.02</v>
      </c>
    </row>
    <row r="21259" spans="1:4" ht="25.5">
      <c r="A21259" s="213" t="s">
        <v>27110</v>
      </c>
      <c r="B21259" s="209" t="s">
        <v>27111</v>
      </c>
      <c r="C21259" s="209" t="s">
        <v>14997</v>
      </c>
      <c r="D21259" s="223">
        <v>16.02</v>
      </c>
    </row>
    <row r="21260" spans="1:4" ht="25.5">
      <c r="A21260" s="213" t="s">
        <v>27112</v>
      </c>
      <c r="B21260" s="209" t="s">
        <v>27113</v>
      </c>
      <c r="C21260" s="209" t="s">
        <v>14997</v>
      </c>
      <c r="D21260" s="223">
        <v>16.02</v>
      </c>
    </row>
    <row r="21261" spans="1:4" ht="24" customHeight="1">
      <c r="A21261" s="416" t="s">
        <v>27114</v>
      </c>
      <c r="B21261" s="417"/>
      <c r="C21261" s="417"/>
      <c r="D21261" s="418"/>
    </row>
    <row r="21262" spans="1:4" ht="25.5">
      <c r="A21262" s="213" t="s">
        <v>27115</v>
      </c>
      <c r="B21262" s="209" t="s">
        <v>27116</v>
      </c>
      <c r="C21262" s="209" t="s">
        <v>14997</v>
      </c>
      <c r="D21262" s="223">
        <v>8.8000000000000007</v>
      </c>
    </row>
    <row r="21263" spans="1:4" ht="24" customHeight="1">
      <c r="A21263" s="416" t="s">
        <v>27117</v>
      </c>
      <c r="B21263" s="417"/>
      <c r="C21263" s="417"/>
      <c r="D21263" s="418"/>
    </row>
    <row r="21264" spans="1:4">
      <c r="A21264" s="213" t="s">
        <v>27118</v>
      </c>
      <c r="B21264" s="209" t="s">
        <v>27119</v>
      </c>
      <c r="C21264" s="209" t="s">
        <v>14997</v>
      </c>
      <c r="D21264" s="223">
        <v>5.75</v>
      </c>
    </row>
    <row r="21265" spans="1:4" ht="25.5">
      <c r="A21265" s="213" t="s">
        <v>27120</v>
      </c>
      <c r="B21265" s="209" t="s">
        <v>27121</v>
      </c>
      <c r="C21265" s="209" t="s">
        <v>14997</v>
      </c>
      <c r="D21265" s="223">
        <v>1.96</v>
      </c>
    </row>
    <row r="21266" spans="1:4" ht="25.5">
      <c r="A21266" s="213" t="s">
        <v>27122</v>
      </c>
      <c r="B21266" s="209" t="s">
        <v>27123</v>
      </c>
      <c r="C21266" s="209" t="s">
        <v>14997</v>
      </c>
      <c r="D21266" s="223">
        <v>2.95</v>
      </c>
    </row>
    <row r="21267" spans="1:4" ht="25.5">
      <c r="A21267" s="213" t="s">
        <v>27124</v>
      </c>
      <c r="B21267" s="209" t="s">
        <v>27125</v>
      </c>
      <c r="C21267" s="209" t="s">
        <v>14997</v>
      </c>
      <c r="D21267" s="223">
        <v>3.53</v>
      </c>
    </row>
    <row r="21268" spans="1:4">
      <c r="A21268" s="213" t="s">
        <v>27126</v>
      </c>
      <c r="B21268" s="209" t="s">
        <v>27127</v>
      </c>
      <c r="C21268" s="209" t="s">
        <v>14997</v>
      </c>
      <c r="D21268" s="223">
        <v>3.15</v>
      </c>
    </row>
    <row r="21269" spans="1:4">
      <c r="A21269" s="213" t="s">
        <v>27128</v>
      </c>
      <c r="B21269" s="209" t="s">
        <v>27129</v>
      </c>
      <c r="C21269" s="209" t="s">
        <v>14997</v>
      </c>
      <c r="D21269" s="223">
        <v>1.77</v>
      </c>
    </row>
    <row r="21270" spans="1:4" ht="24" customHeight="1">
      <c r="A21270" s="416" t="s">
        <v>27130</v>
      </c>
      <c r="B21270" s="417"/>
      <c r="C21270" s="417"/>
      <c r="D21270" s="418"/>
    </row>
    <row r="21271" spans="1:4" ht="25.5">
      <c r="A21271" s="213" t="s">
        <v>27131</v>
      </c>
      <c r="B21271" s="209" t="s">
        <v>27132</v>
      </c>
      <c r="C21271" s="209" t="s">
        <v>14883</v>
      </c>
      <c r="D21271" s="223">
        <v>13.85</v>
      </c>
    </row>
    <row r="21272" spans="1:4" ht="25.5">
      <c r="A21272" s="213" t="s">
        <v>27133</v>
      </c>
      <c r="B21272" s="209" t="s">
        <v>27134</v>
      </c>
      <c r="C21272" s="209" t="s">
        <v>14883</v>
      </c>
      <c r="D21272" s="223">
        <v>18.47</v>
      </c>
    </row>
    <row r="21273" spans="1:4" ht="24" customHeight="1">
      <c r="A21273" s="416" t="s">
        <v>27135</v>
      </c>
      <c r="B21273" s="417"/>
      <c r="C21273" s="417"/>
      <c r="D21273" s="418"/>
    </row>
    <row r="21274" spans="1:4" ht="25.5">
      <c r="A21274" s="213" t="s">
        <v>27136</v>
      </c>
      <c r="B21274" s="209" t="s">
        <v>27137</v>
      </c>
      <c r="C21274" s="209" t="s">
        <v>14883</v>
      </c>
      <c r="D21274" s="223">
        <v>15.78</v>
      </c>
    </row>
    <row r="21275" spans="1:4" ht="24" customHeight="1">
      <c r="A21275" s="416" t="s">
        <v>27138</v>
      </c>
      <c r="B21275" s="417"/>
      <c r="C21275" s="417"/>
      <c r="D21275" s="418"/>
    </row>
    <row r="21276" spans="1:4">
      <c r="A21276" s="213" t="s">
        <v>27139</v>
      </c>
      <c r="B21276" s="209" t="s">
        <v>27140</v>
      </c>
      <c r="C21276" s="209" t="s">
        <v>14883</v>
      </c>
      <c r="D21276" s="223">
        <v>4.43</v>
      </c>
    </row>
    <row r="21277" spans="1:4" ht="16.5" customHeight="1">
      <c r="A21277" s="416" t="s">
        <v>27141</v>
      </c>
      <c r="B21277" s="417"/>
      <c r="C21277" s="417"/>
      <c r="D21277" s="418"/>
    </row>
    <row r="21278" spans="1:4" ht="21.75" customHeight="1">
      <c r="A21278" s="416" t="s">
        <v>27142</v>
      </c>
      <c r="B21278" s="417"/>
      <c r="C21278" s="417"/>
      <c r="D21278" s="418"/>
    </row>
    <row r="21279" spans="1:4" ht="25.5">
      <c r="A21279" s="213" t="s">
        <v>27143</v>
      </c>
      <c r="B21279" s="209" t="s">
        <v>27144</v>
      </c>
      <c r="C21279" s="209" t="s">
        <v>14674</v>
      </c>
      <c r="D21279" s="223">
        <v>70.2</v>
      </c>
    </row>
    <row r="21280" spans="1:4" ht="24" customHeight="1">
      <c r="A21280" s="416" t="s">
        <v>27145</v>
      </c>
      <c r="B21280" s="417"/>
      <c r="C21280" s="417"/>
      <c r="D21280" s="418"/>
    </row>
    <row r="21281" spans="1:4" ht="25.5">
      <c r="A21281" s="213" t="s">
        <v>27146</v>
      </c>
      <c r="B21281" s="209" t="s">
        <v>27147</v>
      </c>
      <c r="C21281" s="209" t="s">
        <v>14674</v>
      </c>
      <c r="D21281" s="223">
        <v>88.064999999999998</v>
      </c>
    </row>
    <row r="21282" spans="1:4" ht="25.5">
      <c r="A21282" s="213" t="s">
        <v>27148</v>
      </c>
      <c r="B21282" s="209" t="s">
        <v>27149</v>
      </c>
      <c r="C21282" s="209" t="s">
        <v>14674</v>
      </c>
      <c r="D21282" s="223">
        <v>94.82</v>
      </c>
    </row>
    <row r="21283" spans="1:4" ht="25.5">
      <c r="A21283" s="213" t="s">
        <v>27150</v>
      </c>
      <c r="B21283" s="209" t="s">
        <v>27151</v>
      </c>
      <c r="C21283" s="209" t="s">
        <v>14674</v>
      </c>
      <c r="D21283" s="223">
        <v>55.45</v>
      </c>
    </row>
    <row r="21284" spans="1:4" ht="25.5">
      <c r="A21284" s="213" t="s">
        <v>27152</v>
      </c>
      <c r="B21284" s="209" t="s">
        <v>27153</v>
      </c>
      <c r="C21284" s="209" t="s">
        <v>14674</v>
      </c>
      <c r="D21284" s="223">
        <v>71.13</v>
      </c>
    </row>
    <row r="21285" spans="1:4" ht="22.5" customHeight="1">
      <c r="A21285" s="416" t="s">
        <v>27154</v>
      </c>
      <c r="B21285" s="417"/>
      <c r="C21285" s="417"/>
      <c r="D21285" s="418"/>
    </row>
    <row r="21286" spans="1:4" ht="25.5">
      <c r="A21286" s="213" t="s">
        <v>27155</v>
      </c>
      <c r="B21286" s="209" t="s">
        <v>27156</v>
      </c>
      <c r="C21286" s="209" t="s">
        <v>14674</v>
      </c>
      <c r="D21286" s="223">
        <v>58.68</v>
      </c>
    </row>
    <row r="21287" spans="1:4" ht="25.5">
      <c r="A21287" s="213" t="s">
        <v>27157</v>
      </c>
      <c r="B21287" s="209" t="s">
        <v>27158</v>
      </c>
      <c r="C21287" s="209" t="s">
        <v>14674</v>
      </c>
      <c r="D21287" s="223">
        <v>68</v>
      </c>
    </row>
    <row r="21288" spans="1:4" ht="24" customHeight="1">
      <c r="A21288" s="416" t="s">
        <v>27159</v>
      </c>
      <c r="B21288" s="417"/>
      <c r="C21288" s="417"/>
      <c r="D21288" s="418"/>
    </row>
    <row r="21289" spans="1:4" ht="24.75" customHeight="1">
      <c r="A21289" s="416" t="s">
        <v>27160</v>
      </c>
      <c r="B21289" s="417"/>
      <c r="C21289" s="417"/>
      <c r="D21289" s="418"/>
    </row>
    <row r="21290" spans="1:4">
      <c r="A21290" s="213" t="s">
        <v>27161</v>
      </c>
      <c r="B21290" s="209" t="s">
        <v>27162</v>
      </c>
      <c r="C21290" s="209" t="s">
        <v>14674</v>
      </c>
      <c r="D21290" s="223">
        <v>46.475000000000001</v>
      </c>
    </row>
    <row r="21291" spans="1:4" ht="25.5">
      <c r="A21291" s="213" t="s">
        <v>27163</v>
      </c>
      <c r="B21291" s="209" t="s">
        <v>27164</v>
      </c>
      <c r="C21291" s="209" t="s">
        <v>14674</v>
      </c>
      <c r="D21291" s="223">
        <v>42.031500000000001</v>
      </c>
    </row>
    <row r="21292" spans="1:4" ht="25.5">
      <c r="A21292" s="213" t="s">
        <v>27165</v>
      </c>
      <c r="B21292" s="209" t="s">
        <v>27166</v>
      </c>
      <c r="C21292" s="209" t="s">
        <v>14674</v>
      </c>
      <c r="D21292" s="223">
        <v>31.9</v>
      </c>
    </row>
    <row r="21293" spans="1:4" ht="25.5" customHeight="1">
      <c r="A21293" s="416" t="s">
        <v>27167</v>
      </c>
      <c r="B21293" s="417"/>
      <c r="C21293" s="417"/>
      <c r="D21293" s="418"/>
    </row>
    <row r="21294" spans="1:4" ht="25.5">
      <c r="A21294" s="213" t="s">
        <v>27168</v>
      </c>
      <c r="B21294" s="209" t="s">
        <v>27169</v>
      </c>
      <c r="C21294" s="209" t="s">
        <v>14674</v>
      </c>
      <c r="D21294" s="223">
        <v>42.213299999999997</v>
      </c>
    </row>
    <row r="21295" spans="1:4" ht="25.5">
      <c r="A21295" s="213" t="s">
        <v>27170</v>
      </c>
      <c r="B21295" s="209" t="s">
        <v>27171</v>
      </c>
      <c r="C21295" s="209" t="s">
        <v>14674</v>
      </c>
      <c r="D21295" s="223">
        <v>34.912500000000001</v>
      </c>
    </row>
    <row r="21296" spans="1:4" ht="25.5">
      <c r="A21296" s="213" t="s">
        <v>27172</v>
      </c>
      <c r="B21296" s="209" t="s">
        <v>27173</v>
      </c>
      <c r="C21296" s="209" t="s">
        <v>14674</v>
      </c>
      <c r="D21296" s="223">
        <v>40.81</v>
      </c>
    </row>
    <row r="21297" spans="1:4" ht="25.5">
      <c r="A21297" s="213" t="s">
        <v>27174</v>
      </c>
      <c r="B21297" s="209" t="s">
        <v>27175</v>
      </c>
      <c r="C21297" s="209" t="s">
        <v>14674</v>
      </c>
      <c r="D21297" s="223">
        <v>36.99</v>
      </c>
    </row>
    <row r="21298" spans="1:4" ht="25.5">
      <c r="A21298" s="213" t="s">
        <v>27176</v>
      </c>
      <c r="B21298" s="209" t="s">
        <v>27177</v>
      </c>
      <c r="C21298" s="209" t="s">
        <v>14674</v>
      </c>
      <c r="D21298" s="223">
        <v>36.377499999999998</v>
      </c>
    </row>
    <row r="21299" spans="1:4" ht="25.5">
      <c r="A21299" s="213" t="s">
        <v>27178</v>
      </c>
      <c r="B21299" s="209" t="s">
        <v>27179</v>
      </c>
      <c r="C21299" s="209" t="s">
        <v>14674</v>
      </c>
      <c r="D21299" s="223">
        <v>68.180000000000007</v>
      </c>
    </row>
    <row r="21300" spans="1:4" ht="25.5">
      <c r="A21300" s="213" t="s">
        <v>27180</v>
      </c>
      <c r="B21300" s="209" t="s">
        <v>27181</v>
      </c>
      <c r="C21300" s="209" t="s">
        <v>14674</v>
      </c>
      <c r="D21300" s="223">
        <v>63.04</v>
      </c>
    </row>
    <row r="21301" spans="1:4" ht="24" customHeight="1">
      <c r="A21301" s="416" t="s">
        <v>27182</v>
      </c>
      <c r="B21301" s="417"/>
      <c r="C21301" s="417"/>
      <c r="D21301" s="418"/>
    </row>
    <row r="21302" spans="1:4" ht="24" customHeight="1">
      <c r="A21302" s="416" t="s">
        <v>27183</v>
      </c>
      <c r="B21302" s="417"/>
      <c r="C21302" s="417"/>
      <c r="D21302" s="418"/>
    </row>
    <row r="21303" spans="1:4">
      <c r="A21303" s="213" t="s">
        <v>27184</v>
      </c>
      <c r="B21303" s="209" t="s">
        <v>27185</v>
      </c>
      <c r="C21303" s="209" t="s">
        <v>14674</v>
      </c>
      <c r="D21303" s="223">
        <v>225.91</v>
      </c>
    </row>
    <row r="21304" spans="1:4">
      <c r="A21304" s="213" t="s">
        <v>27186</v>
      </c>
      <c r="B21304" s="209" t="s">
        <v>27187</v>
      </c>
      <c r="C21304" s="209" t="s">
        <v>14674</v>
      </c>
      <c r="D21304" s="223">
        <v>207.49</v>
      </c>
    </row>
    <row r="21305" spans="1:4">
      <c r="A21305" s="213" t="s">
        <v>27188</v>
      </c>
      <c r="B21305" s="209" t="s">
        <v>27189</v>
      </c>
      <c r="C21305" s="209" t="s">
        <v>14674</v>
      </c>
      <c r="D21305" s="223">
        <v>179.77</v>
      </c>
    </row>
    <row r="21306" spans="1:4" ht="20.25" customHeight="1">
      <c r="A21306" s="416" t="s">
        <v>27190</v>
      </c>
      <c r="B21306" s="417"/>
      <c r="C21306" s="417"/>
      <c r="D21306" s="418"/>
    </row>
    <row r="21307" spans="1:4" ht="26.25" customHeight="1">
      <c r="A21307" s="416" t="s">
        <v>27191</v>
      </c>
      <c r="B21307" s="417"/>
      <c r="C21307" s="417"/>
      <c r="D21307" s="418"/>
    </row>
    <row r="21308" spans="1:4" ht="25.5">
      <c r="A21308" s="213" t="s">
        <v>27192</v>
      </c>
      <c r="B21308" s="209" t="s">
        <v>27193</v>
      </c>
      <c r="C21308" s="209" t="s">
        <v>14674</v>
      </c>
      <c r="D21308" s="223">
        <v>221.21</v>
      </c>
    </row>
    <row r="21309" spans="1:4" ht="25.5">
      <c r="A21309" s="213" t="s">
        <v>27194</v>
      </c>
      <c r="B21309" s="209" t="s">
        <v>27195</v>
      </c>
      <c r="C21309" s="209" t="s">
        <v>14674</v>
      </c>
      <c r="D21309" s="223">
        <v>112</v>
      </c>
    </row>
    <row r="21310" spans="1:4" ht="25.5">
      <c r="A21310" s="213" t="s">
        <v>27196</v>
      </c>
      <c r="B21310" s="209" t="s">
        <v>27197</v>
      </c>
      <c r="C21310" s="209" t="s">
        <v>14674</v>
      </c>
      <c r="D21310" s="223">
        <v>60</v>
      </c>
    </row>
    <row r="21311" spans="1:4" ht="21.75" customHeight="1">
      <c r="A21311" s="416" t="s">
        <v>27198</v>
      </c>
      <c r="B21311" s="417"/>
      <c r="C21311" s="417"/>
      <c r="D21311" s="418"/>
    </row>
    <row r="21312" spans="1:4" ht="25.5">
      <c r="A21312" s="213" t="s">
        <v>27199</v>
      </c>
      <c r="B21312" s="209" t="s">
        <v>27200</v>
      </c>
      <c r="C21312" s="209" t="s">
        <v>14674</v>
      </c>
      <c r="D21312" s="223">
        <v>66</v>
      </c>
    </row>
    <row r="21313" spans="1:4" ht="25.5">
      <c r="A21313" s="213" t="s">
        <v>27201</v>
      </c>
      <c r="B21313" s="209" t="s">
        <v>27202</v>
      </c>
      <c r="C21313" s="209" t="s">
        <v>14674</v>
      </c>
      <c r="D21313" s="223">
        <v>83.81</v>
      </c>
    </row>
    <row r="21314" spans="1:4" ht="22.5" customHeight="1">
      <c r="A21314" s="416" t="s">
        <v>27203</v>
      </c>
      <c r="B21314" s="417"/>
      <c r="C21314" s="417"/>
      <c r="D21314" s="418"/>
    </row>
    <row r="21315" spans="1:4" ht="24" customHeight="1">
      <c r="A21315" s="416" t="s">
        <v>27204</v>
      </c>
      <c r="B21315" s="417"/>
      <c r="C21315" s="417"/>
      <c r="D21315" s="418"/>
    </row>
    <row r="21316" spans="1:4">
      <c r="A21316" s="213" t="s">
        <v>27205</v>
      </c>
      <c r="B21316" s="209" t="s">
        <v>27206</v>
      </c>
      <c r="C21316" s="209" t="s">
        <v>14997</v>
      </c>
      <c r="D21316" s="223">
        <v>18.760000000000002</v>
      </c>
    </row>
    <row r="21317" spans="1:4" ht="25.5">
      <c r="A21317" s="213" t="s">
        <v>27207</v>
      </c>
      <c r="B21317" s="209" t="s">
        <v>27208</v>
      </c>
      <c r="C21317" s="209" t="s">
        <v>14997</v>
      </c>
      <c r="D21317" s="223">
        <v>28.44</v>
      </c>
    </row>
    <row r="21318" spans="1:4" ht="25.5">
      <c r="A21318" s="213" t="s">
        <v>27209</v>
      </c>
      <c r="B21318" s="209" t="s">
        <v>27210</v>
      </c>
      <c r="C21318" s="209" t="s">
        <v>14997</v>
      </c>
      <c r="D21318" s="223">
        <v>240.44</v>
      </c>
    </row>
    <row r="21319" spans="1:4" ht="24" customHeight="1">
      <c r="A21319" s="416" t="s">
        <v>27211</v>
      </c>
      <c r="B21319" s="417"/>
      <c r="C21319" s="417"/>
      <c r="D21319" s="418"/>
    </row>
    <row r="21320" spans="1:4" ht="25.5">
      <c r="A21320" s="213" t="s">
        <v>27212</v>
      </c>
      <c r="B21320" s="209" t="s">
        <v>27213</v>
      </c>
      <c r="C21320" s="209" t="s">
        <v>14997</v>
      </c>
      <c r="D21320" s="223">
        <v>10.84</v>
      </c>
    </row>
    <row r="21321" spans="1:4" ht="25.5">
      <c r="A21321" s="213" t="s">
        <v>27214</v>
      </c>
      <c r="B21321" s="209" t="s">
        <v>27215</v>
      </c>
      <c r="C21321" s="209" t="s">
        <v>14997</v>
      </c>
      <c r="D21321" s="223">
        <v>10.6</v>
      </c>
    </row>
    <row r="21322" spans="1:4" ht="25.5">
      <c r="A21322" s="213" t="s">
        <v>27216</v>
      </c>
      <c r="B21322" s="209" t="s">
        <v>27217</v>
      </c>
      <c r="C21322" s="209" t="s">
        <v>14997</v>
      </c>
      <c r="D21322" s="223">
        <v>0.84</v>
      </c>
    </row>
    <row r="21323" spans="1:4" ht="25.5">
      <c r="A21323" s="213" t="s">
        <v>27218</v>
      </c>
      <c r="B21323" s="209" t="s">
        <v>27219</v>
      </c>
      <c r="C21323" s="209" t="s">
        <v>14997</v>
      </c>
      <c r="D21323" s="223">
        <v>1.6</v>
      </c>
    </row>
    <row r="21324" spans="1:4" ht="25.5">
      <c r="A21324" s="213" t="s">
        <v>27220</v>
      </c>
      <c r="B21324" s="209" t="s">
        <v>27221</v>
      </c>
      <c r="C21324" s="209" t="s">
        <v>14997</v>
      </c>
      <c r="D21324" s="223">
        <v>926.19320000000005</v>
      </c>
    </row>
    <row r="21325" spans="1:4" ht="25.5">
      <c r="A21325" s="213" t="s">
        <v>27222</v>
      </c>
      <c r="B21325" s="209" t="s">
        <v>27223</v>
      </c>
      <c r="C21325" s="209" t="s">
        <v>14997</v>
      </c>
      <c r="D21325" s="223">
        <v>1634.3489999999999</v>
      </c>
    </row>
    <row r="21326" spans="1:4" ht="25.5" customHeight="1">
      <c r="A21326" s="416" t="s">
        <v>27224</v>
      </c>
      <c r="B21326" s="417"/>
      <c r="C21326" s="417"/>
      <c r="D21326" s="418"/>
    </row>
    <row r="21327" spans="1:4" ht="25.5">
      <c r="A21327" s="213" t="s">
        <v>27225</v>
      </c>
      <c r="B21327" s="209" t="s">
        <v>27226</v>
      </c>
      <c r="C21327" s="209" t="s">
        <v>14997</v>
      </c>
      <c r="D21327" s="223">
        <v>34.61</v>
      </c>
    </row>
    <row r="21328" spans="1:4" ht="24" customHeight="1">
      <c r="A21328" s="416" t="s">
        <v>27227</v>
      </c>
      <c r="B21328" s="417"/>
      <c r="C21328" s="417"/>
      <c r="D21328" s="418"/>
    </row>
    <row r="21329" spans="1:4" ht="25.5">
      <c r="A21329" s="213" t="s">
        <v>27228</v>
      </c>
      <c r="B21329" s="209" t="s">
        <v>27229</v>
      </c>
      <c r="C21329" s="209" t="s">
        <v>14674</v>
      </c>
      <c r="D21329" s="223">
        <v>178.89</v>
      </c>
    </row>
    <row r="21330" spans="1:4" ht="25.5">
      <c r="A21330" s="213" t="s">
        <v>27230</v>
      </c>
      <c r="B21330" s="209" t="s">
        <v>27231</v>
      </c>
      <c r="C21330" s="209" t="s">
        <v>14674</v>
      </c>
      <c r="D21330" s="223">
        <v>92.72</v>
      </c>
    </row>
    <row r="21331" spans="1:4" ht="25.5">
      <c r="A21331" s="213" t="s">
        <v>27232</v>
      </c>
      <c r="B21331" s="209" t="s">
        <v>27233</v>
      </c>
      <c r="C21331" s="209" t="s">
        <v>14674</v>
      </c>
      <c r="D21331" s="223">
        <v>231.97790000000001</v>
      </c>
    </row>
    <row r="21332" spans="1:4" ht="25.5">
      <c r="A21332" s="213" t="s">
        <v>27234</v>
      </c>
      <c r="B21332" s="209" t="s">
        <v>27235</v>
      </c>
      <c r="C21332" s="209" t="s">
        <v>14674</v>
      </c>
      <c r="D21332" s="223">
        <v>202.7</v>
      </c>
    </row>
    <row r="21333" spans="1:4" ht="25.5">
      <c r="A21333" s="213" t="s">
        <v>27236</v>
      </c>
      <c r="B21333" s="209" t="s">
        <v>27237</v>
      </c>
      <c r="C21333" s="209" t="s">
        <v>14674</v>
      </c>
      <c r="D21333" s="223">
        <v>383.77</v>
      </c>
    </row>
    <row r="21334" spans="1:4" ht="25.5">
      <c r="A21334" s="213" t="s">
        <v>27238</v>
      </c>
      <c r="B21334" s="209" t="s">
        <v>27239</v>
      </c>
      <c r="C21334" s="209" t="s">
        <v>14674</v>
      </c>
      <c r="D21334" s="223">
        <v>71.989999999999995</v>
      </c>
    </row>
    <row r="21335" spans="1:4" ht="24" customHeight="1">
      <c r="A21335" s="416" t="s">
        <v>27240</v>
      </c>
      <c r="B21335" s="417"/>
      <c r="C21335" s="417"/>
      <c r="D21335" s="418"/>
    </row>
    <row r="21336" spans="1:4" ht="24" customHeight="1">
      <c r="A21336" s="416" t="s">
        <v>27241</v>
      </c>
      <c r="B21336" s="417"/>
      <c r="C21336" s="417"/>
      <c r="D21336" s="418"/>
    </row>
    <row r="21337" spans="1:4" ht="38.25">
      <c r="A21337" s="213" t="s">
        <v>27242</v>
      </c>
      <c r="B21337" s="209" t="s">
        <v>27243</v>
      </c>
      <c r="C21337" s="209" t="s">
        <v>14674</v>
      </c>
      <c r="D21337" s="223">
        <v>135.22999999999999</v>
      </c>
    </row>
    <row r="21338" spans="1:4" ht="38.25">
      <c r="A21338" s="213" t="s">
        <v>27244</v>
      </c>
      <c r="B21338" s="209" t="s">
        <v>27245</v>
      </c>
      <c r="C21338" s="209" t="s">
        <v>14997</v>
      </c>
      <c r="D21338" s="223">
        <v>195</v>
      </c>
    </row>
    <row r="21339" spans="1:4" ht="38.25">
      <c r="A21339" s="213" t="s">
        <v>27246</v>
      </c>
      <c r="B21339" s="209" t="s">
        <v>27247</v>
      </c>
      <c r="C21339" s="209" t="s">
        <v>14997</v>
      </c>
      <c r="D21339" s="223">
        <v>204.6</v>
      </c>
    </row>
    <row r="21340" spans="1:4" ht="38.25">
      <c r="A21340" s="213" t="s">
        <v>27248</v>
      </c>
      <c r="B21340" s="209" t="s">
        <v>27249</v>
      </c>
      <c r="C21340" s="209" t="s">
        <v>14997</v>
      </c>
      <c r="D21340" s="223">
        <v>239.25</v>
      </c>
    </row>
    <row r="21341" spans="1:4" ht="38.25">
      <c r="A21341" s="213" t="s">
        <v>27250</v>
      </c>
      <c r="B21341" s="209" t="s">
        <v>27251</v>
      </c>
      <c r="C21341" s="209" t="s">
        <v>14997</v>
      </c>
      <c r="D21341" s="223">
        <v>273.89999999999998</v>
      </c>
    </row>
    <row r="21342" spans="1:4" ht="24" customHeight="1">
      <c r="A21342" s="416" t="s">
        <v>27252</v>
      </c>
      <c r="B21342" s="417"/>
      <c r="C21342" s="417"/>
      <c r="D21342" s="418"/>
    </row>
    <row r="21343" spans="1:4">
      <c r="A21343" s="213" t="s">
        <v>27253</v>
      </c>
      <c r="B21343" s="209" t="s">
        <v>27254</v>
      </c>
      <c r="C21343" s="209" t="s">
        <v>14997</v>
      </c>
      <c r="D21343" s="223">
        <v>442.81</v>
      </c>
    </row>
    <row r="21344" spans="1:4">
      <c r="A21344" s="213" t="s">
        <v>27255</v>
      </c>
      <c r="B21344" s="209" t="s">
        <v>27256</v>
      </c>
      <c r="C21344" s="209" t="s">
        <v>14997</v>
      </c>
      <c r="D21344" s="223">
        <v>452.79</v>
      </c>
    </row>
    <row r="21345" spans="1:4">
      <c r="A21345" s="213" t="s">
        <v>27257</v>
      </c>
      <c r="B21345" s="209" t="s">
        <v>27258</v>
      </c>
      <c r="C21345" s="209" t="s">
        <v>14997</v>
      </c>
      <c r="D21345" s="223">
        <v>462.7</v>
      </c>
    </row>
    <row r="21346" spans="1:4">
      <c r="A21346" s="213" t="s">
        <v>27259</v>
      </c>
      <c r="B21346" s="209" t="s">
        <v>27260</v>
      </c>
      <c r="C21346" s="209" t="s">
        <v>14997</v>
      </c>
      <c r="D21346" s="223">
        <v>541.47</v>
      </c>
    </row>
    <row r="21347" spans="1:4" ht="25.5">
      <c r="A21347" s="213" t="s">
        <v>27261</v>
      </c>
      <c r="B21347" s="209" t="s">
        <v>27262</v>
      </c>
      <c r="C21347" s="209" t="s">
        <v>14997</v>
      </c>
      <c r="D21347" s="223">
        <v>151.49590000000001</v>
      </c>
    </row>
    <row r="21348" spans="1:4" ht="24" customHeight="1">
      <c r="A21348" s="416" t="s">
        <v>27263</v>
      </c>
      <c r="B21348" s="417"/>
      <c r="C21348" s="417"/>
      <c r="D21348" s="418"/>
    </row>
    <row r="21349" spans="1:4" ht="38.25">
      <c r="A21349" s="213" t="s">
        <v>27264</v>
      </c>
      <c r="B21349" s="209" t="s">
        <v>27265</v>
      </c>
      <c r="C21349" s="209" t="s">
        <v>14997</v>
      </c>
      <c r="D21349" s="223">
        <v>1379.1497999999999</v>
      </c>
    </row>
    <row r="21350" spans="1:4" ht="38.25">
      <c r="A21350" s="213" t="s">
        <v>27266</v>
      </c>
      <c r="B21350" s="209" t="s">
        <v>27267</v>
      </c>
      <c r="C21350" s="209" t="s">
        <v>14997</v>
      </c>
      <c r="D21350" s="223">
        <v>1570.7012</v>
      </c>
    </row>
    <row r="21351" spans="1:4" ht="38.25">
      <c r="A21351" s="213" t="s">
        <v>27268</v>
      </c>
      <c r="B21351" s="209" t="s">
        <v>27269</v>
      </c>
      <c r="C21351" s="209" t="s">
        <v>14997</v>
      </c>
      <c r="D21351" s="223">
        <v>1894.9427000000001</v>
      </c>
    </row>
    <row r="21352" spans="1:4" ht="27" customHeight="1">
      <c r="A21352" s="416" t="s">
        <v>27270</v>
      </c>
      <c r="B21352" s="417"/>
      <c r="C21352" s="417"/>
      <c r="D21352" s="418"/>
    </row>
    <row r="21353" spans="1:4" ht="26.25" customHeight="1">
      <c r="A21353" s="416" t="s">
        <v>27271</v>
      </c>
      <c r="B21353" s="417"/>
      <c r="C21353" s="417"/>
      <c r="D21353" s="418"/>
    </row>
    <row r="21354" spans="1:4">
      <c r="A21354" s="213" t="s">
        <v>27272</v>
      </c>
      <c r="B21354" s="209" t="s">
        <v>27273</v>
      </c>
      <c r="C21354" s="209" t="s">
        <v>14997</v>
      </c>
      <c r="D21354" s="223">
        <v>27.57</v>
      </c>
    </row>
    <row r="21355" spans="1:4" ht="24" customHeight="1">
      <c r="A21355" s="416" t="s">
        <v>27274</v>
      </c>
      <c r="B21355" s="417"/>
      <c r="C21355" s="417"/>
      <c r="D21355" s="418"/>
    </row>
    <row r="21356" spans="1:4">
      <c r="A21356" s="213" t="s">
        <v>27275</v>
      </c>
      <c r="B21356" s="209" t="s">
        <v>27276</v>
      </c>
      <c r="C21356" s="209" t="s">
        <v>14997</v>
      </c>
      <c r="D21356" s="223">
        <v>1067.51</v>
      </c>
    </row>
    <row r="21357" spans="1:4">
      <c r="A21357" s="213" t="s">
        <v>27277</v>
      </c>
      <c r="B21357" s="209" t="s">
        <v>27278</v>
      </c>
      <c r="C21357" s="209" t="s">
        <v>14997</v>
      </c>
      <c r="D21357" s="223">
        <v>1610.88</v>
      </c>
    </row>
    <row r="21358" spans="1:4">
      <c r="A21358" s="213" t="s">
        <v>27279</v>
      </c>
      <c r="B21358" s="209" t="s">
        <v>27280</v>
      </c>
      <c r="C21358" s="209" t="s">
        <v>14997</v>
      </c>
      <c r="D21358" s="223">
        <v>965.39</v>
      </c>
    </row>
    <row r="21359" spans="1:4" ht="24" customHeight="1">
      <c r="A21359" s="416" t="s">
        <v>27281</v>
      </c>
      <c r="B21359" s="417"/>
      <c r="C21359" s="417"/>
      <c r="D21359" s="418"/>
    </row>
    <row r="21360" spans="1:4" ht="25.5">
      <c r="A21360" s="213" t="s">
        <v>27282</v>
      </c>
      <c r="B21360" s="209" t="s">
        <v>27283</v>
      </c>
      <c r="C21360" s="209" t="s">
        <v>14997</v>
      </c>
      <c r="D21360" s="223">
        <v>341.83</v>
      </c>
    </row>
    <row r="21361" spans="1:4" ht="25.5">
      <c r="A21361" s="213" t="s">
        <v>27284</v>
      </c>
      <c r="B21361" s="209" t="s">
        <v>27285</v>
      </c>
      <c r="C21361" s="209" t="s">
        <v>14997</v>
      </c>
      <c r="D21361" s="223">
        <v>509.5</v>
      </c>
    </row>
    <row r="21362" spans="1:4" ht="25.5">
      <c r="A21362" s="213" t="s">
        <v>27286</v>
      </c>
      <c r="B21362" s="209" t="s">
        <v>27287</v>
      </c>
      <c r="C21362" s="209" t="s">
        <v>14997</v>
      </c>
      <c r="D21362" s="223">
        <v>1083.42</v>
      </c>
    </row>
    <row r="21363" spans="1:4" ht="25.5">
      <c r="A21363" s="213" t="s">
        <v>27288</v>
      </c>
      <c r="B21363" s="209" t="s">
        <v>27289</v>
      </c>
      <c r="C21363" s="209" t="s">
        <v>14997</v>
      </c>
      <c r="D21363" s="223">
        <v>1592.47</v>
      </c>
    </row>
    <row r="21364" spans="1:4">
      <c r="A21364" s="213" t="s">
        <v>27290</v>
      </c>
      <c r="B21364" s="209" t="s">
        <v>27291</v>
      </c>
      <c r="C21364" s="209" t="s">
        <v>14997</v>
      </c>
      <c r="D21364" s="223">
        <v>1730</v>
      </c>
    </row>
    <row r="21365" spans="1:4" ht="24.75" customHeight="1">
      <c r="A21365" s="416" t="s">
        <v>27292</v>
      </c>
      <c r="B21365" s="417"/>
      <c r="C21365" s="417"/>
      <c r="D21365" s="418"/>
    </row>
    <row r="21366" spans="1:4" ht="19.5" customHeight="1">
      <c r="A21366" s="416" t="s">
        <v>27293</v>
      </c>
      <c r="B21366" s="417"/>
      <c r="C21366" s="417"/>
      <c r="D21366" s="418"/>
    </row>
    <row r="21367" spans="1:4">
      <c r="A21367" s="213" t="s">
        <v>27294</v>
      </c>
      <c r="B21367" s="209" t="s">
        <v>27295</v>
      </c>
      <c r="C21367" s="209" t="s">
        <v>14997</v>
      </c>
      <c r="D21367" s="223">
        <v>0.24</v>
      </c>
    </row>
    <row r="21368" spans="1:4">
      <c r="A21368" s="213" t="s">
        <v>27296</v>
      </c>
      <c r="B21368" s="209" t="s">
        <v>27297</v>
      </c>
      <c r="C21368" s="209" t="s">
        <v>14997</v>
      </c>
      <c r="D21368" s="223">
        <v>0.33</v>
      </c>
    </row>
    <row r="21369" spans="1:4">
      <c r="A21369" s="213" t="s">
        <v>27298</v>
      </c>
      <c r="B21369" s="209" t="s">
        <v>27299</v>
      </c>
      <c r="C21369" s="209" t="s">
        <v>14997</v>
      </c>
      <c r="D21369" s="223">
        <v>0.55000000000000004</v>
      </c>
    </row>
    <row r="21370" spans="1:4">
      <c r="A21370" s="213" t="s">
        <v>27300</v>
      </c>
      <c r="B21370" s="209" t="s">
        <v>27301</v>
      </c>
      <c r="C21370" s="209" t="s">
        <v>14997</v>
      </c>
      <c r="D21370" s="223">
        <v>1.3</v>
      </c>
    </row>
    <row r="21371" spans="1:4">
      <c r="A21371" s="213" t="s">
        <v>27302</v>
      </c>
      <c r="B21371" s="209" t="s">
        <v>27303</v>
      </c>
      <c r="C21371" s="209" t="s">
        <v>14997</v>
      </c>
      <c r="D21371" s="223">
        <v>0.1</v>
      </c>
    </row>
    <row r="21372" spans="1:4">
      <c r="A21372" s="213" t="s">
        <v>27304</v>
      </c>
      <c r="B21372" s="209" t="s">
        <v>27305</v>
      </c>
      <c r="C21372" s="209" t="s">
        <v>14997</v>
      </c>
      <c r="D21372" s="223">
        <v>0.12</v>
      </c>
    </row>
    <row r="21373" spans="1:4">
      <c r="A21373" s="213" t="s">
        <v>27306</v>
      </c>
      <c r="B21373" s="209" t="s">
        <v>27307</v>
      </c>
      <c r="C21373" s="209" t="s">
        <v>14997</v>
      </c>
      <c r="D21373" s="223">
        <v>0.25</v>
      </c>
    </row>
    <row r="21374" spans="1:4" ht="24" customHeight="1">
      <c r="A21374" s="416" t="s">
        <v>27308</v>
      </c>
      <c r="B21374" s="417"/>
      <c r="C21374" s="417"/>
      <c r="D21374" s="418"/>
    </row>
    <row r="21375" spans="1:4">
      <c r="A21375" s="213" t="s">
        <v>27309</v>
      </c>
      <c r="B21375" s="209" t="s">
        <v>27310</v>
      </c>
      <c r="C21375" s="209" t="s">
        <v>14997</v>
      </c>
      <c r="D21375" s="223">
        <v>0.09</v>
      </c>
    </row>
    <row r="21376" spans="1:4">
      <c r="A21376" s="213" t="s">
        <v>27311</v>
      </c>
      <c r="B21376" s="209" t="s">
        <v>27312</v>
      </c>
      <c r="C21376" s="209" t="s">
        <v>14997</v>
      </c>
      <c r="D21376" s="223">
        <v>0.1</v>
      </c>
    </row>
    <row r="21377" spans="1:4">
      <c r="A21377" s="213" t="s">
        <v>27313</v>
      </c>
      <c r="B21377" s="209" t="s">
        <v>27314</v>
      </c>
      <c r="C21377" s="209" t="s">
        <v>14997</v>
      </c>
      <c r="D21377" s="223">
        <v>0.14000000000000001</v>
      </c>
    </row>
    <row r="21378" spans="1:4">
      <c r="A21378" s="213" t="s">
        <v>27315</v>
      </c>
      <c r="B21378" s="209" t="s">
        <v>27316</v>
      </c>
      <c r="C21378" s="209" t="s">
        <v>14997</v>
      </c>
      <c r="D21378" s="223">
        <v>0.23</v>
      </c>
    </row>
    <row r="21379" spans="1:4" ht="24" customHeight="1">
      <c r="A21379" s="416" t="s">
        <v>27317</v>
      </c>
      <c r="B21379" s="417"/>
      <c r="C21379" s="417"/>
      <c r="D21379" s="418"/>
    </row>
    <row r="21380" spans="1:4" ht="25.5">
      <c r="A21380" s="213" t="s">
        <v>27318</v>
      </c>
      <c r="B21380" s="209" t="s">
        <v>27319</v>
      </c>
      <c r="C21380" s="209" t="s">
        <v>14997</v>
      </c>
      <c r="D21380" s="223">
        <v>6.86</v>
      </c>
    </row>
    <row r="21381" spans="1:4">
      <c r="A21381" s="213" t="s">
        <v>27320</v>
      </c>
      <c r="B21381" s="209" t="s">
        <v>27321</v>
      </c>
      <c r="C21381" s="209" t="s">
        <v>14997</v>
      </c>
      <c r="D21381" s="223">
        <v>2.5499999999999998</v>
      </c>
    </row>
    <row r="21382" spans="1:4" ht="25.5">
      <c r="A21382" s="213" t="s">
        <v>27322</v>
      </c>
      <c r="B21382" s="209" t="s">
        <v>27323</v>
      </c>
      <c r="C21382" s="209" t="s">
        <v>14997</v>
      </c>
      <c r="D21382" s="223">
        <v>2.52</v>
      </c>
    </row>
    <row r="21383" spans="1:4" ht="25.5">
      <c r="A21383" s="213" t="s">
        <v>27324</v>
      </c>
      <c r="B21383" s="209" t="s">
        <v>27325</v>
      </c>
      <c r="C21383" s="209" t="s">
        <v>14997</v>
      </c>
      <c r="D21383" s="223">
        <v>3.62</v>
      </c>
    </row>
    <row r="21384" spans="1:4" ht="25.5">
      <c r="A21384" s="213" t="s">
        <v>27326</v>
      </c>
      <c r="B21384" s="209" t="s">
        <v>27327</v>
      </c>
      <c r="C21384" s="209" t="s">
        <v>14997</v>
      </c>
      <c r="D21384" s="223">
        <v>19.100000000000001</v>
      </c>
    </row>
    <row r="21385" spans="1:4" ht="21" customHeight="1">
      <c r="A21385" s="416" t="s">
        <v>27328</v>
      </c>
      <c r="B21385" s="417"/>
      <c r="C21385" s="417"/>
      <c r="D21385" s="418"/>
    </row>
    <row r="21386" spans="1:4" ht="25.5">
      <c r="A21386" s="213" t="s">
        <v>27329</v>
      </c>
      <c r="B21386" s="209" t="s">
        <v>27330</v>
      </c>
      <c r="C21386" s="209" t="s">
        <v>14997</v>
      </c>
      <c r="D21386" s="223">
        <v>4.6100000000000003</v>
      </c>
    </row>
    <row r="21387" spans="1:4" ht="18" customHeight="1">
      <c r="A21387" s="416" t="s">
        <v>27331</v>
      </c>
      <c r="B21387" s="417"/>
      <c r="C21387" s="417"/>
      <c r="D21387" s="418"/>
    </row>
    <row r="21388" spans="1:4">
      <c r="A21388" s="213" t="s">
        <v>27332</v>
      </c>
      <c r="B21388" s="209" t="s">
        <v>27333</v>
      </c>
      <c r="C21388" s="209" t="s">
        <v>14997</v>
      </c>
      <c r="D21388" s="223">
        <v>16.2</v>
      </c>
    </row>
    <row r="21389" spans="1:4" ht="25.5">
      <c r="A21389" s="213" t="s">
        <v>27334</v>
      </c>
      <c r="B21389" s="209" t="s">
        <v>27335</v>
      </c>
      <c r="C21389" s="209" t="s">
        <v>14997</v>
      </c>
      <c r="D21389" s="223">
        <v>5.17</v>
      </c>
    </row>
    <row r="21390" spans="1:4" ht="25.5">
      <c r="A21390" s="213" t="s">
        <v>27336</v>
      </c>
      <c r="B21390" s="209" t="s">
        <v>27337</v>
      </c>
      <c r="C21390" s="209" t="s">
        <v>14997</v>
      </c>
      <c r="D21390" s="223">
        <v>0.32</v>
      </c>
    </row>
    <row r="21391" spans="1:4" ht="25.5">
      <c r="A21391" s="213" t="s">
        <v>27338</v>
      </c>
      <c r="B21391" s="209" t="s">
        <v>27339</v>
      </c>
      <c r="C21391" s="209" t="s">
        <v>14997</v>
      </c>
      <c r="D21391" s="223">
        <v>0.11</v>
      </c>
    </row>
    <row r="21392" spans="1:4" ht="25.5">
      <c r="A21392" s="213" t="s">
        <v>27340</v>
      </c>
      <c r="B21392" s="209" t="s">
        <v>27341</v>
      </c>
      <c r="C21392" s="209" t="s">
        <v>14997</v>
      </c>
      <c r="D21392" s="223">
        <v>0.04</v>
      </c>
    </row>
    <row r="21393" spans="1:4" ht="25.5">
      <c r="A21393" s="213" t="s">
        <v>27342</v>
      </c>
      <c r="B21393" s="209" t="s">
        <v>27343</v>
      </c>
      <c r="C21393" s="209" t="s">
        <v>14997</v>
      </c>
      <c r="D21393" s="223">
        <v>0.73</v>
      </c>
    </row>
    <row r="21394" spans="1:4">
      <c r="A21394" s="213" t="s">
        <v>27344</v>
      </c>
      <c r="B21394" s="209" t="s">
        <v>27345</v>
      </c>
      <c r="C21394" s="209" t="s">
        <v>14997</v>
      </c>
      <c r="D21394" s="223">
        <v>0.08</v>
      </c>
    </row>
    <row r="21395" spans="1:4">
      <c r="A21395" s="213" t="s">
        <v>27346</v>
      </c>
      <c r="B21395" s="209" t="s">
        <v>27347</v>
      </c>
      <c r="C21395" s="209" t="s">
        <v>14997</v>
      </c>
      <c r="D21395" s="223">
        <v>0.28000000000000003</v>
      </c>
    </row>
    <row r="21396" spans="1:4">
      <c r="A21396" s="213" t="s">
        <v>27348</v>
      </c>
      <c r="B21396" s="209" t="s">
        <v>27349</v>
      </c>
      <c r="C21396" s="209" t="s">
        <v>14997</v>
      </c>
      <c r="D21396" s="223">
        <v>0.41</v>
      </c>
    </row>
    <row r="21397" spans="1:4">
      <c r="A21397" s="213" t="s">
        <v>27350</v>
      </c>
      <c r="B21397" s="209" t="s">
        <v>27351</v>
      </c>
      <c r="C21397" s="209" t="s">
        <v>14997</v>
      </c>
      <c r="D21397" s="223">
        <v>0.96</v>
      </c>
    </row>
    <row r="21398" spans="1:4">
      <c r="A21398" s="213" t="s">
        <v>27352</v>
      </c>
      <c r="B21398" s="209" t="s">
        <v>27353</v>
      </c>
      <c r="C21398" s="209" t="s">
        <v>14997</v>
      </c>
      <c r="D21398" s="223">
        <v>0.1</v>
      </c>
    </row>
    <row r="21399" spans="1:4" ht="25.5">
      <c r="A21399" s="213" t="s">
        <v>27354</v>
      </c>
      <c r="B21399" s="209" t="s">
        <v>27355</v>
      </c>
      <c r="C21399" s="209" t="s">
        <v>14997</v>
      </c>
      <c r="D21399" s="223">
        <v>0.72</v>
      </c>
    </row>
    <row r="21400" spans="1:4" ht="25.5">
      <c r="A21400" s="213" t="s">
        <v>27356</v>
      </c>
      <c r="B21400" s="209" t="s">
        <v>27357</v>
      </c>
      <c r="C21400" s="209" t="s">
        <v>14997</v>
      </c>
      <c r="D21400" s="223">
        <v>0.27</v>
      </c>
    </row>
    <row r="21401" spans="1:4" ht="25.5">
      <c r="A21401" s="213" t="s">
        <v>27358</v>
      </c>
      <c r="B21401" s="209" t="s">
        <v>27359</v>
      </c>
      <c r="C21401" s="209" t="s">
        <v>14997</v>
      </c>
      <c r="D21401" s="223">
        <v>0.32</v>
      </c>
    </row>
    <row r="21402" spans="1:4" ht="25.5">
      <c r="A21402" s="213" t="s">
        <v>27360</v>
      </c>
      <c r="B21402" s="209" t="s">
        <v>27361</v>
      </c>
      <c r="C21402" s="209" t="s">
        <v>14997</v>
      </c>
      <c r="D21402" s="223">
        <v>1.52</v>
      </c>
    </row>
    <row r="21403" spans="1:4" ht="25.5">
      <c r="A21403" s="213" t="s">
        <v>27362</v>
      </c>
      <c r="B21403" s="209" t="s">
        <v>27363</v>
      </c>
      <c r="C21403" s="209" t="s">
        <v>14997</v>
      </c>
      <c r="D21403" s="223">
        <v>3.82</v>
      </c>
    </row>
    <row r="21404" spans="1:4" ht="25.5">
      <c r="A21404" s="213" t="s">
        <v>27364</v>
      </c>
      <c r="B21404" s="209" t="s">
        <v>27365</v>
      </c>
      <c r="C21404" s="209" t="s">
        <v>14997</v>
      </c>
      <c r="D21404" s="223">
        <v>2.78</v>
      </c>
    </row>
    <row r="21405" spans="1:4" ht="25.5">
      <c r="A21405" s="213" t="s">
        <v>27366</v>
      </c>
      <c r="B21405" s="209" t="s">
        <v>27367</v>
      </c>
      <c r="C21405" s="209" t="s">
        <v>14997</v>
      </c>
      <c r="D21405" s="223">
        <v>4.3099999999999996</v>
      </c>
    </row>
    <row r="21406" spans="1:4" ht="25.5">
      <c r="A21406" s="213" t="s">
        <v>27368</v>
      </c>
      <c r="B21406" s="209" t="s">
        <v>27369</v>
      </c>
      <c r="C21406" s="209" t="s">
        <v>14997</v>
      </c>
      <c r="D21406" s="223">
        <v>0.54</v>
      </c>
    </row>
    <row r="21407" spans="1:4" ht="25.5">
      <c r="A21407" s="213" t="s">
        <v>27370</v>
      </c>
      <c r="B21407" s="209" t="s">
        <v>27371</v>
      </c>
      <c r="C21407" s="209" t="s">
        <v>14997</v>
      </c>
      <c r="D21407" s="223">
        <v>3.04</v>
      </c>
    </row>
    <row r="21408" spans="1:4" ht="25.5">
      <c r="A21408" s="213" t="s">
        <v>27372</v>
      </c>
      <c r="B21408" s="209" t="s">
        <v>27373</v>
      </c>
      <c r="C21408" s="209" t="s">
        <v>14997</v>
      </c>
      <c r="D21408" s="223">
        <v>3.15</v>
      </c>
    </row>
    <row r="21409" spans="1:4">
      <c r="A21409" s="213" t="s">
        <v>27374</v>
      </c>
      <c r="B21409" s="209" t="s">
        <v>27375</v>
      </c>
      <c r="C21409" s="209" t="s">
        <v>14997</v>
      </c>
      <c r="D21409" s="223">
        <v>0.82</v>
      </c>
    </row>
    <row r="21410" spans="1:4" ht="25.5">
      <c r="A21410" s="213" t="s">
        <v>27376</v>
      </c>
      <c r="B21410" s="209" t="s">
        <v>27377</v>
      </c>
      <c r="C21410" s="209" t="s">
        <v>14997</v>
      </c>
      <c r="D21410" s="223">
        <v>10.94</v>
      </c>
    </row>
    <row r="21411" spans="1:4" ht="25.5">
      <c r="A21411" s="213" t="s">
        <v>27378</v>
      </c>
      <c r="B21411" s="209" t="s">
        <v>27379</v>
      </c>
      <c r="C21411" s="209" t="s">
        <v>14997</v>
      </c>
      <c r="D21411" s="223">
        <v>0.6</v>
      </c>
    </row>
    <row r="21412" spans="1:4">
      <c r="A21412" s="213" t="s">
        <v>27380</v>
      </c>
      <c r="B21412" s="209" t="s">
        <v>27381</v>
      </c>
      <c r="C21412" s="209" t="s">
        <v>14997</v>
      </c>
      <c r="D21412" s="223">
        <v>2.95</v>
      </c>
    </row>
    <row r="21413" spans="1:4">
      <c r="A21413" s="213" t="s">
        <v>27382</v>
      </c>
      <c r="B21413" s="209" t="s">
        <v>27383</v>
      </c>
      <c r="C21413" s="209" t="s">
        <v>14997</v>
      </c>
      <c r="D21413" s="223">
        <v>3.5</v>
      </c>
    </row>
    <row r="21414" spans="1:4" ht="24.75" customHeight="1">
      <c r="A21414" s="416" t="s">
        <v>27384</v>
      </c>
      <c r="B21414" s="417"/>
      <c r="C21414" s="417"/>
      <c r="D21414" s="418"/>
    </row>
    <row r="21415" spans="1:4" ht="18" customHeight="1">
      <c r="A21415" s="213" t="s">
        <v>27385</v>
      </c>
      <c r="B21415" s="209" t="s">
        <v>27386</v>
      </c>
      <c r="C21415" s="209" t="s">
        <v>14997</v>
      </c>
      <c r="D21415" s="223">
        <v>0.66</v>
      </c>
    </row>
    <row r="21416" spans="1:4" ht="27.75" customHeight="1">
      <c r="A21416" s="416" t="s">
        <v>27387</v>
      </c>
      <c r="B21416" s="417"/>
      <c r="C21416" s="417"/>
      <c r="D21416" s="418"/>
    </row>
    <row r="21417" spans="1:4">
      <c r="A21417" s="213" t="s">
        <v>27388</v>
      </c>
      <c r="B21417" s="209" t="s">
        <v>27389</v>
      </c>
      <c r="C21417" s="209" t="s">
        <v>14997</v>
      </c>
      <c r="D21417" s="223">
        <v>0.48</v>
      </c>
    </row>
    <row r="21418" spans="1:4">
      <c r="A21418" s="213" t="s">
        <v>27390</v>
      </c>
      <c r="B21418" s="209" t="s">
        <v>27391</v>
      </c>
      <c r="C21418" s="209" t="s">
        <v>14997</v>
      </c>
      <c r="D21418" s="223">
        <v>0.76</v>
      </c>
    </row>
    <row r="21419" spans="1:4">
      <c r="A21419" s="213" t="s">
        <v>27392</v>
      </c>
      <c r="B21419" s="209" t="s">
        <v>27393</v>
      </c>
      <c r="C21419" s="209" t="s">
        <v>14997</v>
      </c>
      <c r="D21419" s="223">
        <v>1.31</v>
      </c>
    </row>
    <row r="21420" spans="1:4">
      <c r="A21420" s="213" t="s">
        <v>27394</v>
      </c>
      <c r="B21420" s="209" t="s">
        <v>27395</v>
      </c>
      <c r="C21420" s="209" t="s">
        <v>14997</v>
      </c>
      <c r="D21420" s="223">
        <v>2.3332999999999999</v>
      </c>
    </row>
    <row r="21421" spans="1:4">
      <c r="A21421" s="213" t="s">
        <v>27396</v>
      </c>
      <c r="B21421" s="209" t="s">
        <v>27397</v>
      </c>
      <c r="C21421" s="209" t="s">
        <v>14997</v>
      </c>
      <c r="D21421" s="223">
        <v>5.56</v>
      </c>
    </row>
    <row r="21422" spans="1:4">
      <c r="A21422" s="213" t="s">
        <v>27398</v>
      </c>
      <c r="B21422" s="209" t="s">
        <v>27399</v>
      </c>
      <c r="C21422" s="209" t="s">
        <v>14997</v>
      </c>
      <c r="D21422" s="223">
        <v>0.17</v>
      </c>
    </row>
    <row r="21423" spans="1:4">
      <c r="A21423" s="213" t="s">
        <v>27400</v>
      </c>
      <c r="B21423" s="209" t="s">
        <v>27401</v>
      </c>
      <c r="C21423" s="209" t="s">
        <v>14997</v>
      </c>
      <c r="D21423" s="223">
        <v>0.14000000000000001</v>
      </c>
    </row>
    <row r="21424" spans="1:4" ht="21" customHeight="1">
      <c r="A21424" s="416" t="s">
        <v>27402</v>
      </c>
      <c r="B21424" s="417"/>
      <c r="C21424" s="417"/>
      <c r="D21424" s="418"/>
    </row>
    <row r="21425" spans="1:4">
      <c r="A21425" s="213" t="s">
        <v>27403</v>
      </c>
      <c r="B21425" s="209" t="s">
        <v>27404</v>
      </c>
      <c r="C21425" s="209" t="s">
        <v>14657</v>
      </c>
      <c r="D21425" s="223">
        <v>28.14</v>
      </c>
    </row>
    <row r="21426" spans="1:4">
      <c r="A21426" s="213" t="s">
        <v>27405</v>
      </c>
      <c r="B21426" s="209" t="s">
        <v>27406</v>
      </c>
      <c r="C21426" s="209" t="s">
        <v>14657</v>
      </c>
      <c r="D21426" s="223">
        <v>21.73</v>
      </c>
    </row>
    <row r="21427" spans="1:4">
      <c r="A21427" s="213" t="s">
        <v>27407</v>
      </c>
      <c r="B21427" s="209" t="s">
        <v>27408</v>
      </c>
      <c r="C21427" s="209" t="s">
        <v>14657</v>
      </c>
      <c r="D21427" s="223">
        <v>21.3111</v>
      </c>
    </row>
    <row r="21428" spans="1:4">
      <c r="A21428" s="213" t="s">
        <v>27409</v>
      </c>
      <c r="B21428" s="209" t="s">
        <v>27410</v>
      </c>
      <c r="C21428" s="209" t="s">
        <v>14657</v>
      </c>
      <c r="D21428" s="223">
        <v>18.600000000000001</v>
      </c>
    </row>
    <row r="21429" spans="1:4">
      <c r="A21429" s="213" t="s">
        <v>27411</v>
      </c>
      <c r="B21429" s="209" t="s">
        <v>27412</v>
      </c>
      <c r="C21429" s="209" t="s">
        <v>14657</v>
      </c>
      <c r="D21429" s="223">
        <v>23.5</v>
      </c>
    </row>
    <row r="21430" spans="1:4">
      <c r="A21430" s="213" t="s">
        <v>27413</v>
      </c>
      <c r="B21430" s="209" t="s">
        <v>27414</v>
      </c>
      <c r="C21430" s="209" t="s">
        <v>14657</v>
      </c>
      <c r="D21430" s="223">
        <v>23.914400000000001</v>
      </c>
    </row>
    <row r="21431" spans="1:4">
      <c r="A21431" s="213" t="s">
        <v>27415</v>
      </c>
      <c r="B21431" s="209" t="s">
        <v>27416</v>
      </c>
      <c r="C21431" s="209" t="s">
        <v>14657</v>
      </c>
      <c r="D21431" s="223">
        <v>17.829999999999998</v>
      </c>
    </row>
    <row r="21432" spans="1:4" ht="19.5" customHeight="1">
      <c r="A21432" s="416" t="s">
        <v>27417</v>
      </c>
      <c r="B21432" s="417"/>
      <c r="C21432" s="417"/>
      <c r="D21432" s="418"/>
    </row>
    <row r="21433" spans="1:4">
      <c r="A21433" s="213" t="s">
        <v>27418</v>
      </c>
      <c r="B21433" s="209" t="s">
        <v>27419</v>
      </c>
      <c r="C21433" s="209" t="s">
        <v>14997</v>
      </c>
      <c r="D21433" s="223">
        <v>0.11</v>
      </c>
    </row>
    <row r="21434" spans="1:4">
      <c r="A21434" s="213" t="s">
        <v>27420</v>
      </c>
      <c r="B21434" s="209" t="s">
        <v>27421</v>
      </c>
      <c r="C21434" s="209" t="s">
        <v>14997</v>
      </c>
      <c r="D21434" s="223">
        <v>0.44</v>
      </c>
    </row>
    <row r="21435" spans="1:4" ht="24" customHeight="1">
      <c r="A21435" s="416" t="s">
        <v>27422</v>
      </c>
      <c r="B21435" s="417"/>
      <c r="C21435" s="417"/>
      <c r="D21435" s="418"/>
    </row>
    <row r="21436" spans="1:4" ht="24" customHeight="1">
      <c r="A21436" s="416" t="s">
        <v>27423</v>
      </c>
      <c r="B21436" s="417"/>
      <c r="C21436" s="417"/>
      <c r="D21436" s="418"/>
    </row>
    <row r="21437" spans="1:4">
      <c r="A21437" s="213" t="s">
        <v>27424</v>
      </c>
      <c r="B21437" s="209" t="s">
        <v>27425</v>
      </c>
      <c r="C21437" s="209" t="s">
        <v>14997</v>
      </c>
      <c r="D21437" s="223">
        <v>250</v>
      </c>
    </row>
    <row r="21438" spans="1:4">
      <c r="A21438" s="213" t="s">
        <v>27426</v>
      </c>
      <c r="B21438" s="209" t="s">
        <v>27427</v>
      </c>
      <c r="C21438" s="209" t="s">
        <v>14997</v>
      </c>
      <c r="D21438" s="223">
        <v>716</v>
      </c>
    </row>
    <row r="21439" spans="1:4">
      <c r="A21439" s="213" t="s">
        <v>27428</v>
      </c>
      <c r="B21439" s="209" t="s">
        <v>27429</v>
      </c>
      <c r="C21439" s="209" t="s">
        <v>14997</v>
      </c>
      <c r="D21439" s="223">
        <v>588.87</v>
      </c>
    </row>
    <row r="21440" spans="1:4" ht="25.5">
      <c r="A21440" s="213" t="s">
        <v>27430</v>
      </c>
      <c r="B21440" s="209" t="s">
        <v>27431</v>
      </c>
      <c r="C21440" s="209" t="s">
        <v>14997</v>
      </c>
      <c r="D21440" s="223">
        <v>131.93</v>
      </c>
    </row>
    <row r="21441" spans="1:4" ht="25.5">
      <c r="A21441" s="213" t="s">
        <v>27432</v>
      </c>
      <c r="B21441" s="209" t="s">
        <v>27433</v>
      </c>
      <c r="C21441" s="209" t="s">
        <v>14997</v>
      </c>
      <c r="D21441" s="223">
        <v>603.54</v>
      </c>
    </row>
    <row r="21442" spans="1:4" ht="25.5">
      <c r="A21442" s="213" t="s">
        <v>27434</v>
      </c>
      <c r="B21442" s="209" t="s">
        <v>27435</v>
      </c>
      <c r="C21442" s="209" t="s">
        <v>14997</v>
      </c>
      <c r="D21442" s="223">
        <v>597.57000000000005</v>
      </c>
    </row>
    <row r="21443" spans="1:4">
      <c r="A21443" s="213" t="s">
        <v>27436</v>
      </c>
      <c r="B21443" s="209" t="s">
        <v>27437</v>
      </c>
      <c r="C21443" s="209" t="s">
        <v>14997</v>
      </c>
      <c r="D21443" s="223">
        <v>1772.74</v>
      </c>
    </row>
    <row r="21444" spans="1:4">
      <c r="A21444" s="213" t="s">
        <v>27438</v>
      </c>
      <c r="B21444" s="209" t="s">
        <v>27439</v>
      </c>
      <c r="C21444" s="209" t="s">
        <v>14997</v>
      </c>
      <c r="D21444" s="223">
        <v>1967.1</v>
      </c>
    </row>
    <row r="21445" spans="1:4" ht="25.5">
      <c r="A21445" s="213" t="s">
        <v>27440</v>
      </c>
      <c r="B21445" s="209" t="s">
        <v>27441</v>
      </c>
      <c r="C21445" s="209" t="s">
        <v>14997</v>
      </c>
      <c r="D21445" s="223">
        <v>2448.59</v>
      </c>
    </row>
    <row r="21446" spans="1:4">
      <c r="A21446" s="213" t="s">
        <v>27442</v>
      </c>
      <c r="B21446" s="209" t="s">
        <v>27443</v>
      </c>
      <c r="C21446" s="209" t="s">
        <v>14997</v>
      </c>
      <c r="D21446" s="223">
        <v>1262.21</v>
      </c>
    </row>
    <row r="21447" spans="1:4">
      <c r="A21447" s="213" t="s">
        <v>27444</v>
      </c>
      <c r="B21447" s="209" t="s">
        <v>27445</v>
      </c>
      <c r="C21447" s="209" t="s">
        <v>14997</v>
      </c>
      <c r="D21447" s="223">
        <v>1160</v>
      </c>
    </row>
    <row r="21448" spans="1:4" ht="24" customHeight="1">
      <c r="A21448" s="416" t="s">
        <v>27446</v>
      </c>
      <c r="B21448" s="417"/>
      <c r="C21448" s="417"/>
      <c r="D21448" s="418"/>
    </row>
    <row r="21449" spans="1:4" ht="36" customHeight="1">
      <c r="A21449" s="416" t="s">
        <v>27447</v>
      </c>
      <c r="B21449" s="417"/>
      <c r="C21449" s="417"/>
      <c r="D21449" s="418"/>
    </row>
    <row r="21450" spans="1:4" ht="25.5">
      <c r="A21450" s="213" t="s">
        <v>27448</v>
      </c>
      <c r="B21450" s="209" t="s">
        <v>27449</v>
      </c>
      <c r="C21450" s="209" t="s">
        <v>14997</v>
      </c>
      <c r="D21450" s="223">
        <v>685.25</v>
      </c>
    </row>
    <row r="21451" spans="1:4" ht="25.5">
      <c r="A21451" s="213" t="s">
        <v>27450</v>
      </c>
      <c r="B21451" s="209" t="s">
        <v>27451</v>
      </c>
      <c r="C21451" s="209" t="s">
        <v>14997</v>
      </c>
      <c r="D21451" s="223">
        <v>23</v>
      </c>
    </row>
    <row r="21452" spans="1:4">
      <c r="A21452" s="213" t="s">
        <v>27452</v>
      </c>
      <c r="B21452" s="209" t="s">
        <v>27453</v>
      </c>
      <c r="C21452" s="209" t="s">
        <v>14997</v>
      </c>
      <c r="D21452" s="223">
        <v>9.89</v>
      </c>
    </row>
    <row r="21453" spans="1:4">
      <c r="A21453" s="213" t="s">
        <v>27454</v>
      </c>
      <c r="B21453" s="209" t="s">
        <v>27455</v>
      </c>
      <c r="C21453" s="209" t="s">
        <v>14997</v>
      </c>
      <c r="D21453" s="223">
        <v>19.649999999999999</v>
      </c>
    </row>
    <row r="21454" spans="1:4">
      <c r="A21454" s="213" t="s">
        <v>27456</v>
      </c>
      <c r="B21454" s="209" t="s">
        <v>27457</v>
      </c>
      <c r="C21454" s="209" t="s">
        <v>14997</v>
      </c>
      <c r="D21454" s="223">
        <v>14.5</v>
      </c>
    </row>
    <row r="21455" spans="1:4" ht="24" customHeight="1">
      <c r="A21455" s="416" t="s">
        <v>27458</v>
      </c>
      <c r="B21455" s="417"/>
      <c r="C21455" s="417"/>
      <c r="D21455" s="418"/>
    </row>
    <row r="21456" spans="1:4" ht="25.5">
      <c r="A21456" s="213" t="s">
        <v>27459</v>
      </c>
      <c r="B21456" s="209" t="s">
        <v>27460</v>
      </c>
      <c r="C21456" s="209" t="s">
        <v>14997</v>
      </c>
      <c r="D21456" s="223">
        <v>539.99</v>
      </c>
    </row>
    <row r="21457" spans="1:4" ht="25.5">
      <c r="A21457" s="213" t="s">
        <v>27461</v>
      </c>
      <c r="B21457" s="209" t="s">
        <v>27462</v>
      </c>
      <c r="C21457" s="209" t="s">
        <v>14997</v>
      </c>
      <c r="D21457" s="223">
        <v>1079.98</v>
      </c>
    </row>
    <row r="21458" spans="1:4" ht="24" customHeight="1">
      <c r="A21458" s="416" t="s">
        <v>27463</v>
      </c>
      <c r="B21458" s="417"/>
      <c r="C21458" s="417"/>
      <c r="D21458" s="418"/>
    </row>
    <row r="21459" spans="1:4">
      <c r="A21459" s="213" t="s">
        <v>27464</v>
      </c>
      <c r="B21459" s="209" t="s">
        <v>27465</v>
      </c>
      <c r="C21459" s="209" t="s">
        <v>14997</v>
      </c>
      <c r="D21459" s="223">
        <v>81.19</v>
      </c>
    </row>
    <row r="21460" spans="1:4" ht="21.75" customHeight="1">
      <c r="A21460" s="416" t="s">
        <v>27466</v>
      </c>
      <c r="B21460" s="417"/>
      <c r="C21460" s="417"/>
      <c r="D21460" s="418"/>
    </row>
    <row r="21461" spans="1:4" ht="24" customHeight="1">
      <c r="A21461" s="416" t="s">
        <v>27467</v>
      </c>
      <c r="B21461" s="417"/>
      <c r="C21461" s="417"/>
      <c r="D21461" s="418"/>
    </row>
    <row r="21462" spans="1:4" ht="25.5">
      <c r="A21462" s="213" t="s">
        <v>27468</v>
      </c>
      <c r="B21462" s="209" t="s">
        <v>27469</v>
      </c>
      <c r="C21462" s="209" t="s">
        <v>14997</v>
      </c>
      <c r="D21462" s="223">
        <v>76.78</v>
      </c>
    </row>
    <row r="21463" spans="1:4" ht="25.5">
      <c r="A21463" s="213" t="s">
        <v>27470</v>
      </c>
      <c r="B21463" s="209" t="s">
        <v>27471</v>
      </c>
      <c r="C21463" s="209" t="s">
        <v>14997</v>
      </c>
      <c r="D21463" s="223">
        <v>90.54</v>
      </c>
    </row>
    <row r="21464" spans="1:4" ht="25.5">
      <c r="A21464" s="213" t="s">
        <v>27472</v>
      </c>
      <c r="B21464" s="209" t="s">
        <v>27473</v>
      </c>
      <c r="C21464" s="209" t="s">
        <v>14997</v>
      </c>
      <c r="D21464" s="223">
        <v>13.34</v>
      </c>
    </row>
    <row r="21465" spans="1:4" ht="25.5">
      <c r="A21465" s="213" t="s">
        <v>27474</v>
      </c>
      <c r="B21465" s="209" t="s">
        <v>27475</v>
      </c>
      <c r="C21465" s="209" t="s">
        <v>14997</v>
      </c>
      <c r="D21465" s="223">
        <v>17.32</v>
      </c>
    </row>
    <row r="21466" spans="1:4" ht="25.5">
      <c r="A21466" s="213" t="s">
        <v>27476</v>
      </c>
      <c r="B21466" s="209" t="s">
        <v>27477</v>
      </c>
      <c r="C21466" s="209" t="s">
        <v>14997</v>
      </c>
      <c r="D21466" s="223">
        <v>33.9</v>
      </c>
    </row>
    <row r="21467" spans="1:4" ht="25.5">
      <c r="A21467" s="213" t="s">
        <v>27478</v>
      </c>
      <c r="B21467" s="209" t="s">
        <v>27479</v>
      </c>
      <c r="C21467" s="209" t="s">
        <v>14997</v>
      </c>
      <c r="D21467" s="223">
        <v>38.4</v>
      </c>
    </row>
    <row r="21468" spans="1:4" ht="25.5">
      <c r="A21468" s="213" t="s">
        <v>27480</v>
      </c>
      <c r="B21468" s="209" t="s">
        <v>27481</v>
      </c>
      <c r="C21468" s="209" t="s">
        <v>14997</v>
      </c>
      <c r="D21468" s="223">
        <v>65.709999999999994</v>
      </c>
    </row>
    <row r="21469" spans="1:4" ht="25.5">
      <c r="A21469" s="213" t="s">
        <v>27482</v>
      </c>
      <c r="B21469" s="209" t="s">
        <v>27483</v>
      </c>
      <c r="C21469" s="209" t="s">
        <v>14997</v>
      </c>
      <c r="D21469" s="223">
        <v>27.91</v>
      </c>
    </row>
    <row r="21470" spans="1:4" ht="25.5">
      <c r="A21470" s="213" t="s">
        <v>27484</v>
      </c>
      <c r="B21470" s="209" t="s">
        <v>27485</v>
      </c>
      <c r="C21470" s="209" t="s">
        <v>14997</v>
      </c>
      <c r="D21470" s="223">
        <v>34.58</v>
      </c>
    </row>
    <row r="21471" spans="1:4">
      <c r="A21471" s="213" t="s">
        <v>27486</v>
      </c>
      <c r="B21471" s="209" t="s">
        <v>27487</v>
      </c>
      <c r="C21471" s="209" t="s">
        <v>14997</v>
      </c>
      <c r="D21471" s="223">
        <v>12.67</v>
      </c>
    </row>
    <row r="21472" spans="1:4">
      <c r="A21472" s="213" t="s">
        <v>27488</v>
      </c>
      <c r="B21472" s="209" t="s">
        <v>27489</v>
      </c>
      <c r="C21472" s="209" t="s">
        <v>14997</v>
      </c>
      <c r="D21472" s="223">
        <v>11.05</v>
      </c>
    </row>
    <row r="21473" spans="1:4" ht="24" customHeight="1">
      <c r="A21473" s="416" t="s">
        <v>27490</v>
      </c>
      <c r="B21473" s="417"/>
      <c r="C21473" s="417"/>
      <c r="D21473" s="418"/>
    </row>
    <row r="21474" spans="1:4">
      <c r="A21474" s="213" t="s">
        <v>27491</v>
      </c>
      <c r="B21474" s="209" t="s">
        <v>27492</v>
      </c>
      <c r="C21474" s="209" t="s">
        <v>14997</v>
      </c>
      <c r="D21474" s="223">
        <v>23.58</v>
      </c>
    </row>
    <row r="21475" spans="1:4">
      <c r="A21475" s="213" t="s">
        <v>27493</v>
      </c>
      <c r="B21475" s="209" t="s">
        <v>27494</v>
      </c>
      <c r="C21475" s="209" t="s">
        <v>14997</v>
      </c>
      <c r="D21475" s="223">
        <v>19.670000000000002</v>
      </c>
    </row>
    <row r="21476" spans="1:4">
      <c r="A21476" s="213" t="s">
        <v>27495</v>
      </c>
      <c r="B21476" s="209" t="s">
        <v>27496</v>
      </c>
      <c r="C21476" s="209" t="s">
        <v>14997</v>
      </c>
      <c r="D21476" s="223">
        <v>19.8</v>
      </c>
    </row>
    <row r="21477" spans="1:4">
      <c r="A21477" s="214"/>
      <c r="B21477" s="210"/>
      <c r="C21477" s="210"/>
      <c r="D21477" s="225"/>
    </row>
    <row r="21478" spans="1:4" ht="24" customHeight="1">
      <c r="A21478" s="416" t="s">
        <v>27497</v>
      </c>
      <c r="B21478" s="417"/>
      <c r="C21478" s="417"/>
      <c r="D21478" s="418"/>
    </row>
    <row r="21479" spans="1:4" ht="25.5">
      <c r="A21479" s="213" t="s">
        <v>27498</v>
      </c>
      <c r="B21479" s="209" t="s">
        <v>27499</v>
      </c>
      <c r="C21479" s="209" t="s">
        <v>14997</v>
      </c>
      <c r="D21479" s="223">
        <v>7.87</v>
      </c>
    </row>
    <row r="21480" spans="1:4" ht="25.5">
      <c r="A21480" s="213" t="s">
        <v>27500</v>
      </c>
      <c r="B21480" s="209" t="s">
        <v>27501</v>
      </c>
      <c r="C21480" s="209" t="s">
        <v>14997</v>
      </c>
      <c r="D21480" s="223">
        <v>10.1</v>
      </c>
    </row>
    <row r="21481" spans="1:4" ht="24" customHeight="1">
      <c r="A21481" s="416" t="s">
        <v>27502</v>
      </c>
      <c r="B21481" s="417"/>
      <c r="C21481" s="417"/>
      <c r="D21481" s="418"/>
    </row>
    <row r="21482" spans="1:4" ht="25.5">
      <c r="A21482" s="213" t="s">
        <v>27503</v>
      </c>
      <c r="B21482" s="209" t="s">
        <v>27504</v>
      </c>
      <c r="C21482" s="209" t="s">
        <v>14997</v>
      </c>
      <c r="D21482" s="223">
        <v>8.17</v>
      </c>
    </row>
    <row r="21483" spans="1:4" ht="25.5">
      <c r="A21483" s="213" t="s">
        <v>27505</v>
      </c>
      <c r="B21483" s="209" t="s">
        <v>27506</v>
      </c>
      <c r="C21483" s="209" t="s">
        <v>14997</v>
      </c>
      <c r="D21483" s="223">
        <v>48.899299999999997</v>
      </c>
    </row>
    <row r="21484" spans="1:4" ht="25.5">
      <c r="A21484" s="213" t="s">
        <v>27507</v>
      </c>
      <c r="B21484" s="209" t="s">
        <v>27508</v>
      </c>
      <c r="C21484" s="209" t="s">
        <v>14997</v>
      </c>
      <c r="D21484" s="223">
        <v>11.7</v>
      </c>
    </row>
    <row r="21485" spans="1:4" ht="25.5">
      <c r="A21485" s="213" t="s">
        <v>27509</v>
      </c>
      <c r="B21485" s="209" t="s">
        <v>27510</v>
      </c>
      <c r="C21485" s="209" t="s">
        <v>14997</v>
      </c>
      <c r="D21485" s="223">
        <v>8.17</v>
      </c>
    </row>
    <row r="21486" spans="1:4" ht="25.5">
      <c r="A21486" s="213" t="s">
        <v>27511</v>
      </c>
      <c r="B21486" s="209" t="s">
        <v>27512</v>
      </c>
      <c r="C21486" s="209" t="s">
        <v>14997</v>
      </c>
      <c r="D21486" s="223">
        <v>12.03</v>
      </c>
    </row>
    <row r="21487" spans="1:4" ht="24" customHeight="1">
      <c r="A21487" s="416" t="s">
        <v>27513</v>
      </c>
      <c r="B21487" s="417"/>
      <c r="C21487" s="417"/>
      <c r="D21487" s="418"/>
    </row>
    <row r="21488" spans="1:4" ht="25.5">
      <c r="A21488" s="213" t="s">
        <v>27514</v>
      </c>
      <c r="B21488" s="209" t="s">
        <v>27515</v>
      </c>
      <c r="C21488" s="209" t="s">
        <v>14997</v>
      </c>
      <c r="D21488" s="223">
        <v>14.45</v>
      </c>
    </row>
    <row r="21489" spans="1:4" ht="24" customHeight="1">
      <c r="A21489" s="416" t="s">
        <v>27516</v>
      </c>
      <c r="B21489" s="417"/>
      <c r="C21489" s="417"/>
      <c r="D21489" s="418"/>
    </row>
    <row r="21490" spans="1:4" ht="25.5">
      <c r="A21490" s="213" t="s">
        <v>27517</v>
      </c>
      <c r="B21490" s="209" t="s">
        <v>27518</v>
      </c>
      <c r="C21490" s="209" t="s">
        <v>14997</v>
      </c>
      <c r="D21490" s="223">
        <v>280.89999999999998</v>
      </c>
    </row>
    <row r="21491" spans="1:4" ht="25.5">
      <c r="A21491" s="213" t="s">
        <v>27519</v>
      </c>
      <c r="B21491" s="209" t="s">
        <v>27520</v>
      </c>
      <c r="C21491" s="209" t="s">
        <v>14997</v>
      </c>
      <c r="D21491" s="223">
        <v>280.89999999999998</v>
      </c>
    </row>
    <row r="21492" spans="1:4" ht="25.5">
      <c r="A21492" s="213" t="s">
        <v>27521</v>
      </c>
      <c r="B21492" s="209" t="s">
        <v>27522</v>
      </c>
      <c r="C21492" s="209" t="s">
        <v>14997</v>
      </c>
      <c r="D21492" s="223">
        <v>334.12</v>
      </c>
    </row>
    <row r="21493" spans="1:4" ht="24" customHeight="1">
      <c r="A21493" s="416" t="s">
        <v>27523</v>
      </c>
      <c r="B21493" s="417"/>
      <c r="C21493" s="417"/>
      <c r="D21493" s="418"/>
    </row>
    <row r="21494" spans="1:4" ht="25.5">
      <c r="A21494" s="213" t="s">
        <v>27524</v>
      </c>
      <c r="B21494" s="209" t="s">
        <v>27525</v>
      </c>
      <c r="C21494" s="209" t="s">
        <v>14997</v>
      </c>
      <c r="D21494" s="223">
        <v>47.61</v>
      </c>
    </row>
    <row r="21495" spans="1:4" ht="25.5">
      <c r="A21495" s="213" t="s">
        <v>27526</v>
      </c>
      <c r="B21495" s="209" t="s">
        <v>27527</v>
      </c>
      <c r="C21495" s="209" t="s">
        <v>14997</v>
      </c>
      <c r="D21495" s="223">
        <v>29.92</v>
      </c>
    </row>
    <row r="21496" spans="1:4" ht="25.5">
      <c r="A21496" s="213" t="s">
        <v>27528</v>
      </c>
      <c r="B21496" s="209" t="s">
        <v>27529</v>
      </c>
      <c r="C21496" s="209" t="s">
        <v>14997</v>
      </c>
      <c r="D21496" s="223">
        <v>42.21</v>
      </c>
    </row>
    <row r="21497" spans="1:4">
      <c r="A21497" s="213" t="s">
        <v>27530</v>
      </c>
      <c r="B21497" s="209" t="s">
        <v>27531</v>
      </c>
      <c r="C21497" s="209" t="s">
        <v>14997</v>
      </c>
      <c r="D21497" s="223">
        <v>28.9</v>
      </c>
    </row>
    <row r="21498" spans="1:4" ht="24" customHeight="1">
      <c r="A21498" s="416" t="s">
        <v>27532</v>
      </c>
      <c r="B21498" s="417"/>
      <c r="C21498" s="417"/>
      <c r="D21498" s="418"/>
    </row>
    <row r="21499" spans="1:4" ht="23.25" customHeight="1">
      <c r="A21499" s="416" t="s">
        <v>27533</v>
      </c>
      <c r="B21499" s="417"/>
      <c r="C21499" s="417"/>
      <c r="D21499" s="418"/>
    </row>
    <row r="21500" spans="1:4" ht="25.5">
      <c r="A21500" s="213" t="s">
        <v>27534</v>
      </c>
      <c r="B21500" s="209" t="s">
        <v>27535</v>
      </c>
      <c r="C21500" s="209" t="s">
        <v>14997</v>
      </c>
      <c r="D21500" s="223">
        <v>23.87</v>
      </c>
    </row>
    <row r="21501" spans="1:4" ht="25.5">
      <c r="A21501" s="213" t="s">
        <v>27536</v>
      </c>
      <c r="B21501" s="209" t="s">
        <v>27537</v>
      </c>
      <c r="C21501" s="209" t="s">
        <v>14997</v>
      </c>
      <c r="D21501" s="223">
        <v>21.36</v>
      </c>
    </row>
    <row r="21502" spans="1:4" ht="25.5">
      <c r="A21502" s="213" t="s">
        <v>27538</v>
      </c>
      <c r="B21502" s="209" t="s">
        <v>27539</v>
      </c>
      <c r="C21502" s="209" t="s">
        <v>14997</v>
      </c>
      <c r="D21502" s="223">
        <v>19.71</v>
      </c>
    </row>
    <row r="21503" spans="1:4" ht="25.5">
      <c r="A21503" s="213" t="s">
        <v>27540</v>
      </c>
      <c r="B21503" s="209" t="s">
        <v>27541</v>
      </c>
      <c r="C21503" s="209" t="s">
        <v>14997</v>
      </c>
      <c r="D21503" s="223">
        <v>17.5</v>
      </c>
    </row>
    <row r="21504" spans="1:4" ht="24" customHeight="1">
      <c r="A21504" s="416" t="s">
        <v>27542</v>
      </c>
      <c r="B21504" s="417"/>
      <c r="C21504" s="417"/>
      <c r="D21504" s="418"/>
    </row>
    <row r="21505" spans="1:4">
      <c r="A21505" s="213" t="s">
        <v>27543</v>
      </c>
      <c r="B21505" s="209" t="s">
        <v>27544</v>
      </c>
      <c r="C21505" s="209" t="s">
        <v>14997</v>
      </c>
      <c r="D21505" s="223">
        <v>18.600000000000001</v>
      </c>
    </row>
    <row r="21506" spans="1:4">
      <c r="A21506" s="213" t="s">
        <v>27545</v>
      </c>
      <c r="B21506" s="209" t="s">
        <v>27546</v>
      </c>
      <c r="C21506" s="209" t="s">
        <v>14997</v>
      </c>
      <c r="D21506" s="223">
        <v>21.58</v>
      </c>
    </row>
    <row r="21507" spans="1:4">
      <c r="A21507" s="213" t="s">
        <v>27547</v>
      </c>
      <c r="B21507" s="209" t="s">
        <v>27548</v>
      </c>
      <c r="C21507" s="209" t="s">
        <v>14997</v>
      </c>
      <c r="D21507" s="223">
        <v>33.65</v>
      </c>
    </row>
    <row r="21508" spans="1:4">
      <c r="A21508" s="213" t="s">
        <v>27549</v>
      </c>
      <c r="B21508" s="209" t="s">
        <v>27550</v>
      </c>
      <c r="C21508" s="209" t="s">
        <v>14997</v>
      </c>
      <c r="D21508" s="223">
        <v>40.450000000000003</v>
      </c>
    </row>
    <row r="21509" spans="1:4">
      <c r="A21509" s="213" t="s">
        <v>27551</v>
      </c>
      <c r="B21509" s="209" t="s">
        <v>27552</v>
      </c>
      <c r="C21509" s="209" t="s">
        <v>14997</v>
      </c>
      <c r="D21509" s="223">
        <v>41.97</v>
      </c>
    </row>
    <row r="21510" spans="1:4">
      <c r="A21510" s="213" t="s">
        <v>27553</v>
      </c>
      <c r="B21510" s="209" t="s">
        <v>27554</v>
      </c>
      <c r="C21510" s="209" t="s">
        <v>14997</v>
      </c>
      <c r="D21510" s="223">
        <v>74.81</v>
      </c>
    </row>
    <row r="21511" spans="1:4" ht="24" customHeight="1">
      <c r="A21511" s="416" t="s">
        <v>27555</v>
      </c>
      <c r="B21511" s="417"/>
      <c r="C21511" s="417"/>
      <c r="D21511" s="418"/>
    </row>
    <row r="21512" spans="1:4">
      <c r="A21512" s="213" t="s">
        <v>27556</v>
      </c>
      <c r="B21512" s="209" t="s">
        <v>27557</v>
      </c>
      <c r="C21512" s="209" t="s">
        <v>14997</v>
      </c>
      <c r="D21512" s="223">
        <v>64.06</v>
      </c>
    </row>
    <row r="21513" spans="1:4">
      <c r="A21513" s="213" t="s">
        <v>27558</v>
      </c>
      <c r="B21513" s="209" t="s">
        <v>27559</v>
      </c>
      <c r="C21513" s="209" t="s">
        <v>14997</v>
      </c>
      <c r="D21513" s="223">
        <v>99.78</v>
      </c>
    </row>
    <row r="21514" spans="1:4">
      <c r="A21514" s="213" t="s">
        <v>27560</v>
      </c>
      <c r="B21514" s="209" t="s">
        <v>27561</v>
      </c>
      <c r="C21514" s="209" t="s">
        <v>14997</v>
      </c>
      <c r="D21514" s="223">
        <v>83.42</v>
      </c>
    </row>
    <row r="21515" spans="1:4">
      <c r="A21515" s="213" t="s">
        <v>27562</v>
      </c>
      <c r="B21515" s="209" t="s">
        <v>27563</v>
      </c>
      <c r="C21515" s="209" t="s">
        <v>14997</v>
      </c>
      <c r="D21515" s="223">
        <v>41.21</v>
      </c>
    </row>
    <row r="21516" spans="1:4">
      <c r="A21516" s="213" t="s">
        <v>27564</v>
      </c>
      <c r="B21516" s="209" t="s">
        <v>27565</v>
      </c>
      <c r="C21516" s="209" t="s">
        <v>14997</v>
      </c>
      <c r="D21516" s="223">
        <v>45.45</v>
      </c>
    </row>
    <row r="21517" spans="1:4">
      <c r="A21517" s="213" t="s">
        <v>27566</v>
      </c>
      <c r="B21517" s="209" t="s">
        <v>27567</v>
      </c>
      <c r="C21517" s="209" t="s">
        <v>14997</v>
      </c>
      <c r="D21517" s="223">
        <v>55.31</v>
      </c>
    </row>
    <row r="21518" spans="1:4" ht="25.5">
      <c r="A21518" s="213" t="s">
        <v>27568</v>
      </c>
      <c r="B21518" s="209" t="s">
        <v>27569</v>
      </c>
      <c r="C21518" s="209" t="s">
        <v>14997</v>
      </c>
      <c r="D21518" s="223">
        <v>82.23</v>
      </c>
    </row>
    <row r="21519" spans="1:4" ht="25.5">
      <c r="A21519" s="213" t="s">
        <v>27570</v>
      </c>
      <c r="B21519" s="209" t="s">
        <v>27571</v>
      </c>
      <c r="C21519" s="209" t="s">
        <v>14997</v>
      </c>
      <c r="D21519" s="223">
        <v>76.39</v>
      </c>
    </row>
    <row r="21520" spans="1:4">
      <c r="A21520" s="213" t="s">
        <v>27572</v>
      </c>
      <c r="B21520" s="209" t="s">
        <v>27573</v>
      </c>
      <c r="C21520" s="209" t="s">
        <v>14997</v>
      </c>
      <c r="D21520" s="223">
        <v>31.17</v>
      </c>
    </row>
    <row r="21521" spans="1:4">
      <c r="A21521" s="213" t="s">
        <v>27574</v>
      </c>
      <c r="B21521" s="209" t="s">
        <v>27575</v>
      </c>
      <c r="C21521" s="209" t="s">
        <v>14997</v>
      </c>
      <c r="D21521" s="223">
        <v>158.69</v>
      </c>
    </row>
    <row r="21522" spans="1:4" ht="25.5">
      <c r="A21522" s="213" t="s">
        <v>27576</v>
      </c>
      <c r="B21522" s="209" t="s">
        <v>27577</v>
      </c>
      <c r="C21522" s="209" t="s">
        <v>14997</v>
      </c>
      <c r="D21522" s="223">
        <v>333.45</v>
      </c>
    </row>
    <row r="21523" spans="1:4">
      <c r="A21523" s="213" t="s">
        <v>27578</v>
      </c>
      <c r="B21523" s="209" t="s">
        <v>27579</v>
      </c>
      <c r="C21523" s="209" t="s">
        <v>14997</v>
      </c>
      <c r="D21523" s="223">
        <v>513.23</v>
      </c>
    </row>
    <row r="21524" spans="1:4">
      <c r="A21524" s="213" t="s">
        <v>27580</v>
      </c>
      <c r="B21524" s="209" t="s">
        <v>27581</v>
      </c>
      <c r="C21524" s="209" t="s">
        <v>14997</v>
      </c>
      <c r="D21524" s="223">
        <v>34.42</v>
      </c>
    </row>
    <row r="21525" spans="1:4">
      <c r="A21525" s="213" t="s">
        <v>27582</v>
      </c>
      <c r="B21525" s="209" t="s">
        <v>27583</v>
      </c>
      <c r="C21525" s="209" t="s">
        <v>14997</v>
      </c>
      <c r="D21525" s="223">
        <v>947.64</v>
      </c>
    </row>
    <row r="21526" spans="1:4" ht="24" customHeight="1">
      <c r="A21526" s="416" t="s">
        <v>27584</v>
      </c>
      <c r="B21526" s="417"/>
      <c r="C21526" s="417"/>
      <c r="D21526" s="418"/>
    </row>
    <row r="21527" spans="1:4" ht="25.5">
      <c r="A21527" s="213" t="s">
        <v>27585</v>
      </c>
      <c r="B21527" s="209" t="s">
        <v>27586</v>
      </c>
      <c r="C21527" s="209" t="s">
        <v>14997</v>
      </c>
      <c r="D21527" s="223">
        <v>222.62</v>
      </c>
    </row>
    <row r="21528" spans="1:4" ht="25.5">
      <c r="A21528" s="213" t="s">
        <v>27587</v>
      </c>
      <c r="B21528" s="209" t="s">
        <v>27588</v>
      </c>
      <c r="C21528" s="209" t="s">
        <v>14997</v>
      </c>
      <c r="D21528" s="223">
        <v>190.23</v>
      </c>
    </row>
    <row r="21529" spans="1:4" ht="25.5">
      <c r="A21529" s="213" t="s">
        <v>27589</v>
      </c>
      <c r="B21529" s="209" t="s">
        <v>27590</v>
      </c>
      <c r="C21529" s="209" t="s">
        <v>14997</v>
      </c>
      <c r="D21529" s="223">
        <v>356.67</v>
      </c>
    </row>
    <row r="21530" spans="1:4" ht="25.5">
      <c r="A21530" s="213" t="s">
        <v>27591</v>
      </c>
      <c r="B21530" s="209" t="s">
        <v>27592</v>
      </c>
      <c r="C21530" s="209" t="s">
        <v>14997</v>
      </c>
      <c r="D21530" s="223">
        <v>1321.21</v>
      </c>
    </row>
    <row r="21531" spans="1:4" ht="24" customHeight="1">
      <c r="A21531" s="416" t="s">
        <v>27593</v>
      </c>
      <c r="B21531" s="417"/>
      <c r="C21531" s="417"/>
      <c r="D21531" s="418"/>
    </row>
    <row r="21532" spans="1:4">
      <c r="A21532" s="213" t="s">
        <v>27594</v>
      </c>
      <c r="B21532" s="209" t="s">
        <v>27595</v>
      </c>
      <c r="C21532" s="209" t="s">
        <v>14997</v>
      </c>
      <c r="D21532" s="223">
        <v>55</v>
      </c>
    </row>
    <row r="21533" spans="1:4">
      <c r="A21533" s="213" t="s">
        <v>27596</v>
      </c>
      <c r="B21533" s="209" t="s">
        <v>27597</v>
      </c>
      <c r="C21533" s="209" t="s">
        <v>14997</v>
      </c>
      <c r="D21533" s="223">
        <v>44.9</v>
      </c>
    </row>
    <row r="21534" spans="1:4" ht="24" customHeight="1">
      <c r="A21534" s="416" t="s">
        <v>27598</v>
      </c>
      <c r="B21534" s="417"/>
      <c r="C21534" s="417"/>
      <c r="D21534" s="418"/>
    </row>
    <row r="21535" spans="1:4">
      <c r="A21535" s="213" t="s">
        <v>27599</v>
      </c>
      <c r="B21535" s="209" t="s">
        <v>27600</v>
      </c>
      <c r="C21535" s="209" t="s">
        <v>14997</v>
      </c>
      <c r="D21535" s="223">
        <v>515.79</v>
      </c>
    </row>
    <row r="21536" spans="1:4" ht="23.25" customHeight="1">
      <c r="A21536" s="416" t="s">
        <v>27601</v>
      </c>
      <c r="B21536" s="417"/>
      <c r="C21536" s="417"/>
      <c r="D21536" s="418"/>
    </row>
    <row r="21537" spans="1:4" ht="25.5">
      <c r="A21537" s="213" t="s">
        <v>27602</v>
      </c>
      <c r="B21537" s="209" t="s">
        <v>27603</v>
      </c>
      <c r="C21537" s="209" t="s">
        <v>14997</v>
      </c>
      <c r="D21537" s="223">
        <v>157.9</v>
      </c>
    </row>
    <row r="21538" spans="1:4" ht="25.5">
      <c r="A21538" s="213" t="s">
        <v>27604</v>
      </c>
      <c r="B21538" s="209" t="s">
        <v>27605</v>
      </c>
      <c r="C21538" s="209" t="s">
        <v>14997</v>
      </c>
      <c r="D21538" s="223">
        <v>859.7</v>
      </c>
    </row>
    <row r="21539" spans="1:4" ht="25.5">
      <c r="A21539" s="213" t="s">
        <v>27606</v>
      </c>
      <c r="B21539" s="209" t="s">
        <v>27607</v>
      </c>
      <c r="C21539" s="209" t="s">
        <v>14997</v>
      </c>
      <c r="D21539" s="223">
        <v>1174.76</v>
      </c>
    </row>
    <row r="21540" spans="1:4" ht="25.5">
      <c r="A21540" s="213" t="s">
        <v>27608</v>
      </c>
      <c r="B21540" s="209" t="s">
        <v>27609</v>
      </c>
      <c r="C21540" s="209" t="s">
        <v>14997</v>
      </c>
      <c r="D21540" s="223">
        <v>361.86</v>
      </c>
    </row>
    <row r="21541" spans="1:4" ht="25.5">
      <c r="A21541" s="213" t="s">
        <v>27610</v>
      </c>
      <c r="B21541" s="209" t="s">
        <v>27611</v>
      </c>
      <c r="C21541" s="209" t="s">
        <v>14997</v>
      </c>
      <c r="D21541" s="223">
        <v>379</v>
      </c>
    </row>
    <row r="21542" spans="1:4">
      <c r="A21542" s="213" t="s">
        <v>27612</v>
      </c>
      <c r="B21542" s="209" t="s">
        <v>27613</v>
      </c>
      <c r="C21542" s="209" t="s">
        <v>14997</v>
      </c>
      <c r="D21542" s="223">
        <v>217.61600000000001</v>
      </c>
    </row>
    <row r="21543" spans="1:4" ht="24" customHeight="1">
      <c r="A21543" s="416" t="s">
        <v>27614</v>
      </c>
      <c r="B21543" s="417"/>
      <c r="C21543" s="417"/>
      <c r="D21543" s="418"/>
    </row>
    <row r="21544" spans="1:4" ht="25.5">
      <c r="A21544" s="213" t="s">
        <v>27615</v>
      </c>
      <c r="B21544" s="209" t="s">
        <v>27616</v>
      </c>
      <c r="C21544" s="209" t="s">
        <v>14997</v>
      </c>
      <c r="D21544" s="223">
        <v>65.14</v>
      </c>
    </row>
    <row r="21545" spans="1:4" ht="25.5">
      <c r="A21545" s="213" t="s">
        <v>27617</v>
      </c>
      <c r="B21545" s="209" t="s">
        <v>27618</v>
      </c>
      <c r="C21545" s="209" t="s">
        <v>14997</v>
      </c>
      <c r="D21545" s="223">
        <v>167.04</v>
      </c>
    </row>
    <row r="21546" spans="1:4" ht="25.5">
      <c r="A21546" s="213" t="s">
        <v>27619</v>
      </c>
      <c r="B21546" s="209" t="s">
        <v>27620</v>
      </c>
      <c r="C21546" s="209" t="s">
        <v>14997</v>
      </c>
      <c r="D21546" s="223">
        <v>96.68</v>
      </c>
    </row>
    <row r="21547" spans="1:4" ht="25.5">
      <c r="A21547" s="213" t="s">
        <v>27621</v>
      </c>
      <c r="B21547" s="209" t="s">
        <v>27622</v>
      </c>
      <c r="C21547" s="209" t="s">
        <v>14997</v>
      </c>
      <c r="D21547" s="223">
        <v>35</v>
      </c>
    </row>
    <row r="21548" spans="1:4" ht="25.5">
      <c r="A21548" s="213" t="s">
        <v>27623</v>
      </c>
      <c r="B21548" s="209" t="s">
        <v>27624</v>
      </c>
      <c r="C21548" s="209" t="s">
        <v>14997</v>
      </c>
      <c r="D21548" s="223">
        <v>285.27999999999997</v>
      </c>
    </row>
    <row r="21549" spans="1:4" ht="25.5">
      <c r="A21549" s="213" t="s">
        <v>27625</v>
      </c>
      <c r="B21549" s="209" t="s">
        <v>27626</v>
      </c>
      <c r="C21549" s="209" t="s">
        <v>14997</v>
      </c>
      <c r="D21549" s="223">
        <v>472.37</v>
      </c>
    </row>
    <row r="21550" spans="1:4" ht="25.5">
      <c r="A21550" s="213" t="s">
        <v>27627</v>
      </c>
      <c r="B21550" s="209" t="s">
        <v>27628</v>
      </c>
      <c r="C21550" s="209" t="s">
        <v>14997</v>
      </c>
      <c r="D21550" s="223">
        <v>46.7</v>
      </c>
    </row>
    <row r="21551" spans="1:4" ht="24" customHeight="1">
      <c r="A21551" s="416" t="s">
        <v>27629</v>
      </c>
      <c r="B21551" s="417"/>
      <c r="C21551" s="417"/>
      <c r="D21551" s="418"/>
    </row>
    <row r="21552" spans="1:4" ht="25.5">
      <c r="A21552" s="213" t="s">
        <v>27630</v>
      </c>
      <c r="B21552" s="209" t="s">
        <v>27631</v>
      </c>
      <c r="C21552" s="209" t="s">
        <v>14997</v>
      </c>
      <c r="D21552" s="223">
        <v>89.9</v>
      </c>
    </row>
    <row r="21553" spans="1:4" ht="25.5">
      <c r="A21553" s="213" t="s">
        <v>27632</v>
      </c>
      <c r="B21553" s="209" t="s">
        <v>27633</v>
      </c>
      <c r="C21553" s="209" t="s">
        <v>14997</v>
      </c>
      <c r="D21553" s="223">
        <v>104.43</v>
      </c>
    </row>
    <row r="21554" spans="1:4" ht="25.5" customHeight="1">
      <c r="A21554" s="416" t="s">
        <v>27634</v>
      </c>
      <c r="B21554" s="417"/>
      <c r="C21554" s="417"/>
      <c r="D21554" s="418"/>
    </row>
    <row r="21555" spans="1:4">
      <c r="A21555" s="213" t="s">
        <v>27635</v>
      </c>
      <c r="B21555" s="209" t="s">
        <v>27636</v>
      </c>
      <c r="C21555" s="209" t="s">
        <v>14997</v>
      </c>
      <c r="D21555" s="223">
        <v>102.2</v>
      </c>
    </row>
    <row r="21556" spans="1:4">
      <c r="A21556" s="213" t="s">
        <v>27637</v>
      </c>
      <c r="B21556" s="209" t="s">
        <v>27638</v>
      </c>
      <c r="C21556" s="209" t="s">
        <v>14997</v>
      </c>
      <c r="D21556" s="223">
        <v>173.82</v>
      </c>
    </row>
    <row r="21557" spans="1:4">
      <c r="A21557" s="213" t="s">
        <v>27639</v>
      </c>
      <c r="B21557" s="209" t="s">
        <v>27640</v>
      </c>
      <c r="C21557" s="209" t="s">
        <v>14997</v>
      </c>
      <c r="D21557" s="223">
        <v>158.07</v>
      </c>
    </row>
    <row r="21558" spans="1:4">
      <c r="A21558" s="213" t="s">
        <v>27641</v>
      </c>
      <c r="B21558" s="209" t="s">
        <v>27642</v>
      </c>
      <c r="C21558" s="209" t="s">
        <v>14997</v>
      </c>
      <c r="D21558" s="223">
        <v>74.849999999999994</v>
      </c>
    </row>
    <row r="21559" spans="1:4">
      <c r="A21559" s="213" t="s">
        <v>27643</v>
      </c>
      <c r="B21559" s="209" t="s">
        <v>27644</v>
      </c>
      <c r="C21559" s="209" t="s">
        <v>14997</v>
      </c>
      <c r="D21559" s="223">
        <v>262.13</v>
      </c>
    </row>
    <row r="21560" spans="1:4">
      <c r="A21560" s="213" t="s">
        <v>27645</v>
      </c>
      <c r="B21560" s="209" t="s">
        <v>27646</v>
      </c>
      <c r="C21560" s="209" t="s">
        <v>14997</v>
      </c>
      <c r="D21560" s="223">
        <v>432.24</v>
      </c>
    </row>
    <row r="21561" spans="1:4">
      <c r="A21561" s="213" t="s">
        <v>27647</v>
      </c>
      <c r="B21561" s="209" t="s">
        <v>27648</v>
      </c>
      <c r="C21561" s="209" t="s">
        <v>14997</v>
      </c>
      <c r="D21561" s="223">
        <v>524.34</v>
      </c>
    </row>
    <row r="21562" spans="1:4">
      <c r="A21562" s="213" t="s">
        <v>27649</v>
      </c>
      <c r="B21562" s="209" t="s">
        <v>27650</v>
      </c>
      <c r="C21562" s="209" t="s">
        <v>14997</v>
      </c>
      <c r="D21562" s="223">
        <v>79.12</v>
      </c>
    </row>
    <row r="21563" spans="1:4">
      <c r="A21563" s="213" t="s">
        <v>27651</v>
      </c>
      <c r="B21563" s="209" t="s">
        <v>27652</v>
      </c>
      <c r="C21563" s="209" t="s">
        <v>14997</v>
      </c>
      <c r="D21563" s="223">
        <v>927.54</v>
      </c>
    </row>
    <row r="21564" spans="1:4">
      <c r="A21564" s="213" t="s">
        <v>27653</v>
      </c>
      <c r="B21564" s="209" t="s">
        <v>27654</v>
      </c>
      <c r="C21564" s="209" t="s">
        <v>14997</v>
      </c>
      <c r="D21564" s="223">
        <v>73.69</v>
      </c>
    </row>
    <row r="21565" spans="1:4">
      <c r="A21565" s="213" t="s">
        <v>27655</v>
      </c>
      <c r="B21565" s="209" t="s">
        <v>27656</v>
      </c>
      <c r="C21565" s="209" t="s">
        <v>14997</v>
      </c>
      <c r="D21565" s="223">
        <v>133.96</v>
      </c>
    </row>
    <row r="21566" spans="1:4">
      <c r="A21566" s="213" t="s">
        <v>27657</v>
      </c>
      <c r="B21566" s="209" t="s">
        <v>27658</v>
      </c>
      <c r="C21566" s="209" t="s">
        <v>14997</v>
      </c>
      <c r="D21566" s="223">
        <v>110.4</v>
      </c>
    </row>
    <row r="21567" spans="1:4">
      <c r="A21567" s="213" t="s">
        <v>27659</v>
      </c>
      <c r="B21567" s="209" t="s">
        <v>27660</v>
      </c>
      <c r="C21567" s="209" t="s">
        <v>14997</v>
      </c>
      <c r="D21567" s="223">
        <v>65.739999999999995</v>
      </c>
    </row>
    <row r="21568" spans="1:4">
      <c r="A21568" s="213" t="s">
        <v>27661</v>
      </c>
      <c r="B21568" s="209" t="s">
        <v>27662</v>
      </c>
      <c r="C21568" s="209" t="s">
        <v>14997</v>
      </c>
      <c r="D21568" s="223">
        <v>318.16000000000003</v>
      </c>
    </row>
    <row r="21569" spans="1:4">
      <c r="A21569" s="213" t="s">
        <v>27663</v>
      </c>
      <c r="B21569" s="209" t="s">
        <v>27664</v>
      </c>
      <c r="C21569" s="209" t="s">
        <v>14997</v>
      </c>
      <c r="D21569" s="223">
        <v>62.87</v>
      </c>
    </row>
    <row r="21570" spans="1:4">
      <c r="A21570" s="213" t="s">
        <v>27665</v>
      </c>
      <c r="B21570" s="209" t="s">
        <v>27666</v>
      </c>
      <c r="C21570" s="209" t="s">
        <v>14997</v>
      </c>
      <c r="D21570" s="223">
        <v>773.12</v>
      </c>
    </row>
    <row r="21571" spans="1:4">
      <c r="A21571" s="213" t="s">
        <v>27667</v>
      </c>
      <c r="B21571" s="209" t="s">
        <v>27668</v>
      </c>
      <c r="C21571" s="209" t="s">
        <v>14997</v>
      </c>
      <c r="D21571" s="223">
        <v>175.23</v>
      </c>
    </row>
    <row r="21572" spans="1:4">
      <c r="A21572" s="213" t="s">
        <v>27669</v>
      </c>
      <c r="B21572" s="209" t="s">
        <v>27670</v>
      </c>
      <c r="C21572" s="209" t="s">
        <v>14997</v>
      </c>
      <c r="D21572" s="223">
        <v>480.98</v>
      </c>
    </row>
    <row r="21573" spans="1:4" ht="24.75" customHeight="1">
      <c r="A21573" s="416" t="s">
        <v>27671</v>
      </c>
      <c r="B21573" s="417"/>
      <c r="C21573" s="417"/>
      <c r="D21573" s="418"/>
    </row>
    <row r="21574" spans="1:4">
      <c r="A21574" s="213" t="s">
        <v>27672</v>
      </c>
      <c r="B21574" s="209" t="s">
        <v>27673</v>
      </c>
      <c r="C21574" s="209" t="s">
        <v>14997</v>
      </c>
      <c r="D21574" s="223">
        <v>80.150000000000006</v>
      </c>
    </row>
    <row r="21575" spans="1:4">
      <c r="A21575" s="213" t="s">
        <v>27674</v>
      </c>
      <c r="B21575" s="209" t="s">
        <v>27675</v>
      </c>
      <c r="C21575" s="209" t="s">
        <v>14997</v>
      </c>
      <c r="D21575" s="223">
        <v>146.94</v>
      </c>
    </row>
    <row r="21576" spans="1:4">
      <c r="A21576" s="213" t="s">
        <v>27676</v>
      </c>
      <c r="B21576" s="209" t="s">
        <v>27677</v>
      </c>
      <c r="C21576" s="209" t="s">
        <v>14997</v>
      </c>
      <c r="D21576" s="223">
        <v>125.35</v>
      </c>
    </row>
    <row r="21577" spans="1:4">
      <c r="A21577" s="213" t="s">
        <v>27678</v>
      </c>
      <c r="B21577" s="209" t="s">
        <v>27679</v>
      </c>
      <c r="C21577" s="209" t="s">
        <v>14997</v>
      </c>
      <c r="D21577" s="223">
        <v>63.79</v>
      </c>
    </row>
    <row r="21578" spans="1:4">
      <c r="A21578" s="213" t="s">
        <v>27680</v>
      </c>
      <c r="B21578" s="209" t="s">
        <v>27681</v>
      </c>
      <c r="C21578" s="209" t="s">
        <v>14997</v>
      </c>
      <c r="D21578" s="223">
        <v>219.94</v>
      </c>
    </row>
    <row r="21579" spans="1:4">
      <c r="A21579" s="213" t="s">
        <v>27682</v>
      </c>
      <c r="B21579" s="209" t="s">
        <v>27683</v>
      </c>
      <c r="C21579" s="209" t="s">
        <v>14997</v>
      </c>
      <c r="D21579" s="223">
        <v>370.79</v>
      </c>
    </row>
    <row r="21580" spans="1:4">
      <c r="A21580" s="213" t="s">
        <v>27684</v>
      </c>
      <c r="B21580" s="209" t="s">
        <v>27685</v>
      </c>
      <c r="C21580" s="209" t="s">
        <v>14997</v>
      </c>
      <c r="D21580" s="223">
        <v>65.47</v>
      </c>
    </row>
    <row r="21581" spans="1:4" ht="22.5" customHeight="1">
      <c r="A21581" s="416" t="s">
        <v>27686</v>
      </c>
      <c r="B21581" s="417"/>
      <c r="C21581" s="417"/>
      <c r="D21581" s="418"/>
    </row>
    <row r="21582" spans="1:4" ht="25.5" customHeight="1">
      <c r="A21582" s="416" t="s">
        <v>27687</v>
      </c>
      <c r="B21582" s="417"/>
      <c r="C21582" s="417"/>
      <c r="D21582" s="418"/>
    </row>
    <row r="21583" spans="1:4">
      <c r="A21583" s="213" t="s">
        <v>27688</v>
      </c>
      <c r="B21583" s="209" t="s">
        <v>27689</v>
      </c>
      <c r="C21583" s="209" t="s">
        <v>14997</v>
      </c>
      <c r="D21583" s="223">
        <v>382.9</v>
      </c>
    </row>
    <row r="21584" spans="1:4" ht="25.5">
      <c r="A21584" s="213" t="s">
        <v>27690</v>
      </c>
      <c r="B21584" s="209" t="s">
        <v>27691</v>
      </c>
      <c r="C21584" s="209" t="s">
        <v>14997</v>
      </c>
      <c r="D21584" s="223">
        <v>997.67</v>
      </c>
    </row>
    <row r="21585" spans="1:4">
      <c r="A21585" s="213" t="s">
        <v>27692</v>
      </c>
      <c r="B21585" s="209" t="s">
        <v>27693</v>
      </c>
      <c r="C21585" s="209" t="s">
        <v>14997</v>
      </c>
      <c r="D21585" s="223">
        <v>220.85</v>
      </c>
    </row>
    <row r="21586" spans="1:4" ht="25.5">
      <c r="A21586" s="213" t="s">
        <v>27694</v>
      </c>
      <c r="B21586" s="209" t="s">
        <v>27695</v>
      </c>
      <c r="C21586" s="209" t="s">
        <v>14997</v>
      </c>
      <c r="D21586" s="223">
        <v>1983.14</v>
      </c>
    </row>
    <row r="21587" spans="1:4" ht="25.5">
      <c r="A21587" s="213" t="s">
        <v>27696</v>
      </c>
      <c r="B21587" s="209" t="s">
        <v>27697</v>
      </c>
      <c r="C21587" s="209" t="s">
        <v>14997</v>
      </c>
      <c r="D21587" s="223">
        <v>229.9</v>
      </c>
    </row>
    <row r="21588" spans="1:4" ht="25.5">
      <c r="A21588" s="213" t="s">
        <v>27698</v>
      </c>
      <c r="B21588" s="209" t="s">
        <v>27699</v>
      </c>
      <c r="C21588" s="209" t="s">
        <v>14997</v>
      </c>
      <c r="D21588" s="223">
        <v>315</v>
      </c>
    </row>
    <row r="21589" spans="1:4" ht="25.5">
      <c r="A21589" s="213" t="s">
        <v>27700</v>
      </c>
      <c r="B21589" s="209" t="s">
        <v>27701</v>
      </c>
      <c r="C21589" s="209" t="s">
        <v>14997</v>
      </c>
      <c r="D21589" s="223">
        <v>2745.24</v>
      </c>
    </row>
    <row r="21590" spans="1:4" ht="27" customHeight="1">
      <c r="A21590" s="416" t="s">
        <v>27702</v>
      </c>
      <c r="B21590" s="417"/>
      <c r="C21590" s="417"/>
      <c r="D21590" s="418"/>
    </row>
    <row r="21591" spans="1:4" ht="24" customHeight="1">
      <c r="A21591" s="416" t="s">
        <v>27703</v>
      </c>
      <c r="B21591" s="417"/>
      <c r="C21591" s="417"/>
      <c r="D21591" s="418"/>
    </row>
    <row r="21592" spans="1:4">
      <c r="A21592" s="213" t="s">
        <v>27704</v>
      </c>
      <c r="B21592" s="209" t="s">
        <v>27705</v>
      </c>
      <c r="C21592" s="209" t="s">
        <v>24709</v>
      </c>
      <c r="D21592" s="223">
        <v>47.11</v>
      </c>
    </row>
    <row r="21593" spans="1:4">
      <c r="A21593" s="213" t="s">
        <v>27706</v>
      </c>
      <c r="B21593" s="209" t="s">
        <v>27707</v>
      </c>
      <c r="C21593" s="209" t="s">
        <v>24709</v>
      </c>
      <c r="D21593" s="223">
        <v>47.17</v>
      </c>
    </row>
    <row r="21594" spans="1:4">
      <c r="A21594" s="213" t="s">
        <v>27708</v>
      </c>
      <c r="B21594" s="209" t="s">
        <v>27709</v>
      </c>
      <c r="C21594" s="209" t="s">
        <v>24709</v>
      </c>
      <c r="D21594" s="223">
        <v>45.78</v>
      </c>
    </row>
    <row r="21595" spans="1:4">
      <c r="A21595" s="213" t="s">
        <v>27710</v>
      </c>
      <c r="B21595" s="209" t="s">
        <v>27711</v>
      </c>
      <c r="C21595" s="209" t="s">
        <v>24709</v>
      </c>
      <c r="D21595" s="223">
        <v>94.26</v>
      </c>
    </row>
    <row r="21596" spans="1:4" ht="25.5">
      <c r="A21596" s="213" t="s">
        <v>27712</v>
      </c>
      <c r="B21596" s="209" t="s">
        <v>27713</v>
      </c>
      <c r="C21596" s="209" t="s">
        <v>24709</v>
      </c>
      <c r="D21596" s="223">
        <v>47.53</v>
      </c>
    </row>
    <row r="21597" spans="1:4" ht="26.25" customHeight="1">
      <c r="A21597" s="416" t="s">
        <v>27714</v>
      </c>
      <c r="B21597" s="417"/>
      <c r="C21597" s="417"/>
      <c r="D21597" s="418"/>
    </row>
    <row r="21598" spans="1:4">
      <c r="A21598" s="213" t="s">
        <v>27715</v>
      </c>
      <c r="B21598" s="209" t="s">
        <v>27716</v>
      </c>
      <c r="C21598" s="209" t="s">
        <v>24709</v>
      </c>
      <c r="D21598" s="223">
        <v>10.72</v>
      </c>
    </row>
    <row r="21599" spans="1:4">
      <c r="A21599" s="213" t="s">
        <v>27717</v>
      </c>
      <c r="B21599" s="209" t="s">
        <v>27718</v>
      </c>
      <c r="C21599" s="209" t="s">
        <v>24709</v>
      </c>
      <c r="D21599" s="223">
        <v>44.42</v>
      </c>
    </row>
    <row r="21600" spans="1:4" ht="26.25" customHeight="1">
      <c r="A21600" s="416" t="s">
        <v>27719</v>
      </c>
      <c r="B21600" s="417"/>
      <c r="C21600" s="417"/>
      <c r="D21600" s="418"/>
    </row>
    <row r="21601" spans="1:4" ht="23.25" customHeight="1">
      <c r="A21601" s="416" t="s">
        <v>27720</v>
      </c>
      <c r="B21601" s="417"/>
      <c r="C21601" s="417"/>
      <c r="D21601" s="418"/>
    </row>
    <row r="21602" spans="1:4" ht="38.25">
      <c r="A21602" s="213" t="s">
        <v>27721</v>
      </c>
      <c r="B21602" s="209" t="s">
        <v>27722</v>
      </c>
      <c r="C21602" s="209" t="s">
        <v>14997</v>
      </c>
      <c r="D21602" s="223">
        <v>228.95</v>
      </c>
    </row>
    <row r="21603" spans="1:4" ht="38.25">
      <c r="A21603" s="213" t="s">
        <v>27723</v>
      </c>
      <c r="B21603" s="209" t="s">
        <v>27724</v>
      </c>
      <c r="C21603" s="209" t="s">
        <v>14997</v>
      </c>
      <c r="D21603" s="223">
        <v>95.95</v>
      </c>
    </row>
    <row r="21604" spans="1:4" ht="23.25" customHeight="1">
      <c r="A21604" s="416" t="s">
        <v>27725</v>
      </c>
      <c r="B21604" s="417"/>
      <c r="C21604" s="417"/>
      <c r="D21604" s="418"/>
    </row>
    <row r="21605" spans="1:4" ht="21" customHeight="1">
      <c r="A21605" s="416" t="s">
        <v>27726</v>
      </c>
      <c r="B21605" s="417"/>
      <c r="C21605" s="417"/>
      <c r="D21605" s="418"/>
    </row>
    <row r="21606" spans="1:4">
      <c r="A21606" s="213" t="s">
        <v>27727</v>
      </c>
      <c r="B21606" s="209" t="s">
        <v>27728</v>
      </c>
      <c r="C21606" s="209" t="s">
        <v>14997</v>
      </c>
      <c r="D21606" s="223">
        <v>240</v>
      </c>
    </row>
    <row r="21607" spans="1:4">
      <c r="A21607" s="213" t="s">
        <v>27729</v>
      </c>
      <c r="B21607" s="209" t="s">
        <v>27730</v>
      </c>
      <c r="C21607" s="209" t="s">
        <v>14997</v>
      </c>
      <c r="D21607" s="223">
        <v>209.9</v>
      </c>
    </row>
    <row r="21608" spans="1:4">
      <c r="A21608" s="213" t="s">
        <v>27731</v>
      </c>
      <c r="B21608" s="209" t="s">
        <v>27732</v>
      </c>
      <c r="C21608" s="209" t="s">
        <v>14997</v>
      </c>
      <c r="D21608" s="223">
        <v>353.90390000000002</v>
      </c>
    </row>
    <row r="21609" spans="1:4">
      <c r="A21609" s="213" t="s">
        <v>27733</v>
      </c>
      <c r="B21609" s="209" t="s">
        <v>27734</v>
      </c>
      <c r="C21609" s="209" t="s">
        <v>14997</v>
      </c>
      <c r="D21609" s="223">
        <v>1050</v>
      </c>
    </row>
    <row r="21610" spans="1:4">
      <c r="A21610" s="213" t="s">
        <v>27735</v>
      </c>
      <c r="B21610" s="209" t="s">
        <v>27736</v>
      </c>
      <c r="C21610" s="209" t="s">
        <v>14997</v>
      </c>
      <c r="D21610" s="223">
        <v>36.415399999999998</v>
      </c>
    </row>
    <row r="21611" spans="1:4" ht="24" customHeight="1">
      <c r="A21611" s="416" t="s">
        <v>27737</v>
      </c>
      <c r="B21611" s="417"/>
      <c r="C21611" s="417"/>
      <c r="D21611" s="418"/>
    </row>
    <row r="21612" spans="1:4" ht="16.5" customHeight="1">
      <c r="A21612" s="416" t="s">
        <v>27738</v>
      </c>
      <c r="B21612" s="417"/>
      <c r="C21612" s="417"/>
      <c r="D21612" s="418"/>
    </row>
    <row r="21613" spans="1:4">
      <c r="A21613" s="213" t="s">
        <v>27739</v>
      </c>
      <c r="B21613" s="209" t="s">
        <v>27740</v>
      </c>
      <c r="C21613" s="209" t="s">
        <v>24709</v>
      </c>
      <c r="D21613" s="223">
        <v>8.5500000000000007</v>
      </c>
    </row>
    <row r="21614" spans="1:4" ht="25.5" customHeight="1">
      <c r="A21614" s="416" t="s">
        <v>27741</v>
      </c>
      <c r="B21614" s="417"/>
      <c r="C21614" s="417"/>
      <c r="D21614" s="418"/>
    </row>
    <row r="21615" spans="1:4">
      <c r="A21615" s="213" t="s">
        <v>27742</v>
      </c>
      <c r="B21615" s="209" t="s">
        <v>27743</v>
      </c>
      <c r="C21615" s="209" t="s">
        <v>24709</v>
      </c>
      <c r="D21615" s="223">
        <v>2.98</v>
      </c>
    </row>
    <row r="21616" spans="1:4">
      <c r="A21616" s="213" t="s">
        <v>27744</v>
      </c>
      <c r="B21616" s="209" t="s">
        <v>27745</v>
      </c>
      <c r="C21616" s="209" t="s">
        <v>24709</v>
      </c>
      <c r="D21616" s="223">
        <v>10.119999999999999</v>
      </c>
    </row>
    <row r="21617" spans="1:4">
      <c r="A21617" s="213" t="s">
        <v>27746</v>
      </c>
      <c r="B21617" s="209" t="s">
        <v>27747</v>
      </c>
      <c r="C21617" s="209" t="s">
        <v>24709</v>
      </c>
      <c r="D21617" s="223">
        <v>8</v>
      </c>
    </row>
    <row r="21618" spans="1:4" ht="20.25" customHeight="1">
      <c r="A21618" s="416" t="s">
        <v>27748</v>
      </c>
      <c r="B21618" s="417"/>
      <c r="C21618" s="417"/>
      <c r="D21618" s="418"/>
    </row>
    <row r="21619" spans="1:4">
      <c r="A21619" s="213" t="s">
        <v>27749</v>
      </c>
      <c r="B21619" s="209" t="s">
        <v>27750</v>
      </c>
      <c r="C21619" s="209" t="s">
        <v>24709</v>
      </c>
      <c r="D21619" s="223">
        <v>38.86</v>
      </c>
    </row>
    <row r="21620" spans="1:4">
      <c r="A21620" s="213" t="s">
        <v>27751</v>
      </c>
      <c r="B21620" s="209" t="s">
        <v>27752</v>
      </c>
      <c r="C21620" s="209" t="s">
        <v>24709</v>
      </c>
      <c r="D21620" s="223">
        <v>32.72</v>
      </c>
    </row>
    <row r="21621" spans="1:4" ht="36">
      <c r="A21621" s="212" t="s">
        <v>27753</v>
      </c>
      <c r="B21621" s="208"/>
      <c r="C21621" s="208"/>
      <c r="D21621" s="224"/>
    </row>
    <row r="21622" spans="1:4" ht="24">
      <c r="A21622" s="212" t="s">
        <v>27754</v>
      </c>
      <c r="B21622" s="208"/>
      <c r="C21622" s="208"/>
      <c r="D21622" s="224"/>
    </row>
    <row r="21623" spans="1:4">
      <c r="A21623" s="213" t="s">
        <v>27755</v>
      </c>
      <c r="B21623" s="209" t="s">
        <v>27756</v>
      </c>
      <c r="C21623" s="209" t="s">
        <v>14752</v>
      </c>
      <c r="D21623" s="223">
        <v>57.706600000000002</v>
      </c>
    </row>
    <row r="21624" spans="1:4" ht="36">
      <c r="A21624" s="212" t="s">
        <v>27757</v>
      </c>
      <c r="B21624" s="208"/>
      <c r="C21624" s="208"/>
      <c r="D21624" s="224"/>
    </row>
    <row r="21625" spans="1:4" ht="36">
      <c r="A21625" s="212" t="s">
        <v>27758</v>
      </c>
      <c r="B21625" s="208"/>
      <c r="C21625" s="208"/>
      <c r="D21625" s="224"/>
    </row>
    <row r="21626" spans="1:4" ht="25.5">
      <c r="A21626" s="213" t="s">
        <v>27759</v>
      </c>
      <c r="B21626" s="209" t="s">
        <v>27760</v>
      </c>
      <c r="C21626" s="209" t="s">
        <v>14657</v>
      </c>
      <c r="D21626" s="223">
        <v>21.58</v>
      </c>
    </row>
    <row r="21627" spans="1:4">
      <c r="A21627" s="214"/>
      <c r="B21627" s="210"/>
      <c r="C21627" s="210"/>
      <c r="D21627" s="225"/>
    </row>
    <row r="21628" spans="1:4" ht="24">
      <c r="A21628" s="212" t="s">
        <v>27761</v>
      </c>
      <c r="B21628" s="208"/>
      <c r="C21628" s="208"/>
      <c r="D21628" s="224"/>
    </row>
    <row r="21629" spans="1:4">
      <c r="A21629" s="213" t="s">
        <v>27762</v>
      </c>
      <c r="B21629" s="209" t="s">
        <v>27763</v>
      </c>
      <c r="C21629" s="209" t="s">
        <v>14883</v>
      </c>
      <c r="D21629" s="223">
        <v>21.14</v>
      </c>
    </row>
    <row r="21630" spans="1:4">
      <c r="A21630" s="213" t="s">
        <v>27764</v>
      </c>
      <c r="B21630" s="209" t="s">
        <v>27765</v>
      </c>
      <c r="C21630" s="209" t="s">
        <v>14883</v>
      </c>
      <c r="D21630" s="223">
        <v>25.66</v>
      </c>
    </row>
    <row r="21631" spans="1:4">
      <c r="A21631" s="213" t="s">
        <v>27766</v>
      </c>
      <c r="B21631" s="209" t="s">
        <v>27767</v>
      </c>
      <c r="C21631" s="209" t="s">
        <v>14883</v>
      </c>
      <c r="D21631" s="223">
        <v>29.44</v>
      </c>
    </row>
    <row r="21632" spans="1:4" ht="24">
      <c r="A21632" s="212" t="s">
        <v>27768</v>
      </c>
      <c r="B21632" s="208"/>
      <c r="C21632" s="208"/>
      <c r="D21632" s="224"/>
    </row>
    <row r="21633" spans="1:4">
      <c r="A21633" s="213" t="s">
        <v>27769</v>
      </c>
      <c r="B21633" s="209" t="s">
        <v>27770</v>
      </c>
      <c r="C21633" s="209" t="s">
        <v>14674</v>
      </c>
      <c r="D21633" s="223">
        <v>278.77</v>
      </c>
    </row>
    <row r="21634" spans="1:4">
      <c r="A21634" s="213" t="s">
        <v>27771</v>
      </c>
      <c r="B21634" s="209" t="s">
        <v>27772</v>
      </c>
      <c r="C21634" s="209" t="s">
        <v>14674</v>
      </c>
      <c r="D21634" s="223">
        <v>93.86</v>
      </c>
    </row>
    <row r="21635" spans="1:4">
      <c r="A21635" s="213" t="s">
        <v>27773</v>
      </c>
      <c r="B21635" s="209" t="s">
        <v>27774</v>
      </c>
      <c r="C21635" s="209" t="s">
        <v>14674</v>
      </c>
      <c r="D21635" s="223">
        <v>154.38</v>
      </c>
    </row>
    <row r="21636" spans="1:4">
      <c r="A21636" s="213" t="s">
        <v>27775</v>
      </c>
      <c r="B21636" s="209" t="s">
        <v>27776</v>
      </c>
      <c r="C21636" s="209" t="s">
        <v>14674</v>
      </c>
      <c r="D21636" s="223">
        <v>107.39</v>
      </c>
    </row>
    <row r="21637" spans="1:4">
      <c r="A21637" s="213" t="s">
        <v>27777</v>
      </c>
      <c r="B21637" s="209" t="s">
        <v>27778</v>
      </c>
      <c r="C21637" s="209" t="s">
        <v>14674</v>
      </c>
      <c r="D21637" s="223">
        <v>134</v>
      </c>
    </row>
    <row r="21638" spans="1:4">
      <c r="A21638" s="213" t="s">
        <v>27779</v>
      </c>
      <c r="B21638" s="209" t="s">
        <v>27780</v>
      </c>
      <c r="C21638" s="209" t="s">
        <v>14674</v>
      </c>
      <c r="D21638" s="223">
        <v>119.23</v>
      </c>
    </row>
    <row r="21639" spans="1:4" ht="24">
      <c r="A21639" s="212" t="s">
        <v>27781</v>
      </c>
      <c r="B21639" s="208"/>
      <c r="C21639" s="208"/>
      <c r="D21639" s="224"/>
    </row>
    <row r="21640" spans="1:4" ht="25.5">
      <c r="A21640" s="213" t="s">
        <v>27782</v>
      </c>
      <c r="B21640" s="209" t="s">
        <v>27783</v>
      </c>
      <c r="C21640" s="209" t="s">
        <v>14674</v>
      </c>
      <c r="D21640" s="223">
        <v>30</v>
      </c>
    </row>
    <row r="21641" spans="1:4" ht="25.5">
      <c r="A21641" s="213" t="s">
        <v>27784</v>
      </c>
      <c r="B21641" s="209" t="s">
        <v>27785</v>
      </c>
      <c r="C21641" s="209" t="s">
        <v>14674</v>
      </c>
      <c r="D21641" s="223">
        <v>20.87</v>
      </c>
    </row>
    <row r="21642" spans="1:4" ht="24">
      <c r="A21642" s="212" t="s">
        <v>27786</v>
      </c>
      <c r="B21642" s="208"/>
      <c r="C21642" s="208"/>
      <c r="D21642" s="224"/>
    </row>
    <row r="21643" spans="1:4" ht="24">
      <c r="A21643" s="212" t="s">
        <v>27787</v>
      </c>
      <c r="B21643" s="208"/>
      <c r="C21643" s="208"/>
      <c r="D21643" s="224"/>
    </row>
    <row r="21644" spans="1:4">
      <c r="A21644" s="213" t="s">
        <v>27788</v>
      </c>
      <c r="B21644" s="209" t="s">
        <v>27789</v>
      </c>
      <c r="C21644" s="209" t="s">
        <v>14997</v>
      </c>
      <c r="D21644" s="223">
        <v>3.59</v>
      </c>
    </row>
    <row r="21645" spans="1:4">
      <c r="A21645" s="213" t="s">
        <v>27790</v>
      </c>
      <c r="B21645" s="209" t="s">
        <v>27791</v>
      </c>
      <c r="C21645" s="209" t="s">
        <v>14997</v>
      </c>
      <c r="D21645" s="223">
        <v>3.12</v>
      </c>
    </row>
    <row r="21646" spans="1:4">
      <c r="A21646" s="213" t="s">
        <v>27792</v>
      </c>
      <c r="B21646" s="209" t="s">
        <v>27793</v>
      </c>
      <c r="C21646" s="209" t="s">
        <v>14997</v>
      </c>
      <c r="D21646" s="223">
        <v>3.8</v>
      </c>
    </row>
    <row r="21647" spans="1:4">
      <c r="A21647" s="213" t="s">
        <v>27794</v>
      </c>
      <c r="B21647" s="209" t="s">
        <v>27795</v>
      </c>
      <c r="C21647" s="209" t="s">
        <v>14997</v>
      </c>
      <c r="D21647" s="223">
        <v>2</v>
      </c>
    </row>
    <row r="21648" spans="1:4" ht="48">
      <c r="A21648" s="212" t="s">
        <v>27796</v>
      </c>
      <c r="B21648" s="208"/>
      <c r="C21648" s="208"/>
      <c r="D21648" s="224"/>
    </row>
    <row r="21649" spans="1:4" ht="36">
      <c r="A21649" s="212" t="s">
        <v>27797</v>
      </c>
      <c r="B21649" s="208"/>
      <c r="C21649" s="208"/>
      <c r="D21649" s="224"/>
    </row>
    <row r="21650" spans="1:4">
      <c r="A21650" s="213" t="s">
        <v>27798</v>
      </c>
      <c r="B21650" s="209" t="s">
        <v>27799</v>
      </c>
      <c r="C21650" s="209" t="s">
        <v>14997</v>
      </c>
      <c r="D21650" s="223">
        <v>0.37</v>
      </c>
    </row>
    <row r="21651" spans="1:4" ht="25.5">
      <c r="A21651" s="213" t="s">
        <v>27800</v>
      </c>
      <c r="B21651" s="209" t="s">
        <v>27801</v>
      </c>
      <c r="C21651" s="209" t="s">
        <v>14997</v>
      </c>
      <c r="D21651" s="223">
        <v>3.75</v>
      </c>
    </row>
    <row r="21652" spans="1:4" ht="25.5">
      <c r="A21652" s="213" t="s">
        <v>27802</v>
      </c>
      <c r="B21652" s="209" t="s">
        <v>27803</v>
      </c>
      <c r="C21652" s="209" t="s">
        <v>14997</v>
      </c>
      <c r="D21652" s="223">
        <v>6.5</v>
      </c>
    </row>
    <row r="21653" spans="1:4">
      <c r="A21653" s="213" t="s">
        <v>27804</v>
      </c>
      <c r="B21653" s="209" t="s">
        <v>27805</v>
      </c>
      <c r="C21653" s="209" t="s">
        <v>14997</v>
      </c>
      <c r="D21653" s="223">
        <v>8.74</v>
      </c>
    </row>
    <row r="21654" spans="1:4" ht="25.5">
      <c r="A21654" s="213" t="s">
        <v>27806</v>
      </c>
      <c r="B21654" s="209" t="s">
        <v>27807</v>
      </c>
      <c r="C21654" s="209" t="s">
        <v>14997</v>
      </c>
      <c r="D21654" s="223">
        <v>0.38</v>
      </c>
    </row>
    <row r="21655" spans="1:4" ht="24" customHeight="1">
      <c r="A21655" s="416" t="s">
        <v>27808</v>
      </c>
      <c r="B21655" s="417"/>
      <c r="C21655" s="417"/>
      <c r="D21655" s="418"/>
    </row>
    <row r="21656" spans="1:4" ht="25.5">
      <c r="A21656" s="213" t="s">
        <v>27809</v>
      </c>
      <c r="B21656" s="209" t="s">
        <v>27810</v>
      </c>
      <c r="C21656" s="209" t="s">
        <v>14883</v>
      </c>
      <c r="D21656" s="223">
        <v>105.34</v>
      </c>
    </row>
    <row r="21657" spans="1:4" ht="25.5">
      <c r="A21657" s="213" t="s">
        <v>27811</v>
      </c>
      <c r="B21657" s="209" t="s">
        <v>27812</v>
      </c>
      <c r="C21657" s="209" t="s">
        <v>14883</v>
      </c>
      <c r="D21657" s="223">
        <v>172.7</v>
      </c>
    </row>
    <row r="21658" spans="1:4">
      <c r="A21658" s="213" t="s">
        <v>27813</v>
      </c>
      <c r="B21658" s="209" t="s">
        <v>27814</v>
      </c>
      <c r="C21658" s="209" t="s">
        <v>14883</v>
      </c>
      <c r="D21658" s="223">
        <v>30.58</v>
      </c>
    </row>
    <row r="21659" spans="1:4">
      <c r="A21659" s="213" t="s">
        <v>27815</v>
      </c>
      <c r="B21659" s="209" t="s">
        <v>27816</v>
      </c>
      <c r="C21659" s="209" t="s">
        <v>14883</v>
      </c>
      <c r="D21659" s="223">
        <v>49.47</v>
      </c>
    </row>
    <row r="21660" spans="1:4" ht="24" customHeight="1">
      <c r="A21660" s="416" t="s">
        <v>27817</v>
      </c>
      <c r="B21660" s="417"/>
      <c r="C21660" s="417"/>
      <c r="D21660" s="418"/>
    </row>
    <row r="21661" spans="1:4">
      <c r="A21661" s="213" t="s">
        <v>27818</v>
      </c>
      <c r="B21661" s="209" t="s">
        <v>27819</v>
      </c>
      <c r="C21661" s="209" t="s">
        <v>14883</v>
      </c>
      <c r="D21661" s="223">
        <v>35.64</v>
      </c>
    </row>
    <row r="21662" spans="1:4" ht="24" customHeight="1">
      <c r="A21662" s="416" t="s">
        <v>27820</v>
      </c>
      <c r="B21662" s="417"/>
      <c r="C21662" s="417"/>
      <c r="D21662" s="418"/>
    </row>
    <row r="21663" spans="1:4" ht="25.5">
      <c r="A21663" s="213" t="s">
        <v>27821</v>
      </c>
      <c r="B21663" s="209" t="s">
        <v>27822</v>
      </c>
      <c r="C21663" s="209" t="s">
        <v>14883</v>
      </c>
      <c r="D21663" s="223">
        <v>37.299999999999997</v>
      </c>
    </row>
    <row r="21664" spans="1:4" ht="25.5">
      <c r="A21664" s="213" t="s">
        <v>27823</v>
      </c>
      <c r="B21664" s="209" t="s">
        <v>27824</v>
      </c>
      <c r="C21664" s="209" t="s">
        <v>14883</v>
      </c>
      <c r="D21664" s="223">
        <v>81.2</v>
      </c>
    </row>
    <row r="21665" spans="1:4" ht="24" customHeight="1">
      <c r="A21665" s="416" t="s">
        <v>27825</v>
      </c>
      <c r="B21665" s="417"/>
      <c r="C21665" s="417"/>
      <c r="D21665" s="418"/>
    </row>
    <row r="21666" spans="1:4">
      <c r="A21666" s="213" t="s">
        <v>27826</v>
      </c>
      <c r="B21666" s="209" t="s">
        <v>27827</v>
      </c>
      <c r="C21666" s="209" t="s">
        <v>14997</v>
      </c>
      <c r="D21666" s="223">
        <v>61.9</v>
      </c>
    </row>
    <row r="21667" spans="1:4" ht="25.5">
      <c r="A21667" s="213" t="s">
        <v>27828</v>
      </c>
      <c r="B21667" s="209" t="s">
        <v>27829</v>
      </c>
      <c r="C21667" s="209" t="s">
        <v>14674</v>
      </c>
      <c r="D21667" s="223">
        <v>123.05</v>
      </c>
    </row>
    <row r="21668" spans="1:4" ht="25.5">
      <c r="A21668" s="213" t="s">
        <v>27830</v>
      </c>
      <c r="B21668" s="209" t="s">
        <v>27831</v>
      </c>
      <c r="C21668" s="209" t="s">
        <v>14674</v>
      </c>
      <c r="D21668" s="223">
        <v>118.74</v>
      </c>
    </row>
    <row r="21669" spans="1:4" ht="25.5">
      <c r="A21669" s="213" t="s">
        <v>27832</v>
      </c>
      <c r="B21669" s="209" t="s">
        <v>27833</v>
      </c>
      <c r="C21669" s="209" t="s">
        <v>14674</v>
      </c>
      <c r="D21669" s="223">
        <v>45.1</v>
      </c>
    </row>
    <row r="21670" spans="1:4">
      <c r="A21670" s="213" t="s">
        <v>27834</v>
      </c>
      <c r="B21670" s="209" t="s">
        <v>27835</v>
      </c>
      <c r="C21670" s="209" t="s">
        <v>14674</v>
      </c>
      <c r="D21670" s="223">
        <v>26.35</v>
      </c>
    </row>
    <row r="21671" spans="1:4">
      <c r="A21671" s="213" t="s">
        <v>27836</v>
      </c>
      <c r="B21671" s="209" t="s">
        <v>27837</v>
      </c>
      <c r="C21671" s="209" t="s">
        <v>14674</v>
      </c>
      <c r="D21671" s="223">
        <v>32.619999999999997</v>
      </c>
    </row>
    <row r="21672" spans="1:4" ht="24" customHeight="1">
      <c r="A21672" s="416" t="s">
        <v>27838</v>
      </c>
      <c r="B21672" s="417"/>
      <c r="C21672" s="417"/>
      <c r="D21672" s="418"/>
    </row>
    <row r="21673" spans="1:4" ht="38.25">
      <c r="A21673" s="213" t="s">
        <v>27839</v>
      </c>
      <c r="B21673" s="209" t="s">
        <v>27840</v>
      </c>
      <c r="C21673" s="209" t="s">
        <v>14674</v>
      </c>
      <c r="D21673" s="223">
        <v>173.69</v>
      </c>
    </row>
    <row r="21674" spans="1:4" ht="25.5">
      <c r="A21674" s="213" t="s">
        <v>27841</v>
      </c>
      <c r="B21674" s="209" t="s">
        <v>27842</v>
      </c>
      <c r="C21674" s="209" t="s">
        <v>14674</v>
      </c>
      <c r="D21674" s="223">
        <v>45.45</v>
      </c>
    </row>
    <row r="21675" spans="1:4" ht="24" customHeight="1">
      <c r="A21675" s="416" t="s">
        <v>27843</v>
      </c>
      <c r="B21675" s="417"/>
      <c r="C21675" s="417"/>
      <c r="D21675" s="418"/>
    </row>
    <row r="21676" spans="1:4" ht="25.5">
      <c r="A21676" s="213" t="s">
        <v>27844</v>
      </c>
      <c r="B21676" s="209" t="s">
        <v>27845</v>
      </c>
      <c r="C21676" s="209" t="s">
        <v>14674</v>
      </c>
      <c r="D21676" s="223">
        <v>46</v>
      </c>
    </row>
    <row r="21677" spans="1:4">
      <c r="A21677" s="212" t="s">
        <v>27846</v>
      </c>
      <c r="B21677" s="208"/>
      <c r="C21677" s="208"/>
      <c r="D21677" s="224"/>
    </row>
    <row r="21678" spans="1:4" ht="24">
      <c r="A21678" s="212" t="s">
        <v>27847</v>
      </c>
      <c r="B21678" s="208"/>
      <c r="C21678" s="208"/>
      <c r="D21678" s="224"/>
    </row>
    <row r="21679" spans="1:4">
      <c r="A21679" s="213" t="s">
        <v>27848</v>
      </c>
      <c r="B21679" s="209" t="s">
        <v>27849</v>
      </c>
      <c r="C21679" s="209" t="s">
        <v>14657</v>
      </c>
      <c r="D21679" s="223">
        <v>5.6</v>
      </c>
    </row>
    <row r="21680" spans="1:4">
      <c r="A21680" s="213" t="s">
        <v>27850</v>
      </c>
      <c r="B21680" s="209" t="s">
        <v>27851</v>
      </c>
      <c r="C21680" s="209" t="s">
        <v>14657</v>
      </c>
      <c r="D21680" s="223">
        <v>7.77</v>
      </c>
    </row>
    <row r="21681" spans="1:4" ht="36">
      <c r="A21681" s="212" t="s">
        <v>27852</v>
      </c>
      <c r="B21681" s="208"/>
      <c r="C21681" s="208"/>
      <c r="D21681" s="224"/>
    </row>
    <row r="21682" spans="1:4" ht="36">
      <c r="A21682" s="212" t="s">
        <v>27853</v>
      </c>
      <c r="B21682" s="208"/>
      <c r="C21682" s="208"/>
      <c r="D21682" s="224"/>
    </row>
    <row r="21683" spans="1:4">
      <c r="A21683" s="213" t="s">
        <v>27854</v>
      </c>
      <c r="B21683" s="209" t="s">
        <v>27855</v>
      </c>
      <c r="C21683" s="209" t="s">
        <v>24709</v>
      </c>
      <c r="D21683" s="223">
        <v>22.51</v>
      </c>
    </row>
    <row r="21684" spans="1:4">
      <c r="A21684" s="212" t="s">
        <v>27856</v>
      </c>
      <c r="B21684" s="208"/>
      <c r="C21684" s="208"/>
      <c r="D21684" s="224"/>
    </row>
    <row r="21685" spans="1:4">
      <c r="A21685" s="213" t="s">
        <v>27857</v>
      </c>
      <c r="B21685" s="209" t="s">
        <v>27858</v>
      </c>
      <c r="C21685" s="209" t="s">
        <v>14657</v>
      </c>
      <c r="D21685" s="223">
        <v>52.2</v>
      </c>
    </row>
    <row r="21686" spans="1:4" ht="24.75" customHeight="1">
      <c r="A21686" s="416" t="s">
        <v>27859</v>
      </c>
      <c r="B21686" s="417"/>
      <c r="C21686" s="417"/>
      <c r="D21686" s="418"/>
    </row>
    <row r="21687" spans="1:4">
      <c r="A21687" s="213" t="s">
        <v>27860</v>
      </c>
      <c r="B21687" s="209" t="s">
        <v>27861</v>
      </c>
      <c r="C21687" s="209" t="s">
        <v>24709</v>
      </c>
      <c r="D21687" s="223">
        <v>27.78</v>
      </c>
    </row>
    <row r="21688" spans="1:4">
      <c r="A21688" s="213" t="s">
        <v>27862</v>
      </c>
      <c r="B21688" s="209" t="s">
        <v>27863</v>
      </c>
      <c r="C21688" s="209" t="s">
        <v>24709</v>
      </c>
      <c r="D21688" s="223">
        <v>19.829999999999998</v>
      </c>
    </row>
    <row r="21689" spans="1:4">
      <c r="A21689" s="213" t="s">
        <v>27864</v>
      </c>
      <c r="B21689" s="209" t="s">
        <v>27865</v>
      </c>
      <c r="C21689" s="209" t="s">
        <v>24709</v>
      </c>
      <c r="D21689" s="223">
        <v>20.5</v>
      </c>
    </row>
    <row r="21690" spans="1:4" ht="24" customHeight="1">
      <c r="A21690" s="416" t="s">
        <v>27866</v>
      </c>
      <c r="B21690" s="417"/>
      <c r="C21690" s="417"/>
      <c r="D21690" s="418"/>
    </row>
    <row r="21691" spans="1:4" ht="25.5">
      <c r="A21691" s="213" t="s">
        <v>27867</v>
      </c>
      <c r="B21691" s="209" t="s">
        <v>27868</v>
      </c>
      <c r="C21691" s="209" t="s">
        <v>24709</v>
      </c>
      <c r="D21691" s="223">
        <v>74.94</v>
      </c>
    </row>
    <row r="21692" spans="1:4" ht="26.25" customHeight="1">
      <c r="A21692" s="416" t="s">
        <v>27869</v>
      </c>
      <c r="B21692" s="417"/>
      <c r="C21692" s="417"/>
      <c r="D21692" s="418"/>
    </row>
    <row r="21693" spans="1:4">
      <c r="A21693" s="213" t="s">
        <v>27870</v>
      </c>
      <c r="B21693" s="209" t="s">
        <v>27871</v>
      </c>
      <c r="C21693" s="209" t="s">
        <v>24709</v>
      </c>
      <c r="D21693" s="223">
        <v>70.44</v>
      </c>
    </row>
    <row r="21694" spans="1:4" ht="24" customHeight="1">
      <c r="A21694" s="416" t="s">
        <v>27872</v>
      </c>
      <c r="B21694" s="417"/>
      <c r="C21694" s="417"/>
      <c r="D21694" s="418"/>
    </row>
    <row r="21695" spans="1:4">
      <c r="A21695" s="213" t="s">
        <v>27873</v>
      </c>
      <c r="B21695" s="209" t="s">
        <v>27874</v>
      </c>
      <c r="C21695" s="209" t="s">
        <v>24709</v>
      </c>
      <c r="D21695" s="223">
        <v>43.86</v>
      </c>
    </row>
    <row r="21696" spans="1:4">
      <c r="A21696" s="213" t="s">
        <v>27875</v>
      </c>
      <c r="B21696" s="209" t="s">
        <v>27876</v>
      </c>
      <c r="C21696" s="209" t="s">
        <v>24709</v>
      </c>
      <c r="D21696" s="223">
        <v>46.38</v>
      </c>
    </row>
    <row r="21697" spans="1:4">
      <c r="A21697" s="213" t="s">
        <v>27877</v>
      </c>
      <c r="B21697" s="209" t="s">
        <v>27878</v>
      </c>
      <c r="C21697" s="209" t="s">
        <v>24709</v>
      </c>
      <c r="D21697" s="223">
        <v>47.19</v>
      </c>
    </row>
    <row r="21698" spans="1:4" ht="24">
      <c r="A21698" s="212" t="s">
        <v>27879</v>
      </c>
      <c r="B21698" s="208"/>
      <c r="C21698" s="208"/>
      <c r="D21698" s="224"/>
    </row>
    <row r="21699" spans="1:4">
      <c r="A21699" s="213" t="s">
        <v>27880</v>
      </c>
      <c r="B21699" s="209" t="s">
        <v>27881</v>
      </c>
      <c r="C21699" s="209" t="s">
        <v>24709</v>
      </c>
      <c r="D21699" s="223">
        <v>17.940000000000001</v>
      </c>
    </row>
    <row r="21700" spans="1:4" ht="24" customHeight="1">
      <c r="A21700" s="416" t="s">
        <v>27882</v>
      </c>
      <c r="B21700" s="417"/>
      <c r="C21700" s="417"/>
      <c r="D21700" s="418"/>
    </row>
    <row r="21701" spans="1:4">
      <c r="A21701" s="213" t="s">
        <v>27883</v>
      </c>
      <c r="B21701" s="209" t="s">
        <v>27884</v>
      </c>
      <c r="C21701" s="209" t="s">
        <v>24709</v>
      </c>
      <c r="D21701" s="223">
        <v>13.88</v>
      </c>
    </row>
    <row r="21702" spans="1:4">
      <c r="A21702" s="213" t="s">
        <v>27885</v>
      </c>
      <c r="B21702" s="209" t="s">
        <v>27886</v>
      </c>
      <c r="C21702" s="209" t="s">
        <v>24709</v>
      </c>
      <c r="D21702" s="223">
        <v>28.27</v>
      </c>
    </row>
    <row r="21703" spans="1:4">
      <c r="A21703" s="214"/>
      <c r="B21703" s="210"/>
      <c r="C21703" s="210"/>
      <c r="D21703" s="225"/>
    </row>
    <row r="21704" spans="1:4" ht="23.25" customHeight="1">
      <c r="A21704" s="416" t="s">
        <v>27887</v>
      </c>
      <c r="B21704" s="417"/>
      <c r="C21704" s="417"/>
      <c r="D21704" s="418"/>
    </row>
    <row r="21705" spans="1:4" ht="18.75" customHeight="1">
      <c r="A21705" s="416" t="s">
        <v>27888</v>
      </c>
      <c r="B21705" s="417"/>
      <c r="C21705" s="417"/>
      <c r="D21705" s="418"/>
    </row>
    <row r="21706" spans="1:4">
      <c r="A21706" s="213" t="s">
        <v>27889</v>
      </c>
      <c r="B21706" s="209" t="s">
        <v>27890</v>
      </c>
      <c r="C21706" s="209" t="s">
        <v>14997</v>
      </c>
      <c r="D21706" s="223">
        <v>50.24</v>
      </c>
    </row>
    <row r="21707" spans="1:4" ht="25.5">
      <c r="A21707" s="213" t="s">
        <v>27891</v>
      </c>
      <c r="B21707" s="209" t="s">
        <v>27892</v>
      </c>
      <c r="C21707" s="209" t="s">
        <v>14997</v>
      </c>
      <c r="D21707" s="223">
        <v>25.3</v>
      </c>
    </row>
    <row r="21708" spans="1:4" ht="24" customHeight="1">
      <c r="A21708" s="416" t="s">
        <v>27893</v>
      </c>
      <c r="B21708" s="417"/>
      <c r="C21708" s="417"/>
      <c r="D21708" s="418"/>
    </row>
    <row r="21709" spans="1:4">
      <c r="A21709" s="213" t="s">
        <v>27894</v>
      </c>
      <c r="B21709" s="209" t="s">
        <v>27895</v>
      </c>
      <c r="C21709" s="209" t="s">
        <v>14997</v>
      </c>
      <c r="D21709" s="223">
        <v>1.47</v>
      </c>
    </row>
    <row r="21710" spans="1:4">
      <c r="A21710" s="213" t="s">
        <v>27896</v>
      </c>
      <c r="B21710" s="209" t="s">
        <v>27897</v>
      </c>
      <c r="C21710" s="209" t="s">
        <v>14997</v>
      </c>
      <c r="D21710" s="223">
        <v>1.66</v>
      </c>
    </row>
    <row r="21711" spans="1:4" ht="24">
      <c r="A21711" s="212" t="s">
        <v>27898</v>
      </c>
      <c r="B21711" s="208"/>
      <c r="C21711" s="208"/>
      <c r="D21711" s="224"/>
    </row>
    <row r="21712" spans="1:4">
      <c r="A21712" s="213" t="s">
        <v>27899</v>
      </c>
      <c r="B21712" s="209" t="s">
        <v>27900</v>
      </c>
      <c r="C21712" s="209" t="s">
        <v>14997</v>
      </c>
      <c r="D21712" s="223">
        <v>8.01</v>
      </c>
    </row>
    <row r="21713" spans="1:4">
      <c r="A21713" s="213" t="s">
        <v>27901</v>
      </c>
      <c r="B21713" s="209" t="s">
        <v>27902</v>
      </c>
      <c r="C21713" s="209" t="s">
        <v>14997</v>
      </c>
      <c r="D21713" s="223">
        <v>11.91</v>
      </c>
    </row>
    <row r="21714" spans="1:4">
      <c r="A21714" s="213" t="s">
        <v>27903</v>
      </c>
      <c r="B21714" s="209" t="s">
        <v>27904</v>
      </c>
      <c r="C21714" s="209" t="s">
        <v>14997</v>
      </c>
      <c r="D21714" s="223">
        <v>35.65</v>
      </c>
    </row>
    <row r="21715" spans="1:4">
      <c r="A21715" s="213" t="s">
        <v>27905</v>
      </c>
      <c r="B21715" s="209" t="s">
        <v>27906</v>
      </c>
      <c r="C21715" s="209" t="s">
        <v>14997</v>
      </c>
      <c r="D21715" s="223">
        <v>42.302700000000002</v>
      </c>
    </row>
    <row r="21716" spans="1:4" ht="25.5">
      <c r="A21716" s="213" t="s">
        <v>27907</v>
      </c>
      <c r="B21716" s="209" t="s">
        <v>27908</v>
      </c>
      <c r="C21716" s="209" t="s">
        <v>14997</v>
      </c>
      <c r="D21716" s="223">
        <v>27.8</v>
      </c>
    </row>
    <row r="21717" spans="1:4">
      <c r="A21717" s="214"/>
      <c r="B21717" s="210"/>
      <c r="C21717" s="210"/>
      <c r="D21717" s="225"/>
    </row>
    <row r="21718" spans="1:4" ht="24">
      <c r="A21718" s="212" t="s">
        <v>27909</v>
      </c>
      <c r="B21718" s="208"/>
      <c r="C21718" s="208"/>
      <c r="D21718" s="224"/>
    </row>
    <row r="21719" spans="1:4" ht="25.5">
      <c r="A21719" s="213" t="s">
        <v>27910</v>
      </c>
      <c r="B21719" s="209" t="s">
        <v>27911</v>
      </c>
      <c r="C21719" s="209" t="s">
        <v>14997</v>
      </c>
      <c r="D21719" s="223">
        <v>16.2</v>
      </c>
    </row>
    <row r="21720" spans="1:4" ht="25.5">
      <c r="A21720" s="213" t="s">
        <v>27912</v>
      </c>
      <c r="B21720" s="209" t="s">
        <v>27913</v>
      </c>
      <c r="C21720" s="209" t="s">
        <v>14997</v>
      </c>
      <c r="D21720" s="223">
        <v>5.41</v>
      </c>
    </row>
    <row r="21721" spans="1:4" ht="25.5">
      <c r="A21721" s="213" t="s">
        <v>27914</v>
      </c>
      <c r="B21721" s="209" t="s">
        <v>27915</v>
      </c>
      <c r="C21721" s="209" t="s">
        <v>14997</v>
      </c>
      <c r="D21721" s="223">
        <v>17.88</v>
      </c>
    </row>
    <row r="21722" spans="1:4">
      <c r="A21722" s="213" t="s">
        <v>27916</v>
      </c>
      <c r="B21722" s="209" t="s">
        <v>27917</v>
      </c>
      <c r="C21722" s="209" t="s">
        <v>14997</v>
      </c>
      <c r="D21722" s="223">
        <v>18.3</v>
      </c>
    </row>
    <row r="21723" spans="1:4">
      <c r="A21723" s="213" t="s">
        <v>27918</v>
      </c>
      <c r="B21723" s="209" t="s">
        <v>27919</v>
      </c>
      <c r="C21723" s="209" t="s">
        <v>14997</v>
      </c>
      <c r="D21723" s="223">
        <v>15.41</v>
      </c>
    </row>
    <row r="21724" spans="1:4">
      <c r="A21724" s="213" t="s">
        <v>27920</v>
      </c>
      <c r="B21724" s="209" t="s">
        <v>27921</v>
      </c>
      <c r="C21724" s="209" t="s">
        <v>14997</v>
      </c>
      <c r="D21724" s="223">
        <v>6.55</v>
      </c>
    </row>
    <row r="21725" spans="1:4">
      <c r="A21725" s="213" t="s">
        <v>27922</v>
      </c>
      <c r="B21725" s="209" t="s">
        <v>27923</v>
      </c>
      <c r="C21725" s="209" t="s">
        <v>14997</v>
      </c>
      <c r="D21725" s="223">
        <v>14.26</v>
      </c>
    </row>
    <row r="21726" spans="1:4">
      <c r="A21726" s="214"/>
      <c r="B21726" s="210"/>
      <c r="C21726" s="210"/>
      <c r="D21726" s="225"/>
    </row>
    <row r="21727" spans="1:4" ht="24">
      <c r="A21727" s="212" t="s">
        <v>27924</v>
      </c>
      <c r="B21727" s="208"/>
      <c r="C21727" s="208"/>
      <c r="D21727" s="224"/>
    </row>
    <row r="21728" spans="1:4" ht="25.5">
      <c r="A21728" s="213" t="s">
        <v>27925</v>
      </c>
      <c r="B21728" s="209" t="s">
        <v>27926</v>
      </c>
      <c r="C21728" s="209" t="s">
        <v>14997</v>
      </c>
      <c r="D21728" s="223">
        <v>6.5</v>
      </c>
    </row>
    <row r="21729" spans="1:4" ht="25.5">
      <c r="A21729" s="213" t="s">
        <v>27927</v>
      </c>
      <c r="B21729" s="209" t="s">
        <v>27928</v>
      </c>
      <c r="C21729" s="209" t="s">
        <v>14997</v>
      </c>
      <c r="D21729" s="223">
        <v>7.8</v>
      </c>
    </row>
    <row r="21730" spans="1:4" ht="25.5">
      <c r="A21730" s="213" t="s">
        <v>27929</v>
      </c>
      <c r="B21730" s="209" t="s">
        <v>27930</v>
      </c>
      <c r="C21730" s="209" t="s">
        <v>14997</v>
      </c>
      <c r="D21730" s="223">
        <v>12.54</v>
      </c>
    </row>
    <row r="21731" spans="1:4">
      <c r="A21731" s="213" t="s">
        <v>27931</v>
      </c>
      <c r="B21731" s="209" t="s">
        <v>27932</v>
      </c>
      <c r="C21731" s="209" t="s">
        <v>14997</v>
      </c>
      <c r="D21731" s="223">
        <v>5.22</v>
      </c>
    </row>
    <row r="21732" spans="1:4">
      <c r="A21732" s="213" t="s">
        <v>27933</v>
      </c>
      <c r="B21732" s="209" t="s">
        <v>27934</v>
      </c>
      <c r="C21732" s="209" t="s">
        <v>14997</v>
      </c>
      <c r="D21732" s="223">
        <v>6.46</v>
      </c>
    </row>
    <row r="21733" spans="1:4" ht="25.5">
      <c r="A21733" s="213" t="s">
        <v>27935</v>
      </c>
      <c r="B21733" s="209" t="s">
        <v>27936</v>
      </c>
      <c r="C21733" s="209" t="s">
        <v>14997</v>
      </c>
      <c r="D21733" s="223">
        <v>63.25</v>
      </c>
    </row>
    <row r="21734" spans="1:4" ht="24" customHeight="1">
      <c r="A21734" s="416" t="s">
        <v>27937</v>
      </c>
      <c r="B21734" s="417"/>
      <c r="C21734" s="417"/>
      <c r="D21734" s="418"/>
    </row>
    <row r="21735" spans="1:4" ht="25.5">
      <c r="A21735" s="213" t="s">
        <v>27938</v>
      </c>
      <c r="B21735" s="209" t="s">
        <v>27939</v>
      </c>
      <c r="C21735" s="209" t="s">
        <v>14997</v>
      </c>
      <c r="D21735" s="223">
        <v>2.99</v>
      </c>
    </row>
    <row r="21736" spans="1:4">
      <c r="A21736" s="213" t="s">
        <v>27940</v>
      </c>
      <c r="B21736" s="209" t="s">
        <v>27941</v>
      </c>
      <c r="C21736" s="209" t="s">
        <v>14997</v>
      </c>
      <c r="D21736" s="223">
        <v>4.0999999999999996</v>
      </c>
    </row>
    <row r="21737" spans="1:4">
      <c r="A21737" s="213" t="s">
        <v>27942</v>
      </c>
      <c r="B21737" s="209" t="s">
        <v>27943</v>
      </c>
      <c r="C21737" s="209" t="s">
        <v>14997</v>
      </c>
      <c r="D21737" s="223">
        <v>4.99</v>
      </c>
    </row>
    <row r="21738" spans="1:4">
      <c r="A21738" s="213" t="s">
        <v>27944</v>
      </c>
      <c r="B21738" s="209" t="s">
        <v>27945</v>
      </c>
      <c r="C21738" s="209" t="s">
        <v>14997</v>
      </c>
      <c r="D21738" s="223">
        <v>3.33</v>
      </c>
    </row>
    <row r="21739" spans="1:4">
      <c r="A21739" s="213" t="s">
        <v>27946</v>
      </c>
      <c r="B21739" s="209" t="s">
        <v>27947</v>
      </c>
      <c r="C21739" s="209" t="s">
        <v>14997</v>
      </c>
      <c r="D21739" s="223">
        <v>4.5999999999999996</v>
      </c>
    </row>
    <row r="21740" spans="1:4">
      <c r="A21740" s="213" t="s">
        <v>27948</v>
      </c>
      <c r="B21740" s="209" t="s">
        <v>27949</v>
      </c>
      <c r="C21740" s="209" t="s">
        <v>14997</v>
      </c>
      <c r="D21740" s="223">
        <v>10.88</v>
      </c>
    </row>
    <row r="21741" spans="1:4">
      <c r="A21741" s="213" t="s">
        <v>27950</v>
      </c>
      <c r="B21741" s="209" t="s">
        <v>27951</v>
      </c>
      <c r="C21741" s="209" t="s">
        <v>14997</v>
      </c>
      <c r="D21741" s="223">
        <v>9.51</v>
      </c>
    </row>
    <row r="21742" spans="1:4">
      <c r="A21742" s="213" t="s">
        <v>27952</v>
      </c>
      <c r="B21742" s="209" t="s">
        <v>27953</v>
      </c>
      <c r="C21742" s="209" t="s">
        <v>14997</v>
      </c>
      <c r="D21742" s="223">
        <v>9.73</v>
      </c>
    </row>
    <row r="21743" spans="1:4">
      <c r="A21743" s="213" t="s">
        <v>27954</v>
      </c>
      <c r="B21743" s="209" t="s">
        <v>27955</v>
      </c>
      <c r="C21743" s="209" t="s">
        <v>14997</v>
      </c>
      <c r="D21743" s="223">
        <v>11.19</v>
      </c>
    </row>
    <row r="21744" spans="1:4" ht="24" customHeight="1">
      <c r="A21744" s="416" t="s">
        <v>27956</v>
      </c>
      <c r="B21744" s="417"/>
      <c r="C21744" s="417"/>
      <c r="D21744" s="418"/>
    </row>
    <row r="21745" spans="1:4" ht="25.5">
      <c r="A21745" s="213" t="s">
        <v>27957</v>
      </c>
      <c r="B21745" s="209" t="s">
        <v>27958</v>
      </c>
      <c r="C21745" s="209" t="s">
        <v>14997</v>
      </c>
      <c r="D21745" s="223">
        <v>3.9</v>
      </c>
    </row>
    <row r="21746" spans="1:4" ht="25.5">
      <c r="A21746" s="213" t="s">
        <v>27959</v>
      </c>
      <c r="B21746" s="209" t="s">
        <v>27960</v>
      </c>
      <c r="C21746" s="209" t="s">
        <v>14997</v>
      </c>
      <c r="D21746" s="223">
        <v>4.03</v>
      </c>
    </row>
    <row r="21747" spans="1:4" ht="25.5" customHeight="1">
      <c r="A21747" s="416" t="s">
        <v>27961</v>
      </c>
      <c r="B21747" s="417"/>
      <c r="C21747" s="417"/>
      <c r="D21747" s="418"/>
    </row>
    <row r="21748" spans="1:4" ht="19.5" customHeight="1">
      <c r="A21748" s="416" t="s">
        <v>27962</v>
      </c>
      <c r="B21748" s="417"/>
      <c r="C21748" s="417"/>
      <c r="D21748" s="418"/>
    </row>
    <row r="21749" spans="1:4">
      <c r="A21749" s="213" t="s">
        <v>27963</v>
      </c>
      <c r="B21749" s="209" t="s">
        <v>27964</v>
      </c>
      <c r="C21749" s="209" t="s">
        <v>14997</v>
      </c>
      <c r="D21749" s="223">
        <v>16.63</v>
      </c>
    </row>
    <row r="21750" spans="1:4">
      <c r="A21750" s="213" t="s">
        <v>27965</v>
      </c>
      <c r="B21750" s="209" t="s">
        <v>27966</v>
      </c>
      <c r="C21750" s="209" t="s">
        <v>14997</v>
      </c>
      <c r="D21750" s="223">
        <v>17.38</v>
      </c>
    </row>
    <row r="21751" spans="1:4" ht="24">
      <c r="A21751" s="212" t="s">
        <v>27967</v>
      </c>
      <c r="B21751" s="208"/>
      <c r="C21751" s="208"/>
      <c r="D21751" s="224"/>
    </row>
    <row r="21752" spans="1:4" ht="25.5">
      <c r="A21752" s="213" t="s">
        <v>27968</v>
      </c>
      <c r="B21752" s="209" t="s">
        <v>27969</v>
      </c>
      <c r="C21752" s="209" t="s">
        <v>14997</v>
      </c>
      <c r="D21752" s="223">
        <v>43.32</v>
      </c>
    </row>
    <row r="21753" spans="1:4" ht="24" customHeight="1">
      <c r="A21753" s="416" t="s">
        <v>27970</v>
      </c>
      <c r="B21753" s="417"/>
      <c r="C21753" s="417"/>
      <c r="D21753" s="418"/>
    </row>
    <row r="21754" spans="1:4">
      <c r="A21754" s="213" t="s">
        <v>27971</v>
      </c>
      <c r="B21754" s="209" t="s">
        <v>27972</v>
      </c>
      <c r="C21754" s="209" t="s">
        <v>14997</v>
      </c>
      <c r="D21754" s="223">
        <v>6.44</v>
      </c>
    </row>
    <row r="21755" spans="1:4" ht="24" customHeight="1">
      <c r="A21755" s="416" t="s">
        <v>27973</v>
      </c>
      <c r="B21755" s="417"/>
      <c r="C21755" s="417"/>
      <c r="D21755" s="418"/>
    </row>
    <row r="21756" spans="1:4">
      <c r="A21756" s="213" t="s">
        <v>27974</v>
      </c>
      <c r="B21756" s="209" t="s">
        <v>27975</v>
      </c>
      <c r="C21756" s="209" t="s">
        <v>14997</v>
      </c>
      <c r="D21756" s="223">
        <v>28.3</v>
      </c>
    </row>
    <row r="21757" spans="1:4">
      <c r="A21757" s="213" t="s">
        <v>27976</v>
      </c>
      <c r="B21757" s="209" t="s">
        <v>27977</v>
      </c>
      <c r="C21757" s="209" t="s">
        <v>14997</v>
      </c>
      <c r="D21757" s="223">
        <v>37.4</v>
      </c>
    </row>
    <row r="21758" spans="1:4" ht="24" customHeight="1">
      <c r="A21758" s="416" t="s">
        <v>27978</v>
      </c>
      <c r="B21758" s="417"/>
      <c r="C21758" s="417"/>
      <c r="D21758" s="418"/>
    </row>
    <row r="21759" spans="1:4">
      <c r="A21759" s="213" t="s">
        <v>27979</v>
      </c>
      <c r="B21759" s="209" t="s">
        <v>27980</v>
      </c>
      <c r="C21759" s="209" t="s">
        <v>14997</v>
      </c>
      <c r="D21759" s="223">
        <v>128.57</v>
      </c>
    </row>
    <row r="21760" spans="1:4">
      <c r="A21760" s="213" t="s">
        <v>27981</v>
      </c>
      <c r="B21760" s="209" t="s">
        <v>27982</v>
      </c>
      <c r="C21760" s="209" t="s">
        <v>14997</v>
      </c>
      <c r="D21760" s="223">
        <v>291.86</v>
      </c>
    </row>
    <row r="21761" spans="1:4">
      <c r="A21761" s="213" t="s">
        <v>27983</v>
      </c>
      <c r="B21761" s="209" t="s">
        <v>27984</v>
      </c>
      <c r="C21761" s="209" t="s">
        <v>14997</v>
      </c>
      <c r="D21761" s="223">
        <v>275.01</v>
      </c>
    </row>
    <row r="21762" spans="1:4">
      <c r="A21762" s="213" t="s">
        <v>27985</v>
      </c>
      <c r="B21762" s="209" t="s">
        <v>27986</v>
      </c>
      <c r="C21762" s="209" t="s">
        <v>14997</v>
      </c>
      <c r="D21762" s="223">
        <v>95.15</v>
      </c>
    </row>
    <row r="21763" spans="1:4">
      <c r="A21763" s="213" t="s">
        <v>27987</v>
      </c>
      <c r="B21763" s="209" t="s">
        <v>27988</v>
      </c>
      <c r="C21763" s="209" t="s">
        <v>14997</v>
      </c>
      <c r="D21763" s="223">
        <v>306.07</v>
      </c>
    </row>
    <row r="21764" spans="1:4">
      <c r="A21764" s="213" t="s">
        <v>27989</v>
      </c>
      <c r="B21764" s="209" t="s">
        <v>27990</v>
      </c>
      <c r="C21764" s="209" t="s">
        <v>14997</v>
      </c>
      <c r="D21764" s="223">
        <v>94.56</v>
      </c>
    </row>
    <row r="21765" spans="1:4" ht="24" customHeight="1">
      <c r="A21765" s="416" t="s">
        <v>27991</v>
      </c>
      <c r="B21765" s="417"/>
      <c r="C21765" s="417"/>
      <c r="D21765" s="418"/>
    </row>
    <row r="21766" spans="1:4" ht="25.5">
      <c r="A21766" s="213" t="s">
        <v>27992</v>
      </c>
      <c r="B21766" s="209" t="s">
        <v>27993</v>
      </c>
      <c r="C21766" s="209" t="s">
        <v>14997</v>
      </c>
      <c r="D21766" s="223">
        <v>612.9</v>
      </c>
    </row>
    <row r="21767" spans="1:4" ht="25.5">
      <c r="A21767" s="213" t="s">
        <v>27994</v>
      </c>
      <c r="B21767" s="209" t="s">
        <v>27995</v>
      </c>
      <c r="C21767" s="209" t="s">
        <v>14997</v>
      </c>
      <c r="D21767" s="223">
        <v>89.95</v>
      </c>
    </row>
    <row r="21768" spans="1:4" ht="25.5">
      <c r="A21768" s="213" t="s">
        <v>27996</v>
      </c>
      <c r="B21768" s="209" t="s">
        <v>27997</v>
      </c>
      <c r="C21768" s="209" t="s">
        <v>14997</v>
      </c>
      <c r="D21768" s="223">
        <v>41.9</v>
      </c>
    </row>
    <row r="21769" spans="1:4" ht="25.5">
      <c r="A21769" s="213" t="s">
        <v>27998</v>
      </c>
      <c r="B21769" s="209" t="s">
        <v>27999</v>
      </c>
      <c r="C21769" s="209" t="s">
        <v>14997</v>
      </c>
      <c r="D21769" s="223">
        <v>557.36</v>
      </c>
    </row>
    <row r="21770" spans="1:4" ht="25.5">
      <c r="A21770" s="213" t="s">
        <v>28000</v>
      </c>
      <c r="B21770" s="209" t="s">
        <v>28001</v>
      </c>
      <c r="C21770" s="209" t="s">
        <v>14997</v>
      </c>
      <c r="D21770" s="223">
        <v>508.77</v>
      </c>
    </row>
    <row r="21771" spans="1:4" ht="25.5">
      <c r="A21771" s="213" t="s">
        <v>28002</v>
      </c>
      <c r="B21771" s="209" t="s">
        <v>28003</v>
      </c>
      <c r="C21771" s="209" t="s">
        <v>14997</v>
      </c>
      <c r="D21771" s="223">
        <v>54.9</v>
      </c>
    </row>
    <row r="21772" spans="1:4" ht="25.5">
      <c r="A21772" s="213" t="s">
        <v>28004</v>
      </c>
      <c r="B21772" s="209" t="s">
        <v>28005</v>
      </c>
      <c r="C21772" s="209" t="s">
        <v>14997</v>
      </c>
      <c r="D21772" s="223">
        <v>159.59639999999999</v>
      </c>
    </row>
    <row r="21773" spans="1:4" ht="25.5">
      <c r="A21773" s="213" t="s">
        <v>28006</v>
      </c>
      <c r="B21773" s="209" t="s">
        <v>28007</v>
      </c>
      <c r="C21773" s="209" t="s">
        <v>14997</v>
      </c>
      <c r="D21773" s="223">
        <v>110.1</v>
      </c>
    </row>
    <row r="21774" spans="1:4" ht="25.5">
      <c r="A21774" s="213" t="s">
        <v>28008</v>
      </c>
      <c r="B21774" s="209" t="s">
        <v>28009</v>
      </c>
      <c r="C21774" s="209" t="s">
        <v>14997</v>
      </c>
      <c r="D21774" s="223">
        <v>130.94</v>
      </c>
    </row>
    <row r="21775" spans="1:4" ht="25.5">
      <c r="A21775" s="213" t="s">
        <v>28010</v>
      </c>
      <c r="B21775" s="209" t="s">
        <v>28011</v>
      </c>
      <c r="C21775" s="209" t="s">
        <v>14997</v>
      </c>
      <c r="D21775" s="223">
        <v>130.94</v>
      </c>
    </row>
    <row r="21776" spans="1:4" ht="25.5">
      <c r="A21776" s="213" t="s">
        <v>28012</v>
      </c>
      <c r="B21776" s="209" t="s">
        <v>28013</v>
      </c>
      <c r="C21776" s="209" t="s">
        <v>14997</v>
      </c>
      <c r="D21776" s="223">
        <v>56</v>
      </c>
    </row>
    <row r="21777" spans="1:4" ht="25.5">
      <c r="A21777" s="213" t="s">
        <v>28014</v>
      </c>
      <c r="B21777" s="209" t="s">
        <v>28015</v>
      </c>
      <c r="C21777" s="209" t="s">
        <v>14997</v>
      </c>
      <c r="D21777" s="223">
        <v>42.99</v>
      </c>
    </row>
    <row r="21778" spans="1:4" ht="25.5">
      <c r="A21778" s="213" t="s">
        <v>28016</v>
      </c>
      <c r="B21778" s="209" t="s">
        <v>28017</v>
      </c>
      <c r="C21778" s="209" t="s">
        <v>14997</v>
      </c>
      <c r="D21778" s="223">
        <v>167.94</v>
      </c>
    </row>
    <row r="21779" spans="1:4" ht="25.5">
      <c r="A21779" s="213" t="s">
        <v>28018</v>
      </c>
      <c r="B21779" s="209" t="s">
        <v>28019</v>
      </c>
      <c r="C21779" s="209" t="s">
        <v>14997</v>
      </c>
      <c r="D21779" s="223">
        <v>48.8</v>
      </c>
    </row>
    <row r="21780" spans="1:4" ht="25.5">
      <c r="A21780" s="213" t="s">
        <v>28020</v>
      </c>
      <c r="B21780" s="209" t="s">
        <v>28021</v>
      </c>
      <c r="C21780" s="209" t="s">
        <v>14997</v>
      </c>
      <c r="D21780" s="223">
        <v>70.52</v>
      </c>
    </row>
    <row r="21781" spans="1:4" ht="24" customHeight="1">
      <c r="A21781" s="416" t="s">
        <v>28022</v>
      </c>
      <c r="B21781" s="417"/>
      <c r="C21781" s="417"/>
      <c r="D21781" s="418"/>
    </row>
    <row r="21782" spans="1:4" ht="25.5">
      <c r="A21782" s="213" t="s">
        <v>28023</v>
      </c>
      <c r="B21782" s="209" t="s">
        <v>28024</v>
      </c>
      <c r="C21782" s="209" t="s">
        <v>14997</v>
      </c>
      <c r="D21782" s="223">
        <v>7.62</v>
      </c>
    </row>
    <row r="21783" spans="1:4" ht="25.5">
      <c r="A21783" s="213" t="s">
        <v>28025</v>
      </c>
      <c r="B21783" s="209" t="s">
        <v>28026</v>
      </c>
      <c r="C21783" s="209" t="s">
        <v>14997</v>
      </c>
      <c r="D21783" s="223">
        <v>9.6</v>
      </c>
    </row>
    <row r="21784" spans="1:4" ht="21" customHeight="1">
      <c r="A21784" s="416" t="s">
        <v>28027</v>
      </c>
      <c r="B21784" s="417"/>
      <c r="C21784" s="417"/>
      <c r="D21784" s="418"/>
    </row>
    <row r="21785" spans="1:4" ht="24" customHeight="1">
      <c r="A21785" s="416" t="s">
        <v>28028</v>
      </c>
      <c r="B21785" s="417"/>
      <c r="C21785" s="417"/>
      <c r="D21785" s="418"/>
    </row>
    <row r="21786" spans="1:4">
      <c r="A21786" s="213" t="s">
        <v>28029</v>
      </c>
      <c r="B21786" s="209" t="s">
        <v>28030</v>
      </c>
      <c r="C21786" s="209" t="s">
        <v>14883</v>
      </c>
      <c r="D21786" s="223">
        <v>45</v>
      </c>
    </row>
    <row r="21787" spans="1:4">
      <c r="A21787" s="213" t="s">
        <v>28031</v>
      </c>
      <c r="B21787" s="209" t="s">
        <v>28032</v>
      </c>
      <c r="C21787" s="209" t="s">
        <v>14883</v>
      </c>
      <c r="D21787" s="223">
        <v>59</v>
      </c>
    </row>
    <row r="21788" spans="1:4">
      <c r="A21788" s="213" t="s">
        <v>28033</v>
      </c>
      <c r="B21788" s="209" t="s">
        <v>28034</v>
      </c>
      <c r="C21788" s="209" t="s">
        <v>14883</v>
      </c>
      <c r="D21788" s="223">
        <v>78</v>
      </c>
    </row>
    <row r="21789" spans="1:4">
      <c r="A21789" s="213" t="s">
        <v>28035</v>
      </c>
      <c r="B21789" s="209" t="s">
        <v>28036</v>
      </c>
      <c r="C21789" s="209" t="s">
        <v>14883</v>
      </c>
      <c r="D21789" s="223">
        <v>130</v>
      </c>
    </row>
    <row r="21790" spans="1:4">
      <c r="A21790" s="213" t="s">
        <v>28037</v>
      </c>
      <c r="B21790" s="209" t="s">
        <v>28038</v>
      </c>
      <c r="C21790" s="209" t="s">
        <v>14883</v>
      </c>
      <c r="D21790" s="223">
        <v>165</v>
      </c>
    </row>
    <row r="21791" spans="1:4" ht="22.5" customHeight="1">
      <c r="A21791" s="416" t="s">
        <v>28039</v>
      </c>
      <c r="B21791" s="417"/>
      <c r="C21791" s="417"/>
      <c r="D21791" s="418"/>
    </row>
    <row r="21792" spans="1:4" ht="18.75" customHeight="1">
      <c r="A21792" s="416" t="s">
        <v>28040</v>
      </c>
      <c r="B21792" s="417"/>
      <c r="C21792" s="417"/>
      <c r="D21792" s="418"/>
    </row>
    <row r="21793" spans="1:4">
      <c r="A21793" s="213" t="s">
        <v>28041</v>
      </c>
      <c r="B21793" s="209" t="s">
        <v>28042</v>
      </c>
      <c r="C21793" s="209" t="s">
        <v>14883</v>
      </c>
      <c r="D21793" s="223">
        <v>299.20999999999998</v>
      </c>
    </row>
    <row r="21794" spans="1:4">
      <c r="A21794" s="213" t="s">
        <v>28043</v>
      </c>
      <c r="B21794" s="209" t="s">
        <v>28044</v>
      </c>
      <c r="C21794" s="209" t="s">
        <v>14883</v>
      </c>
      <c r="D21794" s="223">
        <v>8.8000000000000007</v>
      </c>
    </row>
    <row r="21795" spans="1:4">
      <c r="A21795" s="213" t="s">
        <v>28045</v>
      </c>
      <c r="B21795" s="209" t="s">
        <v>28046</v>
      </c>
      <c r="C21795" s="209" t="s">
        <v>14883</v>
      </c>
      <c r="D21795" s="223">
        <v>14.03</v>
      </c>
    </row>
    <row r="21796" spans="1:4">
      <c r="A21796" s="213" t="s">
        <v>28047</v>
      </c>
      <c r="B21796" s="209" t="s">
        <v>28048</v>
      </c>
      <c r="C21796" s="209" t="s">
        <v>14883</v>
      </c>
      <c r="D21796" s="223">
        <v>23.96</v>
      </c>
    </row>
    <row r="21797" spans="1:4">
      <c r="A21797" s="213" t="s">
        <v>28049</v>
      </c>
      <c r="B21797" s="209" t="s">
        <v>28050</v>
      </c>
      <c r="C21797" s="209" t="s">
        <v>14883</v>
      </c>
      <c r="D21797" s="223">
        <v>30.47</v>
      </c>
    </row>
    <row r="21798" spans="1:4">
      <c r="A21798" s="213" t="s">
        <v>28051</v>
      </c>
      <c r="B21798" s="209" t="s">
        <v>28052</v>
      </c>
      <c r="C21798" s="209" t="s">
        <v>14883</v>
      </c>
      <c r="D21798" s="223">
        <v>41.65</v>
      </c>
    </row>
    <row r="21799" spans="1:4">
      <c r="A21799" s="213" t="s">
        <v>28053</v>
      </c>
      <c r="B21799" s="209" t="s">
        <v>28054</v>
      </c>
      <c r="C21799" s="209" t="s">
        <v>14883</v>
      </c>
      <c r="D21799" s="223">
        <v>61.79</v>
      </c>
    </row>
    <row r="21800" spans="1:4">
      <c r="A21800" s="213" t="s">
        <v>28055</v>
      </c>
      <c r="B21800" s="209" t="s">
        <v>28056</v>
      </c>
      <c r="C21800" s="209" t="s">
        <v>14883</v>
      </c>
      <c r="D21800" s="223">
        <v>105.33</v>
      </c>
    </row>
    <row r="21801" spans="1:4">
      <c r="A21801" s="213" t="s">
        <v>28057</v>
      </c>
      <c r="B21801" s="209" t="s">
        <v>28058</v>
      </c>
      <c r="C21801" s="209" t="s">
        <v>14883</v>
      </c>
      <c r="D21801" s="223">
        <v>167.54</v>
      </c>
    </row>
    <row r="21802" spans="1:4" ht="25.5" customHeight="1">
      <c r="A21802" s="416" t="s">
        <v>28059</v>
      </c>
      <c r="B21802" s="417"/>
      <c r="C21802" s="417"/>
      <c r="D21802" s="418"/>
    </row>
    <row r="21803" spans="1:4" ht="24" customHeight="1">
      <c r="A21803" s="416" t="s">
        <v>28060</v>
      </c>
      <c r="B21803" s="417"/>
      <c r="C21803" s="417"/>
      <c r="D21803" s="418"/>
    </row>
    <row r="21804" spans="1:4">
      <c r="A21804" s="213" t="s">
        <v>28061</v>
      </c>
      <c r="B21804" s="209" t="s">
        <v>28062</v>
      </c>
      <c r="C21804" s="209" t="s">
        <v>14997</v>
      </c>
      <c r="D21804" s="223">
        <v>118.7</v>
      </c>
    </row>
    <row r="21805" spans="1:4">
      <c r="A21805" s="213" t="s">
        <v>28063</v>
      </c>
      <c r="B21805" s="209" t="s">
        <v>28064</v>
      </c>
      <c r="C21805" s="209" t="s">
        <v>14997</v>
      </c>
      <c r="D21805" s="223">
        <v>223.44</v>
      </c>
    </row>
    <row r="21806" spans="1:4">
      <c r="A21806" s="213" t="s">
        <v>28065</v>
      </c>
      <c r="B21806" s="209" t="s">
        <v>28066</v>
      </c>
      <c r="C21806" s="209" t="s">
        <v>14997</v>
      </c>
      <c r="D21806" s="223">
        <v>163.94</v>
      </c>
    </row>
    <row r="21807" spans="1:4">
      <c r="A21807" s="213" t="s">
        <v>28067</v>
      </c>
      <c r="B21807" s="209" t="s">
        <v>28068</v>
      </c>
      <c r="C21807" s="209" t="s">
        <v>14997</v>
      </c>
      <c r="D21807" s="223">
        <v>78.37</v>
      </c>
    </row>
    <row r="21808" spans="1:4">
      <c r="A21808" s="213" t="s">
        <v>28069</v>
      </c>
      <c r="B21808" s="209" t="s">
        <v>28070</v>
      </c>
      <c r="C21808" s="209" t="s">
        <v>14997</v>
      </c>
      <c r="D21808" s="223">
        <v>334.12</v>
      </c>
    </row>
    <row r="21809" spans="1:4">
      <c r="A21809" s="213" t="s">
        <v>28071</v>
      </c>
      <c r="B21809" s="209" t="s">
        <v>28072</v>
      </c>
      <c r="C21809" s="209" t="s">
        <v>14997</v>
      </c>
      <c r="D21809" s="223">
        <v>97.34</v>
      </c>
    </row>
    <row r="21810" spans="1:4" ht="24" customHeight="1">
      <c r="A21810" s="416" t="s">
        <v>28073</v>
      </c>
      <c r="B21810" s="417"/>
      <c r="C21810" s="417"/>
      <c r="D21810" s="418"/>
    </row>
    <row r="21811" spans="1:4">
      <c r="A21811" s="213" t="s">
        <v>28074</v>
      </c>
      <c r="B21811" s="209" t="s">
        <v>28075</v>
      </c>
      <c r="C21811" s="209" t="s">
        <v>14883</v>
      </c>
      <c r="D21811" s="223">
        <v>149.24</v>
      </c>
    </row>
    <row r="21812" spans="1:4">
      <c r="A21812" s="213" t="s">
        <v>28076</v>
      </c>
      <c r="B21812" s="209" t="s">
        <v>28077</v>
      </c>
      <c r="C21812" s="209" t="s">
        <v>14883</v>
      </c>
      <c r="D21812" s="223">
        <v>130.97999999999999</v>
      </c>
    </row>
    <row r="21813" spans="1:4">
      <c r="A21813" s="213" t="s">
        <v>28078</v>
      </c>
      <c r="B21813" s="209" t="s">
        <v>28079</v>
      </c>
      <c r="C21813" s="209" t="s">
        <v>14883</v>
      </c>
      <c r="D21813" s="223">
        <v>38.56</v>
      </c>
    </row>
    <row r="21814" spans="1:4">
      <c r="A21814" s="213" t="s">
        <v>28080</v>
      </c>
      <c r="B21814" s="209" t="s">
        <v>28081</v>
      </c>
      <c r="C21814" s="209" t="s">
        <v>14883</v>
      </c>
      <c r="D21814" s="223">
        <v>84.38</v>
      </c>
    </row>
    <row r="21815" spans="1:4">
      <c r="A21815" s="213" t="s">
        <v>28082</v>
      </c>
      <c r="B21815" s="209" t="s">
        <v>28083</v>
      </c>
      <c r="C21815" s="209" t="s">
        <v>14883</v>
      </c>
      <c r="D21815" s="223">
        <v>293.13</v>
      </c>
    </row>
    <row r="21816" spans="1:4">
      <c r="A21816" s="213" t="s">
        <v>28084</v>
      </c>
      <c r="B21816" s="209" t="s">
        <v>28085</v>
      </c>
      <c r="C21816" s="209" t="s">
        <v>14883</v>
      </c>
      <c r="D21816" s="223">
        <v>212.99</v>
      </c>
    </row>
    <row r="21817" spans="1:4">
      <c r="A21817" s="213" t="s">
        <v>28086</v>
      </c>
      <c r="B21817" s="209" t="s">
        <v>28087</v>
      </c>
      <c r="C21817" s="209" t="s">
        <v>14883</v>
      </c>
      <c r="D21817" s="223">
        <v>61.66</v>
      </c>
    </row>
    <row r="21818" spans="1:4">
      <c r="A21818" s="213" t="s">
        <v>28088</v>
      </c>
      <c r="B21818" s="209" t="s">
        <v>28089</v>
      </c>
      <c r="C21818" s="209" t="s">
        <v>14883</v>
      </c>
      <c r="D21818" s="223">
        <v>148.69999999999999</v>
      </c>
    </row>
    <row r="21819" spans="1:4">
      <c r="A21819" s="213" t="s">
        <v>28090</v>
      </c>
      <c r="B21819" s="209" t="s">
        <v>28091</v>
      </c>
      <c r="C21819" s="209" t="s">
        <v>14883</v>
      </c>
      <c r="D21819" s="223">
        <v>95.64</v>
      </c>
    </row>
    <row r="21820" spans="1:4">
      <c r="A21820" s="213" t="s">
        <v>28092</v>
      </c>
      <c r="B21820" s="209" t="s">
        <v>28093</v>
      </c>
      <c r="C21820" s="209" t="s">
        <v>14883</v>
      </c>
      <c r="D21820" s="223">
        <v>31.83</v>
      </c>
    </row>
    <row r="21821" spans="1:4">
      <c r="A21821" s="213" t="s">
        <v>28094</v>
      </c>
      <c r="B21821" s="209" t="s">
        <v>28095</v>
      </c>
      <c r="C21821" s="209" t="s">
        <v>14883</v>
      </c>
      <c r="D21821" s="223">
        <v>71.040000000000006</v>
      </c>
    </row>
    <row r="21822" spans="1:4">
      <c r="A21822" s="213" t="s">
        <v>28096</v>
      </c>
      <c r="B21822" s="209" t="s">
        <v>28097</v>
      </c>
      <c r="C21822" s="209" t="s">
        <v>14883</v>
      </c>
      <c r="D21822" s="223">
        <v>285.33</v>
      </c>
    </row>
    <row r="21823" spans="1:4">
      <c r="A21823" s="213" t="s">
        <v>28098</v>
      </c>
      <c r="B21823" s="209" t="s">
        <v>28099</v>
      </c>
      <c r="C21823" s="209" t="s">
        <v>14883</v>
      </c>
      <c r="D21823" s="223">
        <v>186.52</v>
      </c>
    </row>
    <row r="21824" spans="1:4">
      <c r="A21824" s="213" t="s">
        <v>28100</v>
      </c>
      <c r="B21824" s="209" t="s">
        <v>28101</v>
      </c>
      <c r="C21824" s="209" t="s">
        <v>14883</v>
      </c>
      <c r="D21824" s="223">
        <v>51.31</v>
      </c>
    </row>
    <row r="21825" spans="1:4">
      <c r="A21825" s="213" t="s">
        <v>28102</v>
      </c>
      <c r="B21825" s="209" t="s">
        <v>28103</v>
      </c>
      <c r="C21825" s="209" t="s">
        <v>14883</v>
      </c>
      <c r="D21825" s="223">
        <v>371.73</v>
      </c>
    </row>
    <row r="21826" spans="1:4">
      <c r="A21826" s="213" t="s">
        <v>28104</v>
      </c>
      <c r="B21826" s="209" t="s">
        <v>28105</v>
      </c>
      <c r="C21826" s="209" t="s">
        <v>14883</v>
      </c>
      <c r="D21826" s="223">
        <v>420.39</v>
      </c>
    </row>
    <row r="21827" spans="1:4" ht="18.75" customHeight="1">
      <c r="A21827" s="416" t="s">
        <v>28106</v>
      </c>
      <c r="B21827" s="417"/>
      <c r="C21827" s="417"/>
      <c r="D21827" s="418"/>
    </row>
    <row r="21828" spans="1:4" ht="20.25" customHeight="1">
      <c r="A21828" s="416" t="s">
        <v>28107</v>
      </c>
      <c r="B21828" s="417"/>
      <c r="C21828" s="417"/>
      <c r="D21828" s="418"/>
    </row>
    <row r="21829" spans="1:4">
      <c r="A21829" s="213" t="s">
        <v>28108</v>
      </c>
      <c r="B21829" s="209" t="s">
        <v>28109</v>
      </c>
      <c r="C21829" s="209" t="s">
        <v>14883</v>
      </c>
      <c r="D21829" s="223">
        <v>3.85</v>
      </c>
    </row>
    <row r="21830" spans="1:4">
      <c r="A21830" s="213" t="s">
        <v>28110</v>
      </c>
      <c r="B21830" s="209" t="s">
        <v>28111</v>
      </c>
      <c r="C21830" s="209" t="s">
        <v>14883</v>
      </c>
      <c r="D21830" s="223">
        <v>2.78</v>
      </c>
    </row>
    <row r="21831" spans="1:4">
      <c r="A21831" s="213" t="s">
        <v>28112</v>
      </c>
      <c r="B21831" s="209" t="s">
        <v>28113</v>
      </c>
      <c r="C21831" s="209" t="s">
        <v>14883</v>
      </c>
      <c r="D21831" s="223">
        <v>4.95</v>
      </c>
    </row>
    <row r="21832" spans="1:4">
      <c r="A21832" s="213" t="s">
        <v>28114</v>
      </c>
      <c r="B21832" s="209" t="s">
        <v>28115</v>
      </c>
      <c r="C21832" s="209" t="s">
        <v>14883</v>
      </c>
      <c r="D21832" s="223">
        <v>7.49</v>
      </c>
    </row>
    <row r="21833" spans="1:4">
      <c r="A21833" s="213" t="s">
        <v>28116</v>
      </c>
      <c r="B21833" s="209" t="s">
        <v>28117</v>
      </c>
      <c r="C21833" s="209" t="s">
        <v>14883</v>
      </c>
      <c r="D21833" s="223">
        <v>9.49</v>
      </c>
    </row>
    <row r="21834" spans="1:4">
      <c r="A21834" s="213" t="s">
        <v>28118</v>
      </c>
      <c r="B21834" s="209" t="s">
        <v>28119</v>
      </c>
      <c r="C21834" s="209" t="s">
        <v>14883</v>
      </c>
      <c r="D21834" s="223">
        <v>13.86</v>
      </c>
    </row>
    <row r="21835" spans="1:4">
      <c r="A21835" s="213" t="s">
        <v>28120</v>
      </c>
      <c r="B21835" s="209" t="s">
        <v>28121</v>
      </c>
      <c r="C21835" s="209" t="s">
        <v>14883</v>
      </c>
      <c r="D21835" s="223">
        <v>18.86</v>
      </c>
    </row>
    <row r="21836" spans="1:4" ht="36" customHeight="1">
      <c r="A21836" s="416" t="s">
        <v>28122</v>
      </c>
      <c r="B21836" s="417"/>
      <c r="C21836" s="417"/>
      <c r="D21836" s="418"/>
    </row>
    <row r="21837" spans="1:4">
      <c r="A21837" s="213" t="s">
        <v>28123</v>
      </c>
      <c r="B21837" s="209" t="s">
        <v>28124</v>
      </c>
      <c r="C21837" s="209" t="s">
        <v>14883</v>
      </c>
      <c r="D21837" s="223">
        <v>1.39</v>
      </c>
    </row>
    <row r="21838" spans="1:4">
      <c r="A21838" s="213" t="s">
        <v>28125</v>
      </c>
      <c r="B21838" s="209" t="s">
        <v>28126</v>
      </c>
      <c r="C21838" s="209" t="s">
        <v>14883</v>
      </c>
      <c r="D21838" s="223">
        <v>1.56</v>
      </c>
    </row>
    <row r="21839" spans="1:4">
      <c r="A21839" s="213" t="s">
        <v>28127</v>
      </c>
      <c r="B21839" s="209" t="s">
        <v>28128</v>
      </c>
      <c r="C21839" s="209" t="s">
        <v>14883</v>
      </c>
      <c r="D21839" s="223">
        <v>2.76</v>
      </c>
    </row>
    <row r="21840" spans="1:4" ht="26.25" customHeight="1">
      <c r="A21840" s="416" t="s">
        <v>28129</v>
      </c>
      <c r="B21840" s="417"/>
      <c r="C21840" s="417"/>
      <c r="D21840" s="418"/>
    </row>
    <row r="21841" spans="1:4" ht="24" customHeight="1">
      <c r="A21841" s="416" t="s">
        <v>28130</v>
      </c>
      <c r="B21841" s="417"/>
      <c r="C21841" s="417"/>
      <c r="D21841" s="418"/>
    </row>
    <row r="21842" spans="1:4">
      <c r="A21842" s="213" t="s">
        <v>28131</v>
      </c>
      <c r="B21842" s="209" t="s">
        <v>28132</v>
      </c>
      <c r="C21842" s="209" t="s">
        <v>14997</v>
      </c>
      <c r="D21842" s="223">
        <v>17.232099999999999</v>
      </c>
    </row>
    <row r="21843" spans="1:4">
      <c r="A21843" s="213" t="s">
        <v>28133</v>
      </c>
      <c r="B21843" s="209" t="s">
        <v>28134</v>
      </c>
      <c r="C21843" s="209" t="s">
        <v>14997</v>
      </c>
      <c r="D21843" s="223">
        <v>5.25</v>
      </c>
    </row>
    <row r="21844" spans="1:4" ht="25.5">
      <c r="A21844" s="213" t="s">
        <v>28135</v>
      </c>
      <c r="B21844" s="209" t="s">
        <v>28136</v>
      </c>
      <c r="C21844" s="209" t="s">
        <v>14997</v>
      </c>
      <c r="D21844" s="223">
        <v>26.89</v>
      </c>
    </row>
    <row r="21845" spans="1:4" ht="24" customHeight="1">
      <c r="A21845" s="416" t="s">
        <v>28137</v>
      </c>
      <c r="B21845" s="417"/>
      <c r="C21845" s="417"/>
      <c r="D21845" s="418"/>
    </row>
    <row r="21846" spans="1:4">
      <c r="A21846" s="213" t="s">
        <v>28138</v>
      </c>
      <c r="B21846" s="209" t="s">
        <v>28139</v>
      </c>
      <c r="C21846" s="209" t="s">
        <v>14657</v>
      </c>
      <c r="D21846" s="223">
        <v>15.879200000000001</v>
      </c>
    </row>
    <row r="21847" spans="1:4">
      <c r="A21847" s="213" t="s">
        <v>28140</v>
      </c>
      <c r="B21847" s="209" t="s">
        <v>28141</v>
      </c>
      <c r="C21847" s="209" t="s">
        <v>14657</v>
      </c>
      <c r="D21847" s="223">
        <v>12.536099999999999</v>
      </c>
    </row>
    <row r="21848" spans="1:4">
      <c r="A21848" s="213" t="s">
        <v>28142</v>
      </c>
      <c r="B21848" s="209" t="s">
        <v>28143</v>
      </c>
      <c r="C21848" s="209" t="s">
        <v>14657</v>
      </c>
      <c r="D21848" s="223">
        <v>17.056799999999999</v>
      </c>
    </row>
    <row r="21849" spans="1:4" ht="25.5" customHeight="1">
      <c r="A21849" s="416" t="s">
        <v>28144</v>
      </c>
      <c r="B21849" s="417"/>
      <c r="C21849" s="417"/>
      <c r="D21849" s="418"/>
    </row>
    <row r="21850" spans="1:4" ht="30" customHeight="1">
      <c r="A21850" s="416" t="s">
        <v>28145</v>
      </c>
      <c r="B21850" s="417"/>
      <c r="C21850" s="417"/>
      <c r="D21850" s="418"/>
    </row>
    <row r="21851" spans="1:4">
      <c r="A21851" s="213" t="s">
        <v>28146</v>
      </c>
      <c r="B21851" s="209" t="s">
        <v>28147</v>
      </c>
      <c r="C21851" s="209" t="s">
        <v>14883</v>
      </c>
      <c r="D21851" s="223">
        <v>12.38</v>
      </c>
    </row>
    <row r="21852" spans="1:4">
      <c r="A21852" s="213" t="s">
        <v>28148</v>
      </c>
      <c r="B21852" s="209" t="s">
        <v>28149</v>
      </c>
      <c r="C21852" s="209" t="s">
        <v>14883</v>
      </c>
      <c r="D21852" s="223">
        <v>21.87</v>
      </c>
    </row>
    <row r="21853" spans="1:4">
      <c r="A21853" s="213" t="s">
        <v>28150</v>
      </c>
      <c r="B21853" s="209" t="s">
        <v>28151</v>
      </c>
      <c r="C21853" s="209" t="s">
        <v>14883</v>
      </c>
      <c r="D21853" s="223">
        <v>15.46</v>
      </c>
    </row>
    <row r="21854" spans="1:4">
      <c r="A21854" s="213" t="s">
        <v>28152</v>
      </c>
      <c r="B21854" s="209" t="s">
        <v>28153</v>
      </c>
      <c r="C21854" s="209" t="s">
        <v>14883</v>
      </c>
      <c r="D21854" s="223">
        <v>29.28</v>
      </c>
    </row>
    <row r="21855" spans="1:4">
      <c r="A21855" s="213" t="s">
        <v>28154</v>
      </c>
      <c r="B21855" s="209" t="s">
        <v>28155</v>
      </c>
      <c r="C21855" s="209" t="s">
        <v>14883</v>
      </c>
      <c r="D21855" s="223">
        <v>47.33</v>
      </c>
    </row>
    <row r="21856" spans="1:4">
      <c r="A21856" s="213" t="s">
        <v>28156</v>
      </c>
      <c r="B21856" s="209" t="s">
        <v>28157</v>
      </c>
      <c r="C21856" s="209" t="s">
        <v>14883</v>
      </c>
      <c r="D21856" s="223">
        <v>9.31</v>
      </c>
    </row>
    <row r="21857" spans="1:4" ht="29.25" customHeight="1">
      <c r="A21857" s="416" t="s">
        <v>28158</v>
      </c>
      <c r="B21857" s="417"/>
      <c r="C21857" s="417"/>
      <c r="D21857" s="418"/>
    </row>
    <row r="21858" spans="1:4" ht="25.5">
      <c r="A21858" s="213" t="s">
        <v>28159</v>
      </c>
      <c r="B21858" s="209" t="s">
        <v>28160</v>
      </c>
      <c r="C21858" s="209" t="s">
        <v>14883</v>
      </c>
      <c r="D21858" s="223">
        <v>4.28</v>
      </c>
    </row>
    <row r="21859" spans="1:4" ht="25.5">
      <c r="A21859" s="213" t="s">
        <v>28161</v>
      </c>
      <c r="B21859" s="209" t="s">
        <v>28162</v>
      </c>
      <c r="C21859" s="209" t="s">
        <v>14883</v>
      </c>
      <c r="D21859" s="223">
        <v>7.01</v>
      </c>
    </row>
    <row r="21860" spans="1:4" ht="25.5">
      <c r="A21860" s="213" t="s">
        <v>28163</v>
      </c>
      <c r="B21860" s="209" t="s">
        <v>28164</v>
      </c>
      <c r="C21860" s="209" t="s">
        <v>14883</v>
      </c>
      <c r="D21860" s="223">
        <v>4.57</v>
      </c>
    </row>
    <row r="21861" spans="1:4" ht="25.5">
      <c r="A21861" s="213" t="s">
        <v>28165</v>
      </c>
      <c r="B21861" s="209" t="s">
        <v>28166</v>
      </c>
      <c r="C21861" s="209" t="s">
        <v>14883</v>
      </c>
      <c r="D21861" s="223">
        <v>17.23</v>
      </c>
    </row>
    <row r="21862" spans="1:4" ht="25.5">
      <c r="A21862" s="213" t="s">
        <v>28167</v>
      </c>
      <c r="B21862" s="209" t="s">
        <v>28168</v>
      </c>
      <c r="C21862" s="209" t="s">
        <v>14883</v>
      </c>
      <c r="D21862" s="223">
        <v>19.600000000000001</v>
      </c>
    </row>
    <row r="21863" spans="1:4" ht="25.5">
      <c r="A21863" s="213" t="s">
        <v>28169</v>
      </c>
      <c r="B21863" s="209" t="s">
        <v>28170</v>
      </c>
      <c r="C21863" s="209" t="s">
        <v>14883</v>
      </c>
      <c r="D21863" s="223">
        <v>41.9</v>
      </c>
    </row>
    <row r="21864" spans="1:4" ht="25.5">
      <c r="A21864" s="213" t="s">
        <v>28171</v>
      </c>
      <c r="B21864" s="209" t="s">
        <v>28172</v>
      </c>
      <c r="C21864" s="209" t="s">
        <v>14883</v>
      </c>
      <c r="D21864" s="223">
        <v>15.35</v>
      </c>
    </row>
    <row r="21865" spans="1:4" ht="25.5">
      <c r="A21865" s="213" t="s">
        <v>28173</v>
      </c>
      <c r="B21865" s="209" t="s">
        <v>28174</v>
      </c>
      <c r="C21865" s="209" t="s">
        <v>14883</v>
      </c>
      <c r="D21865" s="223">
        <v>57.39</v>
      </c>
    </row>
    <row r="21866" spans="1:4" ht="25.5">
      <c r="A21866" s="213" t="s">
        <v>28175</v>
      </c>
      <c r="B21866" s="209" t="s">
        <v>28176</v>
      </c>
      <c r="C21866" s="209" t="s">
        <v>14883</v>
      </c>
      <c r="D21866" s="223">
        <v>64.52</v>
      </c>
    </row>
    <row r="21867" spans="1:4" ht="25.5">
      <c r="A21867" s="213" t="s">
        <v>28177</v>
      </c>
      <c r="B21867" s="209" t="s">
        <v>28178</v>
      </c>
      <c r="C21867" s="209" t="s">
        <v>14883</v>
      </c>
      <c r="D21867" s="223">
        <v>36.99</v>
      </c>
    </row>
    <row r="21868" spans="1:4" ht="25.5">
      <c r="A21868" s="213" t="s">
        <v>28179</v>
      </c>
      <c r="B21868" s="209" t="s">
        <v>28180</v>
      </c>
      <c r="C21868" s="209" t="s">
        <v>14883</v>
      </c>
      <c r="D21868" s="223">
        <v>36.67</v>
      </c>
    </row>
    <row r="21869" spans="1:4" ht="25.5">
      <c r="A21869" s="213" t="s">
        <v>28181</v>
      </c>
      <c r="B21869" s="209" t="s">
        <v>28182</v>
      </c>
      <c r="C21869" s="209" t="s">
        <v>14883</v>
      </c>
      <c r="D21869" s="223">
        <v>12.14</v>
      </c>
    </row>
    <row r="21870" spans="1:4" ht="25.5">
      <c r="A21870" s="213" t="s">
        <v>28183</v>
      </c>
      <c r="B21870" s="209" t="s">
        <v>28184</v>
      </c>
      <c r="C21870" s="209" t="s">
        <v>14883</v>
      </c>
      <c r="D21870" s="223">
        <v>20.52</v>
      </c>
    </row>
    <row r="21871" spans="1:4" ht="25.5">
      <c r="A21871" s="213" t="s">
        <v>28185</v>
      </c>
      <c r="B21871" s="209" t="s">
        <v>28186</v>
      </c>
      <c r="C21871" s="209" t="s">
        <v>14883</v>
      </c>
      <c r="D21871" s="223">
        <v>70.680000000000007</v>
      </c>
    </row>
    <row r="21872" spans="1:4" ht="25.5">
      <c r="A21872" s="213" t="s">
        <v>28187</v>
      </c>
      <c r="B21872" s="209" t="s">
        <v>28188</v>
      </c>
      <c r="C21872" s="209" t="s">
        <v>14883</v>
      </c>
      <c r="D21872" s="223">
        <v>50.38</v>
      </c>
    </row>
    <row r="21873" spans="1:4" ht="25.5">
      <c r="A21873" s="213" t="s">
        <v>28189</v>
      </c>
      <c r="B21873" s="209" t="s">
        <v>28190</v>
      </c>
      <c r="C21873" s="209" t="s">
        <v>14883</v>
      </c>
      <c r="D21873" s="223">
        <v>15.06</v>
      </c>
    </row>
    <row r="21874" spans="1:4" ht="25.5">
      <c r="A21874" s="213" t="s">
        <v>28191</v>
      </c>
      <c r="B21874" s="209" t="s">
        <v>28192</v>
      </c>
      <c r="C21874" s="209" t="s">
        <v>14883</v>
      </c>
      <c r="D21874" s="223">
        <v>82.76</v>
      </c>
    </row>
    <row r="21875" spans="1:4" ht="25.5">
      <c r="A21875" s="213" t="s">
        <v>28193</v>
      </c>
      <c r="B21875" s="209" t="s">
        <v>28194</v>
      </c>
      <c r="C21875" s="209" t="s">
        <v>14883</v>
      </c>
      <c r="D21875" s="223">
        <v>86.63</v>
      </c>
    </row>
    <row r="21876" spans="1:4" ht="27" customHeight="1">
      <c r="A21876" s="416" t="s">
        <v>28195</v>
      </c>
      <c r="B21876" s="417"/>
      <c r="C21876" s="417"/>
      <c r="D21876" s="418"/>
    </row>
    <row r="21877" spans="1:4" ht="24" customHeight="1">
      <c r="A21877" s="416" t="s">
        <v>28196</v>
      </c>
      <c r="B21877" s="417"/>
      <c r="C21877" s="417"/>
      <c r="D21877" s="418"/>
    </row>
    <row r="21878" spans="1:4" ht="25.5">
      <c r="A21878" s="213" t="s">
        <v>28197</v>
      </c>
      <c r="B21878" s="209" t="s">
        <v>28198</v>
      </c>
      <c r="C21878" s="209" t="s">
        <v>14997</v>
      </c>
      <c r="D21878" s="223">
        <v>2.13</v>
      </c>
    </row>
    <row r="21879" spans="1:4" ht="25.5">
      <c r="A21879" s="213" t="s">
        <v>28199</v>
      </c>
      <c r="B21879" s="209" t="s">
        <v>28200</v>
      </c>
      <c r="C21879" s="209" t="s">
        <v>14997</v>
      </c>
      <c r="D21879" s="223">
        <v>0.97</v>
      </c>
    </row>
    <row r="21880" spans="1:4" ht="25.5">
      <c r="A21880" s="213" t="s">
        <v>28201</v>
      </c>
      <c r="B21880" s="209" t="s">
        <v>28202</v>
      </c>
      <c r="C21880" s="209" t="s">
        <v>14997</v>
      </c>
      <c r="D21880" s="223">
        <v>2.11</v>
      </c>
    </row>
    <row r="21881" spans="1:4" ht="21" customHeight="1">
      <c r="A21881" s="416" t="s">
        <v>28203</v>
      </c>
      <c r="B21881" s="417"/>
      <c r="C21881" s="417"/>
      <c r="D21881" s="418"/>
    </row>
    <row r="21882" spans="1:4">
      <c r="A21882" s="213" t="s">
        <v>28204</v>
      </c>
      <c r="B21882" s="209" t="s">
        <v>28205</v>
      </c>
      <c r="C21882" s="209" t="s">
        <v>14883</v>
      </c>
      <c r="D21882" s="223">
        <v>5.97</v>
      </c>
    </row>
    <row r="21883" spans="1:4">
      <c r="A21883" s="213" t="s">
        <v>28206</v>
      </c>
      <c r="B21883" s="209" t="s">
        <v>28207</v>
      </c>
      <c r="C21883" s="209" t="s">
        <v>14883</v>
      </c>
      <c r="D21883" s="223">
        <v>10.17</v>
      </c>
    </row>
    <row r="21884" spans="1:4">
      <c r="A21884" s="213" t="s">
        <v>28208</v>
      </c>
      <c r="B21884" s="209" t="s">
        <v>28209</v>
      </c>
      <c r="C21884" s="209" t="s">
        <v>14883</v>
      </c>
      <c r="D21884" s="223">
        <v>8.68</v>
      </c>
    </row>
    <row r="21885" spans="1:4">
      <c r="A21885" s="213" t="s">
        <v>28210</v>
      </c>
      <c r="B21885" s="209" t="s">
        <v>28211</v>
      </c>
      <c r="C21885" s="209" t="s">
        <v>14883</v>
      </c>
      <c r="D21885" s="223">
        <v>3.24</v>
      </c>
    </row>
    <row r="21886" spans="1:4">
      <c r="A21886" s="213" t="s">
        <v>28212</v>
      </c>
      <c r="B21886" s="209" t="s">
        <v>28213</v>
      </c>
      <c r="C21886" s="209" t="s">
        <v>14883</v>
      </c>
      <c r="D21886" s="223">
        <v>14.39</v>
      </c>
    </row>
    <row r="21887" spans="1:4">
      <c r="A21887" s="213" t="s">
        <v>28214</v>
      </c>
      <c r="B21887" s="209" t="s">
        <v>28215</v>
      </c>
      <c r="C21887" s="209" t="s">
        <v>14883</v>
      </c>
      <c r="D21887" s="223">
        <v>24.37</v>
      </c>
    </row>
    <row r="21888" spans="1:4">
      <c r="A21888" s="213" t="s">
        <v>28216</v>
      </c>
      <c r="B21888" s="209" t="s">
        <v>28217</v>
      </c>
      <c r="C21888" s="209" t="s">
        <v>14883</v>
      </c>
      <c r="D21888" s="223">
        <v>30.57</v>
      </c>
    </row>
    <row r="21889" spans="1:4">
      <c r="A21889" s="213" t="s">
        <v>28218</v>
      </c>
      <c r="B21889" s="209" t="s">
        <v>28219</v>
      </c>
      <c r="C21889" s="209" t="s">
        <v>14883</v>
      </c>
      <c r="D21889" s="223">
        <v>4.33</v>
      </c>
    </row>
    <row r="21890" spans="1:4">
      <c r="A21890" s="213" t="s">
        <v>28220</v>
      </c>
      <c r="B21890" s="209" t="s">
        <v>28221</v>
      </c>
      <c r="C21890" s="209" t="s">
        <v>14883</v>
      </c>
      <c r="D21890" s="223">
        <v>52.59</v>
      </c>
    </row>
    <row r="21891" spans="1:4" ht="20.25" customHeight="1">
      <c r="A21891" s="416" t="s">
        <v>28222</v>
      </c>
      <c r="B21891" s="417"/>
      <c r="C21891" s="417"/>
      <c r="D21891" s="418"/>
    </row>
    <row r="21892" spans="1:4" ht="21.75" customHeight="1">
      <c r="A21892" s="416" t="s">
        <v>28223</v>
      </c>
      <c r="B21892" s="417"/>
      <c r="C21892" s="417"/>
      <c r="D21892" s="418"/>
    </row>
    <row r="21893" spans="1:4">
      <c r="A21893" s="213" t="s">
        <v>28224</v>
      </c>
      <c r="B21893" s="209" t="s">
        <v>28225</v>
      </c>
      <c r="C21893" s="209" t="s">
        <v>14883</v>
      </c>
      <c r="D21893" s="223">
        <v>121.25</v>
      </c>
    </row>
    <row r="21894" spans="1:4">
      <c r="A21894" s="213" t="s">
        <v>28226</v>
      </c>
      <c r="B21894" s="209" t="s">
        <v>28227</v>
      </c>
      <c r="C21894" s="209" t="s">
        <v>14883</v>
      </c>
      <c r="D21894" s="223">
        <v>162.62</v>
      </c>
    </row>
    <row r="21895" spans="1:4">
      <c r="A21895" s="213" t="s">
        <v>28228</v>
      </c>
      <c r="B21895" s="209" t="s">
        <v>28229</v>
      </c>
      <c r="C21895" s="209" t="s">
        <v>14883</v>
      </c>
      <c r="D21895" s="223">
        <v>220.37</v>
      </c>
    </row>
    <row r="21896" spans="1:4">
      <c r="A21896" s="213" t="s">
        <v>28230</v>
      </c>
      <c r="B21896" s="209" t="s">
        <v>28231</v>
      </c>
      <c r="C21896" s="209" t="s">
        <v>14883</v>
      </c>
      <c r="D21896" s="223">
        <v>9.35</v>
      </c>
    </row>
    <row r="21897" spans="1:4">
      <c r="A21897" s="213" t="s">
        <v>28232</v>
      </c>
      <c r="B21897" s="209" t="s">
        <v>28233</v>
      </c>
      <c r="C21897" s="209" t="s">
        <v>14883</v>
      </c>
      <c r="D21897" s="223">
        <v>12.38</v>
      </c>
    </row>
    <row r="21898" spans="1:4">
      <c r="A21898" s="213" t="s">
        <v>28234</v>
      </c>
      <c r="B21898" s="209" t="s">
        <v>28235</v>
      </c>
      <c r="C21898" s="209" t="s">
        <v>14883</v>
      </c>
      <c r="D21898" s="223">
        <v>10.94</v>
      </c>
    </row>
    <row r="21899" spans="1:4">
      <c r="A21899" s="213" t="s">
        <v>28236</v>
      </c>
      <c r="B21899" s="209" t="s">
        <v>28237</v>
      </c>
      <c r="C21899" s="209" t="s">
        <v>14883</v>
      </c>
      <c r="D21899" s="223">
        <v>16.559999999999999</v>
      </c>
    </row>
    <row r="21900" spans="1:4">
      <c r="A21900" s="213" t="s">
        <v>28238</v>
      </c>
      <c r="B21900" s="209" t="s">
        <v>28239</v>
      </c>
      <c r="C21900" s="209" t="s">
        <v>14883</v>
      </c>
      <c r="D21900" s="223">
        <v>19.79</v>
      </c>
    </row>
    <row r="21901" spans="1:4">
      <c r="A21901" s="213" t="s">
        <v>28240</v>
      </c>
      <c r="B21901" s="209" t="s">
        <v>28241</v>
      </c>
      <c r="C21901" s="209" t="s">
        <v>14883</v>
      </c>
      <c r="D21901" s="223">
        <v>13.71</v>
      </c>
    </row>
    <row r="21902" spans="1:4">
      <c r="A21902" s="213" t="s">
        <v>28242</v>
      </c>
      <c r="B21902" s="209" t="s">
        <v>28243</v>
      </c>
      <c r="C21902" s="209" t="s">
        <v>14883</v>
      </c>
      <c r="D21902" s="223">
        <v>20.53</v>
      </c>
    </row>
    <row r="21903" spans="1:4">
      <c r="A21903" s="213" t="s">
        <v>28244</v>
      </c>
      <c r="B21903" s="209" t="s">
        <v>28245</v>
      </c>
      <c r="C21903" s="209" t="s">
        <v>14883</v>
      </c>
      <c r="D21903" s="223">
        <v>33.700000000000003</v>
      </c>
    </row>
    <row r="21904" spans="1:4">
      <c r="A21904" s="213" t="s">
        <v>28246</v>
      </c>
      <c r="B21904" s="209" t="s">
        <v>28247</v>
      </c>
      <c r="C21904" s="209" t="s">
        <v>14883</v>
      </c>
      <c r="D21904" s="223">
        <v>24.17</v>
      </c>
    </row>
    <row r="21905" spans="1:4">
      <c r="A21905" s="213" t="s">
        <v>28248</v>
      </c>
      <c r="B21905" s="209" t="s">
        <v>28249</v>
      </c>
      <c r="C21905" s="209" t="s">
        <v>14883</v>
      </c>
      <c r="D21905" s="223">
        <v>28.29</v>
      </c>
    </row>
    <row r="21906" spans="1:4">
      <c r="A21906" s="213" t="s">
        <v>28250</v>
      </c>
      <c r="B21906" s="209" t="s">
        <v>28251</v>
      </c>
      <c r="C21906" s="209" t="s">
        <v>14883</v>
      </c>
      <c r="D21906" s="223">
        <v>47.11</v>
      </c>
    </row>
    <row r="21907" spans="1:4">
      <c r="A21907" s="213" t="s">
        <v>28252</v>
      </c>
      <c r="B21907" s="209" t="s">
        <v>28253</v>
      </c>
      <c r="C21907" s="209" t="s">
        <v>14883</v>
      </c>
      <c r="D21907" s="223">
        <v>36.909999999999997</v>
      </c>
    </row>
    <row r="21908" spans="1:4">
      <c r="A21908" s="213" t="s">
        <v>28254</v>
      </c>
      <c r="B21908" s="209" t="s">
        <v>28255</v>
      </c>
      <c r="C21908" s="209" t="s">
        <v>14883</v>
      </c>
      <c r="D21908" s="223">
        <v>44.9</v>
      </c>
    </row>
    <row r="21909" spans="1:4">
      <c r="A21909" s="213" t="s">
        <v>28256</v>
      </c>
      <c r="B21909" s="209" t="s">
        <v>28257</v>
      </c>
      <c r="C21909" s="209" t="s">
        <v>14883</v>
      </c>
      <c r="D21909" s="223">
        <v>69.7</v>
      </c>
    </row>
    <row r="21910" spans="1:4">
      <c r="A21910" s="213" t="s">
        <v>28258</v>
      </c>
      <c r="B21910" s="209" t="s">
        <v>28259</v>
      </c>
      <c r="C21910" s="209" t="s">
        <v>14883</v>
      </c>
      <c r="D21910" s="223">
        <v>51.46</v>
      </c>
    </row>
    <row r="21911" spans="1:4">
      <c r="A21911" s="213" t="s">
        <v>28260</v>
      </c>
      <c r="B21911" s="209" t="s">
        <v>28261</v>
      </c>
      <c r="C21911" s="209" t="s">
        <v>14883</v>
      </c>
      <c r="D21911" s="223">
        <v>72.08</v>
      </c>
    </row>
    <row r="21912" spans="1:4">
      <c r="A21912" s="213" t="s">
        <v>28262</v>
      </c>
      <c r="B21912" s="209" t="s">
        <v>28263</v>
      </c>
      <c r="C21912" s="209" t="s">
        <v>14883</v>
      </c>
      <c r="D21912" s="223">
        <v>93.49</v>
      </c>
    </row>
    <row r="21913" spans="1:4">
      <c r="A21913" s="213" t="s">
        <v>28264</v>
      </c>
      <c r="B21913" s="209" t="s">
        <v>28265</v>
      </c>
      <c r="C21913" s="209" t="s">
        <v>14883</v>
      </c>
      <c r="D21913" s="223">
        <v>75.28</v>
      </c>
    </row>
    <row r="21914" spans="1:4">
      <c r="A21914" s="213" t="s">
        <v>28266</v>
      </c>
      <c r="B21914" s="209" t="s">
        <v>28267</v>
      </c>
      <c r="C21914" s="209" t="s">
        <v>14883</v>
      </c>
      <c r="D21914" s="223">
        <v>109.91</v>
      </c>
    </row>
    <row r="21915" spans="1:4">
      <c r="A21915" s="213" t="s">
        <v>28268</v>
      </c>
      <c r="B21915" s="209" t="s">
        <v>28269</v>
      </c>
      <c r="C21915" s="209" t="s">
        <v>14883</v>
      </c>
      <c r="D21915" s="223">
        <v>179.3</v>
      </c>
    </row>
    <row r="21916" spans="1:4" ht="27.75" customHeight="1">
      <c r="A21916" s="416" t="s">
        <v>28270</v>
      </c>
      <c r="B21916" s="417"/>
      <c r="C21916" s="417"/>
      <c r="D21916" s="418"/>
    </row>
    <row r="21917" spans="1:4">
      <c r="A21917" s="213" t="s">
        <v>28271</v>
      </c>
      <c r="B21917" s="209" t="s">
        <v>28272</v>
      </c>
      <c r="C21917" s="209" t="s">
        <v>14883</v>
      </c>
      <c r="D21917" s="223">
        <v>5.5</v>
      </c>
    </row>
    <row r="21918" spans="1:4">
      <c r="A21918" s="213" t="s">
        <v>28273</v>
      </c>
      <c r="B21918" s="209" t="s">
        <v>28274</v>
      </c>
      <c r="C21918" s="209" t="s">
        <v>14883</v>
      </c>
      <c r="D21918" s="223">
        <v>7.05</v>
      </c>
    </row>
    <row r="21919" spans="1:4">
      <c r="A21919" s="213" t="s">
        <v>28275</v>
      </c>
      <c r="B21919" s="209" t="s">
        <v>28276</v>
      </c>
      <c r="C21919" s="209" t="s">
        <v>14883</v>
      </c>
      <c r="D21919" s="223">
        <v>10.57</v>
      </c>
    </row>
    <row r="21920" spans="1:4">
      <c r="A21920" s="213" t="s">
        <v>28277</v>
      </c>
      <c r="B21920" s="209" t="s">
        <v>28278</v>
      </c>
      <c r="C21920" s="209" t="s">
        <v>14883</v>
      </c>
      <c r="D21920" s="223">
        <v>16.86</v>
      </c>
    </row>
    <row r="21921" spans="1:4" ht="22.5" customHeight="1">
      <c r="A21921" s="416" t="s">
        <v>28279</v>
      </c>
      <c r="B21921" s="417"/>
      <c r="C21921" s="417"/>
      <c r="D21921" s="418"/>
    </row>
    <row r="21922" spans="1:4" ht="21.75" customHeight="1">
      <c r="A21922" s="416" t="s">
        <v>28280</v>
      </c>
      <c r="B21922" s="417"/>
      <c r="C21922" s="417"/>
      <c r="D21922" s="418"/>
    </row>
    <row r="21923" spans="1:4">
      <c r="A21923" s="213" t="s">
        <v>28281</v>
      </c>
      <c r="B21923" s="209" t="s">
        <v>28282</v>
      </c>
      <c r="C21923" s="209" t="s">
        <v>14997</v>
      </c>
      <c r="D21923" s="223">
        <v>7.03</v>
      </c>
    </row>
    <row r="21924" spans="1:4">
      <c r="A21924" s="213" t="s">
        <v>28283</v>
      </c>
      <c r="B21924" s="209" t="s">
        <v>28284</v>
      </c>
      <c r="C21924" s="209" t="s">
        <v>14997</v>
      </c>
      <c r="D21924" s="223">
        <v>8.6</v>
      </c>
    </row>
    <row r="21925" spans="1:4" ht="25.5">
      <c r="A21925" s="213" t="s">
        <v>28285</v>
      </c>
      <c r="B21925" s="209" t="s">
        <v>28286</v>
      </c>
      <c r="C21925" s="209" t="s">
        <v>14997</v>
      </c>
      <c r="D21925" s="223">
        <v>2.09</v>
      </c>
    </row>
    <row r="21926" spans="1:4">
      <c r="A21926" s="213" t="s">
        <v>28287</v>
      </c>
      <c r="B21926" s="209" t="s">
        <v>28288</v>
      </c>
      <c r="C21926" s="209" t="s">
        <v>14997</v>
      </c>
      <c r="D21926" s="223">
        <v>28.9</v>
      </c>
    </row>
    <row r="21927" spans="1:4" ht="21" customHeight="1">
      <c r="A21927" s="416" t="s">
        <v>28289</v>
      </c>
      <c r="B21927" s="417"/>
      <c r="C21927" s="417"/>
      <c r="D21927" s="418"/>
    </row>
    <row r="21928" spans="1:4">
      <c r="A21928" s="213" t="s">
        <v>28290</v>
      </c>
      <c r="B21928" s="209" t="s">
        <v>28291</v>
      </c>
      <c r="C21928" s="209" t="s">
        <v>14997</v>
      </c>
      <c r="D21928" s="223">
        <v>8</v>
      </c>
    </row>
    <row r="21929" spans="1:4">
      <c r="A21929" s="213" t="s">
        <v>28292</v>
      </c>
      <c r="B21929" s="209" t="s">
        <v>28293</v>
      </c>
      <c r="C21929" s="209" t="s">
        <v>14997</v>
      </c>
      <c r="D21929" s="223">
        <v>2.14</v>
      </c>
    </row>
    <row r="21930" spans="1:4">
      <c r="A21930" s="213" t="s">
        <v>28294</v>
      </c>
      <c r="B21930" s="209" t="s">
        <v>28295</v>
      </c>
      <c r="C21930" s="209" t="s">
        <v>14997</v>
      </c>
      <c r="D21930" s="223">
        <v>1.87</v>
      </c>
    </row>
    <row r="21931" spans="1:4">
      <c r="A21931" s="213" t="s">
        <v>28296</v>
      </c>
      <c r="B21931" s="209" t="s">
        <v>28297</v>
      </c>
      <c r="C21931" s="209" t="s">
        <v>14997</v>
      </c>
      <c r="D21931" s="223">
        <v>7</v>
      </c>
    </row>
    <row r="21932" spans="1:4">
      <c r="A21932" s="213" t="s">
        <v>28298</v>
      </c>
      <c r="B21932" s="209" t="s">
        <v>28299</v>
      </c>
      <c r="C21932" s="209" t="s">
        <v>14997</v>
      </c>
      <c r="D21932" s="223">
        <v>20.81</v>
      </c>
    </row>
    <row r="21933" spans="1:4">
      <c r="A21933" s="213" t="s">
        <v>28300</v>
      </c>
      <c r="B21933" s="209" t="s">
        <v>28301</v>
      </c>
      <c r="C21933" s="209" t="s">
        <v>14997</v>
      </c>
      <c r="D21933" s="223">
        <v>14.7</v>
      </c>
    </row>
    <row r="21934" spans="1:4">
      <c r="A21934" s="213" t="s">
        <v>28302</v>
      </c>
      <c r="B21934" s="209" t="s">
        <v>28303</v>
      </c>
      <c r="C21934" s="209" t="s">
        <v>14997</v>
      </c>
      <c r="D21934" s="223">
        <v>7.73</v>
      </c>
    </row>
    <row r="21935" spans="1:4">
      <c r="A21935" s="213" t="s">
        <v>28304</v>
      </c>
      <c r="B21935" s="209" t="s">
        <v>28305</v>
      </c>
      <c r="C21935" s="209" t="s">
        <v>14997</v>
      </c>
      <c r="D21935" s="223">
        <v>18.100000000000001</v>
      </c>
    </row>
    <row r="21936" spans="1:4">
      <c r="A21936" s="213" t="s">
        <v>28306</v>
      </c>
      <c r="B21936" s="209" t="s">
        <v>28307</v>
      </c>
      <c r="C21936" s="209" t="s">
        <v>14997</v>
      </c>
      <c r="D21936" s="223">
        <v>7.95</v>
      </c>
    </row>
    <row r="21937" spans="1:4">
      <c r="A21937" s="213" t="s">
        <v>28308</v>
      </c>
      <c r="B21937" s="209" t="s">
        <v>28309</v>
      </c>
      <c r="C21937" s="209" t="s">
        <v>14997</v>
      </c>
      <c r="D21937" s="223">
        <v>5.94</v>
      </c>
    </row>
    <row r="21938" spans="1:4">
      <c r="A21938" s="213" t="s">
        <v>28310</v>
      </c>
      <c r="B21938" s="209" t="s">
        <v>28311</v>
      </c>
      <c r="C21938" s="209" t="s">
        <v>14997</v>
      </c>
      <c r="D21938" s="223">
        <v>12.99</v>
      </c>
    </row>
    <row r="21939" spans="1:4">
      <c r="A21939" s="213" t="s">
        <v>28312</v>
      </c>
      <c r="B21939" s="209" t="s">
        <v>28313</v>
      </c>
      <c r="C21939" s="209" t="s">
        <v>14997</v>
      </c>
      <c r="D21939" s="223">
        <v>11.69</v>
      </c>
    </row>
    <row r="21940" spans="1:4" ht="24" customHeight="1">
      <c r="A21940" s="416" t="s">
        <v>28314</v>
      </c>
      <c r="B21940" s="417"/>
      <c r="C21940" s="417"/>
      <c r="D21940" s="418"/>
    </row>
    <row r="21941" spans="1:4">
      <c r="A21941" s="213" t="s">
        <v>28315</v>
      </c>
      <c r="B21941" s="209" t="s">
        <v>28316</v>
      </c>
      <c r="C21941" s="209" t="s">
        <v>14997</v>
      </c>
      <c r="D21941" s="223">
        <v>4.6900000000000004</v>
      </c>
    </row>
    <row r="21942" spans="1:4" ht="25.5">
      <c r="A21942" s="213" t="s">
        <v>28317</v>
      </c>
      <c r="B21942" s="209" t="s">
        <v>28318</v>
      </c>
      <c r="C21942" s="209" t="s">
        <v>14997</v>
      </c>
      <c r="D21942" s="223">
        <v>133.94</v>
      </c>
    </row>
    <row r="21943" spans="1:4" ht="25.5">
      <c r="A21943" s="213" t="s">
        <v>28319</v>
      </c>
      <c r="B21943" s="209" t="s">
        <v>28320</v>
      </c>
      <c r="C21943" s="209" t="s">
        <v>14997</v>
      </c>
      <c r="D21943" s="223">
        <v>161.9</v>
      </c>
    </row>
    <row r="21944" spans="1:4" ht="25.5">
      <c r="A21944" s="213" t="s">
        <v>28321</v>
      </c>
      <c r="B21944" s="209" t="s">
        <v>28322</v>
      </c>
      <c r="C21944" s="209" t="s">
        <v>14997</v>
      </c>
      <c r="D21944" s="223">
        <v>24.06</v>
      </c>
    </row>
    <row r="21945" spans="1:4" ht="25.5">
      <c r="A21945" s="213" t="s">
        <v>28323</v>
      </c>
      <c r="B21945" s="209" t="s">
        <v>28324</v>
      </c>
      <c r="C21945" s="209" t="s">
        <v>14997</v>
      </c>
      <c r="D21945" s="223">
        <v>19.989999999999998</v>
      </c>
    </row>
    <row r="21946" spans="1:4" ht="25.5">
      <c r="A21946" s="213" t="s">
        <v>28325</v>
      </c>
      <c r="B21946" s="209" t="s">
        <v>28326</v>
      </c>
      <c r="C21946" s="209" t="s">
        <v>14997</v>
      </c>
      <c r="D21946" s="223">
        <v>8.4</v>
      </c>
    </row>
    <row r="21947" spans="1:4" ht="20.25" customHeight="1">
      <c r="A21947" s="416" t="s">
        <v>28327</v>
      </c>
      <c r="B21947" s="417"/>
      <c r="C21947" s="417"/>
      <c r="D21947" s="418"/>
    </row>
    <row r="21948" spans="1:4">
      <c r="A21948" s="213" t="s">
        <v>28328</v>
      </c>
      <c r="B21948" s="209" t="s">
        <v>28329</v>
      </c>
      <c r="C21948" s="209" t="s">
        <v>14997</v>
      </c>
      <c r="D21948" s="223">
        <v>11.71</v>
      </c>
    </row>
    <row r="21949" spans="1:4">
      <c r="A21949" s="213" t="s">
        <v>28330</v>
      </c>
      <c r="B21949" s="209" t="s">
        <v>28331</v>
      </c>
      <c r="C21949" s="209" t="s">
        <v>14883</v>
      </c>
      <c r="D21949" s="223">
        <v>24.83</v>
      </c>
    </row>
    <row r="21950" spans="1:4">
      <c r="A21950" s="213" t="s">
        <v>28332</v>
      </c>
      <c r="B21950" s="209" t="s">
        <v>28333</v>
      </c>
      <c r="C21950" s="209" t="s">
        <v>14883</v>
      </c>
      <c r="D21950" s="223">
        <v>54.84</v>
      </c>
    </row>
    <row r="21951" spans="1:4">
      <c r="A21951" s="213" t="s">
        <v>28334</v>
      </c>
      <c r="B21951" s="209" t="s">
        <v>28335</v>
      </c>
      <c r="C21951" s="209" t="s">
        <v>14883</v>
      </c>
      <c r="D21951" s="223">
        <v>87.63</v>
      </c>
    </row>
    <row r="21952" spans="1:4">
      <c r="A21952" s="213" t="s">
        <v>28336</v>
      </c>
      <c r="B21952" s="209" t="s">
        <v>28337</v>
      </c>
      <c r="C21952" s="209" t="s">
        <v>14883</v>
      </c>
      <c r="D21952" s="223">
        <v>170.41</v>
      </c>
    </row>
    <row r="21953" spans="1:4">
      <c r="A21953" s="213" t="s">
        <v>28338</v>
      </c>
      <c r="B21953" s="209" t="s">
        <v>28339</v>
      </c>
      <c r="C21953" s="209" t="s">
        <v>14883</v>
      </c>
      <c r="D21953" s="223">
        <v>249.95</v>
      </c>
    </row>
    <row r="21954" spans="1:4">
      <c r="A21954" s="213" t="s">
        <v>28340</v>
      </c>
      <c r="B21954" s="209" t="s">
        <v>28341</v>
      </c>
      <c r="C21954" s="209" t="s">
        <v>14883</v>
      </c>
      <c r="D21954" s="223">
        <v>289.97000000000003</v>
      </c>
    </row>
    <row r="21955" spans="1:4">
      <c r="A21955" s="213" t="s">
        <v>28342</v>
      </c>
      <c r="B21955" s="209" t="s">
        <v>28343</v>
      </c>
      <c r="C21955" s="209" t="s">
        <v>14883</v>
      </c>
      <c r="D21955" s="223">
        <v>458.37</v>
      </c>
    </row>
    <row r="21956" spans="1:4" ht="23.25" customHeight="1">
      <c r="A21956" s="416" t="s">
        <v>28344</v>
      </c>
      <c r="B21956" s="417"/>
      <c r="C21956" s="417"/>
      <c r="D21956" s="418"/>
    </row>
    <row r="21957" spans="1:4">
      <c r="A21957" s="213" t="s">
        <v>28345</v>
      </c>
      <c r="B21957" s="209" t="s">
        <v>28346</v>
      </c>
      <c r="C21957" s="209" t="s">
        <v>14883</v>
      </c>
      <c r="D21957" s="223">
        <v>6.87</v>
      </c>
    </row>
    <row r="21958" spans="1:4">
      <c r="A21958" s="213" t="s">
        <v>28347</v>
      </c>
      <c r="B21958" s="209" t="s">
        <v>28348</v>
      </c>
      <c r="C21958" s="209" t="s">
        <v>14883</v>
      </c>
      <c r="D21958" s="223">
        <v>13.65</v>
      </c>
    </row>
    <row r="21959" spans="1:4">
      <c r="A21959" s="213" t="s">
        <v>28349</v>
      </c>
      <c r="B21959" s="209" t="s">
        <v>28350</v>
      </c>
      <c r="C21959" s="209" t="s">
        <v>14883</v>
      </c>
      <c r="D21959" s="223">
        <v>37.04</v>
      </c>
    </row>
    <row r="21960" spans="1:4">
      <c r="A21960" s="213" t="s">
        <v>28351</v>
      </c>
      <c r="B21960" s="209" t="s">
        <v>28352</v>
      </c>
      <c r="C21960" s="209" t="s">
        <v>14883</v>
      </c>
      <c r="D21960" s="223">
        <v>94.55</v>
      </c>
    </row>
    <row r="21961" spans="1:4">
      <c r="A21961" s="213" t="s">
        <v>28353</v>
      </c>
      <c r="B21961" s="209" t="s">
        <v>28354</v>
      </c>
      <c r="C21961" s="209" t="s">
        <v>14883</v>
      </c>
      <c r="D21961" s="223">
        <v>9.75</v>
      </c>
    </row>
    <row r="21962" spans="1:4">
      <c r="A21962" s="213" t="s">
        <v>28355</v>
      </c>
      <c r="B21962" s="209" t="s">
        <v>28356</v>
      </c>
      <c r="C21962" s="209" t="s">
        <v>14883</v>
      </c>
      <c r="D21962" s="223">
        <v>15.85</v>
      </c>
    </row>
    <row r="21963" spans="1:4" ht="21" customHeight="1">
      <c r="A21963" s="416" t="s">
        <v>28357</v>
      </c>
      <c r="B21963" s="417"/>
      <c r="C21963" s="417"/>
      <c r="D21963" s="418"/>
    </row>
    <row r="21964" spans="1:4">
      <c r="A21964" s="213" t="s">
        <v>28358</v>
      </c>
      <c r="B21964" s="209" t="s">
        <v>28359</v>
      </c>
      <c r="C21964" s="209" t="s">
        <v>14883</v>
      </c>
      <c r="D21964" s="223">
        <v>9.01</v>
      </c>
    </row>
    <row r="21965" spans="1:4">
      <c r="A21965" s="213" t="s">
        <v>28360</v>
      </c>
      <c r="B21965" s="209" t="s">
        <v>28361</v>
      </c>
      <c r="C21965" s="209" t="s">
        <v>14883</v>
      </c>
      <c r="D21965" s="223">
        <v>31.02</v>
      </c>
    </row>
    <row r="21966" spans="1:4">
      <c r="A21966" s="213" t="s">
        <v>28362</v>
      </c>
      <c r="B21966" s="209" t="s">
        <v>28363</v>
      </c>
      <c r="C21966" s="209" t="s">
        <v>14883</v>
      </c>
      <c r="D21966" s="223">
        <v>64.22</v>
      </c>
    </row>
    <row r="21967" spans="1:4">
      <c r="A21967" s="213" t="s">
        <v>28364</v>
      </c>
      <c r="B21967" s="209" t="s">
        <v>28365</v>
      </c>
      <c r="C21967" s="209" t="s">
        <v>14883</v>
      </c>
      <c r="D21967" s="223">
        <v>11.7</v>
      </c>
    </row>
    <row r="21968" spans="1:4">
      <c r="A21968" s="213" t="s">
        <v>28366</v>
      </c>
      <c r="B21968" s="209" t="s">
        <v>28367</v>
      </c>
      <c r="C21968" s="209" t="s">
        <v>14883</v>
      </c>
      <c r="D21968" s="223">
        <v>20.52</v>
      </c>
    </row>
    <row r="21969" spans="1:4" ht="21" customHeight="1">
      <c r="A21969" s="416" t="s">
        <v>28368</v>
      </c>
      <c r="B21969" s="417"/>
      <c r="C21969" s="417"/>
      <c r="D21969" s="418"/>
    </row>
    <row r="21970" spans="1:4" ht="23.25" customHeight="1">
      <c r="A21970" s="440" t="s">
        <v>28369</v>
      </c>
      <c r="B21970" s="441"/>
      <c r="C21970" s="441"/>
      <c r="D21970" s="442"/>
    </row>
    <row r="21971" spans="1:4" ht="25.5">
      <c r="A21971" s="213" t="s">
        <v>28370</v>
      </c>
      <c r="B21971" s="209" t="s">
        <v>28371</v>
      </c>
      <c r="C21971" s="209" t="s">
        <v>14883</v>
      </c>
      <c r="D21971" s="223">
        <v>8.84</v>
      </c>
    </row>
    <row r="21972" spans="1:4" ht="25.5">
      <c r="A21972" s="213" t="s">
        <v>28372</v>
      </c>
      <c r="B21972" s="209" t="s">
        <v>28373</v>
      </c>
      <c r="C21972" s="209" t="s">
        <v>14883</v>
      </c>
      <c r="D21972" s="223">
        <v>17.66</v>
      </c>
    </row>
    <row r="21973" spans="1:4" ht="25.5">
      <c r="A21973" s="213" t="s">
        <v>28374</v>
      </c>
      <c r="B21973" s="209" t="s">
        <v>28375</v>
      </c>
      <c r="C21973" s="209" t="s">
        <v>14883</v>
      </c>
      <c r="D21973" s="223">
        <v>57.9</v>
      </c>
    </row>
    <row r="21974" spans="1:4" ht="25.5">
      <c r="A21974" s="213" t="s">
        <v>28376</v>
      </c>
      <c r="B21974" s="209" t="s">
        <v>28377</v>
      </c>
      <c r="C21974" s="209" t="s">
        <v>14883</v>
      </c>
      <c r="D21974" s="223">
        <v>5.19</v>
      </c>
    </row>
    <row r="21975" spans="1:4" ht="25.5" customHeight="1">
      <c r="A21975" s="416" t="s">
        <v>28378</v>
      </c>
      <c r="B21975" s="417"/>
      <c r="C21975" s="419"/>
      <c r="D21975" s="224"/>
    </row>
    <row r="21976" spans="1:4" ht="25.5" customHeight="1">
      <c r="A21976" s="416" t="s">
        <v>28379</v>
      </c>
      <c r="B21976" s="417"/>
      <c r="C21976" s="417"/>
      <c r="D21976" s="418"/>
    </row>
    <row r="21977" spans="1:4">
      <c r="A21977" s="213" t="s">
        <v>28380</v>
      </c>
      <c r="B21977" s="209" t="s">
        <v>28381</v>
      </c>
      <c r="C21977" s="209" t="s">
        <v>14883</v>
      </c>
      <c r="D21977" s="223">
        <v>0.13</v>
      </c>
    </row>
    <row r="21978" spans="1:4">
      <c r="A21978" s="213" t="s">
        <v>28382</v>
      </c>
      <c r="B21978" s="209" t="s">
        <v>28383</v>
      </c>
      <c r="C21978" s="209" t="s">
        <v>14883</v>
      </c>
      <c r="D21978" s="223">
        <v>27.74</v>
      </c>
    </row>
    <row r="21979" spans="1:4">
      <c r="A21979" s="213" t="s">
        <v>28384</v>
      </c>
      <c r="B21979" s="209" t="s">
        <v>28385</v>
      </c>
      <c r="C21979" s="209" t="s">
        <v>14883</v>
      </c>
      <c r="D21979" s="223">
        <v>41.89</v>
      </c>
    </row>
    <row r="21980" spans="1:4">
      <c r="A21980" s="213" t="s">
        <v>28386</v>
      </c>
      <c r="B21980" s="209" t="s">
        <v>28387</v>
      </c>
      <c r="C21980" s="209" t="s">
        <v>14883</v>
      </c>
      <c r="D21980" s="223">
        <v>34.46</v>
      </c>
    </row>
    <row r="21981" spans="1:4">
      <c r="A21981" s="213" t="s">
        <v>28388</v>
      </c>
      <c r="B21981" s="209" t="s">
        <v>28389</v>
      </c>
      <c r="C21981" s="209" t="s">
        <v>14883</v>
      </c>
      <c r="D21981" s="223">
        <v>11.29</v>
      </c>
    </row>
    <row r="21982" spans="1:4">
      <c r="A21982" s="213" t="s">
        <v>28390</v>
      </c>
      <c r="B21982" s="209" t="s">
        <v>28391</v>
      </c>
      <c r="C21982" s="209" t="s">
        <v>14883</v>
      </c>
      <c r="D21982" s="223">
        <v>73.11</v>
      </c>
    </row>
    <row r="21983" spans="1:4">
      <c r="A21983" s="213" t="s">
        <v>28392</v>
      </c>
      <c r="B21983" s="209" t="s">
        <v>28393</v>
      </c>
      <c r="C21983" s="209" t="s">
        <v>14883</v>
      </c>
      <c r="D21983" s="223">
        <v>107.59</v>
      </c>
    </row>
    <row r="21984" spans="1:4">
      <c r="A21984" s="213" t="s">
        <v>28394</v>
      </c>
      <c r="B21984" s="209" t="s">
        <v>28395</v>
      </c>
      <c r="C21984" s="209" t="s">
        <v>14883</v>
      </c>
      <c r="D21984" s="223">
        <v>119.43</v>
      </c>
    </row>
    <row r="21985" spans="1:4">
      <c r="A21985" s="213" t="s">
        <v>28396</v>
      </c>
      <c r="B21985" s="209" t="s">
        <v>28397</v>
      </c>
      <c r="C21985" s="209" t="s">
        <v>14883</v>
      </c>
      <c r="D21985" s="223">
        <v>14.9</v>
      </c>
    </row>
    <row r="21986" spans="1:4">
      <c r="A21986" s="213" t="s">
        <v>28398</v>
      </c>
      <c r="B21986" s="209" t="s">
        <v>28399</v>
      </c>
      <c r="C21986" s="209" t="s">
        <v>14883</v>
      </c>
      <c r="D21986" s="223">
        <v>171.06</v>
      </c>
    </row>
    <row r="21987" spans="1:4" ht="26.25" customHeight="1">
      <c r="A21987" s="416" t="s">
        <v>28400</v>
      </c>
      <c r="B21987" s="417"/>
      <c r="C21987" s="417"/>
      <c r="D21987" s="418"/>
    </row>
    <row r="21988" spans="1:4" ht="24" customHeight="1">
      <c r="A21988" s="416" t="s">
        <v>28401</v>
      </c>
      <c r="B21988" s="417"/>
      <c r="C21988" s="417"/>
      <c r="D21988" s="418"/>
    </row>
    <row r="21989" spans="1:4">
      <c r="A21989" s="213" t="s">
        <v>28402</v>
      </c>
      <c r="B21989" s="209" t="s">
        <v>28403</v>
      </c>
      <c r="C21989" s="209" t="s">
        <v>14997</v>
      </c>
      <c r="D21989" s="223">
        <v>27.65</v>
      </c>
    </row>
    <row r="21990" spans="1:4">
      <c r="A21990" s="213" t="s">
        <v>28404</v>
      </c>
      <c r="B21990" s="209" t="s">
        <v>28405</v>
      </c>
      <c r="C21990" s="209" t="s">
        <v>14997</v>
      </c>
      <c r="D21990" s="223">
        <v>49.73</v>
      </c>
    </row>
    <row r="21991" spans="1:4">
      <c r="A21991" s="213" t="s">
        <v>28406</v>
      </c>
      <c r="B21991" s="209" t="s">
        <v>28407</v>
      </c>
      <c r="C21991" s="209" t="s">
        <v>14997</v>
      </c>
      <c r="D21991" s="223">
        <v>42.97</v>
      </c>
    </row>
    <row r="21992" spans="1:4">
      <c r="A21992" s="213" t="s">
        <v>28408</v>
      </c>
      <c r="B21992" s="209" t="s">
        <v>28409</v>
      </c>
      <c r="C21992" s="209" t="s">
        <v>14997</v>
      </c>
      <c r="D21992" s="223">
        <v>15.32</v>
      </c>
    </row>
    <row r="21993" spans="1:4">
      <c r="A21993" s="213" t="s">
        <v>28410</v>
      </c>
      <c r="B21993" s="209" t="s">
        <v>28411</v>
      </c>
      <c r="C21993" s="209" t="s">
        <v>14997</v>
      </c>
      <c r="D21993" s="223">
        <v>69.12</v>
      </c>
    </row>
    <row r="21994" spans="1:4">
      <c r="A21994" s="213" t="s">
        <v>28412</v>
      </c>
      <c r="B21994" s="209" t="s">
        <v>28413</v>
      </c>
      <c r="C21994" s="209" t="s">
        <v>14997</v>
      </c>
      <c r="D21994" s="223">
        <v>18.86</v>
      </c>
    </row>
    <row r="21995" spans="1:4" ht="27.75" customHeight="1">
      <c r="A21995" s="416" t="s">
        <v>28414</v>
      </c>
      <c r="B21995" s="417"/>
      <c r="C21995" s="417"/>
      <c r="D21995" s="418"/>
    </row>
    <row r="21996" spans="1:4">
      <c r="A21996" s="213" t="s">
        <v>28415</v>
      </c>
      <c r="B21996" s="209" t="s">
        <v>28416</v>
      </c>
      <c r="C21996" s="209" t="s">
        <v>14997</v>
      </c>
      <c r="D21996" s="223">
        <v>0.8</v>
      </c>
    </row>
    <row r="21997" spans="1:4">
      <c r="A21997" s="213" t="s">
        <v>28417</v>
      </c>
      <c r="B21997" s="209" t="s">
        <v>28418</v>
      </c>
      <c r="C21997" s="209" t="s">
        <v>14997</v>
      </c>
      <c r="D21997" s="223">
        <v>7.19</v>
      </c>
    </row>
    <row r="21998" spans="1:4">
      <c r="A21998" s="213" t="s">
        <v>28419</v>
      </c>
      <c r="B21998" s="209" t="s">
        <v>28420</v>
      </c>
      <c r="C21998" s="209" t="s">
        <v>14997</v>
      </c>
      <c r="D21998" s="223">
        <v>0.8</v>
      </c>
    </row>
    <row r="21999" spans="1:4">
      <c r="A21999" s="213" t="s">
        <v>28421</v>
      </c>
      <c r="B21999" s="209" t="s">
        <v>28422</v>
      </c>
      <c r="C21999" s="209" t="s">
        <v>14997</v>
      </c>
      <c r="D21999" s="223">
        <v>1.1000000000000001</v>
      </c>
    </row>
    <row r="22000" spans="1:4">
      <c r="A22000" s="213" t="s">
        <v>28423</v>
      </c>
      <c r="B22000" s="209" t="s">
        <v>28424</v>
      </c>
      <c r="C22000" s="209" t="s">
        <v>14997</v>
      </c>
      <c r="D22000" s="223">
        <v>3.98</v>
      </c>
    </row>
    <row r="22001" spans="1:4">
      <c r="A22001" s="213" t="s">
        <v>28425</v>
      </c>
      <c r="B22001" s="209" t="s">
        <v>28426</v>
      </c>
      <c r="C22001" s="209" t="s">
        <v>14997</v>
      </c>
      <c r="D22001" s="223">
        <v>1.5</v>
      </c>
    </row>
    <row r="22002" spans="1:4">
      <c r="A22002" s="213" t="s">
        <v>28427</v>
      </c>
      <c r="B22002" s="209" t="s">
        <v>28428</v>
      </c>
      <c r="C22002" s="209" t="s">
        <v>14997</v>
      </c>
      <c r="D22002" s="223">
        <v>1.76</v>
      </c>
    </row>
    <row r="22003" spans="1:4" ht="21.75" customHeight="1">
      <c r="A22003" s="416" t="s">
        <v>28429</v>
      </c>
      <c r="B22003" s="417"/>
      <c r="C22003" s="417"/>
      <c r="D22003" s="418"/>
    </row>
    <row r="22004" spans="1:4">
      <c r="A22004" s="213" t="s">
        <v>28430</v>
      </c>
      <c r="B22004" s="209" t="s">
        <v>28431</v>
      </c>
      <c r="C22004" s="209" t="s">
        <v>14883</v>
      </c>
      <c r="D22004" s="223">
        <v>85.53</v>
      </c>
    </row>
    <row r="22005" spans="1:4">
      <c r="A22005" s="213" t="s">
        <v>28432</v>
      </c>
      <c r="B22005" s="209" t="s">
        <v>28433</v>
      </c>
      <c r="C22005" s="209" t="s">
        <v>14883</v>
      </c>
      <c r="D22005" s="223">
        <v>3.58</v>
      </c>
    </row>
    <row r="22006" spans="1:4">
      <c r="A22006" s="213" t="s">
        <v>28434</v>
      </c>
      <c r="B22006" s="209" t="s">
        <v>28435</v>
      </c>
      <c r="C22006" s="209" t="s">
        <v>14883</v>
      </c>
      <c r="D22006" s="223">
        <v>3.56</v>
      </c>
    </row>
    <row r="22007" spans="1:4">
      <c r="A22007" s="213" t="s">
        <v>28436</v>
      </c>
      <c r="B22007" s="209" t="s">
        <v>28437</v>
      </c>
      <c r="C22007" s="209" t="s">
        <v>14883</v>
      </c>
      <c r="D22007" s="223">
        <v>8.9499999999999993</v>
      </c>
    </row>
    <row r="22008" spans="1:4">
      <c r="A22008" s="213" t="s">
        <v>28438</v>
      </c>
      <c r="B22008" s="209" t="s">
        <v>28439</v>
      </c>
      <c r="C22008" s="209" t="s">
        <v>14883</v>
      </c>
      <c r="D22008" s="223">
        <v>14.46</v>
      </c>
    </row>
    <row r="22009" spans="1:4">
      <c r="A22009" s="213" t="s">
        <v>28440</v>
      </c>
      <c r="B22009" s="209" t="s">
        <v>28441</v>
      </c>
      <c r="C22009" s="209" t="s">
        <v>14883</v>
      </c>
      <c r="D22009" s="223">
        <v>12.73</v>
      </c>
    </row>
    <row r="22010" spans="1:4">
      <c r="A22010" s="213" t="s">
        <v>28442</v>
      </c>
      <c r="B22010" s="209" t="s">
        <v>28443</v>
      </c>
      <c r="C22010" s="209" t="s">
        <v>14883</v>
      </c>
      <c r="D22010" s="223">
        <v>29.39</v>
      </c>
    </row>
    <row r="22011" spans="1:4">
      <c r="A22011" s="213" t="s">
        <v>28444</v>
      </c>
      <c r="B22011" s="209" t="s">
        <v>28445</v>
      </c>
      <c r="C22011" s="209" t="s">
        <v>14883</v>
      </c>
      <c r="D22011" s="223">
        <v>47.76</v>
      </c>
    </row>
    <row r="22012" spans="1:4">
      <c r="A22012" s="213" t="s">
        <v>28446</v>
      </c>
      <c r="B22012" s="209" t="s">
        <v>28447</v>
      </c>
      <c r="C22012" s="209" t="s">
        <v>14883</v>
      </c>
      <c r="D22012" s="223">
        <v>61.91</v>
      </c>
    </row>
    <row r="22013" spans="1:4" ht="30" customHeight="1">
      <c r="A22013" s="416" t="s">
        <v>28448</v>
      </c>
      <c r="B22013" s="417"/>
      <c r="C22013" s="417"/>
      <c r="D22013" s="418"/>
    </row>
    <row r="22014" spans="1:4" ht="26.25" customHeight="1">
      <c r="A22014" s="416" t="s">
        <v>28449</v>
      </c>
      <c r="B22014" s="417"/>
      <c r="C22014" s="417"/>
      <c r="D22014" s="418"/>
    </row>
    <row r="22015" spans="1:4">
      <c r="A22015" s="213" t="s">
        <v>28450</v>
      </c>
      <c r="B22015" s="209" t="s">
        <v>28451</v>
      </c>
      <c r="C22015" s="209" t="s">
        <v>14997</v>
      </c>
      <c r="D22015" s="223">
        <v>119</v>
      </c>
    </row>
    <row r="22016" spans="1:4" ht="24" customHeight="1">
      <c r="A22016" s="416" t="s">
        <v>28452</v>
      </c>
      <c r="B22016" s="417"/>
      <c r="C22016" s="417"/>
      <c r="D22016" s="418"/>
    </row>
    <row r="22017" spans="1:4" ht="25.5">
      <c r="A22017" s="213" t="s">
        <v>28453</v>
      </c>
      <c r="B22017" s="209" t="s">
        <v>28454</v>
      </c>
      <c r="C22017" s="209" t="s">
        <v>14883</v>
      </c>
      <c r="D22017" s="223">
        <v>515.5</v>
      </c>
    </row>
    <row r="22018" spans="1:4" ht="25.5">
      <c r="A22018" s="213" t="s">
        <v>28455</v>
      </c>
      <c r="B22018" s="209" t="s">
        <v>28456</v>
      </c>
      <c r="C22018" s="209" t="s">
        <v>14883</v>
      </c>
      <c r="D22018" s="223">
        <v>540.35</v>
      </c>
    </row>
    <row r="22019" spans="1:4" ht="25.5">
      <c r="A22019" s="213" t="s">
        <v>28457</v>
      </c>
      <c r="B22019" s="209" t="s">
        <v>28458</v>
      </c>
      <c r="C22019" s="209" t="s">
        <v>14883</v>
      </c>
      <c r="D22019" s="223">
        <v>791.03</v>
      </c>
    </row>
    <row r="22020" spans="1:4" ht="25.5">
      <c r="A22020" s="213" t="s">
        <v>28459</v>
      </c>
      <c r="B22020" s="209" t="s">
        <v>28460</v>
      </c>
      <c r="C22020" s="209" t="s">
        <v>14883</v>
      </c>
      <c r="D22020" s="223">
        <v>143.52000000000001</v>
      </c>
    </row>
    <row r="22021" spans="1:4" ht="25.5">
      <c r="A22021" s="213" t="s">
        <v>28461</v>
      </c>
      <c r="B22021" s="209" t="s">
        <v>28462</v>
      </c>
      <c r="C22021" s="209" t="s">
        <v>14883</v>
      </c>
      <c r="D22021" s="223">
        <v>192.85</v>
      </c>
    </row>
    <row r="22022" spans="1:4" ht="25.5">
      <c r="A22022" s="213" t="s">
        <v>28463</v>
      </c>
      <c r="B22022" s="209" t="s">
        <v>28464</v>
      </c>
      <c r="C22022" s="209" t="s">
        <v>14883</v>
      </c>
      <c r="D22022" s="223">
        <v>233.47</v>
      </c>
    </row>
    <row r="22023" spans="1:4" ht="25.5">
      <c r="A22023" s="213" t="s">
        <v>28465</v>
      </c>
      <c r="B22023" s="209" t="s">
        <v>28466</v>
      </c>
      <c r="C22023" s="209" t="s">
        <v>14883</v>
      </c>
      <c r="D22023" s="223">
        <v>267.93</v>
      </c>
    </row>
    <row r="22024" spans="1:4" ht="25.5">
      <c r="A22024" s="213" t="s">
        <v>28467</v>
      </c>
      <c r="B22024" s="209" t="s">
        <v>28468</v>
      </c>
      <c r="C22024" s="209" t="s">
        <v>14883</v>
      </c>
      <c r="D22024" s="223">
        <v>408.95</v>
      </c>
    </row>
    <row r="22025" spans="1:4" ht="25.5">
      <c r="A22025" s="213" t="s">
        <v>28469</v>
      </c>
      <c r="B22025" s="209" t="s">
        <v>28470</v>
      </c>
      <c r="C22025" s="209" t="s">
        <v>14883</v>
      </c>
      <c r="D22025" s="223">
        <v>302.39</v>
      </c>
    </row>
    <row r="22026" spans="1:4" ht="18.75" customHeight="1">
      <c r="A22026" s="416" t="s">
        <v>28471</v>
      </c>
      <c r="B22026" s="417"/>
      <c r="C22026" s="417"/>
      <c r="D22026" s="418"/>
    </row>
    <row r="22027" spans="1:4" ht="25.5">
      <c r="A22027" s="213" t="s">
        <v>28472</v>
      </c>
      <c r="B22027" s="209" t="s">
        <v>28473</v>
      </c>
      <c r="C22027" s="209" t="s">
        <v>14883</v>
      </c>
      <c r="D22027" s="223">
        <v>37.220300000000002</v>
      </c>
    </row>
    <row r="22028" spans="1:4">
      <c r="A22028" s="213" t="s">
        <v>28474</v>
      </c>
      <c r="B22028" s="209" t="s">
        <v>28475</v>
      </c>
      <c r="C22028" s="209" t="s">
        <v>14883</v>
      </c>
      <c r="D22028" s="223">
        <v>209.38</v>
      </c>
    </row>
    <row r="22029" spans="1:4" ht="25.5">
      <c r="A22029" s="213" t="s">
        <v>28476</v>
      </c>
      <c r="B22029" s="209" t="s">
        <v>28477</v>
      </c>
      <c r="C22029" s="209" t="s">
        <v>14883</v>
      </c>
      <c r="D22029" s="223">
        <v>117.99</v>
      </c>
    </row>
    <row r="22030" spans="1:4" ht="25.5">
      <c r="A22030" s="213" t="s">
        <v>28478</v>
      </c>
      <c r="B22030" s="209" t="s">
        <v>28479</v>
      </c>
      <c r="C22030" s="209" t="s">
        <v>14883</v>
      </c>
      <c r="D22030" s="223">
        <v>166.03</v>
      </c>
    </row>
    <row r="22031" spans="1:4" ht="25.5">
      <c r="A22031" s="213" t="s">
        <v>28480</v>
      </c>
      <c r="B22031" s="209" t="s">
        <v>28481</v>
      </c>
      <c r="C22031" s="209" t="s">
        <v>14883</v>
      </c>
      <c r="D22031" s="223">
        <v>205.94</v>
      </c>
    </row>
    <row r="22032" spans="1:4" ht="25.5">
      <c r="A22032" s="213" t="s">
        <v>28482</v>
      </c>
      <c r="B22032" s="209" t="s">
        <v>28483</v>
      </c>
      <c r="C22032" s="209" t="s">
        <v>14883</v>
      </c>
      <c r="D22032" s="223">
        <v>108.55</v>
      </c>
    </row>
    <row r="22033" spans="1:4" ht="19.5" customHeight="1">
      <c r="A22033" s="416" t="s">
        <v>28484</v>
      </c>
      <c r="B22033" s="417"/>
      <c r="C22033" s="417"/>
      <c r="D22033" s="418"/>
    </row>
    <row r="22034" spans="1:4" ht="18" customHeight="1">
      <c r="A22034" s="416" t="s">
        <v>28485</v>
      </c>
      <c r="B22034" s="417"/>
      <c r="C22034" s="417"/>
      <c r="D22034" s="418"/>
    </row>
    <row r="22035" spans="1:4" ht="25.5">
      <c r="A22035" s="213" t="s">
        <v>28486</v>
      </c>
      <c r="B22035" s="209" t="s">
        <v>28487</v>
      </c>
      <c r="C22035" s="209" t="s">
        <v>14883</v>
      </c>
      <c r="D22035" s="223">
        <v>8.01</v>
      </c>
    </row>
    <row r="22036" spans="1:4" ht="25.5">
      <c r="A22036" s="213" t="s">
        <v>28488</v>
      </c>
      <c r="B22036" s="209" t="s">
        <v>28489</v>
      </c>
      <c r="C22036" s="209" t="s">
        <v>14883</v>
      </c>
      <c r="D22036" s="223">
        <v>5.94</v>
      </c>
    </row>
    <row r="22037" spans="1:4" ht="18" customHeight="1">
      <c r="A22037" s="416" t="s">
        <v>28490</v>
      </c>
      <c r="B22037" s="417"/>
      <c r="C22037" s="417"/>
      <c r="D22037" s="418"/>
    </row>
    <row r="22038" spans="1:4">
      <c r="A22038" s="213" t="s">
        <v>28491</v>
      </c>
      <c r="B22038" s="209" t="s">
        <v>28492</v>
      </c>
      <c r="C22038" s="209" t="s">
        <v>14657</v>
      </c>
      <c r="D22038" s="223">
        <v>8.2515000000000001</v>
      </c>
    </row>
    <row r="22039" spans="1:4">
      <c r="A22039" s="213" t="s">
        <v>28493</v>
      </c>
      <c r="B22039" s="209" t="s">
        <v>28494</v>
      </c>
      <c r="C22039" s="209" t="s">
        <v>14657</v>
      </c>
      <c r="D22039" s="223">
        <v>8.7745999999999995</v>
      </c>
    </row>
    <row r="22040" spans="1:4">
      <c r="A22040" s="213" t="s">
        <v>28495</v>
      </c>
      <c r="B22040" s="209" t="s">
        <v>28496</v>
      </c>
      <c r="C22040" s="209" t="s">
        <v>14657</v>
      </c>
      <c r="D22040" s="223">
        <v>8.3691999999999993</v>
      </c>
    </row>
    <row r="22041" spans="1:4">
      <c r="A22041" s="213" t="s">
        <v>28497</v>
      </c>
      <c r="B22041" s="209" t="s">
        <v>28498</v>
      </c>
      <c r="C22041" s="209" t="s">
        <v>14657</v>
      </c>
      <c r="D22041" s="223">
        <v>8.9184999999999999</v>
      </c>
    </row>
    <row r="22042" spans="1:4">
      <c r="A22042" s="213" t="s">
        <v>28499</v>
      </c>
      <c r="B22042" s="209" t="s">
        <v>28500</v>
      </c>
      <c r="C22042" s="209" t="s">
        <v>14657</v>
      </c>
      <c r="D22042" s="223">
        <v>8.1750000000000007</v>
      </c>
    </row>
    <row r="22043" spans="1:4">
      <c r="A22043" s="213" t="s">
        <v>28501</v>
      </c>
      <c r="B22043" s="209" t="s">
        <v>28502</v>
      </c>
      <c r="C22043" s="209" t="s">
        <v>14657</v>
      </c>
      <c r="D22043" s="223">
        <v>8.3450000000000006</v>
      </c>
    </row>
    <row r="22044" spans="1:4">
      <c r="A22044" s="213" t="s">
        <v>28503</v>
      </c>
      <c r="B22044" s="209" t="s">
        <v>28504</v>
      </c>
      <c r="C22044" s="209" t="s">
        <v>14657</v>
      </c>
      <c r="D22044" s="223">
        <v>8.4322999999999997</v>
      </c>
    </row>
    <row r="22045" spans="1:4">
      <c r="A22045" s="213" t="s">
        <v>28505</v>
      </c>
      <c r="B22045" s="209" t="s">
        <v>28506</v>
      </c>
      <c r="C22045" s="209" t="s">
        <v>14657</v>
      </c>
      <c r="D22045" s="223">
        <v>8.4649999999999999</v>
      </c>
    </row>
    <row r="22046" spans="1:4">
      <c r="A22046" s="213" t="s">
        <v>28507</v>
      </c>
      <c r="B22046" s="209" t="s">
        <v>28508</v>
      </c>
      <c r="C22046" s="209" t="s">
        <v>14657</v>
      </c>
      <c r="D22046" s="223">
        <v>9.5919000000000008</v>
      </c>
    </row>
    <row r="22047" spans="1:4" ht="21.75" customHeight="1">
      <c r="A22047" s="416" t="s">
        <v>28509</v>
      </c>
      <c r="B22047" s="417"/>
      <c r="C22047" s="417"/>
      <c r="D22047" s="418"/>
    </row>
    <row r="22048" spans="1:4">
      <c r="A22048" s="213" t="s">
        <v>28510</v>
      </c>
      <c r="B22048" s="209" t="s">
        <v>28511</v>
      </c>
      <c r="C22048" s="209" t="s">
        <v>14997</v>
      </c>
      <c r="D22048" s="223">
        <v>57.26</v>
      </c>
    </row>
    <row r="22049" spans="1:4">
      <c r="A22049" s="213" t="s">
        <v>28512</v>
      </c>
      <c r="B22049" s="209" t="s">
        <v>28513</v>
      </c>
      <c r="C22049" s="209" t="s">
        <v>14997</v>
      </c>
      <c r="D22049" s="223">
        <v>37.090000000000003</v>
      </c>
    </row>
    <row r="22050" spans="1:4">
      <c r="A22050" s="213" t="s">
        <v>28514</v>
      </c>
      <c r="B22050" s="209" t="s">
        <v>28515</v>
      </c>
      <c r="C22050" s="209" t="s">
        <v>14997</v>
      </c>
      <c r="D22050" s="223">
        <v>44.49</v>
      </c>
    </row>
    <row r="22051" spans="1:4" ht="19.5" customHeight="1">
      <c r="A22051" s="416" t="s">
        <v>28516</v>
      </c>
      <c r="B22051" s="417"/>
      <c r="C22051" s="417"/>
      <c r="D22051" s="418"/>
    </row>
    <row r="22052" spans="1:4">
      <c r="A22052" s="213" t="s">
        <v>28517</v>
      </c>
      <c r="B22052" s="209" t="s">
        <v>28518</v>
      </c>
      <c r="C22052" s="209" t="s">
        <v>14657</v>
      </c>
      <c r="D22052" s="223">
        <v>16.98</v>
      </c>
    </row>
    <row r="22053" spans="1:4" ht="23.25" customHeight="1">
      <c r="A22053" s="416" t="s">
        <v>28519</v>
      </c>
      <c r="B22053" s="417"/>
      <c r="C22053" s="417"/>
      <c r="D22053" s="418"/>
    </row>
    <row r="22054" spans="1:4">
      <c r="A22054" s="213" t="s">
        <v>28520</v>
      </c>
      <c r="B22054" s="209" t="s">
        <v>28521</v>
      </c>
      <c r="C22054" s="209" t="s">
        <v>14674</v>
      </c>
      <c r="D22054" s="223">
        <v>18.920000000000002</v>
      </c>
    </row>
    <row r="22055" spans="1:4" ht="18" customHeight="1">
      <c r="A22055" s="416" t="s">
        <v>28522</v>
      </c>
      <c r="B22055" s="417"/>
      <c r="C22055" s="417"/>
      <c r="D22055" s="418"/>
    </row>
    <row r="22056" spans="1:4" ht="25.5">
      <c r="A22056" s="213" t="s">
        <v>28523</v>
      </c>
      <c r="B22056" s="209" t="s">
        <v>28524</v>
      </c>
      <c r="C22056" s="209" t="s">
        <v>14674</v>
      </c>
      <c r="D22056" s="223">
        <v>17.89</v>
      </c>
    </row>
    <row r="22057" spans="1:4">
      <c r="A22057" s="213" t="s">
        <v>28525</v>
      </c>
      <c r="B22057" s="209" t="s">
        <v>28526</v>
      </c>
      <c r="C22057" s="209" t="s">
        <v>14674</v>
      </c>
      <c r="D22057" s="223">
        <v>9.7449999999999992</v>
      </c>
    </row>
    <row r="22058" spans="1:4">
      <c r="A22058" s="213" t="s">
        <v>28527</v>
      </c>
      <c r="B22058" s="209" t="s">
        <v>28528</v>
      </c>
      <c r="C22058" s="209" t="s">
        <v>14674</v>
      </c>
      <c r="D22058" s="223">
        <v>11.52</v>
      </c>
    </row>
    <row r="22059" spans="1:4">
      <c r="A22059" s="213" t="s">
        <v>28529</v>
      </c>
      <c r="B22059" s="209" t="s">
        <v>28530</v>
      </c>
      <c r="C22059" s="209" t="s">
        <v>14674</v>
      </c>
      <c r="D22059" s="223">
        <v>12.58</v>
      </c>
    </row>
    <row r="22060" spans="1:4" ht="20.25" customHeight="1">
      <c r="A22060" s="416" t="s">
        <v>28531</v>
      </c>
      <c r="B22060" s="417"/>
      <c r="C22060" s="417"/>
      <c r="D22060" s="418"/>
    </row>
    <row r="22061" spans="1:4">
      <c r="A22061" s="213" t="s">
        <v>28532</v>
      </c>
      <c r="B22061" s="209" t="s">
        <v>28533</v>
      </c>
      <c r="C22061" s="209" t="s">
        <v>14883</v>
      </c>
      <c r="D22061" s="223">
        <v>12.45</v>
      </c>
    </row>
    <row r="22062" spans="1:4">
      <c r="A22062" s="213" t="s">
        <v>28534</v>
      </c>
      <c r="B22062" s="209" t="s">
        <v>28535</v>
      </c>
      <c r="C22062" s="209" t="s">
        <v>14883</v>
      </c>
      <c r="D22062" s="223">
        <v>4.3600000000000003</v>
      </c>
    </row>
    <row r="22063" spans="1:4">
      <c r="A22063" s="213" t="s">
        <v>28536</v>
      </c>
      <c r="B22063" s="209" t="s">
        <v>28537</v>
      </c>
      <c r="C22063" s="209" t="s">
        <v>14883</v>
      </c>
      <c r="D22063" s="223">
        <v>28.6267</v>
      </c>
    </row>
    <row r="22064" spans="1:4">
      <c r="A22064" s="213" t="s">
        <v>28538</v>
      </c>
      <c r="B22064" s="209" t="s">
        <v>28539</v>
      </c>
      <c r="C22064" s="209" t="s">
        <v>14883</v>
      </c>
      <c r="D22064" s="223">
        <v>9.16</v>
      </c>
    </row>
    <row r="22065" spans="1:4">
      <c r="A22065" s="213" t="s">
        <v>28540</v>
      </c>
      <c r="B22065" s="209" t="s">
        <v>28541</v>
      </c>
      <c r="C22065" s="209" t="s">
        <v>14883</v>
      </c>
      <c r="D22065" s="223">
        <v>5.33</v>
      </c>
    </row>
    <row r="22066" spans="1:4">
      <c r="A22066" s="213" t="s">
        <v>28542</v>
      </c>
      <c r="B22066" s="209" t="s">
        <v>28543</v>
      </c>
      <c r="C22066" s="209" t="s">
        <v>14883</v>
      </c>
      <c r="D22066" s="223">
        <v>17.690000000000001</v>
      </c>
    </row>
    <row r="22067" spans="1:4" ht="24" customHeight="1">
      <c r="A22067" s="416" t="s">
        <v>28544</v>
      </c>
      <c r="B22067" s="417"/>
      <c r="C22067" s="417"/>
      <c r="D22067" s="418"/>
    </row>
    <row r="22068" spans="1:4" ht="21" customHeight="1">
      <c r="A22068" s="416" t="s">
        <v>28545</v>
      </c>
      <c r="B22068" s="417"/>
      <c r="C22068" s="417"/>
      <c r="D22068" s="418"/>
    </row>
    <row r="22069" spans="1:4">
      <c r="A22069" s="213" t="s">
        <v>28546</v>
      </c>
      <c r="B22069" s="209" t="s">
        <v>28547</v>
      </c>
      <c r="C22069" s="209" t="s">
        <v>24709</v>
      </c>
      <c r="D22069" s="223">
        <v>29.99</v>
      </c>
    </row>
    <row r="22070" spans="1:4">
      <c r="A22070" s="212" t="s">
        <v>28548</v>
      </c>
      <c r="B22070" s="208"/>
      <c r="C22070" s="208"/>
      <c r="D22070" s="224"/>
    </row>
    <row r="22071" spans="1:4" ht="25.5">
      <c r="A22071" s="213" t="s">
        <v>28549</v>
      </c>
      <c r="B22071" s="209" t="s">
        <v>28550</v>
      </c>
      <c r="C22071" s="209" t="s">
        <v>14657</v>
      </c>
      <c r="D22071" s="223">
        <v>191.96</v>
      </c>
    </row>
    <row r="22072" spans="1:4">
      <c r="A22072" s="213" t="s">
        <v>28551</v>
      </c>
      <c r="B22072" s="209" t="s">
        <v>28552</v>
      </c>
      <c r="C22072" s="209" t="s">
        <v>24709</v>
      </c>
      <c r="D22072" s="223">
        <v>32.770000000000003</v>
      </c>
    </row>
    <row r="22073" spans="1:4">
      <c r="A22073" s="213" t="s">
        <v>28553</v>
      </c>
      <c r="B22073" s="209" t="s">
        <v>28554</v>
      </c>
      <c r="C22073" s="209" t="s">
        <v>24709</v>
      </c>
      <c r="D22073" s="223">
        <v>34.44</v>
      </c>
    </row>
    <row r="22074" spans="1:4" ht="18.75" customHeight="1">
      <c r="A22074" s="416" t="s">
        <v>28555</v>
      </c>
      <c r="B22074" s="417"/>
      <c r="C22074" s="417"/>
      <c r="D22074" s="418"/>
    </row>
    <row r="22075" spans="1:4">
      <c r="A22075" s="213" t="s">
        <v>28556</v>
      </c>
      <c r="B22075" s="209" t="s">
        <v>28557</v>
      </c>
      <c r="C22075" s="209" t="s">
        <v>24709</v>
      </c>
      <c r="D22075" s="223">
        <v>40.25</v>
      </c>
    </row>
    <row r="22076" spans="1:4">
      <c r="A22076" s="213" t="s">
        <v>28558</v>
      </c>
      <c r="B22076" s="209" t="s">
        <v>28559</v>
      </c>
      <c r="C22076" s="209" t="s">
        <v>24709</v>
      </c>
      <c r="D22076" s="223">
        <v>123.58</v>
      </c>
    </row>
    <row r="22077" spans="1:4">
      <c r="A22077" s="213" t="s">
        <v>28560</v>
      </c>
      <c r="B22077" s="209" t="s">
        <v>28561</v>
      </c>
      <c r="C22077" s="209" t="s">
        <v>24709</v>
      </c>
      <c r="D22077" s="223">
        <v>38.86</v>
      </c>
    </row>
    <row r="22078" spans="1:4">
      <c r="A22078" s="213" t="s">
        <v>28562</v>
      </c>
      <c r="B22078" s="209" t="s">
        <v>28563</v>
      </c>
      <c r="C22078" s="209" t="s">
        <v>24709</v>
      </c>
      <c r="D22078" s="223">
        <v>40.01</v>
      </c>
    </row>
    <row r="22079" spans="1:4">
      <c r="A22079" s="213" t="s">
        <v>28564</v>
      </c>
      <c r="B22079" s="209" t="s">
        <v>28565</v>
      </c>
      <c r="C22079" s="209" t="s">
        <v>24709</v>
      </c>
      <c r="D22079" s="223">
        <v>43</v>
      </c>
    </row>
    <row r="22080" spans="1:4">
      <c r="A22080" s="213" t="s">
        <v>28566</v>
      </c>
      <c r="B22080" s="209" t="s">
        <v>28567</v>
      </c>
      <c r="C22080" s="209" t="s">
        <v>24709</v>
      </c>
      <c r="D22080" s="223">
        <v>56.39</v>
      </c>
    </row>
    <row r="22081" spans="1:4" ht="24" customHeight="1">
      <c r="A22081" s="416" t="s">
        <v>28568</v>
      </c>
      <c r="B22081" s="417"/>
      <c r="C22081" s="417"/>
      <c r="D22081" s="418"/>
    </row>
    <row r="22082" spans="1:4" ht="24" customHeight="1">
      <c r="A22082" s="416" t="s">
        <v>28569</v>
      </c>
      <c r="B22082" s="417"/>
      <c r="C22082" s="417"/>
      <c r="D22082" s="418"/>
    </row>
    <row r="22083" spans="1:4" ht="25.5">
      <c r="A22083" s="213" t="s">
        <v>28570</v>
      </c>
      <c r="B22083" s="209" t="s">
        <v>28571</v>
      </c>
      <c r="C22083" s="209" t="s">
        <v>14715</v>
      </c>
      <c r="D22083" s="223">
        <v>13.5</v>
      </c>
    </row>
    <row r="22084" spans="1:4" ht="38.25">
      <c r="A22084" s="213" t="s">
        <v>28572</v>
      </c>
      <c r="B22084" s="209" t="s">
        <v>28573</v>
      </c>
      <c r="C22084" s="209" t="s">
        <v>21918</v>
      </c>
      <c r="D22084" s="223">
        <v>22</v>
      </c>
    </row>
    <row r="22085" spans="1:4" ht="24" customHeight="1">
      <c r="A22085" s="416" t="s">
        <v>28574</v>
      </c>
      <c r="B22085" s="417"/>
      <c r="C22085" s="417"/>
      <c r="D22085" s="418"/>
    </row>
    <row r="22086" spans="1:4" ht="38.25">
      <c r="A22086" s="213" t="s">
        <v>28575</v>
      </c>
      <c r="B22086" s="209" t="s">
        <v>28576</v>
      </c>
      <c r="C22086" s="209" t="s">
        <v>19205</v>
      </c>
      <c r="D22086" s="223">
        <v>900</v>
      </c>
    </row>
    <row r="22087" spans="1:4" ht="21" customHeight="1">
      <c r="A22087" s="416" t="s">
        <v>28577</v>
      </c>
      <c r="B22087" s="417"/>
      <c r="C22087" s="417"/>
      <c r="D22087" s="418"/>
    </row>
    <row r="22088" spans="1:4" ht="25.5">
      <c r="A22088" s="213" t="s">
        <v>28578</v>
      </c>
      <c r="B22088" s="209" t="s">
        <v>28579</v>
      </c>
      <c r="C22088" s="209" t="s">
        <v>21918</v>
      </c>
      <c r="D22088" s="223">
        <v>49</v>
      </c>
    </row>
    <row r="22089" spans="1:4" ht="25.5">
      <c r="A22089" s="213" t="s">
        <v>28580</v>
      </c>
      <c r="B22089" s="209" t="s">
        <v>28581</v>
      </c>
      <c r="C22089" s="209" t="s">
        <v>14997</v>
      </c>
      <c r="D22089" s="223">
        <v>420</v>
      </c>
    </row>
    <row r="22090" spans="1:4" ht="25.5">
      <c r="A22090" s="213" t="s">
        <v>28582</v>
      </c>
      <c r="B22090" s="209" t="s">
        <v>28583</v>
      </c>
      <c r="C22090" s="209" t="s">
        <v>14997</v>
      </c>
      <c r="D22090" s="223">
        <v>425</v>
      </c>
    </row>
    <row r="22091" spans="1:4" ht="21" customHeight="1">
      <c r="A22091" s="416" t="s">
        <v>28584</v>
      </c>
      <c r="B22091" s="417"/>
      <c r="C22091" s="417"/>
      <c r="D22091" s="418"/>
    </row>
    <row r="22092" spans="1:4">
      <c r="A22092" s="213" t="s">
        <v>28585</v>
      </c>
      <c r="B22092" s="209" t="s">
        <v>28586</v>
      </c>
      <c r="C22092" s="209" t="s">
        <v>19205</v>
      </c>
      <c r="D22092" s="223">
        <v>428.70679999999999</v>
      </c>
    </row>
    <row r="22093" spans="1:4" ht="51">
      <c r="A22093" s="213" t="s">
        <v>28587</v>
      </c>
      <c r="B22093" s="209" t="s">
        <v>28588</v>
      </c>
      <c r="C22093" s="209" t="s">
        <v>19205</v>
      </c>
      <c r="D22093" s="223">
        <v>700</v>
      </c>
    </row>
    <row r="22094" spans="1:4" ht="51">
      <c r="A22094" s="213" t="s">
        <v>28589</v>
      </c>
      <c r="B22094" s="209" t="s">
        <v>28590</v>
      </c>
      <c r="C22094" s="209" t="s">
        <v>19205</v>
      </c>
      <c r="D22094" s="223">
        <v>1170</v>
      </c>
    </row>
    <row r="22095" spans="1:4" ht="51">
      <c r="A22095" s="213" t="s">
        <v>28591</v>
      </c>
      <c r="B22095" s="209" t="s">
        <v>28592</v>
      </c>
      <c r="C22095" s="209" t="s">
        <v>19205</v>
      </c>
      <c r="D22095" s="223">
        <v>1287.24</v>
      </c>
    </row>
    <row r="22096" spans="1:4" ht="51">
      <c r="A22096" s="213" t="s">
        <v>28593</v>
      </c>
      <c r="B22096" s="209" t="s">
        <v>28594</v>
      </c>
      <c r="C22096" s="209" t="s">
        <v>19205</v>
      </c>
      <c r="D22096" s="223">
        <v>1170</v>
      </c>
    </row>
    <row r="22097" spans="1:4" ht="38.25">
      <c r="A22097" s="213" t="s">
        <v>28595</v>
      </c>
      <c r="B22097" s="209" t="s">
        <v>28596</v>
      </c>
      <c r="C22097" s="209" t="s">
        <v>19205</v>
      </c>
      <c r="D22097" s="223">
        <v>1044.0481</v>
      </c>
    </row>
    <row r="22098" spans="1:4" ht="38.25">
      <c r="A22098" s="213" t="s">
        <v>28597</v>
      </c>
      <c r="B22098" s="209" t="s">
        <v>28598</v>
      </c>
      <c r="C22098" s="209" t="s">
        <v>19205</v>
      </c>
      <c r="D22098" s="223">
        <v>1650</v>
      </c>
    </row>
    <row r="22099" spans="1:4" ht="38.25">
      <c r="A22099" s="213" t="s">
        <v>28599</v>
      </c>
      <c r="B22099" s="209" t="s">
        <v>28600</v>
      </c>
      <c r="C22099" s="209" t="s">
        <v>19205</v>
      </c>
      <c r="D22099" s="223">
        <v>1657.34</v>
      </c>
    </row>
    <row r="22100" spans="1:4" ht="38.25">
      <c r="A22100" s="213" t="s">
        <v>28601</v>
      </c>
      <c r="B22100" s="209" t="s">
        <v>28602</v>
      </c>
      <c r="C22100" s="209" t="s">
        <v>19205</v>
      </c>
      <c r="D22100" s="223">
        <v>1391.86</v>
      </c>
    </row>
    <row r="22101" spans="1:4" ht="21" customHeight="1">
      <c r="A22101" s="416" t="s">
        <v>28603</v>
      </c>
      <c r="B22101" s="417"/>
      <c r="C22101" s="417"/>
      <c r="D22101" s="418"/>
    </row>
    <row r="22102" spans="1:4">
      <c r="A22102" s="213" t="s">
        <v>28604</v>
      </c>
      <c r="B22102" s="209" t="s">
        <v>28605</v>
      </c>
      <c r="C22102" s="209" t="s">
        <v>26932</v>
      </c>
      <c r="D22102" s="223">
        <v>19.16</v>
      </c>
    </row>
    <row r="22103" spans="1:4" ht="24" customHeight="1">
      <c r="A22103" s="416" t="s">
        <v>28606</v>
      </c>
      <c r="B22103" s="417"/>
      <c r="C22103" s="417"/>
      <c r="D22103" s="418"/>
    </row>
    <row r="22104" spans="1:4">
      <c r="A22104" s="213" t="s">
        <v>28607</v>
      </c>
      <c r="B22104" s="209" t="s">
        <v>28608</v>
      </c>
      <c r="C22104" s="209" t="s">
        <v>14997</v>
      </c>
      <c r="D22104" s="223">
        <v>2.0762</v>
      </c>
    </row>
    <row r="22105" spans="1:4" ht="24" customHeight="1">
      <c r="A22105" s="416" t="s">
        <v>28609</v>
      </c>
      <c r="B22105" s="417"/>
      <c r="C22105" s="417"/>
      <c r="D22105" s="418"/>
    </row>
    <row r="22106" spans="1:4" ht="24" customHeight="1">
      <c r="A22106" s="416" t="s">
        <v>28610</v>
      </c>
      <c r="B22106" s="417"/>
      <c r="C22106" s="417"/>
      <c r="D22106" s="418"/>
    </row>
    <row r="22107" spans="1:4">
      <c r="A22107" s="213" t="s">
        <v>28611</v>
      </c>
      <c r="B22107" s="209" t="s">
        <v>28612</v>
      </c>
      <c r="C22107" s="209" t="s">
        <v>14997</v>
      </c>
      <c r="D22107" s="223">
        <v>373.92</v>
      </c>
    </row>
    <row r="22108" spans="1:4">
      <c r="A22108" s="213" t="s">
        <v>28613</v>
      </c>
      <c r="B22108" s="209" t="s">
        <v>28614</v>
      </c>
      <c r="C22108" s="209" t="s">
        <v>14674</v>
      </c>
      <c r="D22108" s="223">
        <v>939.08050000000003</v>
      </c>
    </row>
    <row r="22109" spans="1:4">
      <c r="A22109" s="213" t="s">
        <v>28615</v>
      </c>
      <c r="B22109" s="209" t="s">
        <v>28616</v>
      </c>
      <c r="C22109" s="209" t="s">
        <v>14997</v>
      </c>
      <c r="D22109" s="223">
        <v>517.09299999999996</v>
      </c>
    </row>
    <row r="22110" spans="1:4" ht="25.5">
      <c r="A22110" s="213" t="s">
        <v>28617</v>
      </c>
      <c r="B22110" s="209" t="s">
        <v>28618</v>
      </c>
      <c r="C22110" s="209" t="s">
        <v>14674</v>
      </c>
      <c r="D22110" s="223">
        <v>107.9259</v>
      </c>
    </row>
    <row r="22111" spans="1:4" ht="25.5">
      <c r="A22111" s="213" t="s">
        <v>28619</v>
      </c>
      <c r="B22111" s="209" t="s">
        <v>28620</v>
      </c>
      <c r="C22111" s="209" t="s">
        <v>14997</v>
      </c>
      <c r="D22111" s="223">
        <v>242.3596</v>
      </c>
    </row>
    <row r="22112" spans="1:4" ht="20.25" customHeight="1">
      <c r="A22112" s="416" t="s">
        <v>28621</v>
      </c>
      <c r="B22112" s="417"/>
      <c r="C22112" s="417"/>
      <c r="D22112" s="418"/>
    </row>
    <row r="22113" spans="1:4" ht="24" customHeight="1">
      <c r="A22113" s="416" t="s">
        <v>28622</v>
      </c>
      <c r="B22113" s="417"/>
      <c r="C22113" s="417"/>
      <c r="D22113" s="418"/>
    </row>
    <row r="22114" spans="1:4">
      <c r="A22114" s="213" t="s">
        <v>28623</v>
      </c>
      <c r="B22114" s="209" t="s">
        <v>28624</v>
      </c>
      <c r="C22114" s="209" t="s">
        <v>14997</v>
      </c>
      <c r="D22114" s="223">
        <v>15.7232</v>
      </c>
    </row>
    <row r="22115" spans="1:4" ht="19.5" customHeight="1">
      <c r="A22115" s="416" t="s">
        <v>28625</v>
      </c>
      <c r="B22115" s="417"/>
      <c r="C22115" s="417"/>
      <c r="D22115" s="418"/>
    </row>
    <row r="22116" spans="1:4" ht="24" customHeight="1">
      <c r="A22116" s="416" t="s">
        <v>28626</v>
      </c>
      <c r="B22116" s="417"/>
      <c r="C22116" s="417"/>
      <c r="D22116" s="418"/>
    </row>
    <row r="22117" spans="1:4">
      <c r="A22117" s="213" t="s">
        <v>28627</v>
      </c>
      <c r="B22117" s="209" t="s">
        <v>28628</v>
      </c>
      <c r="C22117" s="209" t="s">
        <v>19205</v>
      </c>
      <c r="D22117" s="223">
        <v>162.4</v>
      </c>
    </row>
    <row r="22118" spans="1:4">
      <c r="A22118" s="213" t="s">
        <v>28629</v>
      </c>
      <c r="B22118" s="209" t="s">
        <v>28630</v>
      </c>
      <c r="C22118" s="209" t="s">
        <v>19205</v>
      </c>
      <c r="D22118" s="223">
        <v>153.54</v>
      </c>
    </row>
    <row r="22119" spans="1:4">
      <c r="A22119" s="213" t="s">
        <v>28631</v>
      </c>
      <c r="B22119" s="209" t="s">
        <v>28632</v>
      </c>
      <c r="C22119" s="209" t="s">
        <v>19820</v>
      </c>
      <c r="D22119" s="223">
        <v>1.1299999999999999</v>
      </c>
    </row>
    <row r="22120" spans="1:4">
      <c r="A22120" s="213" t="s">
        <v>28633</v>
      </c>
      <c r="B22120" s="209" t="s">
        <v>28634</v>
      </c>
      <c r="C22120" s="209" t="s">
        <v>19205</v>
      </c>
      <c r="D22120" s="223">
        <v>146</v>
      </c>
    </row>
    <row r="22121" spans="1:4">
      <c r="A22121" s="213" t="s">
        <v>28635</v>
      </c>
      <c r="B22121" s="209" t="s">
        <v>28636</v>
      </c>
      <c r="C22121" s="209" t="s">
        <v>19820</v>
      </c>
      <c r="D22121" s="223">
        <v>0.89</v>
      </c>
    </row>
    <row r="22122" spans="1:4">
      <c r="A22122" s="213" t="s">
        <v>28637</v>
      </c>
      <c r="B22122" s="209" t="s">
        <v>28638</v>
      </c>
      <c r="C22122" s="209" t="s">
        <v>19820</v>
      </c>
      <c r="D22122" s="223">
        <v>0.74</v>
      </c>
    </row>
    <row r="22123" spans="1:4">
      <c r="A22123" s="213" t="s">
        <v>28639</v>
      </c>
      <c r="B22123" s="209" t="s">
        <v>28640</v>
      </c>
      <c r="C22123" s="209" t="s">
        <v>19820</v>
      </c>
      <c r="D22123" s="223">
        <v>1.39</v>
      </c>
    </row>
    <row r="22124" spans="1:4">
      <c r="A22124" s="213" t="s">
        <v>28641</v>
      </c>
      <c r="B22124" s="209" t="s">
        <v>28642</v>
      </c>
      <c r="C22124" s="209" t="s">
        <v>19205</v>
      </c>
      <c r="D22124" s="223">
        <v>261.93</v>
      </c>
    </row>
    <row r="22125" spans="1:4">
      <c r="A22125" s="213" t="s">
        <v>28643</v>
      </c>
      <c r="B22125" s="209" t="s">
        <v>28644</v>
      </c>
      <c r="C22125" s="209" t="s">
        <v>19820</v>
      </c>
      <c r="D22125" s="223">
        <v>1.43</v>
      </c>
    </row>
    <row r="22126" spans="1:4">
      <c r="A22126" s="213" t="s">
        <v>28645</v>
      </c>
      <c r="B22126" s="209" t="s">
        <v>28646</v>
      </c>
      <c r="C22126" s="209" t="s">
        <v>19205</v>
      </c>
      <c r="D22126" s="223">
        <v>270.51</v>
      </c>
    </row>
    <row r="22127" spans="1:4" ht="18" customHeight="1">
      <c r="A22127" s="416" t="s">
        <v>28647</v>
      </c>
      <c r="B22127" s="417"/>
      <c r="C22127" s="417"/>
      <c r="D22127" s="418"/>
    </row>
    <row r="22128" spans="1:4">
      <c r="A22128" s="213" t="s">
        <v>28648</v>
      </c>
      <c r="B22128" s="209" t="s">
        <v>28649</v>
      </c>
      <c r="C22128" s="209" t="s">
        <v>19205</v>
      </c>
      <c r="D22128" s="223">
        <v>11.14</v>
      </c>
    </row>
    <row r="22129" spans="1:4">
      <c r="A22129" s="213" t="s">
        <v>28650</v>
      </c>
      <c r="B22129" s="209" t="s">
        <v>28651</v>
      </c>
      <c r="C22129" s="209" t="s">
        <v>19820</v>
      </c>
      <c r="D22129" s="223">
        <v>0.44</v>
      </c>
    </row>
    <row r="22130" spans="1:4">
      <c r="A22130" s="213" t="s">
        <v>28652</v>
      </c>
      <c r="B22130" s="209" t="s">
        <v>28653</v>
      </c>
      <c r="C22130" s="209" t="s">
        <v>19820</v>
      </c>
      <c r="D22130" s="223">
        <v>0.31</v>
      </c>
    </row>
    <row r="22131" spans="1:4">
      <c r="A22131" s="213" t="s">
        <v>28654</v>
      </c>
      <c r="B22131" s="209" t="s">
        <v>28655</v>
      </c>
      <c r="C22131" s="209" t="s">
        <v>19205</v>
      </c>
      <c r="D22131" s="223">
        <v>15.46</v>
      </c>
    </row>
    <row r="22132" spans="1:4">
      <c r="A22132" s="213" t="s">
        <v>28656</v>
      </c>
      <c r="B22132" s="209" t="s">
        <v>28657</v>
      </c>
      <c r="C22132" s="209" t="s">
        <v>19205</v>
      </c>
      <c r="D22132" s="223">
        <v>2.35</v>
      </c>
    </row>
    <row r="22133" spans="1:4">
      <c r="A22133" s="213" t="s">
        <v>28658</v>
      </c>
      <c r="B22133" s="209" t="s">
        <v>28659</v>
      </c>
      <c r="C22133" s="209" t="s">
        <v>19820</v>
      </c>
      <c r="D22133" s="223">
        <v>0.05</v>
      </c>
    </row>
    <row r="22134" spans="1:4">
      <c r="A22134" s="213" t="s">
        <v>28660</v>
      </c>
      <c r="B22134" s="209" t="s">
        <v>28661</v>
      </c>
      <c r="C22134" s="209" t="s">
        <v>19820</v>
      </c>
      <c r="D22134" s="223">
        <v>0.78</v>
      </c>
    </row>
    <row r="22135" spans="1:4">
      <c r="A22135" s="213" t="s">
        <v>28662</v>
      </c>
      <c r="B22135" s="209" t="s">
        <v>28663</v>
      </c>
      <c r="C22135" s="209" t="s">
        <v>19820</v>
      </c>
      <c r="D22135" s="223">
        <v>2.0499999999999998</v>
      </c>
    </row>
    <row r="22136" spans="1:4">
      <c r="A22136" s="213" t="s">
        <v>28664</v>
      </c>
      <c r="B22136" s="209" t="s">
        <v>28665</v>
      </c>
      <c r="C22136" s="209" t="s">
        <v>19820</v>
      </c>
      <c r="D22136" s="223">
        <v>0.61</v>
      </c>
    </row>
    <row r="22137" spans="1:4">
      <c r="A22137" s="213" t="s">
        <v>28666</v>
      </c>
      <c r="B22137" s="209" t="s">
        <v>28667</v>
      </c>
      <c r="C22137" s="209" t="s">
        <v>19820</v>
      </c>
      <c r="D22137" s="223">
        <v>1.21</v>
      </c>
    </row>
    <row r="22138" spans="1:4" ht="21" customHeight="1">
      <c r="A22138" s="416" t="s">
        <v>28668</v>
      </c>
      <c r="B22138" s="417"/>
      <c r="C22138" s="417"/>
      <c r="D22138" s="418"/>
    </row>
    <row r="22139" spans="1:4" ht="21" customHeight="1">
      <c r="A22139" s="213" t="s">
        <v>28669</v>
      </c>
      <c r="B22139" s="209" t="s">
        <v>28670</v>
      </c>
      <c r="C22139" s="209" t="s">
        <v>19820</v>
      </c>
      <c r="D22139" s="223">
        <v>0.08</v>
      </c>
    </row>
    <row r="22140" spans="1:4">
      <c r="A22140" s="213" t="s">
        <v>28671</v>
      </c>
      <c r="B22140" s="209" t="s">
        <v>28672</v>
      </c>
      <c r="C22140" s="209" t="s">
        <v>19205</v>
      </c>
      <c r="D22140" s="223">
        <v>15.46</v>
      </c>
    </row>
    <row r="22141" spans="1:4">
      <c r="A22141" s="214"/>
      <c r="B22141" s="210"/>
      <c r="C22141" s="210"/>
      <c r="D22141" s="225"/>
    </row>
    <row r="22142" spans="1:4">
      <c r="A22142" s="213" t="s">
        <v>28673</v>
      </c>
      <c r="B22142" s="209" t="s">
        <v>28674</v>
      </c>
      <c r="C22142" s="209" t="s">
        <v>19820</v>
      </c>
      <c r="D22142" s="223">
        <v>0.86</v>
      </c>
    </row>
    <row r="22143" spans="1:4">
      <c r="A22143" s="213" t="s">
        <v>28675</v>
      </c>
      <c r="B22143" s="209" t="s">
        <v>28676</v>
      </c>
      <c r="C22143" s="209" t="s">
        <v>19205</v>
      </c>
      <c r="D22143" s="223">
        <v>399.66</v>
      </c>
    </row>
    <row r="22144" spans="1:4" ht="27.75" customHeight="1">
      <c r="A22144" s="416" t="s">
        <v>28677</v>
      </c>
      <c r="B22144" s="417"/>
      <c r="C22144" s="417"/>
      <c r="D22144" s="418"/>
    </row>
    <row r="22145" spans="1:4" ht="24" customHeight="1">
      <c r="A22145" s="416" t="s">
        <v>28678</v>
      </c>
      <c r="B22145" s="417"/>
      <c r="C22145" s="417"/>
      <c r="D22145" s="418"/>
    </row>
    <row r="22146" spans="1:4" ht="25.5">
      <c r="A22146" s="213" t="s">
        <v>28679</v>
      </c>
      <c r="B22146" s="209" t="s">
        <v>28680</v>
      </c>
      <c r="C22146" s="209" t="s">
        <v>14674</v>
      </c>
      <c r="D22146" s="223">
        <v>28.69</v>
      </c>
    </row>
    <row r="22147" spans="1:4" ht="25.5">
      <c r="A22147" s="213" t="s">
        <v>28681</v>
      </c>
      <c r="B22147" s="209" t="s">
        <v>28682</v>
      </c>
      <c r="C22147" s="209" t="s">
        <v>14674</v>
      </c>
      <c r="D22147" s="223">
        <v>18.899999999999999</v>
      </c>
    </row>
    <row r="22148" spans="1:4">
      <c r="A22148" s="213" t="s">
        <v>28683</v>
      </c>
      <c r="B22148" s="209" t="s">
        <v>28684</v>
      </c>
      <c r="C22148" s="209" t="s">
        <v>14883</v>
      </c>
      <c r="D22148" s="223">
        <v>0.39</v>
      </c>
    </row>
    <row r="22149" spans="1:4" ht="20.25" customHeight="1">
      <c r="A22149" s="416" t="s">
        <v>28685</v>
      </c>
      <c r="B22149" s="417"/>
      <c r="C22149" s="417"/>
      <c r="D22149" s="418"/>
    </row>
    <row r="22150" spans="1:4">
      <c r="A22150" s="213" t="s">
        <v>28686</v>
      </c>
      <c r="B22150" s="209" t="s">
        <v>28687</v>
      </c>
      <c r="C22150" s="209" t="s">
        <v>14657</v>
      </c>
      <c r="D22150" s="223">
        <v>4.29</v>
      </c>
    </row>
    <row r="22151" spans="1:4">
      <c r="A22151" s="213" t="s">
        <v>28688</v>
      </c>
      <c r="B22151" s="209" t="s">
        <v>28689</v>
      </c>
      <c r="C22151" s="209" t="s">
        <v>14657</v>
      </c>
      <c r="D22151" s="223">
        <v>4.1399999999999997</v>
      </c>
    </row>
    <row r="22152" spans="1:4" ht="24" customHeight="1">
      <c r="A22152" s="416" t="s">
        <v>28690</v>
      </c>
      <c r="B22152" s="417"/>
      <c r="C22152" s="417"/>
      <c r="D22152" s="418"/>
    </row>
    <row r="22153" spans="1:4" ht="25.5">
      <c r="A22153" s="213" t="s">
        <v>28691</v>
      </c>
      <c r="B22153" s="209" t="s">
        <v>28692</v>
      </c>
      <c r="C22153" s="209" t="s">
        <v>14997</v>
      </c>
      <c r="D22153" s="223">
        <v>0.33</v>
      </c>
    </row>
    <row r="22154" spans="1:4" ht="25.5">
      <c r="A22154" s="213" t="s">
        <v>28693</v>
      </c>
      <c r="B22154" s="209" t="s">
        <v>28694</v>
      </c>
      <c r="C22154" s="209" t="s">
        <v>14997</v>
      </c>
      <c r="D22154" s="223">
        <v>7.0000000000000007E-2</v>
      </c>
    </row>
    <row r="22155" spans="1:4" ht="25.5">
      <c r="A22155" s="213" t="s">
        <v>28695</v>
      </c>
      <c r="B22155" s="209" t="s">
        <v>28696</v>
      </c>
      <c r="C22155" s="209" t="s">
        <v>14997</v>
      </c>
      <c r="D22155" s="223">
        <v>0.11</v>
      </c>
    </row>
    <row r="22156" spans="1:4">
      <c r="A22156" s="213" t="s">
        <v>28697</v>
      </c>
      <c r="B22156" s="209" t="s">
        <v>28698</v>
      </c>
      <c r="C22156" s="209" t="s">
        <v>14997</v>
      </c>
      <c r="D22156" s="223">
        <v>0.18</v>
      </c>
    </row>
    <row r="22157" spans="1:4" ht="24" customHeight="1">
      <c r="A22157" s="416" t="s">
        <v>28699</v>
      </c>
      <c r="B22157" s="417"/>
      <c r="C22157" s="417"/>
      <c r="D22157" s="418"/>
    </row>
    <row r="22158" spans="1:4" ht="25.5">
      <c r="A22158" s="213" t="s">
        <v>28700</v>
      </c>
      <c r="B22158" s="209" t="s">
        <v>28701</v>
      </c>
      <c r="C22158" s="209" t="s">
        <v>14997</v>
      </c>
      <c r="D22158" s="223">
        <v>0.59</v>
      </c>
    </row>
    <row r="22159" spans="1:4" ht="25.5">
      <c r="A22159" s="213" t="s">
        <v>28702</v>
      </c>
      <c r="B22159" s="209" t="s">
        <v>28703</v>
      </c>
      <c r="C22159" s="209" t="s">
        <v>14883</v>
      </c>
      <c r="D22159" s="223">
        <v>6.37</v>
      </c>
    </row>
    <row r="22160" spans="1:4" ht="25.5">
      <c r="A22160" s="213" t="s">
        <v>28704</v>
      </c>
      <c r="B22160" s="209" t="s">
        <v>28705</v>
      </c>
      <c r="C22160" s="209" t="s">
        <v>14883</v>
      </c>
      <c r="D22160" s="223">
        <v>7.03</v>
      </c>
    </row>
    <row r="22161" spans="1:4" ht="25.5">
      <c r="A22161" s="213" t="s">
        <v>28706</v>
      </c>
      <c r="B22161" s="209" t="s">
        <v>28707</v>
      </c>
      <c r="C22161" s="209" t="s">
        <v>14883</v>
      </c>
      <c r="D22161" s="223">
        <v>7.53</v>
      </c>
    </row>
    <row r="22162" spans="1:4" ht="25.5">
      <c r="A22162" s="213" t="s">
        <v>28708</v>
      </c>
      <c r="B22162" s="209" t="s">
        <v>28709</v>
      </c>
      <c r="C22162" s="209" t="s">
        <v>14883</v>
      </c>
      <c r="D22162" s="223">
        <v>9.5500000000000007</v>
      </c>
    </row>
    <row r="22163" spans="1:4" ht="20.25" customHeight="1">
      <c r="A22163" s="416" t="s">
        <v>28710</v>
      </c>
      <c r="B22163" s="417"/>
      <c r="C22163" s="417"/>
      <c r="D22163" s="418"/>
    </row>
    <row r="22164" spans="1:4" ht="21.75" customHeight="1">
      <c r="A22164" s="416" t="s">
        <v>28711</v>
      </c>
      <c r="B22164" s="417"/>
      <c r="C22164" s="417"/>
      <c r="D22164" s="418"/>
    </row>
    <row r="22165" spans="1:4">
      <c r="A22165" s="213" t="s">
        <v>28712</v>
      </c>
      <c r="B22165" s="209" t="s">
        <v>28713</v>
      </c>
      <c r="C22165" s="209" t="s">
        <v>14883</v>
      </c>
      <c r="D22165" s="223">
        <v>3</v>
      </c>
    </row>
    <row r="22166" spans="1:4" ht="25.5">
      <c r="A22166" s="213" t="s">
        <v>28714</v>
      </c>
      <c r="B22166" s="209" t="s">
        <v>28715</v>
      </c>
      <c r="C22166" s="209" t="s">
        <v>14883</v>
      </c>
      <c r="D22166" s="223">
        <v>5.27</v>
      </c>
    </row>
    <row r="22167" spans="1:4" ht="25.5">
      <c r="A22167" s="213" t="s">
        <v>28716</v>
      </c>
      <c r="B22167" s="209" t="s">
        <v>28717</v>
      </c>
      <c r="C22167" s="209" t="s">
        <v>14674</v>
      </c>
      <c r="D22167" s="223">
        <v>18.29</v>
      </c>
    </row>
    <row r="22168" spans="1:4" ht="25.5">
      <c r="A22168" s="213" t="s">
        <v>28718</v>
      </c>
      <c r="B22168" s="209" t="s">
        <v>28719</v>
      </c>
      <c r="C22168" s="209" t="s">
        <v>14674</v>
      </c>
      <c r="D22168" s="223">
        <v>21.860600000000002</v>
      </c>
    </row>
    <row r="22169" spans="1:4" ht="25.5">
      <c r="A22169" s="213" t="s">
        <v>28720</v>
      </c>
      <c r="B22169" s="209" t="s">
        <v>28721</v>
      </c>
      <c r="C22169" s="209" t="s">
        <v>14997</v>
      </c>
      <c r="D22169" s="223">
        <v>3.39</v>
      </c>
    </row>
    <row r="22170" spans="1:4">
      <c r="A22170" s="213" t="s">
        <v>28722</v>
      </c>
      <c r="B22170" s="209" t="s">
        <v>28723</v>
      </c>
      <c r="C22170" s="209" t="s">
        <v>14997</v>
      </c>
      <c r="D22170" s="223">
        <v>1.49</v>
      </c>
    </row>
    <row r="22171" spans="1:4">
      <c r="A22171" s="213" t="s">
        <v>28724</v>
      </c>
      <c r="B22171" s="209" t="s">
        <v>28725</v>
      </c>
      <c r="C22171" s="209" t="s">
        <v>14997</v>
      </c>
      <c r="D22171" s="223">
        <v>1.71</v>
      </c>
    </row>
    <row r="22172" spans="1:4" ht="21" customHeight="1">
      <c r="A22172" s="416" t="s">
        <v>28726</v>
      </c>
      <c r="B22172" s="417"/>
      <c r="C22172" s="417"/>
      <c r="D22172" s="418"/>
    </row>
    <row r="22173" spans="1:4" ht="19.5" customHeight="1">
      <c r="A22173" s="416" t="s">
        <v>28727</v>
      </c>
      <c r="B22173" s="417"/>
      <c r="C22173" s="417"/>
      <c r="D22173" s="418"/>
    </row>
    <row r="22174" spans="1:4">
      <c r="A22174" s="213" t="s">
        <v>28728</v>
      </c>
      <c r="B22174" s="209" t="s">
        <v>28729</v>
      </c>
      <c r="C22174" s="209" t="s">
        <v>14997</v>
      </c>
      <c r="D22174" s="223">
        <v>72.296599999999998</v>
      </c>
    </row>
    <row r="22175" spans="1:4" ht="23.25" customHeight="1">
      <c r="A22175" s="416" t="s">
        <v>28730</v>
      </c>
      <c r="B22175" s="417"/>
      <c r="C22175" s="417"/>
      <c r="D22175" s="418"/>
    </row>
    <row r="22176" spans="1:4" ht="25.5">
      <c r="A22176" s="213" t="s">
        <v>28731</v>
      </c>
      <c r="B22176" s="209" t="s">
        <v>28732</v>
      </c>
      <c r="C22176" s="209" t="s">
        <v>14883</v>
      </c>
      <c r="D22176" s="223">
        <v>82.446200000000005</v>
      </c>
    </row>
    <row r="22177" spans="1:4" ht="25.5">
      <c r="A22177" s="213" t="s">
        <v>28733</v>
      </c>
      <c r="B22177" s="209" t="s">
        <v>28734</v>
      </c>
      <c r="C22177" s="209" t="s">
        <v>14883</v>
      </c>
      <c r="D22177" s="223">
        <v>88.644800000000004</v>
      </c>
    </row>
    <row r="22178" spans="1:4" ht="25.5">
      <c r="A22178" s="213" t="s">
        <v>28735</v>
      </c>
      <c r="B22178" s="209" t="s">
        <v>28736</v>
      </c>
      <c r="C22178" s="209" t="s">
        <v>14883</v>
      </c>
      <c r="D22178" s="223">
        <v>94.58</v>
      </c>
    </row>
    <row r="22179" spans="1:4" ht="25.5">
      <c r="A22179" s="213" t="s">
        <v>28737</v>
      </c>
      <c r="B22179" s="209" t="s">
        <v>28738</v>
      </c>
      <c r="C22179" s="209" t="s">
        <v>14883</v>
      </c>
      <c r="D22179" s="223">
        <v>101.7</v>
      </c>
    </row>
    <row r="22180" spans="1:4" ht="25.5">
      <c r="A22180" s="213" t="s">
        <v>28739</v>
      </c>
      <c r="B22180" s="209" t="s">
        <v>28740</v>
      </c>
      <c r="C22180" s="209" t="s">
        <v>14883</v>
      </c>
      <c r="D22180" s="223">
        <v>109.36</v>
      </c>
    </row>
    <row r="22181" spans="1:4" ht="25.5">
      <c r="A22181" s="213" t="s">
        <v>28741</v>
      </c>
      <c r="B22181" s="209" t="s">
        <v>28742</v>
      </c>
      <c r="C22181" s="209" t="s">
        <v>14883</v>
      </c>
      <c r="D22181" s="223">
        <v>117.59</v>
      </c>
    </row>
    <row r="22182" spans="1:4" ht="22.5" customHeight="1">
      <c r="A22182" s="416" t="s">
        <v>28743</v>
      </c>
      <c r="B22182" s="417"/>
      <c r="C22182" s="417"/>
      <c r="D22182" s="418"/>
    </row>
    <row r="22183" spans="1:4" ht="19.5" customHeight="1">
      <c r="A22183" s="416" t="s">
        <v>28744</v>
      </c>
      <c r="B22183" s="417"/>
      <c r="C22183" s="417"/>
      <c r="D22183" s="418"/>
    </row>
    <row r="22184" spans="1:4">
      <c r="A22184" s="213" t="s">
        <v>28745</v>
      </c>
      <c r="B22184" s="209" t="s">
        <v>28746</v>
      </c>
      <c r="C22184" s="209" t="s">
        <v>14997</v>
      </c>
      <c r="D22184" s="223">
        <v>29.52</v>
      </c>
    </row>
    <row r="22185" spans="1:4" ht="24" customHeight="1">
      <c r="A22185" s="416" t="s">
        <v>28747</v>
      </c>
      <c r="B22185" s="417"/>
      <c r="C22185" s="417"/>
      <c r="D22185" s="418"/>
    </row>
    <row r="22186" spans="1:4" ht="24" customHeight="1">
      <c r="A22186" s="416" t="s">
        <v>28748</v>
      </c>
      <c r="B22186" s="417"/>
      <c r="C22186" s="417"/>
      <c r="D22186" s="418"/>
    </row>
    <row r="22187" spans="1:4">
      <c r="A22187" s="213" t="s">
        <v>28749</v>
      </c>
      <c r="B22187" s="209" t="s">
        <v>28750</v>
      </c>
      <c r="C22187" s="209" t="s">
        <v>14997</v>
      </c>
      <c r="D22187" s="223">
        <v>180.6559</v>
      </c>
    </row>
    <row r="22188" spans="1:4">
      <c r="A22188" s="213" t="s">
        <v>28751</v>
      </c>
      <c r="B22188" s="209" t="s">
        <v>28752</v>
      </c>
      <c r="C22188" s="209" t="s">
        <v>14997</v>
      </c>
      <c r="D22188" s="223">
        <v>115.4952</v>
      </c>
    </row>
    <row r="22189" spans="1:4">
      <c r="A22189" s="213" t="s">
        <v>28753</v>
      </c>
      <c r="B22189" s="209" t="s">
        <v>28754</v>
      </c>
      <c r="C22189" s="209" t="s">
        <v>14997</v>
      </c>
      <c r="D22189" s="223">
        <v>81.912000000000006</v>
      </c>
    </row>
    <row r="22190" spans="1:4">
      <c r="A22190" s="213" t="s">
        <v>28755</v>
      </c>
      <c r="B22190" s="209" t="s">
        <v>28756</v>
      </c>
      <c r="C22190" s="209" t="s">
        <v>14997</v>
      </c>
      <c r="D22190" s="223">
        <v>38.965400000000002</v>
      </c>
    </row>
    <row r="22191" spans="1:4">
      <c r="A22191" s="213" t="s">
        <v>28757</v>
      </c>
      <c r="B22191" s="209" t="s">
        <v>28758</v>
      </c>
      <c r="C22191" s="209" t="s">
        <v>14997</v>
      </c>
      <c r="D22191" s="223">
        <v>100.2054</v>
      </c>
    </row>
    <row r="22192" spans="1:4">
      <c r="A22192" s="213" t="s">
        <v>28759</v>
      </c>
      <c r="B22192" s="209" t="s">
        <v>28760</v>
      </c>
      <c r="C22192" s="209" t="s">
        <v>14997</v>
      </c>
      <c r="D22192" s="223">
        <v>100.6892</v>
      </c>
    </row>
    <row r="22193" spans="1:4">
      <c r="A22193" s="213" t="s">
        <v>28761</v>
      </c>
      <c r="B22193" s="209" t="s">
        <v>28762</v>
      </c>
      <c r="C22193" s="209" t="s">
        <v>14997</v>
      </c>
      <c r="D22193" s="223">
        <v>69.726500000000001</v>
      </c>
    </row>
    <row r="22194" spans="1:4">
      <c r="A22194" s="213" t="s">
        <v>28763</v>
      </c>
      <c r="B22194" s="209" t="s">
        <v>28764</v>
      </c>
      <c r="C22194" s="209" t="s">
        <v>14997</v>
      </c>
      <c r="D22194" s="223">
        <v>69.5047</v>
      </c>
    </row>
    <row r="22195" spans="1:4" ht="24" customHeight="1">
      <c r="A22195" s="416" t="s">
        <v>28765</v>
      </c>
      <c r="B22195" s="417"/>
      <c r="C22195" s="417"/>
      <c r="D22195" s="418"/>
    </row>
    <row r="22196" spans="1:4" ht="24" customHeight="1">
      <c r="A22196" s="416" t="s">
        <v>28766</v>
      </c>
      <c r="B22196" s="417"/>
      <c r="C22196" s="417"/>
      <c r="D22196" s="418"/>
    </row>
    <row r="22197" spans="1:4">
      <c r="A22197" s="213" t="s">
        <v>28767</v>
      </c>
      <c r="B22197" s="209" t="s">
        <v>28768</v>
      </c>
      <c r="C22197" s="209" t="s">
        <v>14674</v>
      </c>
      <c r="D22197" s="223">
        <v>101.7273</v>
      </c>
    </row>
    <row r="22198" spans="1:4">
      <c r="A22198" s="213" t="s">
        <v>28769</v>
      </c>
      <c r="B22198" s="209" t="s">
        <v>28770</v>
      </c>
      <c r="C22198" s="209" t="s">
        <v>14674</v>
      </c>
      <c r="D22198" s="223">
        <v>101.2334</v>
      </c>
    </row>
    <row r="22199" spans="1:4" ht="24.75" customHeight="1">
      <c r="A22199" s="416" t="s">
        <v>28771</v>
      </c>
      <c r="B22199" s="417"/>
      <c r="C22199" s="417"/>
      <c r="D22199" s="418"/>
    </row>
    <row r="22200" spans="1:4" ht="24" customHeight="1">
      <c r="A22200" s="416" t="s">
        <v>28772</v>
      </c>
      <c r="B22200" s="417"/>
      <c r="C22200" s="417"/>
      <c r="D22200" s="418"/>
    </row>
    <row r="22201" spans="1:4" ht="25.5">
      <c r="A22201" s="213" t="s">
        <v>28773</v>
      </c>
      <c r="B22201" s="209" t="s">
        <v>28774</v>
      </c>
      <c r="C22201" s="209" t="s">
        <v>14657</v>
      </c>
      <c r="D22201" s="223">
        <v>16.739999999999998</v>
      </c>
    </row>
    <row r="22202" spans="1:4" ht="25.5">
      <c r="A22202" s="213" t="s">
        <v>28775</v>
      </c>
      <c r="B22202" s="209" t="s">
        <v>28776</v>
      </c>
      <c r="C22202" s="209" t="s">
        <v>14657</v>
      </c>
      <c r="D22202" s="223">
        <v>18.18</v>
      </c>
    </row>
    <row r="22203" spans="1:4" ht="25.5">
      <c r="A22203" s="213" t="s">
        <v>28777</v>
      </c>
      <c r="B22203" s="209" t="s">
        <v>28778</v>
      </c>
      <c r="C22203" s="209" t="s">
        <v>14657</v>
      </c>
      <c r="D22203" s="223">
        <v>136.76</v>
      </c>
    </row>
    <row r="22204" spans="1:4" ht="25.5">
      <c r="A22204" s="213" t="s">
        <v>28779</v>
      </c>
      <c r="B22204" s="209" t="s">
        <v>28780</v>
      </c>
      <c r="C22204" s="209" t="s">
        <v>14657</v>
      </c>
      <c r="D22204" s="223">
        <v>41.68</v>
      </c>
    </row>
    <row r="22205" spans="1:4" ht="19.5" customHeight="1">
      <c r="A22205" s="416" t="s">
        <v>28781</v>
      </c>
      <c r="B22205" s="417"/>
      <c r="C22205" s="417"/>
      <c r="D22205" s="418"/>
    </row>
    <row r="22206" spans="1:4">
      <c r="A22206" s="213" t="s">
        <v>28782</v>
      </c>
      <c r="B22206" s="209" t="s">
        <v>28783</v>
      </c>
      <c r="C22206" s="209" t="s">
        <v>14997</v>
      </c>
      <c r="D22206" s="223">
        <v>185.55</v>
      </c>
    </row>
    <row r="22207" spans="1:4">
      <c r="A22207" s="213" t="s">
        <v>28784</v>
      </c>
      <c r="B22207" s="209" t="s">
        <v>28785</v>
      </c>
      <c r="C22207" s="209" t="s">
        <v>14997</v>
      </c>
      <c r="D22207" s="223">
        <v>243</v>
      </c>
    </row>
    <row r="22208" spans="1:4">
      <c r="A22208" s="213" t="s">
        <v>28786</v>
      </c>
      <c r="B22208" s="209" t="s">
        <v>28787</v>
      </c>
      <c r="C22208" s="209" t="s">
        <v>14997</v>
      </c>
      <c r="D22208" s="223">
        <v>177.43</v>
      </c>
    </row>
    <row r="22209" spans="1:4">
      <c r="A22209" s="212" t="s">
        <v>28788</v>
      </c>
      <c r="B22209" s="208"/>
      <c r="C22209" s="208"/>
      <c r="D22209" s="224"/>
    </row>
    <row r="22210" spans="1:4" ht="24">
      <c r="A22210" s="212" t="s">
        <v>28789</v>
      </c>
      <c r="B22210" s="208"/>
      <c r="C22210" s="208"/>
      <c r="D22210" s="224"/>
    </row>
    <row r="22211" spans="1:4">
      <c r="A22211" s="213" t="s">
        <v>28790</v>
      </c>
      <c r="B22211" s="209" t="s">
        <v>28791</v>
      </c>
      <c r="C22211" s="209" t="s">
        <v>14674</v>
      </c>
      <c r="D22211" s="223">
        <v>300</v>
      </c>
    </row>
    <row r="22212" spans="1:4" ht="24" customHeight="1">
      <c r="A22212" s="416" t="s">
        <v>28792</v>
      </c>
      <c r="B22212" s="417"/>
      <c r="C22212" s="417"/>
      <c r="D22212" s="418"/>
    </row>
    <row r="22213" spans="1:4">
      <c r="A22213" s="212" t="s">
        <v>28793</v>
      </c>
      <c r="B22213" s="208"/>
      <c r="C22213" s="208"/>
      <c r="D22213" s="224"/>
    </row>
    <row r="22214" spans="1:4">
      <c r="A22214" s="213" t="s">
        <v>28794</v>
      </c>
      <c r="B22214" s="209" t="s">
        <v>28795</v>
      </c>
      <c r="C22214" s="209" t="s">
        <v>14657</v>
      </c>
      <c r="D22214" s="223">
        <v>9.1999999999999993</v>
      </c>
    </row>
    <row r="22215" spans="1:4">
      <c r="A22215" s="213" t="s">
        <v>28796</v>
      </c>
      <c r="B22215" s="209" t="s">
        <v>28797</v>
      </c>
      <c r="C22215" s="209" t="s">
        <v>14657</v>
      </c>
      <c r="D22215" s="223">
        <v>9.1999999999999993</v>
      </c>
    </row>
    <row r="22216" spans="1:4">
      <c r="A22216" s="213" t="s">
        <v>28798</v>
      </c>
      <c r="B22216" s="209" t="s">
        <v>28799</v>
      </c>
      <c r="C22216" s="209" t="s">
        <v>14657</v>
      </c>
      <c r="D22216" s="223">
        <v>3.45</v>
      </c>
    </row>
    <row r="22217" spans="1:4" ht="24" customHeight="1">
      <c r="A22217" s="416" t="s">
        <v>28800</v>
      </c>
      <c r="B22217" s="417"/>
      <c r="C22217" s="417"/>
      <c r="D22217" s="418"/>
    </row>
    <row r="22218" spans="1:4" ht="24" customHeight="1">
      <c r="A22218" s="416" t="s">
        <v>28801</v>
      </c>
      <c r="B22218" s="417"/>
      <c r="C22218" s="417"/>
      <c r="D22218" s="418"/>
    </row>
    <row r="22219" spans="1:4" ht="25.5">
      <c r="A22219" s="213" t="s">
        <v>28802</v>
      </c>
      <c r="B22219" s="209" t="s">
        <v>28803</v>
      </c>
      <c r="C22219" s="209" t="s">
        <v>14674</v>
      </c>
      <c r="D22219" s="223">
        <v>59.9</v>
      </c>
    </row>
    <row r="22220" spans="1:4" ht="25.5">
      <c r="A22220" s="213" t="s">
        <v>28804</v>
      </c>
      <c r="B22220" s="209" t="s">
        <v>28805</v>
      </c>
      <c r="C22220" s="209" t="s">
        <v>14674</v>
      </c>
      <c r="D22220" s="223">
        <v>45</v>
      </c>
    </row>
    <row r="22221" spans="1:4" ht="26.25" customHeight="1">
      <c r="A22221" s="416" t="s">
        <v>28806</v>
      </c>
      <c r="B22221" s="417"/>
      <c r="C22221" s="417"/>
      <c r="D22221" s="418"/>
    </row>
    <row r="22222" spans="1:4" ht="26.25" customHeight="1">
      <c r="A22222" s="416" t="s">
        <v>28807</v>
      </c>
      <c r="B22222" s="417"/>
      <c r="C22222" s="417"/>
      <c r="D22222" s="418"/>
    </row>
    <row r="22223" spans="1:4" ht="25.5">
      <c r="A22223" s="213" t="s">
        <v>28808</v>
      </c>
      <c r="B22223" s="209" t="s">
        <v>28809</v>
      </c>
      <c r="C22223" s="209" t="s">
        <v>14883</v>
      </c>
      <c r="D22223" s="223">
        <v>6.56</v>
      </c>
    </row>
    <row r="22224" spans="1:4" ht="25.5">
      <c r="A22224" s="213" t="s">
        <v>28810</v>
      </c>
      <c r="B22224" s="209" t="s">
        <v>28811</v>
      </c>
      <c r="C22224" s="209" t="s">
        <v>14883</v>
      </c>
      <c r="D22224" s="223">
        <v>6.73</v>
      </c>
    </row>
    <row r="22225" spans="1:4" ht="25.5">
      <c r="A22225" s="213" t="s">
        <v>28812</v>
      </c>
      <c r="B22225" s="209" t="s">
        <v>28813</v>
      </c>
      <c r="C22225" s="209" t="s">
        <v>14674</v>
      </c>
      <c r="D22225" s="223">
        <v>27.9</v>
      </c>
    </row>
    <row r="22226" spans="1:4" ht="19.5" customHeight="1">
      <c r="A22226" s="416" t="s">
        <v>28814</v>
      </c>
      <c r="B22226" s="417"/>
      <c r="C22226" s="417"/>
      <c r="D22226" s="418"/>
    </row>
    <row r="22227" spans="1:4" ht="25.5">
      <c r="A22227" s="213" t="s">
        <v>28815</v>
      </c>
      <c r="B22227" s="209" t="s">
        <v>28816</v>
      </c>
      <c r="C22227" s="209" t="s">
        <v>14883</v>
      </c>
      <c r="D22227" s="223">
        <v>13.14</v>
      </c>
    </row>
    <row r="22228" spans="1:4" ht="19.5" customHeight="1">
      <c r="A22228" s="416" t="s">
        <v>28817</v>
      </c>
      <c r="B22228" s="417"/>
      <c r="C22228" s="417"/>
      <c r="D22228" s="418"/>
    </row>
    <row r="22229" spans="1:4" ht="24">
      <c r="A22229" s="212" t="s">
        <v>28818</v>
      </c>
      <c r="B22229" s="208"/>
      <c r="C22229" s="208"/>
      <c r="D22229" s="224"/>
    </row>
    <row r="22230" spans="1:4">
      <c r="A22230" s="213" t="s">
        <v>28819</v>
      </c>
      <c r="B22230" s="209" t="s">
        <v>28820</v>
      </c>
      <c r="C22230" s="209" t="s">
        <v>14674</v>
      </c>
      <c r="D22230" s="223">
        <v>27.03</v>
      </c>
    </row>
    <row r="22231" spans="1:4">
      <c r="A22231" s="214"/>
      <c r="B22231" s="210"/>
      <c r="C22231" s="210"/>
      <c r="D22231" s="225"/>
    </row>
    <row r="22232" spans="1:4" ht="20.25" customHeight="1">
      <c r="A22232" s="416" t="s">
        <v>28821</v>
      </c>
      <c r="B22232" s="417"/>
      <c r="C22232" s="417"/>
      <c r="D22232" s="418"/>
    </row>
    <row r="22233" spans="1:4">
      <c r="A22233" s="213" t="s">
        <v>28822</v>
      </c>
      <c r="B22233" s="209" t="s">
        <v>28823</v>
      </c>
      <c r="C22233" s="209" t="s">
        <v>14674</v>
      </c>
      <c r="D22233" s="223">
        <v>74.39</v>
      </c>
    </row>
    <row r="22234" spans="1:4">
      <c r="A22234" s="213" t="s">
        <v>28824</v>
      </c>
      <c r="B22234" s="209" t="s">
        <v>28825</v>
      </c>
      <c r="C22234" s="209" t="s">
        <v>14674</v>
      </c>
      <c r="D22234" s="223">
        <v>73.31</v>
      </c>
    </row>
    <row r="22235" spans="1:4" ht="26.25" customHeight="1">
      <c r="A22235" s="416" t="s">
        <v>28826</v>
      </c>
      <c r="B22235" s="417"/>
      <c r="C22235" s="417"/>
      <c r="D22235" s="418"/>
    </row>
    <row r="22236" spans="1:4" ht="29.25" customHeight="1">
      <c r="A22236" s="416" t="s">
        <v>28827</v>
      </c>
      <c r="B22236" s="417"/>
      <c r="C22236" s="417"/>
      <c r="D22236" s="418"/>
    </row>
    <row r="22237" spans="1:4">
      <c r="A22237" s="213" t="s">
        <v>28828</v>
      </c>
      <c r="B22237" s="209" t="s">
        <v>28829</v>
      </c>
      <c r="C22237" s="209" t="s">
        <v>14674</v>
      </c>
      <c r="D22237" s="223">
        <v>494.6</v>
      </c>
    </row>
    <row r="22238" spans="1:4" ht="25.5">
      <c r="A22238" s="213" t="s">
        <v>28830</v>
      </c>
      <c r="B22238" s="209" t="s">
        <v>28831</v>
      </c>
      <c r="C22238" s="209" t="s">
        <v>14674</v>
      </c>
      <c r="D22238" s="223">
        <v>97.22</v>
      </c>
    </row>
    <row r="22239" spans="1:4">
      <c r="A22239" s="213" t="s">
        <v>28832</v>
      </c>
      <c r="B22239" s="209" t="s">
        <v>28833</v>
      </c>
      <c r="C22239" s="209" t="s">
        <v>14674</v>
      </c>
      <c r="D22239" s="223">
        <v>76.97</v>
      </c>
    </row>
    <row r="22240" spans="1:4" ht="16.5" customHeight="1">
      <c r="A22240" s="416" t="s">
        <v>28834</v>
      </c>
      <c r="B22240" s="417"/>
      <c r="C22240" s="417"/>
      <c r="D22240" s="418"/>
    </row>
    <row r="22241" spans="1:4" ht="24" customHeight="1">
      <c r="A22241" s="416" t="s">
        <v>28835</v>
      </c>
      <c r="B22241" s="417"/>
      <c r="C22241" s="417"/>
      <c r="D22241" s="418"/>
    </row>
    <row r="22242" spans="1:4">
      <c r="A22242" s="213" t="s">
        <v>28836</v>
      </c>
      <c r="B22242" s="209" t="s">
        <v>28837</v>
      </c>
      <c r="C22242" s="209" t="s">
        <v>14657</v>
      </c>
      <c r="D22242" s="223">
        <v>19.7</v>
      </c>
    </row>
    <row r="22243" spans="1:4">
      <c r="A22243" s="213" t="s">
        <v>28838</v>
      </c>
      <c r="B22243" s="209" t="s">
        <v>28839</v>
      </c>
      <c r="C22243" s="209" t="s">
        <v>14883</v>
      </c>
      <c r="D22243" s="223">
        <v>3.5</v>
      </c>
    </row>
    <row r="22244" spans="1:4" ht="24" customHeight="1">
      <c r="A22244" s="416" t="s">
        <v>28840</v>
      </c>
      <c r="B22244" s="417"/>
      <c r="C22244" s="417"/>
      <c r="D22244" s="418"/>
    </row>
    <row r="22245" spans="1:4">
      <c r="A22245" s="213" t="s">
        <v>28841</v>
      </c>
      <c r="B22245" s="209" t="s">
        <v>28842</v>
      </c>
      <c r="C22245" s="209" t="s">
        <v>14674</v>
      </c>
      <c r="D22245" s="223">
        <v>437</v>
      </c>
    </row>
    <row r="22246" spans="1:4" ht="24" customHeight="1">
      <c r="A22246" s="416" t="s">
        <v>28843</v>
      </c>
      <c r="B22246" s="417"/>
      <c r="C22246" s="417"/>
      <c r="D22246" s="418"/>
    </row>
    <row r="22247" spans="1:4">
      <c r="A22247" s="213" t="s">
        <v>28844</v>
      </c>
      <c r="B22247" s="209" t="s">
        <v>28845</v>
      </c>
      <c r="C22247" s="209" t="s">
        <v>14674</v>
      </c>
      <c r="D22247" s="223">
        <v>137.24</v>
      </c>
    </row>
    <row r="22248" spans="1:4">
      <c r="A22248" s="213" t="s">
        <v>28846</v>
      </c>
      <c r="B22248" s="209" t="s">
        <v>28847</v>
      </c>
      <c r="C22248" s="209" t="s">
        <v>14674</v>
      </c>
      <c r="D22248" s="223">
        <v>160.77000000000001</v>
      </c>
    </row>
    <row r="22249" spans="1:4">
      <c r="A22249" s="213" t="s">
        <v>28848</v>
      </c>
      <c r="B22249" s="209" t="s">
        <v>28849</v>
      </c>
      <c r="C22249" s="209" t="s">
        <v>14674</v>
      </c>
      <c r="D22249" s="223">
        <v>247.5264</v>
      </c>
    </row>
    <row r="22250" spans="1:4" ht="24" customHeight="1">
      <c r="A22250" s="416" t="s">
        <v>28850</v>
      </c>
      <c r="B22250" s="417"/>
      <c r="C22250" s="417"/>
      <c r="D22250" s="418"/>
    </row>
    <row r="22251" spans="1:4">
      <c r="A22251" s="213" t="s">
        <v>28851</v>
      </c>
      <c r="B22251" s="209" t="s">
        <v>28852</v>
      </c>
      <c r="C22251" s="209" t="s">
        <v>14674</v>
      </c>
      <c r="D22251" s="223">
        <v>191.31</v>
      </c>
    </row>
    <row r="22252" spans="1:4">
      <c r="A22252" s="213" t="s">
        <v>28853</v>
      </c>
      <c r="B22252" s="209" t="s">
        <v>28854</v>
      </c>
      <c r="C22252" s="209" t="s">
        <v>14674</v>
      </c>
      <c r="D22252" s="223">
        <v>250</v>
      </c>
    </row>
    <row r="22253" spans="1:4">
      <c r="A22253" s="214"/>
      <c r="B22253" s="210"/>
      <c r="C22253" s="210"/>
      <c r="D22253" s="225"/>
    </row>
    <row r="22254" spans="1:4" ht="24" customHeight="1">
      <c r="A22254" s="416" t="s">
        <v>28855</v>
      </c>
      <c r="B22254" s="417"/>
      <c r="C22254" s="417"/>
      <c r="D22254" s="418"/>
    </row>
    <row r="22255" spans="1:4">
      <c r="A22255" s="213" t="s">
        <v>28856</v>
      </c>
      <c r="B22255" s="209" t="s">
        <v>28857</v>
      </c>
      <c r="C22255" s="209" t="s">
        <v>14997</v>
      </c>
      <c r="D22255" s="223">
        <v>1764.71</v>
      </c>
    </row>
    <row r="22256" spans="1:4" ht="24" customHeight="1">
      <c r="A22256" s="416" t="s">
        <v>28858</v>
      </c>
      <c r="B22256" s="417"/>
      <c r="C22256" s="417"/>
      <c r="D22256" s="418"/>
    </row>
    <row r="22257" spans="1:4">
      <c r="A22257" s="213" t="s">
        <v>28859</v>
      </c>
      <c r="B22257" s="209" t="s">
        <v>28860</v>
      </c>
      <c r="C22257" s="209" t="s">
        <v>14674</v>
      </c>
      <c r="D22257" s="223">
        <v>415.96769999999998</v>
      </c>
    </row>
    <row r="22258" spans="1:4">
      <c r="A22258" s="213" t="s">
        <v>28861</v>
      </c>
      <c r="B22258" s="209" t="s">
        <v>28862</v>
      </c>
      <c r="C22258" s="209" t="s">
        <v>14674</v>
      </c>
      <c r="D22258" s="223">
        <v>276.99369999999999</v>
      </c>
    </row>
    <row r="22259" spans="1:4">
      <c r="A22259" s="213" t="s">
        <v>28863</v>
      </c>
      <c r="B22259" s="209" t="s">
        <v>28864</v>
      </c>
      <c r="C22259" s="209" t="s">
        <v>14674</v>
      </c>
      <c r="D22259" s="223">
        <v>334.28379999999999</v>
      </c>
    </row>
    <row r="22260" spans="1:4" ht="18.75" customHeight="1">
      <c r="A22260" s="416" t="s">
        <v>28865</v>
      </c>
      <c r="B22260" s="417"/>
      <c r="C22260" s="417"/>
      <c r="D22260" s="418"/>
    </row>
    <row r="22261" spans="1:4" ht="20.25" customHeight="1">
      <c r="A22261" s="416" t="s">
        <v>28866</v>
      </c>
      <c r="B22261" s="417"/>
      <c r="C22261" s="417"/>
      <c r="D22261" s="418"/>
    </row>
    <row r="22262" spans="1:4" ht="38.25">
      <c r="A22262" s="213" t="s">
        <v>28867</v>
      </c>
      <c r="B22262" s="209" t="s">
        <v>28868</v>
      </c>
      <c r="C22262" s="209" t="s">
        <v>19205</v>
      </c>
      <c r="D22262" s="223">
        <v>1935.0229999999999</v>
      </c>
    </row>
    <row r="22263" spans="1:4" ht="38.25">
      <c r="A22263" s="213" t="s">
        <v>28869</v>
      </c>
      <c r="B22263" s="209" t="s">
        <v>28870</v>
      </c>
      <c r="C22263" s="209" t="s">
        <v>19205</v>
      </c>
      <c r="D22263" s="223">
        <v>1911.9222</v>
      </c>
    </row>
    <row r="22264" spans="1:4" ht="38.25">
      <c r="A22264" s="213" t="s">
        <v>28871</v>
      </c>
      <c r="B22264" s="209" t="s">
        <v>28872</v>
      </c>
      <c r="C22264" s="209" t="s">
        <v>20126</v>
      </c>
      <c r="D22264" s="223">
        <v>1.0750999999999999</v>
      </c>
    </row>
    <row r="22265" spans="1:4" ht="38.25">
      <c r="A22265" s="213" t="s">
        <v>28873</v>
      </c>
      <c r="B22265" s="209" t="s">
        <v>28874</v>
      </c>
      <c r="C22265" s="209" t="s">
        <v>20126</v>
      </c>
      <c r="D22265" s="223">
        <v>1.0826</v>
      </c>
    </row>
    <row r="22266" spans="1:4" ht="24" customHeight="1">
      <c r="A22266" s="416" t="s">
        <v>28875</v>
      </c>
      <c r="B22266" s="417"/>
      <c r="C22266" s="417"/>
      <c r="D22266" s="418"/>
    </row>
    <row r="22267" spans="1:4" ht="18" customHeight="1">
      <c r="A22267" s="416" t="s">
        <v>28876</v>
      </c>
      <c r="B22267" s="417"/>
      <c r="C22267" s="417"/>
      <c r="D22267" s="418"/>
    </row>
    <row r="22268" spans="1:4" ht="25.5">
      <c r="A22268" s="213" t="s">
        <v>28877</v>
      </c>
      <c r="B22268" s="209" t="s">
        <v>28878</v>
      </c>
      <c r="C22268" s="209" t="s">
        <v>14997</v>
      </c>
      <c r="D22268" s="223">
        <v>0.28999999999999998</v>
      </c>
    </row>
    <row r="22269" spans="1:4" ht="25.5">
      <c r="A22269" s="213" t="s">
        <v>28879</v>
      </c>
      <c r="B22269" s="209" t="s">
        <v>28880</v>
      </c>
      <c r="C22269" s="209" t="s">
        <v>14997</v>
      </c>
      <c r="D22269" s="223">
        <v>0.34</v>
      </c>
    </row>
    <row r="22270" spans="1:4">
      <c r="A22270" s="213" t="s">
        <v>28881</v>
      </c>
      <c r="B22270" s="209" t="s">
        <v>28882</v>
      </c>
      <c r="C22270" s="209" t="s">
        <v>14997</v>
      </c>
      <c r="D22270" s="223">
        <v>1.59</v>
      </c>
    </row>
    <row r="22271" spans="1:4">
      <c r="A22271" s="213" t="s">
        <v>28883</v>
      </c>
      <c r="B22271" s="209" t="s">
        <v>28884</v>
      </c>
      <c r="C22271" s="209" t="s">
        <v>14997</v>
      </c>
      <c r="D22271" s="223">
        <v>1.32</v>
      </c>
    </row>
    <row r="22272" spans="1:4" ht="24" customHeight="1">
      <c r="A22272" s="416" t="s">
        <v>28885</v>
      </c>
      <c r="B22272" s="417"/>
      <c r="C22272" s="417"/>
      <c r="D22272" s="418"/>
    </row>
    <row r="22273" spans="1:4" ht="20.25" customHeight="1">
      <c r="A22273" s="416" t="s">
        <v>28886</v>
      </c>
      <c r="B22273" s="417"/>
      <c r="C22273" s="417"/>
      <c r="D22273" s="418"/>
    </row>
    <row r="22274" spans="1:4" ht="13.5" thickBot="1">
      <c r="A22274" s="215" t="s">
        <v>28887</v>
      </c>
      <c r="B22274" s="211" t="s">
        <v>28888</v>
      </c>
      <c r="C22274" s="211" t="s">
        <v>14657</v>
      </c>
      <c r="D22274" s="226">
        <v>58.25</v>
      </c>
    </row>
  </sheetData>
  <autoFilter ref="A1:D22274" xr:uid="{00000000-0001-0000-0600-000000000000}"/>
  <mergeCells count="503">
    <mergeCell ref="A20116:D20116"/>
    <mergeCell ref="A20122:D20122"/>
    <mergeCell ref="A20130:D20130"/>
    <mergeCell ref="A20131:D20131"/>
    <mergeCell ref="A20001:D20001"/>
    <mergeCell ref="A20006:D20006"/>
    <mergeCell ref="A20008:D20008"/>
    <mergeCell ref="A20009:D20009"/>
    <mergeCell ref="A20016:D20016"/>
    <mergeCell ref="A20065:D20065"/>
    <mergeCell ref="A20066:D20066"/>
    <mergeCell ref="A20069:D20069"/>
    <mergeCell ref="A20071:D20071"/>
    <mergeCell ref="A20003:D20003"/>
    <mergeCell ref="A20079:D20079"/>
    <mergeCell ref="A20082:D20082"/>
    <mergeCell ref="A20083:D20083"/>
    <mergeCell ref="A20095:D20095"/>
    <mergeCell ref="A20098:D20098"/>
    <mergeCell ref="A20106:D20106"/>
    <mergeCell ref="A20108:D20108"/>
    <mergeCell ref="A20109:D20109"/>
    <mergeCell ref="A22218:D22218"/>
    <mergeCell ref="A22221:D22221"/>
    <mergeCell ref="A22222:D22222"/>
    <mergeCell ref="A21921:D21921"/>
    <mergeCell ref="A21922:D21922"/>
    <mergeCell ref="A21927:D21927"/>
    <mergeCell ref="A21963:D21963"/>
    <mergeCell ref="A22051:D22051"/>
    <mergeCell ref="A22053:D22053"/>
    <mergeCell ref="A22055:D22055"/>
    <mergeCell ref="A22060:D22060"/>
    <mergeCell ref="A21940:D21940"/>
    <mergeCell ref="A21947:D21947"/>
    <mergeCell ref="A21956:D21956"/>
    <mergeCell ref="A21969:D21969"/>
    <mergeCell ref="A21970:D21970"/>
    <mergeCell ref="A22087:D22087"/>
    <mergeCell ref="A22138:D22138"/>
    <mergeCell ref="A22127:D22127"/>
    <mergeCell ref="A22101:D22101"/>
    <mergeCell ref="A22067:D22067"/>
    <mergeCell ref="A22068:D22068"/>
    <mergeCell ref="A22074:D22074"/>
    <mergeCell ref="A22085:D22085"/>
    <mergeCell ref="A22272:D22272"/>
    <mergeCell ref="A22273:D22273"/>
    <mergeCell ref="A22266:D22266"/>
    <mergeCell ref="A22267:D22267"/>
    <mergeCell ref="A21342:D21342"/>
    <mergeCell ref="A21319:D21319"/>
    <mergeCell ref="A21293:D21293"/>
    <mergeCell ref="A21285:D21285"/>
    <mergeCell ref="A21280:D21280"/>
    <mergeCell ref="A22241:D22241"/>
    <mergeCell ref="A22244:D22244"/>
    <mergeCell ref="A22246:D22246"/>
    <mergeCell ref="A22250:D22250"/>
    <mergeCell ref="A22254:D22254"/>
    <mergeCell ref="A22256:D22256"/>
    <mergeCell ref="A22260:D22260"/>
    <mergeCell ref="A22261:D22261"/>
    <mergeCell ref="A22240:D22240"/>
    <mergeCell ref="A22232:D22232"/>
    <mergeCell ref="A22228:D22228"/>
    <mergeCell ref="A22226:D22226"/>
    <mergeCell ref="A22182:D22182"/>
    <mergeCell ref="A22183:D22183"/>
    <mergeCell ref="A22175:D22175"/>
    <mergeCell ref="A21424:D21424"/>
    <mergeCell ref="A21414:D21414"/>
    <mergeCell ref="A21416:D21416"/>
    <mergeCell ref="A20590:D20590"/>
    <mergeCell ref="A20793:D20793"/>
    <mergeCell ref="A20795:D20795"/>
    <mergeCell ref="A20796:D20796"/>
    <mergeCell ref="A20812:D20812"/>
    <mergeCell ref="A22091:D22091"/>
    <mergeCell ref="A21270:D21270"/>
    <mergeCell ref="A21263:D21263"/>
    <mergeCell ref="A21252:D21252"/>
    <mergeCell ref="A21238:D21238"/>
    <mergeCell ref="A21225:D21225"/>
    <mergeCell ref="A21236:D21236"/>
    <mergeCell ref="A21235:D21235"/>
    <mergeCell ref="A21214:D21214"/>
    <mergeCell ref="A21195:D21195"/>
    <mergeCell ref="A21686:D21686"/>
    <mergeCell ref="A21618:D21618"/>
    <mergeCell ref="A21455:D21455"/>
    <mergeCell ref="A21458:D21458"/>
    <mergeCell ref="A21473:D21473"/>
    <mergeCell ref="A21478:D21478"/>
    <mergeCell ref="A21481:D21481"/>
    <mergeCell ref="A21487:D21487"/>
    <mergeCell ref="A21489:D21489"/>
    <mergeCell ref="A21493:D21493"/>
    <mergeCell ref="A21504:D21504"/>
    <mergeCell ref="A21460:D21460"/>
    <mergeCell ref="A21461:D21461"/>
    <mergeCell ref="A21498:D21498"/>
    <mergeCell ref="A21499:D21499"/>
    <mergeCell ref="A21614:D21614"/>
    <mergeCell ref="A21543:D21543"/>
    <mergeCell ref="A21597:D21597"/>
    <mergeCell ref="A21655:D21655"/>
    <mergeCell ref="A21660:D21660"/>
    <mergeCell ref="A21662:D21662"/>
    <mergeCell ref="A21665:D21665"/>
    <mergeCell ref="A21672:D21672"/>
    <mergeCell ref="A21675:D21675"/>
    <mergeCell ref="A21892:D21892"/>
    <mergeCell ref="A21891:D21891"/>
    <mergeCell ref="A21916:D21916"/>
    <mergeCell ref="A21690:D21690"/>
    <mergeCell ref="A21692:D21692"/>
    <mergeCell ref="A21694:D21694"/>
    <mergeCell ref="A21700:D21700"/>
    <mergeCell ref="A21704:D21704"/>
    <mergeCell ref="A21705:D21705"/>
    <mergeCell ref="A21708:D21708"/>
    <mergeCell ref="A21734:D21734"/>
    <mergeCell ref="A21744:D21744"/>
    <mergeCell ref="A21765:D21765"/>
    <mergeCell ref="A21781:D21781"/>
    <mergeCell ref="A21810:D21810"/>
    <mergeCell ref="A21828:D21828"/>
    <mergeCell ref="A21827:D21827"/>
    <mergeCell ref="A21747:D21747"/>
    <mergeCell ref="A21748:D21748"/>
    <mergeCell ref="A21784:D21784"/>
    <mergeCell ref="A21785:D21785"/>
    <mergeCell ref="A21791:D21791"/>
    <mergeCell ref="A21792:D21792"/>
    <mergeCell ref="A21802:D21802"/>
    <mergeCell ref="A20191:D20191"/>
    <mergeCell ref="A20198:D20198"/>
    <mergeCell ref="A20202:D20202"/>
    <mergeCell ref="A20023:D20023"/>
    <mergeCell ref="A20025:D20025"/>
    <mergeCell ref="A20030:D20030"/>
    <mergeCell ref="A20035:D20035"/>
    <mergeCell ref="A20044:D20044"/>
    <mergeCell ref="A20045:D20045"/>
    <mergeCell ref="A20048:D20048"/>
    <mergeCell ref="A20136:D20136"/>
    <mergeCell ref="A20141:D20141"/>
    <mergeCell ref="A20146:D20146"/>
    <mergeCell ref="A20148:D20148"/>
    <mergeCell ref="A20150:D20150"/>
    <mergeCell ref="A20152:D20152"/>
    <mergeCell ref="A20163:D20163"/>
    <mergeCell ref="A20172:D20172"/>
    <mergeCell ref="A20177:D20177"/>
    <mergeCell ref="A20179:D20179"/>
    <mergeCell ref="A20181:D20181"/>
    <mergeCell ref="A20112:D20112"/>
    <mergeCell ref="A20113:D20113"/>
    <mergeCell ref="A20115:D20115"/>
    <mergeCell ref="A19863:D19863"/>
    <mergeCell ref="A19867:D19867"/>
    <mergeCell ref="A19869:D19869"/>
    <mergeCell ref="A19871:D19871"/>
    <mergeCell ref="A19874:D19874"/>
    <mergeCell ref="A19876:D19876"/>
    <mergeCell ref="A19878:D19878"/>
    <mergeCell ref="A19881:D19881"/>
    <mergeCell ref="A19882:D19882"/>
    <mergeCell ref="A19885:D19885"/>
    <mergeCell ref="A19887:D19887"/>
    <mergeCell ref="A19889:D19889"/>
    <mergeCell ref="A19891:D19891"/>
    <mergeCell ref="A19892:D19892"/>
    <mergeCell ref="A19897:D19897"/>
    <mergeCell ref="A19898:D19898"/>
    <mergeCell ref="A19901:D19901"/>
    <mergeCell ref="A19903:D19903"/>
    <mergeCell ref="A19953:D19953"/>
    <mergeCell ref="A19955:D19955"/>
    <mergeCell ref="A19906:D19906"/>
    <mergeCell ref="A19909:D19909"/>
    <mergeCell ref="A19911:D19911"/>
    <mergeCell ref="A19912:D19912"/>
    <mergeCell ref="A19914:D19914"/>
    <mergeCell ref="A19921:D19921"/>
    <mergeCell ref="A19922:D19922"/>
    <mergeCell ref="A19925:D19925"/>
    <mergeCell ref="A19931:D19931"/>
    <mergeCell ref="A19751:D19751"/>
    <mergeCell ref="A19752:D19752"/>
    <mergeCell ref="A19759:D19759"/>
    <mergeCell ref="A19761:D19761"/>
    <mergeCell ref="A19762:D19762"/>
    <mergeCell ref="A19779:D19779"/>
    <mergeCell ref="A19780:D19780"/>
    <mergeCell ref="A19782:D19782"/>
    <mergeCell ref="A19785:D19785"/>
    <mergeCell ref="A19787:D19787"/>
    <mergeCell ref="A19788:D19788"/>
    <mergeCell ref="A19805:D19805"/>
    <mergeCell ref="A19809:D19809"/>
    <mergeCell ref="A19819:D19819"/>
    <mergeCell ref="A19820:D19820"/>
    <mergeCell ref="A19823:D19823"/>
    <mergeCell ref="A19825:D19825"/>
    <mergeCell ref="A19834:D19834"/>
    <mergeCell ref="A19853:D19853"/>
    <mergeCell ref="A21448:D21448"/>
    <mergeCell ref="A21449:D21449"/>
    <mergeCell ref="A21511:D21511"/>
    <mergeCell ref="A21526:D21526"/>
    <mergeCell ref="A21531:D21531"/>
    <mergeCell ref="A19956:D19956"/>
    <mergeCell ref="A19958:D19958"/>
    <mergeCell ref="A19960:D19960"/>
    <mergeCell ref="A19961:D19961"/>
    <mergeCell ref="A19963:D19963"/>
    <mergeCell ref="A20240:D20240"/>
    <mergeCell ref="A20242:D20242"/>
    <mergeCell ref="A20253:D20253"/>
    <mergeCell ref="A20579:D20579"/>
    <mergeCell ref="A20462:B20462"/>
    <mergeCell ref="A20458:B20458"/>
    <mergeCell ref="A19934:D19934"/>
    <mergeCell ref="A19935:D19935"/>
    <mergeCell ref="A19939:D19939"/>
    <mergeCell ref="A19940:D19940"/>
    <mergeCell ref="A19942:D19942"/>
    <mergeCell ref="A19946:D19946"/>
    <mergeCell ref="A19951:D19951"/>
    <mergeCell ref="A14792:D14792"/>
    <mergeCell ref="A14793:D14793"/>
    <mergeCell ref="A18044:D18044"/>
    <mergeCell ref="A19533:D19533"/>
    <mergeCell ref="A19750:D19750"/>
    <mergeCell ref="A22047:D22047"/>
    <mergeCell ref="A22037:D22037"/>
    <mergeCell ref="A22026:D22026"/>
    <mergeCell ref="A22033:D22033"/>
    <mergeCell ref="A22034:D22034"/>
    <mergeCell ref="A19919:D19919"/>
    <mergeCell ref="A19966:D19966"/>
    <mergeCell ref="A19967:D19967"/>
    <mergeCell ref="A19972:D19972"/>
    <mergeCell ref="A19977:D19977"/>
    <mergeCell ref="A19983:D19983"/>
    <mergeCell ref="A19984:D19984"/>
    <mergeCell ref="A20051:D20051"/>
    <mergeCell ref="A20053:D20053"/>
    <mergeCell ref="A20054:D20054"/>
    <mergeCell ref="A19769:D19769"/>
    <mergeCell ref="A19838:D19838"/>
    <mergeCell ref="A19849:D19849"/>
    <mergeCell ref="A19852:D19852"/>
    <mergeCell ref="A21976:D21976"/>
    <mergeCell ref="A21987:D21987"/>
    <mergeCell ref="A21988:D21988"/>
    <mergeCell ref="A21995:D21995"/>
    <mergeCell ref="A20280:D20280"/>
    <mergeCell ref="A20282:D20282"/>
    <mergeCell ref="A20285:D20285"/>
    <mergeCell ref="A20286:D20286"/>
    <mergeCell ref="A20289:D20289"/>
    <mergeCell ref="A20291:D20291"/>
    <mergeCell ref="A20292:D20292"/>
    <mergeCell ref="A20294:D20294"/>
    <mergeCell ref="A20298:D20298"/>
    <mergeCell ref="A20301:D20301"/>
    <mergeCell ref="A20302:D20302"/>
    <mergeCell ref="A20309:D20309"/>
    <mergeCell ref="A20313:D20313"/>
    <mergeCell ref="A20314:D20314"/>
    <mergeCell ref="A20317:D20317"/>
    <mergeCell ref="A20318:D20318"/>
    <mergeCell ref="A20322:D20322"/>
    <mergeCell ref="A20325:D20325"/>
    <mergeCell ref="A20328:D20328"/>
    <mergeCell ref="A21534:D21534"/>
    <mergeCell ref="A20331:D20331"/>
    <mergeCell ref="A20332:D20332"/>
    <mergeCell ref="A20334:D20334"/>
    <mergeCell ref="A20336:D20336"/>
    <mergeCell ref="A20340:D20340"/>
    <mergeCell ref="A20343:D20343"/>
    <mergeCell ref="A20344:D20344"/>
    <mergeCell ref="A20346:D20346"/>
    <mergeCell ref="A20347:D20347"/>
    <mergeCell ref="A20349:D20349"/>
    <mergeCell ref="A20355:D20355"/>
    <mergeCell ref="A20357:D20357"/>
    <mergeCell ref="A20360:D20360"/>
    <mergeCell ref="A20363:D20363"/>
    <mergeCell ref="A20364:D20364"/>
    <mergeCell ref="A20367:D20367"/>
    <mergeCell ref="A20370:D20370"/>
    <mergeCell ref="A20372:D20372"/>
    <mergeCell ref="A20376:D20376"/>
    <mergeCell ref="A20378:D20378"/>
    <mergeCell ref="A20379:D20379"/>
    <mergeCell ref="A20388:D20388"/>
    <mergeCell ref="A20396:D20396"/>
    <mergeCell ref="A20405:D20405"/>
    <mergeCell ref="A20406:D20406"/>
    <mergeCell ref="A20412:D20412"/>
    <mergeCell ref="A20426:D20426"/>
    <mergeCell ref="A20432:C20432"/>
    <mergeCell ref="A20438:D20438"/>
    <mergeCell ref="A20439:D20439"/>
    <mergeCell ref="A20452:D20452"/>
    <mergeCell ref="A20455:D20455"/>
    <mergeCell ref="A20487:D20487"/>
    <mergeCell ref="A20489:D20489"/>
    <mergeCell ref="A20496:D20496"/>
    <mergeCell ref="A20499:D20499"/>
    <mergeCell ref="A20500:D20500"/>
    <mergeCell ref="A20508:D20508"/>
    <mergeCell ref="A20511:D20511"/>
    <mergeCell ref="A20512:D20512"/>
    <mergeCell ref="A20516:D20516"/>
    <mergeCell ref="A20521:D20521"/>
    <mergeCell ref="A20522:D20522"/>
    <mergeCell ref="A20527:D20527"/>
    <mergeCell ref="A20606:D20606"/>
    <mergeCell ref="A20610:D20610"/>
    <mergeCell ref="A20611:D20611"/>
    <mergeCell ref="A20615:D20615"/>
    <mergeCell ref="A20621:D20621"/>
    <mergeCell ref="A20628:D20628"/>
    <mergeCell ref="A20629:D20629"/>
    <mergeCell ref="A20639:D20639"/>
    <mergeCell ref="A20649:D20649"/>
    <mergeCell ref="A20657:D20657"/>
    <mergeCell ref="A20658:D20658"/>
    <mergeCell ref="A20660:D20660"/>
    <mergeCell ref="A20661:D20661"/>
    <mergeCell ref="A20668:D20668"/>
    <mergeCell ref="A20673:D20673"/>
    <mergeCell ref="A20675:D20675"/>
    <mergeCell ref="A20676:D20676"/>
    <mergeCell ref="A20679:D20679"/>
    <mergeCell ref="A20680:D20680"/>
    <mergeCell ref="A20682:D20682"/>
    <mergeCell ref="A20697:D20697"/>
    <mergeCell ref="A20705:D20705"/>
    <mergeCell ref="A20706:D20706"/>
    <mergeCell ref="A20711:D20711"/>
    <mergeCell ref="A20713:D20713"/>
    <mergeCell ref="A20721:D20721"/>
    <mergeCell ref="A20723:D20723"/>
    <mergeCell ref="A20731:D20731"/>
    <mergeCell ref="A20735:D20735"/>
    <mergeCell ref="A20741:D20741"/>
    <mergeCell ref="A20744:D20744"/>
    <mergeCell ref="A20746:D20746"/>
    <mergeCell ref="A20750:D20750"/>
    <mergeCell ref="A20752:D20752"/>
    <mergeCell ref="A20760:D20760"/>
    <mergeCell ref="A20759:D20759"/>
    <mergeCell ref="A20828:D20828"/>
    <mergeCell ref="A20829:D20829"/>
    <mergeCell ref="A20832:D20832"/>
    <mergeCell ref="A20835:D20835"/>
    <mergeCell ref="A20839:D20839"/>
    <mergeCell ref="A20843:D20843"/>
    <mergeCell ref="A20845:D20845"/>
    <mergeCell ref="A20763:D20763"/>
    <mergeCell ref="A20765:D20765"/>
    <mergeCell ref="A20767:D20767"/>
    <mergeCell ref="A20779:D20779"/>
    <mergeCell ref="A20784:D20784"/>
    <mergeCell ref="A20769:D20769"/>
    <mergeCell ref="A20820:D20820"/>
    <mergeCell ref="A20822:D20822"/>
    <mergeCell ref="A20825:D20825"/>
    <mergeCell ref="A20847:D20847"/>
    <mergeCell ref="A20850:D20850"/>
    <mergeCell ref="A20861:D20861"/>
    <mergeCell ref="A20862:D20862"/>
    <mergeCell ref="A20865:D20865"/>
    <mergeCell ref="A20873:D20873"/>
    <mergeCell ref="A20882:D20882"/>
    <mergeCell ref="A20885:D20885"/>
    <mergeCell ref="A20886:D20886"/>
    <mergeCell ref="A20888:D20888"/>
    <mergeCell ref="A20890:D20890"/>
    <mergeCell ref="A20894:D20894"/>
    <mergeCell ref="A20895:D20895"/>
    <mergeCell ref="A20899:D20899"/>
    <mergeCell ref="A20902:D20902"/>
    <mergeCell ref="A20905:D20905"/>
    <mergeCell ref="A20906:D20906"/>
    <mergeCell ref="A20908:D20908"/>
    <mergeCell ref="A20916:D20916"/>
    <mergeCell ref="A20918:D20918"/>
    <mergeCell ref="A20922:D20922"/>
    <mergeCell ref="A20923:D20923"/>
    <mergeCell ref="A20925:D20925"/>
    <mergeCell ref="A20927:D20927"/>
    <mergeCell ref="A20929:D20929"/>
    <mergeCell ref="A20935:D20935"/>
    <mergeCell ref="A21435:D21435"/>
    <mergeCell ref="A21335:D21335"/>
    <mergeCell ref="A21336:D21336"/>
    <mergeCell ref="A21348:D21348"/>
    <mergeCell ref="A21352:D21352"/>
    <mergeCell ref="A21353:D21353"/>
    <mergeCell ref="A21355:D21355"/>
    <mergeCell ref="A21359:D21359"/>
    <mergeCell ref="A21366:D21366"/>
    <mergeCell ref="A21197:D21197"/>
    <mergeCell ref="A21190:D21190"/>
    <mergeCell ref="A21374:D21374"/>
    <mergeCell ref="A21379:D21379"/>
    <mergeCell ref="A21385:D21385"/>
    <mergeCell ref="A21387:D21387"/>
    <mergeCell ref="A21432:D21432"/>
    <mergeCell ref="A21436:D21436"/>
    <mergeCell ref="A21365:D21365"/>
    <mergeCell ref="A21244:D21244"/>
    <mergeCell ref="A21247:D21247"/>
    <mergeCell ref="A21248:D21248"/>
    <mergeCell ref="A21250:D21250"/>
    <mergeCell ref="A21254:D21254"/>
    <mergeCell ref="A21255:D21255"/>
    <mergeCell ref="A21261:D21261"/>
    <mergeCell ref="A21273:D21273"/>
    <mergeCell ref="A21275:D21275"/>
    <mergeCell ref="A21277:D21277"/>
    <mergeCell ref="A21278:D21278"/>
    <mergeCell ref="A21288:D21288"/>
    <mergeCell ref="A21289:D21289"/>
    <mergeCell ref="A21301:D21301"/>
    <mergeCell ref="A21302:D21302"/>
    <mergeCell ref="A21306:D21306"/>
    <mergeCell ref="A21307:D21307"/>
    <mergeCell ref="A21311:D21311"/>
    <mergeCell ref="A21314:D21314"/>
    <mergeCell ref="A21315:D21315"/>
    <mergeCell ref="A21326:D21326"/>
    <mergeCell ref="A21328:D21328"/>
    <mergeCell ref="A21536:D21536"/>
    <mergeCell ref="A21590:D21590"/>
    <mergeCell ref="A21591:D21591"/>
    <mergeCell ref="A21600:D21600"/>
    <mergeCell ref="A21601:D21601"/>
    <mergeCell ref="A21604:D21604"/>
    <mergeCell ref="A21605:D21605"/>
    <mergeCell ref="A21611:D21611"/>
    <mergeCell ref="A21612:D21612"/>
    <mergeCell ref="A21573:D21573"/>
    <mergeCell ref="A21581:D21581"/>
    <mergeCell ref="A21582:D21582"/>
    <mergeCell ref="A21551:D21551"/>
    <mergeCell ref="A21554:D21554"/>
    <mergeCell ref="A22145:D22145"/>
    <mergeCell ref="A22157:D22157"/>
    <mergeCell ref="A22149:D22149"/>
    <mergeCell ref="A21753:D21753"/>
    <mergeCell ref="A21755:D21755"/>
    <mergeCell ref="A21758:D21758"/>
    <mergeCell ref="A22003:D22003"/>
    <mergeCell ref="A22013:D22013"/>
    <mergeCell ref="A22014:D22014"/>
    <mergeCell ref="A22016:D22016"/>
    <mergeCell ref="A22081:D22081"/>
    <mergeCell ref="A22082:D22082"/>
    <mergeCell ref="A21803:D21803"/>
    <mergeCell ref="A21881:D21881"/>
    <mergeCell ref="A21876:D21876"/>
    <mergeCell ref="A21877:D21877"/>
    <mergeCell ref="A21857:D21857"/>
    <mergeCell ref="A21836:D21836"/>
    <mergeCell ref="A21840:D21840"/>
    <mergeCell ref="A21841:D21841"/>
    <mergeCell ref="A21845:D21845"/>
    <mergeCell ref="A21849:D21849"/>
    <mergeCell ref="A21850:D21850"/>
    <mergeCell ref="A21975:C21975"/>
    <mergeCell ref="A22152:D22152"/>
    <mergeCell ref="A22205:D22205"/>
    <mergeCell ref="A22217:D22217"/>
    <mergeCell ref="A22103:D22103"/>
    <mergeCell ref="A22105:D22105"/>
    <mergeCell ref="A22106:D22106"/>
    <mergeCell ref="A22235:D22235"/>
    <mergeCell ref="A22236:D22236"/>
    <mergeCell ref="A22185:D22185"/>
    <mergeCell ref="A22186:D22186"/>
    <mergeCell ref="A22112:D22112"/>
    <mergeCell ref="A22113:D22113"/>
    <mergeCell ref="A22115:D22115"/>
    <mergeCell ref="A22116:D22116"/>
    <mergeCell ref="A22195:D22195"/>
    <mergeCell ref="A22196:D22196"/>
    <mergeCell ref="A22199:D22199"/>
    <mergeCell ref="A22200:D22200"/>
    <mergeCell ref="A22212:D22212"/>
    <mergeCell ref="A22144:D22144"/>
    <mergeCell ref="A22163:D22163"/>
    <mergeCell ref="A22164:D22164"/>
    <mergeCell ref="A22173:D22173"/>
    <mergeCell ref="A22172:D22172"/>
  </mergeCells>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AFE5E-9AB3-424A-822F-CD261526C242}">
  <dimension ref="A1:P36"/>
  <sheetViews>
    <sheetView workbookViewId="0">
      <selection activeCell="I9" sqref="I9"/>
    </sheetView>
  </sheetViews>
  <sheetFormatPr defaultColWidth="9.140625" defaultRowHeight="15"/>
  <cols>
    <col min="1" max="1" width="17.5703125" style="154" customWidth="1"/>
    <col min="2" max="2" width="49.28515625" style="156" customWidth="1"/>
    <col min="3" max="3" width="15.140625" style="155" customWidth="1"/>
    <col min="4" max="4" width="14.28515625" style="150" bestFit="1" customWidth="1"/>
    <col min="5" max="5" width="15.28515625" style="150" customWidth="1"/>
    <col min="6" max="6" width="14.42578125" style="150" customWidth="1"/>
    <col min="7" max="7" width="13.140625" style="155" bestFit="1" customWidth="1"/>
    <col min="8" max="8" width="16.140625" style="159" customWidth="1"/>
    <col min="9" max="9" width="9.140625" style="159"/>
    <col min="10" max="11" width="11.7109375" style="159" bestFit="1" customWidth="1"/>
    <col min="12" max="16" width="9.140625" style="159"/>
    <col min="17" max="16384" width="9.140625" style="150"/>
  </cols>
  <sheetData>
    <row r="1" spans="1:7" ht="15.75" thickBot="1"/>
    <row r="2" spans="1:7" ht="23.25">
      <c r="A2" s="404"/>
      <c r="B2" s="407" t="s">
        <v>29045</v>
      </c>
      <c r="C2" s="407"/>
      <c r="D2" s="407"/>
      <c r="E2" s="407"/>
      <c r="F2" s="407"/>
      <c r="G2" s="408"/>
    </row>
    <row r="3" spans="1:7" ht="24" customHeight="1">
      <c r="A3" s="405"/>
      <c r="B3" s="388" t="s">
        <v>28935</v>
      </c>
      <c r="C3" s="388"/>
      <c r="D3" s="388"/>
      <c r="E3" s="388"/>
      <c r="F3" s="388"/>
      <c r="G3" s="389"/>
    </row>
    <row r="4" spans="1:7" ht="25.15" customHeight="1">
      <c r="A4" s="405"/>
      <c r="B4" s="384" t="s">
        <v>28993</v>
      </c>
      <c r="C4" s="384"/>
      <c r="D4" s="384"/>
      <c r="E4" s="384"/>
      <c r="F4" s="384"/>
      <c r="G4" s="385"/>
    </row>
    <row r="5" spans="1:7" ht="23.45" customHeight="1" thickBot="1">
      <c r="A5" s="406"/>
      <c r="B5" s="290"/>
      <c r="C5" s="290"/>
      <c r="D5" s="290"/>
      <c r="E5" s="290"/>
      <c r="F5" s="290"/>
      <c r="G5" s="291"/>
    </row>
    <row r="6" spans="1:7" ht="15.75" thickBot="1"/>
    <row r="7" spans="1:7" ht="21.75" thickBot="1">
      <c r="A7" s="293" t="s">
        <v>6740</v>
      </c>
      <c r="B7" s="450" t="s">
        <v>28992</v>
      </c>
      <c r="C7" s="451"/>
      <c r="D7" s="451"/>
      <c r="E7" s="451"/>
      <c r="F7" s="451"/>
      <c r="G7" s="452"/>
    </row>
    <row r="8" spans="1:7" ht="21" customHeight="1">
      <c r="A8" s="164" t="s">
        <v>6741</v>
      </c>
      <c r="B8" s="152" t="s">
        <v>6742</v>
      </c>
      <c r="C8" s="153" t="s">
        <v>6743</v>
      </c>
      <c r="D8" s="151" t="s">
        <v>6744</v>
      </c>
      <c r="E8" s="151" t="s">
        <v>28990</v>
      </c>
      <c r="F8" s="151" t="s">
        <v>28991</v>
      </c>
      <c r="G8" s="151" t="s">
        <v>29046</v>
      </c>
    </row>
    <row r="9" spans="1:7" ht="21" customHeight="1">
      <c r="A9" s="164">
        <v>1</v>
      </c>
      <c r="B9" s="152" t="str">
        <f>'PLANILHA '!E9</f>
        <v>SERVIÇOS PRELIMINARES</v>
      </c>
      <c r="C9" s="153">
        <f>'PLANILHA '!J9</f>
        <v>4527.9263161501513</v>
      </c>
      <c r="D9" s="302">
        <f>$C$9*0.4</f>
        <v>1811.1705264600605</v>
      </c>
      <c r="E9" s="302">
        <f>$C$9*0.2</f>
        <v>905.58526323003025</v>
      </c>
      <c r="F9" s="302">
        <f>$C$9*0.2</f>
        <v>905.58526323003025</v>
      </c>
      <c r="G9" s="302">
        <f>$C$9*0.2</f>
        <v>905.58526323003025</v>
      </c>
    </row>
    <row r="10" spans="1:7" ht="21" customHeight="1">
      <c r="A10" s="164">
        <v>2</v>
      </c>
      <c r="B10" s="152" t="str">
        <f>'PLANILHA '!E15</f>
        <v>ADMINISTRAÇÃO</v>
      </c>
      <c r="C10" s="153">
        <f>'PLANILHA '!J15</f>
        <v>26267.533717014707</v>
      </c>
      <c r="D10" s="302">
        <f>$C$10*0.25</f>
        <v>6566.8834292536767</v>
      </c>
      <c r="E10" s="302">
        <f t="shared" ref="E10:G10" si="0">$C$10*0.25</f>
        <v>6566.8834292536767</v>
      </c>
      <c r="F10" s="302">
        <f t="shared" si="0"/>
        <v>6566.8834292536767</v>
      </c>
      <c r="G10" s="302">
        <f t="shared" si="0"/>
        <v>6566.8834292536767</v>
      </c>
    </row>
    <row r="11" spans="1:7" ht="21" customHeight="1">
      <c r="A11" s="296"/>
      <c r="B11" s="297" t="s">
        <v>29053</v>
      </c>
      <c r="C11" s="298"/>
      <c r="D11" s="299"/>
      <c r="E11" s="299"/>
      <c r="F11" s="299"/>
      <c r="G11" s="300"/>
    </row>
    <row r="12" spans="1:7">
      <c r="A12" s="164">
        <v>3</v>
      </c>
      <c r="B12" s="152" t="str">
        <f>'PLANILHA '!E19</f>
        <v>REMOÇÃO E INSTALAÇÃO DE ESQUADRIAS</v>
      </c>
      <c r="C12" s="311">
        <f>'PLANILHA '!J19</f>
        <v>39593.106312253149</v>
      </c>
      <c r="D12" s="302">
        <f>C12*0.5</f>
        <v>19796.553156126574</v>
      </c>
      <c r="E12" s="302">
        <f>C12*0.5</f>
        <v>19796.553156126574</v>
      </c>
      <c r="F12" s="294"/>
      <c r="G12" s="294"/>
    </row>
    <row r="13" spans="1:7">
      <c r="A13" s="164">
        <v>4</v>
      </c>
      <c r="B13" s="152" t="str">
        <f>'PLANILHA '!E36</f>
        <v xml:space="preserve">PINTURA </v>
      </c>
      <c r="C13" s="312">
        <f>'PLANILHA '!J36</f>
        <v>41544.841760463642</v>
      </c>
      <c r="D13" s="294"/>
      <c r="E13" s="302">
        <f>C13*0.4</f>
        <v>16617.936704185457</v>
      </c>
      <c r="F13" s="302">
        <f>C13*0.3</f>
        <v>12463.452528139092</v>
      </c>
      <c r="G13" s="302">
        <f>C13*0.3</f>
        <v>12463.452528139092</v>
      </c>
    </row>
    <row r="14" spans="1:7" ht="21" customHeight="1">
      <c r="A14" s="164">
        <v>5</v>
      </c>
      <c r="B14" s="152" t="str">
        <f>'PLANILHA '!E54</f>
        <v>INSTALAÇÕES HIDRAULICAS</v>
      </c>
      <c r="C14" s="312">
        <f>'PLANILHA '!J54</f>
        <v>16596.002528060766</v>
      </c>
      <c r="D14" s="302">
        <f>C14*0.35</f>
        <v>5808.6008848212678</v>
      </c>
      <c r="E14" s="302">
        <f>C14*0.35</f>
        <v>5808.6008848212678</v>
      </c>
      <c r="F14" s="302">
        <f>C14*0.3</f>
        <v>4978.8007584182296</v>
      </c>
      <c r="G14" s="294"/>
    </row>
    <row r="15" spans="1:7" ht="21" customHeight="1">
      <c r="A15" s="164">
        <v>6</v>
      </c>
      <c r="B15" s="152" t="str">
        <f>'PLANILHA '!E92</f>
        <v>INSTALAÇÕES ELÉTRICAS</v>
      </c>
      <c r="C15" s="312">
        <f>'PLANILHA '!J92</f>
        <v>11351.977816165732</v>
      </c>
      <c r="D15" s="294"/>
      <c r="E15" s="302">
        <f>C15*0.45</f>
        <v>5108.3900172745798</v>
      </c>
      <c r="F15" s="302">
        <f>C15*0.45</f>
        <v>5108.3900172745798</v>
      </c>
      <c r="G15" s="302">
        <f>C15*0.1</f>
        <v>1135.1977816165734</v>
      </c>
    </row>
    <row r="16" spans="1:7" ht="19.899999999999999" customHeight="1">
      <c r="A16" s="164">
        <v>7</v>
      </c>
      <c r="B16" s="152" t="str">
        <f>'PLANILHA '!E112</f>
        <v>REVESTIMNTO CERÂMICO</v>
      </c>
      <c r="C16" s="312">
        <f>'PLANILHA '!J112</f>
        <v>25512.582873993233</v>
      </c>
      <c r="D16" s="302">
        <f>C16*0.1</f>
        <v>2551.2582873993233</v>
      </c>
      <c r="E16" s="302">
        <f>C16*0.5</f>
        <v>12756.291436996617</v>
      </c>
      <c r="F16" s="302">
        <f>C16*0.4</f>
        <v>10205.033149597293</v>
      </c>
      <c r="G16" s="294"/>
    </row>
    <row r="17" spans="1:10" ht="19.149999999999999" customHeight="1">
      <c r="A17" s="164">
        <v>8</v>
      </c>
      <c r="B17" s="152" t="str">
        <f>'PLANILHA '!E120</f>
        <v>ÁREA EXTERNA DA ENTRADA PRINCIPAL</v>
      </c>
      <c r="C17" s="312">
        <f>'PLANILHA '!J120</f>
        <v>6781.8364051165263</v>
      </c>
      <c r="D17" s="294"/>
      <c r="E17" s="302">
        <f>C17*0.5</f>
        <v>3390.9182025582631</v>
      </c>
      <c r="F17" s="302">
        <f>C17*0.5</f>
        <v>3390.9182025582631</v>
      </c>
      <c r="G17" s="294"/>
    </row>
    <row r="18" spans="1:10" ht="17.45" customHeight="1">
      <c r="A18" s="164">
        <v>9</v>
      </c>
      <c r="B18" s="152" t="str">
        <f>'PLANILHA '!E130</f>
        <v>REPARO E MANUTENÇÃO DA COBERTURA</v>
      </c>
      <c r="C18" s="312">
        <f>'PLANILHA '!J130</f>
        <v>6777.6141476545035</v>
      </c>
      <c r="D18" s="302">
        <f>C18*0.5</f>
        <v>3388.8070738272518</v>
      </c>
      <c r="E18" s="302">
        <f>C18*0.5</f>
        <v>3388.8070738272518</v>
      </c>
      <c r="F18" s="294"/>
      <c r="G18" s="294"/>
    </row>
    <row r="19" spans="1:10" ht="17.45" customHeight="1">
      <c r="A19" s="301"/>
      <c r="B19" s="297" t="s">
        <v>29052</v>
      </c>
      <c r="C19" s="313"/>
      <c r="D19" s="313"/>
      <c r="E19" s="313"/>
      <c r="F19" s="313"/>
      <c r="G19" s="313"/>
    </row>
    <row r="20" spans="1:10" ht="21" customHeight="1">
      <c r="A20" s="181">
        <v>10</v>
      </c>
      <c r="B20" s="152" t="str">
        <f>'PLANILHA '!E134</f>
        <v>REMOÇÃO E INSTALAÇÃO DE ESQUADRIAS</v>
      </c>
      <c r="C20" s="312">
        <f>'PLANILHA '!J134</f>
        <v>5808.4576869251641</v>
      </c>
      <c r="D20" s="302">
        <f>C20*0.5</f>
        <v>2904.2288434625821</v>
      </c>
      <c r="E20" s="302">
        <f>C20*0.5</f>
        <v>2904.2288434625821</v>
      </c>
      <c r="F20" s="294"/>
      <c r="G20" s="294"/>
    </row>
    <row r="21" spans="1:10" ht="22.15" customHeight="1">
      <c r="A21" s="181">
        <v>11</v>
      </c>
      <c r="B21" s="152" t="s">
        <v>29030</v>
      </c>
      <c r="C21" s="312">
        <f>'PLANILHA '!J139</f>
        <v>5365.6874472920063</v>
      </c>
      <c r="D21" s="294"/>
      <c r="E21" s="302">
        <f>C21*0.4</f>
        <v>2146.2749789168024</v>
      </c>
      <c r="F21" s="302">
        <f>C21*0.3</f>
        <v>1609.7062341876019</v>
      </c>
      <c r="G21" s="302">
        <f>C21*0.3</f>
        <v>1609.7062341876019</v>
      </c>
    </row>
    <row r="22" spans="1:10" ht="17.45" customHeight="1">
      <c r="A22" s="181">
        <v>12</v>
      </c>
      <c r="B22" s="152" t="s">
        <v>28941</v>
      </c>
      <c r="C22" s="312">
        <f>'PLANILHA '!J147</f>
        <v>10544.375253658278</v>
      </c>
      <c r="D22" s="302">
        <f>C22*0.5</f>
        <v>5272.1876268291389</v>
      </c>
      <c r="E22" s="302">
        <f>C22*0.5</f>
        <v>5272.1876268291389</v>
      </c>
      <c r="F22" s="294"/>
      <c r="G22" s="294"/>
    </row>
    <row r="23" spans="1:10" ht="17.45" customHeight="1">
      <c r="A23" s="181">
        <v>13</v>
      </c>
      <c r="B23" s="152" t="str">
        <f>'PLANILHA '!E153</f>
        <v>PINTURA DE ESQUADRIAS</v>
      </c>
      <c r="C23" s="312">
        <f>'PLANILHA '!J153</f>
        <v>1144.8909856543009</v>
      </c>
      <c r="D23" s="294"/>
      <c r="E23" s="302">
        <f>C23*0.4</f>
        <v>457.95639426172039</v>
      </c>
      <c r="F23" s="302">
        <f>C23*0.3</f>
        <v>343.46729569629025</v>
      </c>
      <c r="G23" s="302">
        <f>C23*0.3</f>
        <v>343.46729569629025</v>
      </c>
    </row>
    <row r="24" spans="1:10" ht="18" customHeight="1">
      <c r="A24" s="181">
        <v>14</v>
      </c>
      <c r="B24" s="152" t="str">
        <f>'PLANILHA '!E158</f>
        <v xml:space="preserve">INSTALAÇÕES ELÉTRICAS DO SUBSOLO </v>
      </c>
      <c r="C24" s="312">
        <f>'PLANILHA '!J158</f>
        <v>5246.0492537575292</v>
      </c>
      <c r="D24" s="294"/>
      <c r="E24" s="302">
        <f>C24*0.45</f>
        <v>2360.7221641908882</v>
      </c>
      <c r="F24" s="302">
        <f>C24*0.45</f>
        <v>2360.7221641908882</v>
      </c>
      <c r="G24" s="302">
        <f>C24*0.1</f>
        <v>524.60492537575294</v>
      </c>
    </row>
    <row r="25" spans="1:10" ht="18.600000000000001" customHeight="1">
      <c r="A25" s="181">
        <v>15</v>
      </c>
      <c r="B25" s="152" t="str">
        <f>'PLANILHA '!E164</f>
        <v>ACESSIBILIDADE ÁREA EXTERNA DO SUBSOLO</v>
      </c>
      <c r="C25" s="312">
        <f>'PLANILHA '!J164</f>
        <v>52313.539385401411</v>
      </c>
      <c r="D25" s="294"/>
      <c r="E25" s="294"/>
      <c r="F25" s="302">
        <f>C25*0.5</f>
        <v>26156.769692700705</v>
      </c>
      <c r="G25" s="302">
        <f>C25*0.5</f>
        <v>26156.769692700705</v>
      </c>
    </row>
    <row r="26" spans="1:10" ht="18" customHeight="1">
      <c r="A26" s="181">
        <v>16</v>
      </c>
      <c r="B26" s="152" t="str">
        <f>'PLANILHA '!E170</f>
        <v>SERVIÇOS DIVERSOS</v>
      </c>
      <c r="C26" s="312">
        <f>'PLANILHA '!J170</f>
        <v>4635.3272368713033</v>
      </c>
      <c r="D26" s="294"/>
      <c r="E26" s="302">
        <f>C26*0.5</f>
        <v>2317.6636184356516</v>
      </c>
      <c r="F26" s="302">
        <f>C26*0.5</f>
        <v>2317.6636184356516</v>
      </c>
      <c r="G26" s="294"/>
    </row>
    <row r="27" spans="1:10" ht="16.899999999999999" customHeight="1">
      <c r="A27" s="181">
        <v>17</v>
      </c>
      <c r="B27" s="152" t="str">
        <f>'PLANILHA '!E173</f>
        <v>LIMPEZA DA OBRA</v>
      </c>
      <c r="C27" s="312">
        <f>'PLANILHA '!J173</f>
        <v>4255.0190981696005</v>
      </c>
      <c r="D27" s="302">
        <f>C27*0.35</f>
        <v>1489.2566843593602</v>
      </c>
      <c r="E27" s="302">
        <f>C27*0.15</f>
        <v>638.25286472544008</v>
      </c>
      <c r="F27" s="302">
        <f>C27*0.15</f>
        <v>638.25286472544008</v>
      </c>
      <c r="G27" s="302">
        <f>C27*0.35</f>
        <v>1489.2566843593602</v>
      </c>
    </row>
    <row r="28" spans="1:10" ht="19.5" thickBot="1">
      <c r="A28" s="165" t="s">
        <v>45</v>
      </c>
      <c r="B28" s="166"/>
      <c r="C28" s="167">
        <f>SUM(C9:C27)</f>
        <v>268266.76822460198</v>
      </c>
      <c r="D28" s="295">
        <f>SUM(D9:D27)</f>
        <v>49588.946512539231</v>
      </c>
      <c r="E28" s="295">
        <f t="shared" ref="E28:G28" si="1">SUM(E9:E27)</f>
        <v>90437.252659095917</v>
      </c>
      <c r="F28" s="295">
        <f t="shared" si="1"/>
        <v>77045.645218407735</v>
      </c>
      <c r="G28" s="295">
        <f t="shared" si="1"/>
        <v>51194.923834559078</v>
      </c>
      <c r="J28" s="161"/>
    </row>
    <row r="29" spans="1:10" s="159" customFormat="1" ht="93" customHeight="1">
      <c r="A29" s="157"/>
      <c r="B29" s="449"/>
      <c r="C29" s="449"/>
      <c r="D29" s="449"/>
      <c r="E29" s="449"/>
      <c r="F29" s="449"/>
      <c r="G29" s="449"/>
      <c r="H29" s="314"/>
    </row>
    <row r="30" spans="1:10" s="159" customFormat="1" ht="15.75">
      <c r="A30" s="157"/>
      <c r="B30" s="163"/>
    </row>
    <row r="31" spans="1:10" s="159" customFormat="1" ht="15.75">
      <c r="A31" s="157"/>
      <c r="B31" s="160"/>
      <c r="C31" s="161"/>
      <c r="G31" s="161"/>
    </row>
    <row r="32" spans="1:10" s="159" customFormat="1" ht="15.75">
      <c r="A32" s="157"/>
      <c r="B32" s="158"/>
      <c r="C32" s="161"/>
      <c r="G32" s="161"/>
    </row>
    <row r="33" spans="1:7" s="159" customFormat="1" ht="15.75">
      <c r="A33" s="157"/>
      <c r="B33" s="158"/>
      <c r="C33" s="161"/>
      <c r="G33" s="161"/>
    </row>
    <row r="34" spans="1:7" s="159" customFormat="1" ht="15.75">
      <c r="A34" s="157"/>
      <c r="B34" s="158"/>
      <c r="C34" s="161"/>
      <c r="G34" s="161"/>
    </row>
    <row r="35" spans="1:7" s="159" customFormat="1">
      <c r="A35" s="157"/>
      <c r="B35" s="162"/>
      <c r="C35" s="161"/>
      <c r="G35" s="161"/>
    </row>
    <row r="36" spans="1:7" s="159" customFormat="1">
      <c r="A36" s="157"/>
      <c r="B36" s="162"/>
      <c r="C36" s="161"/>
      <c r="G36" s="161"/>
    </row>
  </sheetData>
  <mergeCells count="6">
    <mergeCell ref="B29:G29"/>
    <mergeCell ref="A2:A5"/>
    <mergeCell ref="B2:G2"/>
    <mergeCell ref="B3:G3"/>
    <mergeCell ref="B4:G4"/>
    <mergeCell ref="B7:G7"/>
  </mergeCells>
  <phoneticPr fontId="32" type="noConversion"/>
  <pageMargins left="0.39370078740157483" right="0.39370078740157483" top="0.39370078740157483" bottom="0.39370078740157483" header="0.31496062992125984" footer="0.31496062992125984"/>
  <pageSetup paperSize="9" scale="99" orientation="landscape" r:id="rId1"/>
  <ignoredErrors>
    <ignoredError sqref="E16 D14:F14 E21:E22"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10</vt:i4>
      </vt:variant>
    </vt:vector>
  </HeadingPairs>
  <TitlesOfParts>
    <vt:vector size="20" baseType="lpstr">
      <vt:lpstr>Memória de calculo</vt:lpstr>
      <vt:lpstr>PLANILHA </vt:lpstr>
      <vt:lpstr>MEMORIA DE CALCULO</vt:lpstr>
      <vt:lpstr>COTAÇÃO-001</vt:lpstr>
      <vt:lpstr>INCC</vt:lpstr>
      <vt:lpstr>LARGURA DE VALA</vt:lpstr>
      <vt:lpstr>BDI SERVIÇOS</vt:lpstr>
      <vt:lpstr>BDI MATERIAIS</vt:lpstr>
      <vt:lpstr>REF. CUSTO</vt:lpstr>
      <vt:lpstr>CRONOGRAMA</vt:lpstr>
      <vt:lpstr>'BDI MATERIAIS'!Area_de_impressao</vt:lpstr>
      <vt:lpstr>'BDI SERVIÇOS'!Area_de_impressao</vt:lpstr>
      <vt:lpstr>CRONOGRAMA!Area_de_impressao</vt:lpstr>
      <vt:lpstr>INCC!Area_de_impressao</vt:lpstr>
      <vt:lpstr>'LARGURA DE VALA'!Area_de_impressao</vt:lpstr>
      <vt:lpstr>'MEMORIA DE CALCULO'!Area_de_impressao</vt:lpstr>
      <vt:lpstr>'PLANILHA '!Area_de_impressao</vt:lpstr>
      <vt:lpstr>'MEMORIA DE CALCULO'!Titulos_de_impressao</vt:lpstr>
      <vt:lpstr>'Memória de calculo'!Titulos_de_impressao</vt:lpstr>
      <vt:lpstr>'PLANILHA '!Titulos_de_impressao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Márcio</dc:creator>
  <cp:lastModifiedBy>pc</cp:lastModifiedBy>
  <cp:lastPrinted>2026-08-17T19:08:24Z</cp:lastPrinted>
  <dcterms:created xsi:type="dcterms:W3CDTF">2017-05-08T11:58:22Z</dcterms:created>
  <dcterms:modified xsi:type="dcterms:W3CDTF">2026-08-17T19:08:30Z</dcterms:modified>
</cp:coreProperties>
</file>